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szmell.bevételek" sheetId="1" r:id="rId1"/>
    <sheet name="2.sz.állami támogatás" sheetId="2" r:id="rId2"/>
    <sheet name="3szmell.kiadási főtábla " sheetId="3" r:id="rId3"/>
    <sheet name="4szmell.felhalm. kiadások" sheetId="4" r:id="rId4"/>
    <sheet name="5szmell.segélyek" sheetId="5" r:id="rId5"/>
    <sheet name="6pe átadás" sheetId="6" r:id="rId6"/>
    <sheet name="7 mell mérleg" sheetId="7" r:id="rId7"/>
    <sheet name="8 felhalmozási hitel célonként" sheetId="8" r:id="rId8"/>
    <sheet name="9 adósság" sheetId="9" r:id="rId9"/>
    <sheet name="10 többéves " sheetId="10" r:id="rId10"/>
    <sheet name="11 Közvetett " sheetId="11" r:id="rId11"/>
    <sheet name="12 pénzeszköz" sheetId="12" r:id="rId12"/>
    <sheet name="13 maradvány" sheetId="13" r:id="rId13"/>
    <sheet name="14 vagyonmérleg" sheetId="14" r:id="rId14"/>
    <sheet name="15 Önkorm tételes" sheetId="15" r:id="rId15"/>
    <sheet name="15 Hivatal tételes" sheetId="16" r:id="rId16"/>
    <sheet name="15Műv Ház tételes" sheetId="17" r:id="rId17"/>
    <sheet name=" 15 Óvoda tételes" sheetId="18" r:id="rId18"/>
    <sheet name="15 mérleg tételes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css" localSheetId="10">#REF!</definedName>
    <definedName name="css" localSheetId="11">#REF!</definedName>
    <definedName name="css">#REF!</definedName>
    <definedName name="css_k" localSheetId="10">'[7]Családsegítés'!$C$27:$C$86</definedName>
    <definedName name="css_k" localSheetId="11">'[7]Családsegítés'!$C$27:$C$86</definedName>
    <definedName name="css_k">'[2]Családsegítés'!$C$27:$C$86</definedName>
    <definedName name="css_k_" localSheetId="10">#REF!</definedName>
    <definedName name="css_k_" localSheetId="11">#REF!</definedName>
    <definedName name="css_k_">#REF!</definedName>
    <definedName name="FEJ" localSheetId="10">#REF!</definedName>
    <definedName name="FEJ" localSheetId="11">#REF!</definedName>
    <definedName name="FEJ">#REF!</definedName>
    <definedName name="FGL" localSheetId="10">'[9]flag_1'!#REF!</definedName>
    <definedName name="FGL" localSheetId="11">'[9]flag_1'!#REF!</definedName>
    <definedName name="FGL">'[4]flag_1'!#REF!</definedName>
    <definedName name="fgl1" localSheetId="10">'[9]flag_1'!#REF!</definedName>
    <definedName name="fgl1" localSheetId="11">'[9]flag_1'!#REF!</definedName>
    <definedName name="fgl1">'[4]flag_1'!#REF!</definedName>
    <definedName name="FLAG" localSheetId="10">'[9]flag_1'!#REF!</definedName>
    <definedName name="FLAG" localSheetId="11">'[9]flag_1'!#REF!</definedName>
    <definedName name="FLAG">'[4]flag_1'!#REF!</definedName>
    <definedName name="flag1" localSheetId="10">'[9]flag_1'!#REF!</definedName>
    <definedName name="flag1" localSheetId="11">'[9]flag_1'!#REF!</definedName>
    <definedName name="flag1">'[4]flag_1'!#REF!</definedName>
    <definedName name="GBSum">' 15 Óvoda tételes'!$D$9</definedName>
    <definedName name="gyj" localSheetId="10">#REF!</definedName>
    <definedName name="gyj" localSheetId="11">#REF!</definedName>
    <definedName name="gyj">#REF!</definedName>
    <definedName name="gyj_k" localSheetId="10">'[7]Gyermekjóléti'!$C$27:$C$86</definedName>
    <definedName name="gyj_k" localSheetId="11">'[7]Gyermekjóléti'!$C$27:$C$86</definedName>
    <definedName name="gyj_k">'[2]Gyermekjóléti'!$C$27:$C$86</definedName>
    <definedName name="gyj_k_" localSheetId="10">#REF!</definedName>
    <definedName name="gyj_k_" localSheetId="11">#REF!</definedName>
    <definedName name="gyj_k_">#REF!</definedName>
    <definedName name="IGBSum">#REF!</definedName>
    <definedName name="IIJSum">#REF!</definedName>
    <definedName name="IISum">#REF!</definedName>
    <definedName name="IJSum">' 15 Óvoda tételes'!$D$4</definedName>
    <definedName name="ISum">' 15 Óvoda tételes'!$D$7</definedName>
    <definedName name="K_LSZA_BECS_1" localSheetId="10">#REF!</definedName>
    <definedName name="K_LSZA_BECS_1" localSheetId="11">#REF!</definedName>
    <definedName name="K_LSZA_BECS_1">#REF!</definedName>
    <definedName name="kjz" localSheetId="10">#REF!</definedName>
    <definedName name="kjz" localSheetId="11">#REF!</definedName>
    <definedName name="kjz">#REF!</definedName>
    <definedName name="kjz_k" localSheetId="10">'[7]körjegyzőség'!$C$9:$C$28</definedName>
    <definedName name="kjz_k" localSheetId="11">'[7]körjegyzőség'!$C$9:$C$28</definedName>
    <definedName name="kjz_k">'[2]körjegyzőség'!$C$9:$C$28</definedName>
    <definedName name="kjz_k_" localSheetId="10">#REF!</definedName>
    <definedName name="kjz_k_" localSheetId="11">#REF!</definedName>
    <definedName name="kjz_k_">#REF!</definedName>
    <definedName name="KSH_R" localSheetId="10">#REF!</definedName>
    <definedName name="KSH_R" localSheetId="11">#REF!</definedName>
    <definedName name="KSH_R">#REF!</definedName>
    <definedName name="KSZ1" localSheetId="10">'[9]flag_1'!#REF!</definedName>
    <definedName name="KSZ1" localSheetId="11">'[9]flag_1'!#REF!</definedName>
    <definedName name="KSZ1">'[4]flag_1'!#REF!</definedName>
    <definedName name="ksz11" localSheetId="10">'[9]flag_1'!#REF!</definedName>
    <definedName name="ksz11" localSheetId="11">'[9]flag_1'!#REF!</definedName>
    <definedName name="ksz11">'[4]flag_1'!#REF!</definedName>
    <definedName name="MGBSum">'15Műv Ház tételes'!$D$11</definedName>
    <definedName name="MIJSum">'15Műv Ház tételes'!$D$4</definedName>
    <definedName name="MISum">'15Műv Ház tételes'!$D$7</definedName>
    <definedName name="MTSum" localSheetId="16">'15Műv Ház tételes'!#REF!</definedName>
    <definedName name="MTSum">'[11]Művelődési Ház'!#REF!</definedName>
    <definedName name="nev_c" localSheetId="10">#REF!</definedName>
    <definedName name="nev_c" localSheetId="11">#REF!</definedName>
    <definedName name="nev_c">#REF!</definedName>
    <definedName name="nev_g" localSheetId="10">#REF!</definedName>
    <definedName name="nev_g" localSheetId="11">#REF!</definedName>
    <definedName name="nev_g">#REF!</definedName>
    <definedName name="nev_k" localSheetId="10">#REF!</definedName>
    <definedName name="nev_k" localSheetId="11">#REF!</definedName>
    <definedName name="nev_k">#REF!</definedName>
    <definedName name="_xlnm.Print_Titles" localSheetId="0">'1szmell.bevételek'!$3:$4</definedName>
    <definedName name="_xlnm.Print_Titles" localSheetId="1">'2.sz.állami támogatás'!$1:$18</definedName>
    <definedName name="_xlnm.Print_Titles" localSheetId="2">'3szmell.kiadási főtábla '!$3:$4</definedName>
    <definedName name="_xlnm.Print_Titles" localSheetId="3">'4szmell.felhalm. kiadások'!$3:$7</definedName>
    <definedName name="_xlnm.Print_Titles" localSheetId="4">'5szmell.segélyek'!$6:$7</definedName>
    <definedName name="_xlnm.Print_Titles" localSheetId="5">'6pe átadás'!$6:$7</definedName>
    <definedName name="_xlnm.Print_Area" localSheetId="14">'15 Önkorm tételes'!$A$1:$D$119</definedName>
    <definedName name="_xlnm.Print_Area" localSheetId="0">'1szmell.bevételek'!$A$1:$Q$678</definedName>
    <definedName name="_xlnm.Print_Area" localSheetId="1">'2.sz.állami támogatás'!$D$1:$J$47</definedName>
    <definedName name="_xlnm.Print_Area" localSheetId="2">'3szmell.kiadási főtábla '!$A$1:$S$828</definedName>
    <definedName name="_xlnm.Print_Area" localSheetId="3">'4szmell.felhalm. kiadások'!$A$1:$R$233</definedName>
    <definedName name="_xlnm.Print_Area" localSheetId="7">'8 felhalmozási hitel célonként'!$A$1:$F$22</definedName>
    <definedName name="OIJSum">' 15 Óvoda tételes'!$D$4</definedName>
    <definedName name="OLE_LINK1" localSheetId="8">'9 adósság'!$A$5</definedName>
    <definedName name="OTESum" localSheetId="17">' 15 Óvoda tételes'!#REF!</definedName>
    <definedName name="OTESum">'[11]Manókert óvoda'!#REF!</definedName>
    <definedName name="PGBSum" localSheetId="17">'[11]Önkormányzat'!#REF!</definedName>
    <definedName name="PGBSum" localSheetId="15">'[11]Önkormányzat'!#REF!</definedName>
    <definedName name="PGBSum" localSheetId="16">'[11]Önkormányzat'!#REF!</definedName>
    <definedName name="PGBSum">'15 Önkorm tételes'!#REF!</definedName>
    <definedName name="PIJSum">'15 Önkorm tételes'!$D$4</definedName>
    <definedName name="PISum" localSheetId="17">'[11]Önkormányzat'!#REF!</definedName>
    <definedName name="PISum" localSheetId="15">'[11]Önkormányzat'!#REF!</definedName>
    <definedName name="PISum" localSheetId="16">'[11]Önkormányzat'!#REF!</definedName>
    <definedName name="PISum">'15 Önkorm tételes'!#REF!</definedName>
    <definedName name="PJSum">'15 Önkorm tételes'!$D$112</definedName>
    <definedName name="PUK" localSheetId="10">#REF!</definedName>
    <definedName name="PUK" localSheetId="11">#REF!</definedName>
    <definedName name="PUK">#REF!</definedName>
    <definedName name="TAM_jogc_feldkod" localSheetId="10">'[10]NATUR_select'!$C$16:$D$287</definedName>
    <definedName name="TAM_jogc_feldkod" localSheetId="11">'[10]NATUR_select'!$C$16:$D$287</definedName>
    <definedName name="TAM_jogc_feldkod">'[5]NATUR_select'!$C$16:$D$287</definedName>
    <definedName name="URSZ" localSheetId="10">#REF!</definedName>
    <definedName name="URSZ" localSheetId="11">#REF!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<sst xmlns="http://schemas.openxmlformats.org/spreadsheetml/2006/main" count="2363" uniqueCount="1169">
  <si>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</si>
  <si>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</si>
  <si>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</si>
  <si>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</si>
  <si>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</si>
  <si>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</si>
  <si>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</si>
  <si>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</si>
  <si>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</si>
  <si>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</si>
  <si>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</si>
  <si>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</si>
  <si>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</si>
  <si>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</si>
  <si>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</si>
  <si>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</si>
  <si>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</si>
  <si>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</si>
  <si>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</si>
  <si>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</si>
  <si>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Zákányszék Község Önkormányzat 2014. évi maradvány kimutatása</t>
  </si>
  <si>
    <t>Sorsz.</t>
  </si>
  <si>
    <t>Önkormányzat</t>
  </si>
  <si>
    <t>Műv. Ház</t>
  </si>
  <si>
    <t/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</si>
  <si>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</si>
  <si>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</si>
  <si>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</si>
  <si>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</si>
  <si>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</si>
  <si>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</si>
  <si>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</si>
  <si>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</si>
  <si>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</si>
  <si>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</si>
  <si>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</si>
  <si>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</si>
  <si>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</si>
  <si>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</si>
  <si>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</si>
  <si>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</si>
  <si>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</si>
  <si>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</si>
  <si>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</si>
  <si>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</si>
  <si>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</si>
  <si>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</si>
  <si>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</si>
  <si>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</si>
  <si>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</si>
  <si>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</si>
  <si>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</si>
  <si>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</si>
  <si>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</si>
  <si>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</si>
  <si>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</si>
  <si>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</si>
  <si>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</si>
  <si>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</si>
  <si>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</si>
  <si>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</si>
  <si>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</si>
  <si>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</si>
  <si>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</si>
  <si>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</si>
  <si>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</si>
  <si>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</si>
  <si>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</si>
  <si>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</si>
  <si>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</si>
  <si>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</si>
  <si>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</si>
  <si>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</si>
  <si>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</si>
  <si>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</si>
  <si>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</si>
  <si>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</si>
  <si>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</si>
  <si>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</si>
  <si>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</si>
  <si>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</si>
  <si>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</si>
  <si>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</si>
  <si>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</si>
  <si>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</si>
  <si>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</si>
  <si>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</si>
  <si>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</si>
  <si>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</si>
  <si>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</si>
  <si>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</si>
  <si>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</si>
  <si>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</si>
  <si>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</si>
  <si>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</si>
  <si>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</si>
  <si>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</si>
  <si>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</si>
  <si>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</si>
  <si>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</si>
  <si>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</si>
  <si>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</si>
  <si>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</si>
  <si>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</si>
  <si>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</si>
  <si>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</si>
  <si>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</si>
  <si>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</si>
  <si>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</si>
  <si>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</si>
  <si>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</si>
  <si>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</si>
  <si>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</si>
  <si>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</si>
  <si>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</si>
  <si>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</si>
  <si>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</si>
  <si>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</si>
  <si>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</si>
  <si>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</si>
  <si>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</si>
  <si>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</si>
  <si>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</si>
  <si>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</si>
  <si>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</si>
  <si>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</si>
  <si>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</si>
  <si>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</si>
  <si>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</si>
  <si>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</si>
  <si>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</si>
  <si>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</si>
  <si>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</si>
  <si>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</si>
  <si>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</si>
  <si>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</si>
  <si>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</si>
  <si>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</si>
  <si>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</si>
  <si>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</si>
  <si>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</si>
  <si>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</si>
  <si>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</si>
  <si>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</si>
  <si>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</si>
  <si>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</si>
  <si>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</si>
  <si>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</si>
  <si>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</si>
  <si>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</si>
  <si>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</si>
  <si>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</si>
  <si>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</si>
  <si>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</si>
  <si>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</si>
  <si>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</si>
  <si>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</si>
  <si>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</si>
  <si>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</si>
  <si>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</si>
  <si>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</si>
  <si>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</si>
  <si>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</si>
  <si>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</si>
  <si>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</si>
  <si>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</si>
  <si>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</si>
  <si>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</si>
  <si>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</si>
  <si>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</si>
  <si>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</si>
  <si>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</si>
  <si>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</si>
  <si>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</si>
  <si>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</si>
  <si>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</si>
  <si>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</si>
  <si>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</si>
  <si>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</si>
  <si>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</si>
  <si>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</si>
  <si>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</si>
  <si>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</si>
  <si>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</si>
  <si>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</si>
  <si>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</si>
  <si>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</si>
  <si>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</si>
  <si>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</si>
  <si>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</si>
  <si>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</si>
  <si>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</si>
  <si>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</si>
  <si>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</si>
  <si>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</si>
  <si>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</si>
  <si>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</si>
  <si>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</si>
  <si>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</si>
  <si>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</si>
  <si>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</si>
  <si>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</si>
  <si>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</si>
  <si>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</si>
  <si>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</si>
  <si>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</si>
  <si>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</si>
  <si>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</si>
  <si>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</si>
  <si>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</si>
  <si>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</si>
  <si>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</si>
  <si>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</si>
  <si>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</si>
  <si>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</si>
  <si>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</si>
  <si>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</si>
  <si>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</si>
  <si>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</si>
  <si>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</si>
  <si>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</si>
  <si>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</si>
  <si>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</si>
  <si>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</si>
  <si>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</si>
  <si>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</si>
  <si>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</si>
  <si>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</si>
  <si>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</si>
  <si>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</si>
  <si>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</si>
  <si>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</si>
  <si>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</si>
  <si>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</si>
  <si>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</si>
  <si>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</si>
  <si>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</si>
  <si>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</si>
  <si>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</si>
  <si>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</si>
  <si>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</si>
  <si>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</si>
  <si>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</si>
  <si>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</si>
  <si>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</si>
  <si>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</si>
  <si>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</si>
  <si>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</si>
  <si>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</si>
  <si>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</si>
  <si>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</si>
  <si>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</si>
  <si>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</si>
  <si>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</si>
  <si>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</si>
  <si>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</si>
  <si>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</si>
  <si>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</si>
  <si>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</si>
  <si>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</si>
  <si>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</si>
  <si>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</si>
  <si>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</si>
  <si>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</si>
  <si>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</si>
  <si>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</si>
  <si>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</si>
  <si>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</si>
  <si>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</si>
  <si>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</si>
  <si>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</si>
  <si>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</si>
  <si>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</si>
  <si>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</si>
  <si>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</si>
  <si>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</si>
  <si>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</si>
  <si>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</si>
  <si>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</si>
  <si>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</si>
  <si>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</si>
  <si>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</si>
  <si>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</si>
  <si>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</si>
  <si>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</si>
  <si>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</si>
  <si>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</si>
  <si>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</si>
  <si>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</si>
  <si>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</si>
  <si>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</si>
  <si>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</si>
  <si>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</si>
  <si>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</si>
  <si>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</si>
  <si>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</si>
  <si>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</si>
  <si>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</si>
  <si>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</si>
  <si>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</si>
  <si>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</si>
  <si>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</si>
  <si>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</si>
  <si>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</si>
  <si>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</si>
  <si>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</si>
  <si>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</si>
  <si>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</si>
  <si>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</si>
  <si>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</si>
  <si>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</si>
  <si>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</si>
  <si>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</si>
  <si>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</si>
  <si>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</si>
  <si>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</si>
  <si>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Zákányszék Község Önkormányzat költségvetési szerveinek 2014.évi vagyonmérlege</t>
  </si>
  <si>
    <t>Műv.Ház</t>
  </si>
  <si>
    <t>Önkor-mányzat</t>
  </si>
  <si>
    <t>Bruttó érték    (Ft)</t>
  </si>
  <si>
    <t>Érték csökk. (Ft)</t>
  </si>
  <si>
    <t>Nettó érték (Ft)</t>
  </si>
  <si>
    <t xml:space="preserve">      Gyalogos átkelő terv</t>
  </si>
  <si>
    <t xml:space="preserve">      Belvízelvezető rendszer</t>
  </si>
  <si>
    <t xml:space="preserve">     "0"-ra leírt immateriális javak:</t>
  </si>
  <si>
    <t>1.1. HKTT-nek üzem.-re átadott immateriális javak</t>
  </si>
  <si>
    <t xml:space="preserve">  "0"-ra leírt immateriális javak</t>
  </si>
  <si>
    <t>II. Tárgyi eszközök</t>
  </si>
  <si>
    <t xml:space="preserve"> 1. Ingatlanok</t>
  </si>
  <si>
    <t xml:space="preserve">     "0"-ra leírt ingatlanok:</t>
  </si>
  <si>
    <t xml:space="preserve">    1.1. Földterület</t>
  </si>
  <si>
    <t xml:space="preserve">      - Zákányszék külterület (024/51)</t>
  </si>
  <si>
    <t xml:space="preserve">      - Zákányszék belterület  (523)</t>
  </si>
  <si>
    <t xml:space="preserve">      - Szérűskert (018/23) mázsaház</t>
  </si>
  <si>
    <t xml:space="preserve">      -Erdő Tanya 137 sz. (0266/6 hrsz)</t>
  </si>
  <si>
    <t xml:space="preserve">      - Földút vásárlás Kazi Csabától ( 0200/6)</t>
  </si>
  <si>
    <t xml:space="preserve">  1.1.1 Alföldvíz Zrt.-nek üzem.-re átadott földterület</t>
  </si>
  <si>
    <t xml:space="preserve">  - ivóvízhálózat Ifjúság u. 2. (279/22)</t>
  </si>
  <si>
    <t xml:space="preserve">    1.2. Telek</t>
  </si>
  <si>
    <t xml:space="preserve">      - Építési telek  (038/63,553,552, 550, 277/18 hrsz)</t>
  </si>
  <si>
    <t xml:space="preserve">    1.3. Épületek</t>
  </si>
  <si>
    <t xml:space="preserve">     - Szociális Szolgáltató Központ (1 hrsz.)</t>
  </si>
  <si>
    <t xml:space="preserve">     - Körzeti Rendőri Iroda és szolgálati lakás(279/25)</t>
  </si>
  <si>
    <t xml:space="preserve">     - Új sportház építési engedélyezési terv (269/17)</t>
  </si>
  <si>
    <t xml:space="preserve">     - Sportház, József A.u.31.(269/17)</t>
  </si>
  <si>
    <t xml:space="preserve">     - Ravatalozó (212)</t>
  </si>
  <si>
    <t xml:space="preserve">     - Tornacsarnok (240)</t>
  </si>
  <si>
    <t xml:space="preserve">     - Mázsaház, állatfelvásárló telep (018/23)</t>
  </si>
  <si>
    <t xml:space="preserve">     - Orvosi rendelő, Dózsa Gy. u. 70. (116/A/2)</t>
  </si>
  <si>
    <t xml:space="preserve">     - Szolgálati lakás, Dózsa Gy. u.70. (116/A/5)</t>
  </si>
  <si>
    <t xml:space="preserve">     - Fizikoterápiás rendelő (116/A/3)</t>
  </si>
  <si>
    <t xml:space="preserve">     - Gazdasági épület, Petőfi u. 11. (237)</t>
  </si>
  <si>
    <t xml:space="preserve">     - Fogorvosi rendelő, Petőfi u. (237/A/3)</t>
  </si>
  <si>
    <t xml:space="preserve">     - Orvosi rendelő, Petőfi u. 11. (237/A/1)</t>
  </si>
  <si>
    <t xml:space="preserve">     - Anya- és gyermekvédelmi rendelő  (237/A/2)</t>
  </si>
  <si>
    <t xml:space="preserve">     - Orvosi lakás, Petőfi u. 11. (237/A/4)</t>
  </si>
  <si>
    <t xml:space="preserve">     - Önkormányzati bérlakás, hrsz.: (626)</t>
  </si>
  <si>
    <t xml:space="preserve">     - Önkormányzati bérlakás, hrsz.: (628) </t>
  </si>
  <si>
    <t xml:space="preserve">     - Önkormányzati bérlakás, hrsz.: (630)</t>
  </si>
  <si>
    <t xml:space="preserve">     - Önkormányzati bérlakás, hrsz.: (627)</t>
  </si>
  <si>
    <t xml:space="preserve">     - Önkormányzati bérlakás, hrsz.: (629)</t>
  </si>
  <si>
    <t xml:space="preserve">     - Tanya 545. (09/4)</t>
  </si>
  <si>
    <t>1.3.1. HKTT-nek üzem.-re átadott épület</t>
  </si>
  <si>
    <t xml:space="preserve">    - Épületek (133 hrsz)</t>
  </si>
  <si>
    <t xml:space="preserve">    1.4. Egyéb építmények</t>
  </si>
  <si>
    <t xml:space="preserve">     - Központi autóbuszváró felújítása (DAOP)</t>
  </si>
  <si>
    <t>1.4.1. Térségi Vízműnek üzem.-re átadott építmény</t>
  </si>
  <si>
    <t xml:space="preserve">    - Vízmű gépház  (260/1)</t>
  </si>
  <si>
    <t xml:space="preserve">    - ivóvíz kutak</t>
  </si>
  <si>
    <t>1.4.2. HKTT-nak üzem.-re átadott építmény</t>
  </si>
  <si>
    <t xml:space="preserve">  - szennyvízakna (133 hrsz)</t>
  </si>
  <si>
    <t xml:space="preserve">    1.5. Erdő</t>
  </si>
  <si>
    <t xml:space="preserve">    1.6. Vagyoni értékű jogok</t>
  </si>
  <si>
    <t xml:space="preserve">  2. Gépek, berendezések, felszerelések</t>
  </si>
  <si>
    <t xml:space="preserve">    2.1. Gépek, berendezések, felszerelések</t>
  </si>
  <si>
    <t xml:space="preserve">    2.2. Ügyvitel és számítástechnikai eszközök</t>
  </si>
  <si>
    <t xml:space="preserve">    2.3. Képzőművészeti alkotások</t>
  </si>
  <si>
    <t xml:space="preserve">    2.4.  "0"-ra leírt gépek, berendezések, felszerelések</t>
  </si>
  <si>
    <t xml:space="preserve">    2.5. Térségi Vízműnek átadott "0"-ra leírt gépek, ber.</t>
  </si>
  <si>
    <t xml:space="preserve">    2.6. HKTT-nek átadott "0"-ra leírt gépek, berend.</t>
  </si>
  <si>
    <t xml:space="preserve">    2.7. Szociális Szolgált. Közp.nak átadott gépek, ber.</t>
  </si>
  <si>
    <t xml:space="preserve">    2.8. Járművek</t>
  </si>
  <si>
    <t xml:space="preserve">    2.9. "0"-ra leírt járművek</t>
  </si>
  <si>
    <t xml:space="preserve">  3. Befejezetlen beruházás</t>
  </si>
  <si>
    <t xml:space="preserve">  Ó-temető utcai  és Lengyel téri park felújítása (EMVA)</t>
  </si>
  <si>
    <t xml:space="preserve">  Dózsa Gy. U. járda</t>
  </si>
  <si>
    <t xml:space="preserve">  Mórahalom-Zákányszék kerékpárút</t>
  </si>
  <si>
    <r>
      <t>I.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Immateriális javak</t>
    </r>
  </si>
  <si>
    <r>
      <t xml:space="preserve">            - </t>
    </r>
    <r>
      <rPr>
        <sz val="12"/>
        <rFont val="Times New Roman"/>
        <family val="1"/>
      </rPr>
      <t>Erdő (0117/8 hrsz)</t>
    </r>
  </si>
  <si>
    <r>
      <t xml:space="preserve">      -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058/78 hrsz.</t>
    </r>
  </si>
  <si>
    <r>
      <t xml:space="preserve">  </t>
    </r>
    <r>
      <rPr>
        <sz val="12"/>
        <rFont val="Times New Roman"/>
        <family val="1"/>
      </rPr>
      <t>- ivóvízhálózat Petőfi S.u. 13. (260/1)</t>
    </r>
  </si>
  <si>
    <r>
      <t xml:space="preserve">        - </t>
    </r>
    <r>
      <rPr>
        <sz val="12"/>
        <rFont val="Times New Roman"/>
        <family val="1"/>
      </rPr>
      <t>Sportcentrum   (269/17)</t>
    </r>
  </si>
  <si>
    <r>
      <t xml:space="preserve">     - Garázs 1. (Dózsa Gy. u. 70.) (116/1) </t>
    </r>
    <r>
      <rPr>
        <b/>
        <sz val="12"/>
        <rFont val="Times New Roman"/>
        <family val="1"/>
      </rPr>
      <t>Korl.Fk.</t>
    </r>
  </si>
  <si>
    <r>
      <t xml:space="preserve">     - Garázs 2. (Dózsa Gy. u. 70.) (116/1) </t>
    </r>
    <r>
      <rPr>
        <b/>
        <sz val="12"/>
        <rFont val="Times New Roman"/>
        <family val="1"/>
      </rPr>
      <t>Korl.Fk.</t>
    </r>
  </si>
  <si>
    <r>
      <t xml:space="preserve">     - Garázs 3. (Dózsa Gy. u. 70.) (116/1) </t>
    </r>
    <r>
      <rPr>
        <b/>
        <sz val="12"/>
        <rFont val="Times New Roman"/>
        <family val="1"/>
      </rPr>
      <t>Korl.Fk.</t>
    </r>
  </si>
  <si>
    <r>
      <t xml:space="preserve">     - Garázs 4. (Dózsa Gy. u. 70.) (116/1) </t>
    </r>
    <r>
      <rPr>
        <b/>
        <sz val="12"/>
        <rFont val="Times New Roman"/>
        <family val="1"/>
      </rPr>
      <t>Korl.Fk.</t>
    </r>
  </si>
  <si>
    <r>
      <t xml:space="preserve">     - Garázs 5. (Dózsa Gy. u. 70.) (116/1) </t>
    </r>
    <r>
      <rPr>
        <b/>
        <sz val="12"/>
        <rFont val="Times New Roman"/>
        <family val="1"/>
      </rPr>
      <t>Korl.Fk.</t>
    </r>
  </si>
  <si>
    <r>
      <t xml:space="preserve">     - Garázs 6. (Dózsa Gy. u. 70.) (116/1) </t>
    </r>
    <r>
      <rPr>
        <b/>
        <sz val="12"/>
        <rFont val="Times New Roman"/>
        <family val="1"/>
      </rPr>
      <t>Korl.Fk.</t>
    </r>
  </si>
  <si>
    <r>
      <t xml:space="preserve">     - Új autóbuszvárók  </t>
    </r>
    <r>
      <rPr>
        <b/>
        <sz val="12"/>
        <rFont val="Times New Roman"/>
        <family val="1"/>
      </rPr>
      <t>Korl.Fk.</t>
    </r>
  </si>
  <si>
    <r>
      <t xml:space="preserve">     - Autóbuszváró, Lengyel tér  </t>
    </r>
    <r>
      <rPr>
        <b/>
        <sz val="12"/>
        <rFont val="Times New Roman"/>
        <family val="1"/>
      </rPr>
      <t>Korl.Fk.</t>
    </r>
  </si>
  <si>
    <r>
      <t xml:space="preserve">     -</t>
    </r>
    <r>
      <rPr>
        <sz val="7"/>
        <rFont val="Times New Roman"/>
        <family val="1"/>
      </rPr>
      <t>   </t>
    </r>
    <r>
      <rPr>
        <sz val="12"/>
        <rFont val="Times New Roman"/>
        <family val="1"/>
      </rPr>
      <t xml:space="preserve">Szeméttelep (0106/113) </t>
    </r>
    <r>
      <rPr>
        <b/>
        <sz val="12"/>
        <rFont val="Times New Roman"/>
        <family val="1"/>
      </rPr>
      <t xml:space="preserve"> Korl.Fk.</t>
    </r>
  </si>
  <si>
    <r>
      <t xml:space="preserve">     - Búcsúztató temetőnél (212) </t>
    </r>
    <r>
      <rPr>
        <b/>
        <sz val="12"/>
        <rFont val="Times New Roman"/>
        <family val="1"/>
      </rPr>
      <t>Korl.Fk.</t>
    </r>
  </si>
  <si>
    <r>
      <t xml:space="preserve">     - Helyi piac kialakítása  </t>
    </r>
    <r>
      <rPr>
        <b/>
        <sz val="12"/>
        <rFont val="Times New Roman"/>
        <family val="1"/>
      </rPr>
      <t>Korl.Fk.</t>
    </r>
  </si>
  <si>
    <r>
      <t xml:space="preserve">     - Sportpálya iskolánál (269/17)  </t>
    </r>
    <r>
      <rPr>
        <b/>
        <sz val="12"/>
        <rFont val="Times New Roman"/>
        <family val="1"/>
      </rPr>
      <t>Korl.Fk.</t>
    </r>
  </si>
  <si>
    <r>
      <t xml:space="preserve">     - Zsírfelfogó műtárgy óvodánál (236) </t>
    </r>
    <r>
      <rPr>
        <b/>
        <sz val="12"/>
        <rFont val="Times New Roman"/>
        <family val="1"/>
      </rPr>
      <t>Korl.Fk.</t>
    </r>
  </si>
  <si>
    <r>
      <t xml:space="preserve">       -</t>
    </r>
    <r>
      <rPr>
        <sz val="7"/>
        <rFont val="Times New Roman"/>
        <family val="1"/>
      </rPr>
      <t>  </t>
    </r>
    <r>
      <rPr>
        <sz val="12"/>
        <rFont val="Times New Roman"/>
        <family val="1"/>
      </rPr>
      <t xml:space="preserve">Játszótér építése óvodánál (236) </t>
    </r>
    <r>
      <rPr>
        <i/>
        <sz val="12"/>
        <rFont val="Times New Roman"/>
        <family val="1"/>
      </rPr>
      <t>Forg.képt.</t>
    </r>
  </si>
  <si>
    <r>
      <t xml:space="preserve">     - Játszótér építése óvodánál  (236)  </t>
    </r>
    <r>
      <rPr>
        <i/>
        <sz val="12"/>
        <rFont val="Times New Roman"/>
        <family val="1"/>
      </rPr>
      <t>Forg.képt.</t>
    </r>
  </si>
  <si>
    <r>
      <t xml:space="preserve">     - Játszótér építése óvodánál (236)  </t>
    </r>
    <r>
      <rPr>
        <i/>
        <sz val="12"/>
        <rFont val="Times New Roman"/>
        <family val="1"/>
      </rPr>
      <t>Forg.képt.</t>
    </r>
  </si>
  <si>
    <r>
      <t xml:space="preserve">     - Lengyel tér kialakítása   </t>
    </r>
    <r>
      <rPr>
        <i/>
        <sz val="12"/>
        <rFont val="Times New Roman"/>
        <family val="1"/>
      </rPr>
      <t>Forg.képt.</t>
    </r>
  </si>
  <si>
    <r>
      <t xml:space="preserve">     - Belvízelvezető csatorna   </t>
    </r>
    <r>
      <rPr>
        <i/>
        <sz val="12"/>
        <rFont val="Times New Roman"/>
        <family val="1"/>
      </rPr>
      <t>Forg.képt.</t>
    </r>
  </si>
  <si>
    <r>
      <t xml:space="preserve">     - Szennyvízcsatorna tanulmányterv   </t>
    </r>
    <r>
      <rPr>
        <i/>
        <sz val="12"/>
        <rFont val="Times New Roman"/>
        <family val="1"/>
      </rPr>
      <t>Forg.képt.</t>
    </r>
  </si>
  <si>
    <r>
      <t xml:space="preserve">     - Játszótér  </t>
    </r>
    <r>
      <rPr>
        <i/>
        <sz val="12"/>
        <rFont val="Times New Roman"/>
        <family val="1"/>
      </rPr>
      <t xml:space="preserve"> Forg.képt.</t>
    </r>
  </si>
  <si>
    <r>
      <t xml:space="preserve">     -</t>
    </r>
    <r>
      <rPr>
        <sz val="7"/>
        <rFont val="Times New Roman"/>
        <family val="1"/>
      </rPr>
      <t>  </t>
    </r>
    <r>
      <rPr>
        <sz val="12"/>
        <rFont val="Times New Roman"/>
        <family val="1"/>
      </rPr>
      <t xml:space="preserve">Vidám mesekert (Béke utcai játszótér)  </t>
    </r>
    <r>
      <rPr>
        <i/>
        <sz val="12"/>
        <rFont val="Times New Roman"/>
        <family val="1"/>
      </rPr>
      <t>Forg.képt.</t>
    </r>
  </si>
  <si>
    <r>
      <t xml:space="preserve">     - Erdei pihenő  </t>
    </r>
    <r>
      <rPr>
        <b/>
        <sz val="12"/>
        <rFont val="Times New Roman"/>
        <family val="1"/>
      </rPr>
      <t>Korl.Fk.</t>
    </r>
  </si>
  <si>
    <r>
      <t xml:space="preserve">    - Erdei pihenő fejleszt. Madárvárta(EMVA)</t>
    </r>
    <r>
      <rPr>
        <i/>
        <sz val="11"/>
        <rFont val="Times New Roman"/>
        <family val="1"/>
      </rPr>
      <t xml:space="preserve"> Forg.képt</t>
    </r>
  </si>
  <si>
    <r>
      <t xml:space="preserve">       </t>
    </r>
    <r>
      <rPr>
        <sz val="12"/>
        <rFont val="Times New Roman"/>
        <family val="1"/>
      </rPr>
      <t xml:space="preserve">- Utak  </t>
    </r>
    <r>
      <rPr>
        <i/>
        <sz val="12"/>
        <rFont val="Times New Roman"/>
        <family val="1"/>
      </rPr>
      <t>Forg.képt.</t>
    </r>
  </si>
  <si>
    <r>
      <t xml:space="preserve">     - Utak: Arany J., Tömörkény, Szegfű J. </t>
    </r>
    <r>
      <rPr>
        <i/>
        <sz val="12"/>
        <rFont val="Times New Roman"/>
        <family val="1"/>
      </rPr>
      <t xml:space="preserve"> Forg.képt.</t>
    </r>
  </si>
  <si>
    <r>
      <t xml:space="preserve">    - Utak:Béke, Október,Nyár,Ifjúság,Töm. </t>
    </r>
    <r>
      <rPr>
        <i/>
        <sz val="12"/>
        <rFont val="Times New Roman"/>
        <family val="1"/>
      </rPr>
      <t>Forg.képt.</t>
    </r>
  </si>
  <si>
    <r>
      <t xml:space="preserve">     -</t>
    </r>
    <r>
      <rPr>
        <sz val="7"/>
        <rFont val="Times New Roman"/>
        <family val="1"/>
      </rPr>
      <t>  </t>
    </r>
    <r>
      <rPr>
        <sz val="12"/>
        <rFont val="Times New Roman"/>
        <family val="1"/>
      </rPr>
      <t>Utak</t>
    </r>
    <r>
      <rPr>
        <sz val="7"/>
        <rFont val="Times New Roman"/>
        <family val="1"/>
      </rPr>
      <t xml:space="preserve">: </t>
    </r>
    <r>
      <rPr>
        <sz val="12"/>
        <rFont val="Times New Roman"/>
        <family val="1"/>
      </rPr>
      <t xml:space="preserve">Erdei út aszfaltozása  </t>
    </r>
    <r>
      <rPr>
        <i/>
        <sz val="12"/>
        <rFont val="Times New Roman"/>
        <family val="1"/>
      </rPr>
      <t>Forg.képt.</t>
    </r>
  </si>
  <si>
    <r>
      <t xml:space="preserve">     -</t>
    </r>
    <r>
      <rPr>
        <sz val="7"/>
        <rFont val="Times New Roman"/>
        <family val="1"/>
      </rPr>
      <t>  </t>
    </r>
    <r>
      <rPr>
        <sz val="12"/>
        <rFont val="Times New Roman"/>
        <family val="1"/>
      </rPr>
      <t>Utak</t>
    </r>
    <r>
      <rPr>
        <sz val="7"/>
        <rFont val="Times New Roman"/>
        <family val="1"/>
      </rPr>
      <t xml:space="preserve">: </t>
    </r>
    <r>
      <rPr>
        <sz val="12"/>
        <rFont val="Times New Roman"/>
        <family val="1"/>
      </rPr>
      <t xml:space="preserve">Kossuth utcai járdaépítés </t>
    </r>
    <r>
      <rPr>
        <i/>
        <sz val="12"/>
        <rFont val="Times New Roman"/>
        <family val="1"/>
      </rPr>
      <t>Forg.képt.</t>
    </r>
  </si>
  <si>
    <r>
      <t xml:space="preserve">     - Utak: Ruzsai út felújítása  </t>
    </r>
    <r>
      <rPr>
        <i/>
        <sz val="12"/>
        <rFont val="Times New Roman"/>
        <family val="1"/>
      </rPr>
      <t>Forg.képt.</t>
    </r>
  </si>
  <si>
    <r>
      <t xml:space="preserve">     - Utak: Hársfa u. (útépítés)  </t>
    </r>
    <r>
      <rPr>
        <i/>
        <sz val="12"/>
        <rFont val="Times New Roman"/>
        <family val="1"/>
      </rPr>
      <t>Forg.képt.</t>
    </r>
  </si>
  <si>
    <r>
      <t xml:space="preserve">     - Járda építés: Hársfa u. </t>
    </r>
    <r>
      <rPr>
        <i/>
        <sz val="12"/>
        <rFont val="Times New Roman"/>
        <family val="1"/>
      </rPr>
      <t xml:space="preserve"> Forg.képt.</t>
    </r>
  </si>
  <si>
    <r>
      <t xml:space="preserve">     -</t>
    </r>
    <r>
      <rPr>
        <sz val="7"/>
        <rFont val="Times New Roman"/>
        <family val="1"/>
      </rPr>
      <t>   </t>
    </r>
    <r>
      <rPr>
        <sz val="12"/>
        <rFont val="Times New Roman"/>
        <family val="1"/>
      </rPr>
      <t xml:space="preserve">Járda építése: Juhász Gy. utca  </t>
    </r>
    <r>
      <rPr>
        <i/>
        <sz val="12"/>
        <rFont val="Times New Roman"/>
        <family val="1"/>
      </rPr>
      <t>Forg.képt.</t>
    </r>
  </si>
  <si>
    <r>
      <t xml:space="preserve">     -</t>
    </r>
    <r>
      <rPr>
        <sz val="7"/>
        <rFont val="Times New Roman"/>
        <family val="1"/>
      </rPr>
      <t>   </t>
    </r>
    <r>
      <rPr>
        <sz val="12"/>
        <rFont val="Times New Roman"/>
        <family val="1"/>
      </rPr>
      <t xml:space="preserve">Járda építés: Bordányi úton  </t>
    </r>
    <r>
      <rPr>
        <i/>
        <sz val="12"/>
        <rFont val="Times New Roman"/>
        <family val="1"/>
      </rPr>
      <t>Forg.képt.</t>
    </r>
  </si>
  <si>
    <r>
      <t xml:space="preserve">     -</t>
    </r>
    <r>
      <rPr>
        <sz val="7"/>
        <rFont val="Times New Roman"/>
        <family val="1"/>
      </rPr>
      <t>   </t>
    </r>
    <r>
      <rPr>
        <sz val="12"/>
        <rFont val="Times New Roman"/>
        <family val="1"/>
      </rPr>
      <t xml:space="preserve">Járda építés </t>
    </r>
    <r>
      <rPr>
        <i/>
        <sz val="12"/>
        <rFont val="Times New Roman"/>
        <family val="1"/>
      </rPr>
      <t xml:space="preserve"> Forg.képt.</t>
    </r>
  </si>
  <si>
    <r>
      <t xml:space="preserve">     - Bordány-Zákányszék kerékpárút  </t>
    </r>
    <r>
      <rPr>
        <i/>
        <sz val="12"/>
        <rFont val="Times New Roman"/>
        <family val="1"/>
      </rPr>
      <t>Forg.képt.</t>
    </r>
  </si>
  <si>
    <r>
      <t xml:space="preserve">     - Csapadékvíz elvezető csatorna (LEKI) </t>
    </r>
    <r>
      <rPr>
        <i/>
        <sz val="12"/>
        <rFont val="Times New Roman"/>
        <family val="1"/>
      </rPr>
      <t>Forg.képt.</t>
    </r>
  </si>
  <si>
    <r>
      <t xml:space="preserve">     - Földvédelmi járulék (KEOP)  </t>
    </r>
    <r>
      <rPr>
        <i/>
        <sz val="12"/>
        <rFont val="Times New Roman"/>
        <family val="1"/>
      </rPr>
      <t xml:space="preserve"> Forg.képt.</t>
    </r>
  </si>
  <si>
    <r>
      <t xml:space="preserve">     - Ökoturisztikai központ (DAOP) </t>
    </r>
    <r>
      <rPr>
        <b/>
        <sz val="12"/>
        <rFont val="Times New Roman"/>
        <family val="1"/>
      </rPr>
      <t>Korl.Fk.</t>
    </r>
  </si>
  <si>
    <r>
      <t xml:space="preserve">     -</t>
    </r>
    <r>
      <rPr>
        <sz val="7"/>
        <rFont val="Times New Roman"/>
        <family val="1"/>
      </rPr>
      <t>   </t>
    </r>
    <r>
      <rPr>
        <sz val="12"/>
        <rFont val="Times New Roman"/>
        <family val="1"/>
      </rPr>
      <t xml:space="preserve">Ótemető utcai park kiépítése </t>
    </r>
    <r>
      <rPr>
        <i/>
        <sz val="12"/>
        <rFont val="Times New Roman"/>
        <family val="1"/>
      </rPr>
      <t xml:space="preserve">  Forg.képt.</t>
    </r>
  </si>
  <si>
    <r>
      <t xml:space="preserve">     - Vasút utcai park felújítása</t>
    </r>
    <r>
      <rPr>
        <i/>
        <sz val="12"/>
        <rFont val="Times New Roman"/>
        <family val="1"/>
      </rPr>
      <t xml:space="preserve">   Forg.képt.</t>
    </r>
  </si>
  <si>
    <r>
      <t xml:space="preserve">    -</t>
    </r>
    <r>
      <rPr>
        <sz val="12"/>
        <rFont val="Times New Roman"/>
        <family val="1"/>
      </rPr>
      <t xml:space="preserve"> Hidroglóbusz  (279/79)</t>
    </r>
  </si>
  <si>
    <r>
      <t xml:space="preserve">    - </t>
    </r>
    <r>
      <rPr>
        <sz val="12"/>
        <rFont val="Times New Roman"/>
        <family val="1"/>
      </rPr>
      <t>Községi Vízvezeték  (260/1)</t>
    </r>
  </si>
  <si>
    <t>Polgármesteri Hivatal</t>
  </si>
  <si>
    <t>Bruttó érték (Ft)</t>
  </si>
  <si>
    <t xml:space="preserve">  1. Ingatlanok</t>
  </si>
  <si>
    <t xml:space="preserve">    1.1. Épületek</t>
  </si>
  <si>
    <t xml:space="preserve">      - Polgármesteri Irodaház, Lengyel tér 7. (59)</t>
  </si>
  <si>
    <t xml:space="preserve">   2. Gépek, berendezések, felszerelések</t>
  </si>
  <si>
    <t xml:space="preserve">     2.1. Gépek, berendezések, felszerelések</t>
  </si>
  <si>
    <t xml:space="preserve">     2.2. Számítástechikai eszközök</t>
  </si>
  <si>
    <t xml:space="preserve">       "0"-ra leírt gépek, berendezések, felszerelések</t>
  </si>
  <si>
    <t>Művelődési Ház</t>
  </si>
  <si>
    <t>Érték csökk. ( Ft)</t>
  </si>
  <si>
    <t>I. Immateriális javak</t>
  </si>
  <si>
    <t xml:space="preserve">    "0"-ra leírt immateriális javak</t>
  </si>
  <si>
    <t>II. Tárgyi eszközök összesen:</t>
  </si>
  <si>
    <t xml:space="preserve">    1.1. Művelődési Ház épülete (hrsz:4)</t>
  </si>
  <si>
    <t xml:space="preserve">    1.2. Szolár Napelemes rendszer (hrsz. 4)</t>
  </si>
  <si>
    <t xml:space="preserve">    1.3. Parkoló (egyéb építmény)</t>
  </si>
  <si>
    <t xml:space="preserve">    2.1. Egyéb gépek, berendezések</t>
  </si>
  <si>
    <t xml:space="preserve">    2.2. Hangszerek</t>
  </si>
  <si>
    <t xml:space="preserve">    2.3 Ügyvitel és szám. techn.</t>
  </si>
  <si>
    <t xml:space="preserve">   "0"-ra leírt gépek, berendezések, felszerelések</t>
  </si>
  <si>
    <r>
      <t xml:space="preserve">  </t>
    </r>
    <r>
      <rPr>
        <b/>
        <sz val="12"/>
        <rFont val="Times New Roman"/>
        <family val="1"/>
      </rPr>
      <t>2. Gépek, berendezések, felszerelések</t>
    </r>
  </si>
  <si>
    <t>Manó-kert Óvoda</t>
  </si>
  <si>
    <t xml:space="preserve">   "0"-ra leírt immateriális javak</t>
  </si>
  <si>
    <t>1. Ingatlanok</t>
  </si>
  <si>
    <t xml:space="preserve">  1.1. Manó-kert Óvoda épülete(236)</t>
  </si>
  <si>
    <t>2. Gépek, berendezések</t>
  </si>
  <si>
    <t xml:space="preserve">  "0"-ra leírt gépek, berendezések</t>
  </si>
  <si>
    <r>
      <t xml:space="preserve">  </t>
    </r>
    <r>
      <rPr>
        <sz val="12"/>
        <rFont val="Times New Roman"/>
        <family val="1"/>
      </rPr>
      <t xml:space="preserve">2.1. Egyéb gépek, berendezések </t>
    </r>
  </si>
  <si>
    <t>CÍM</t>
  </si>
  <si>
    <t>AL- CÍM</t>
  </si>
  <si>
    <t>ELŐ- IR. CSOP</t>
  </si>
  <si>
    <t>KIEM ELŐ- IR.</t>
  </si>
  <si>
    <t xml:space="preserve">CÍM </t>
  </si>
  <si>
    <t>KIEMELT ELŐIRÁNYZAT</t>
  </si>
  <si>
    <t>S   Z   Á   M</t>
  </si>
  <si>
    <t>N   É   V</t>
  </si>
  <si>
    <t>ADATOK EZER FORINTBAN</t>
  </si>
  <si>
    <t>Képviselő-testület</t>
  </si>
  <si>
    <t>Működési bevételek</t>
  </si>
  <si>
    <t>Magánszemélyek kommunális adója</t>
  </si>
  <si>
    <t>Iparűzési adó</t>
  </si>
  <si>
    <t>Telekadó</t>
  </si>
  <si>
    <t>Idegenforgalmi adó</t>
  </si>
  <si>
    <t>Ebből</t>
  </si>
  <si>
    <t>Földbérleti díj</t>
  </si>
  <si>
    <t>Ebből:</t>
  </si>
  <si>
    <t>Mozgáskorlátozottak támogatása</t>
  </si>
  <si>
    <t>ÖSSZESEN:</t>
  </si>
  <si>
    <t>Igazgatási tevékenység</t>
  </si>
  <si>
    <t>Hatósági jogkörhüz köthető működési bevétel</t>
  </si>
  <si>
    <t>Egyéb saját bevétel</t>
  </si>
  <si>
    <t>Áfa bevételek, visszatérülések</t>
  </si>
  <si>
    <t>Mezőőri támogatás</t>
  </si>
  <si>
    <t>Gondozási Központ áthúzódó feladatai</t>
  </si>
  <si>
    <t>Zákányszéki Általános Iskola és Alapfokú Művészetoktatási Intézmény</t>
  </si>
  <si>
    <t>ÁFA bevétel</t>
  </si>
  <si>
    <t>Zákányszéki Manó-kert Óvoda</t>
  </si>
  <si>
    <t>Zákányszéki Művelődési Ház és Könyvtár</t>
  </si>
  <si>
    <t>/2008.        (III.28.)Kt.            Rendelet</t>
  </si>
  <si>
    <t>Működési költségvetés</t>
  </si>
  <si>
    <t>Személyi juttatások</t>
  </si>
  <si>
    <t>Jubileumi jutalomra</t>
  </si>
  <si>
    <t>Munkaadókat terhelő járulékok</t>
  </si>
  <si>
    <t xml:space="preserve">Dologi kiadások </t>
  </si>
  <si>
    <t>Épületek energia költsége (gáz, villany)</t>
  </si>
  <si>
    <t>Közvilágítás</t>
  </si>
  <si>
    <t>Működési célú végleges pénzeszközátadás</t>
  </si>
  <si>
    <t>Társadalom- és szociálpolitikai juttatások</t>
  </si>
  <si>
    <t>Felhalmozási kiadások</t>
  </si>
  <si>
    <t>Felújítások</t>
  </si>
  <si>
    <t>Beruházások</t>
  </si>
  <si>
    <t>Értékpapírok</t>
  </si>
  <si>
    <t>Rövid lejáratú értékpapírok vásárlása</t>
  </si>
  <si>
    <t>Tartalékok</t>
  </si>
  <si>
    <t>Általános tartalék</t>
  </si>
  <si>
    <t>Céltartalék</t>
  </si>
  <si>
    <t>961 623 eFt</t>
  </si>
  <si>
    <t>1.1. Önkormányzatnál</t>
  </si>
  <si>
    <t>22 650 eFt</t>
  </si>
  <si>
    <t>63 183 eFt</t>
  </si>
  <si>
    <t>22 128 eFt</t>
  </si>
  <si>
    <t>853 662 eFt</t>
  </si>
  <si>
    <t>33 493 eFt</t>
  </si>
  <si>
    <t>2.1. Önkormányzatnál</t>
  </si>
  <si>
    <t>2.2. Hivatalnál</t>
  </si>
  <si>
    <t>2.4. Óvodánál</t>
  </si>
  <si>
    <t>33 428 eFt</t>
  </si>
  <si>
    <t>15 267 eFt</t>
  </si>
  <si>
    <t>A kerékpárút RM155/2014.sz.számla után fizetendő fordított áfa</t>
  </si>
  <si>
    <t>13 139 eFt</t>
  </si>
  <si>
    <t>Államkincstár által kiutalt 2015.évinettó finanszírozási előleg (6 463 eFt)</t>
  </si>
  <si>
    <t>Ó-temető és Lengyel téri Park felújításra felvett hitel (1 702 eFt)</t>
  </si>
  <si>
    <t>Kerékpárútra felvett hitel (4 974 eFt)</t>
  </si>
  <si>
    <t>5 006 eFt</t>
  </si>
  <si>
    <t>A helyi adókból származó túlfizetések összege</t>
  </si>
  <si>
    <t>16 eFt</t>
  </si>
  <si>
    <t>Önkormányzatothoz befizetett, de tovább utalandó gépjármű adó</t>
  </si>
  <si>
    <t>50 eFt</t>
  </si>
  <si>
    <t>Szállító tartozás</t>
  </si>
  <si>
    <t>15 eFt</t>
  </si>
  <si>
    <t>1 155 eFt</t>
  </si>
  <si>
    <t>3.1. Önkormányzatnál</t>
  </si>
  <si>
    <t>Önkormányzathoz befizetett, de más szervezetet megillető</t>
  </si>
  <si>
    <t>adó jellegű befizetések (610 eFt)</t>
  </si>
  <si>
    <t>Letéti számla egyenlege (545 eFt)</t>
  </si>
  <si>
    <t>17 508 eFt</t>
  </si>
  <si>
    <t>4.1. Önkormányzatnál</t>
  </si>
  <si>
    <t>2 909 eFt</t>
  </si>
  <si>
    <t>2014.decemberi bruttó bérek járulékkal együtt (2 412 eFt)</t>
  </si>
  <si>
    <t>2014.decemberi cégautó adó (33 eFt)</t>
  </si>
  <si>
    <t>2014.decemberi általános forgalmi adó (464 eFt)</t>
  </si>
  <si>
    <t>8 982 eFt</t>
  </si>
  <si>
    <t xml:space="preserve">2014.decemberi bruttó bérek járulékkal együtt </t>
  </si>
  <si>
    <t>946 eFt</t>
  </si>
  <si>
    <t>4 671 eFt</t>
  </si>
  <si>
    <t>III. Befektetett pénzügyi eszközök</t>
  </si>
  <si>
    <t>IV. Készletek</t>
  </si>
  <si>
    <t>V. Pénzeszközök összesen:</t>
  </si>
  <si>
    <t>VI. Követelések</t>
  </si>
  <si>
    <t>VII. Egyéb sajátos eszközoldali elszámolások</t>
  </si>
  <si>
    <t>VIII. Az önkormányzat és költségvetési szervei eszközei összesen:</t>
  </si>
  <si>
    <t>I. Saját tőke.</t>
  </si>
  <si>
    <t>II. Kötelezettségek</t>
  </si>
  <si>
    <t>III. Egyéb sajátos forrásoldali elszámolások</t>
  </si>
  <si>
    <t>IV. Költségek, ráfordítások passzív időbeli elhatárolása</t>
  </si>
  <si>
    <t>V. Az önkormányzat és költségvetési szervei forrásai összesen:</t>
  </si>
  <si>
    <t>1. Óvodánál</t>
  </si>
  <si>
    <t>1. Pénztárak:</t>
  </si>
  <si>
    <t>2. Forintszámlák</t>
  </si>
  <si>
    <t>2.1 Önkormányzatnál</t>
  </si>
  <si>
    <t>2.3. Művelődési Háznál</t>
  </si>
  <si>
    <t>3. Idegen pénzeszközök</t>
  </si>
  <si>
    <t>1. Közhatalmi bevételre</t>
  </si>
  <si>
    <t>1.1. Telekadó</t>
  </si>
  <si>
    <t xml:space="preserve">1.2.Kommunális adó         </t>
  </si>
  <si>
    <t>1.3.Iparűzési adó</t>
  </si>
  <si>
    <t xml:space="preserve">1.4.Gépjármű adó          </t>
  </si>
  <si>
    <t>1.5.Adópótlék</t>
  </si>
  <si>
    <t>2. Működési bevételre</t>
  </si>
  <si>
    <t>2.3.Óvodánál</t>
  </si>
  <si>
    <t>3. Működési célú átvett pénzeszközre</t>
  </si>
  <si>
    <t>3.1.Önkormányzatnál</t>
  </si>
  <si>
    <t>4. Felhalmozási célú átvett pénzeszközre</t>
  </si>
  <si>
    <t>1. Önkormányzatnál</t>
  </si>
  <si>
    <t>2. Hivatalnál</t>
  </si>
  <si>
    <t>3. Művelődési Háznál</t>
  </si>
  <si>
    <t>4. Óvodánál</t>
  </si>
  <si>
    <t>1.1. Beruházásokra</t>
  </si>
  <si>
    <t>1.2. Finanszírozási kiadásokra</t>
  </si>
  <si>
    <t>1.3. Kapott előlegek</t>
  </si>
  <si>
    <t xml:space="preserve">1.4. Más szervezetet megillető bevételek elszámolása </t>
  </si>
  <si>
    <t>3. Óvodánál</t>
  </si>
  <si>
    <t xml:space="preserve">Zákányszék Község Önkormányzata </t>
  </si>
  <si>
    <t xml:space="preserve">1./ „Zákányszéki Ó-temető utcai és Lengyel téri park fejlesztése  </t>
  </si>
  <si>
    <t>Hitelszerződés kelte: 2014.06.23</t>
  </si>
  <si>
    <t>A hitel lejárata.  2018.08.31..</t>
  </si>
  <si>
    <t>A hitel összege: 1 701 839 Ft</t>
  </si>
  <si>
    <t>Tőketörlesztés kezdete: 2014.08.31</t>
  </si>
  <si>
    <t>2014. évben felvett hitel, adósság állomány év végén:1 701 839 Ft</t>
  </si>
  <si>
    <t xml:space="preserve">2./ Zákányszék-Mórahalom közti kerékpárút kiépítése  </t>
  </si>
  <si>
    <t>A hitel lejárata.  2024.05.31</t>
  </si>
  <si>
    <t>A hitel összege: 23 960 812 Ft</t>
  </si>
  <si>
    <t>Tőketörlesztés kezdete: 2015.05.31</t>
  </si>
  <si>
    <t>2014. évben felvett hitel, adósság állomány év végén:4 974 341 Ft</t>
  </si>
  <si>
    <r>
      <t>Zákányszék Község Önkormányzata</t>
    </r>
    <r>
      <rPr>
        <sz val="11"/>
        <rFont val="Times New Roman"/>
        <family val="1"/>
      </rPr>
      <t xml:space="preserve"> a Pillér Takarékszövetkezettel az alábbi Európai Uniós fejlesztések megvalósításához szükséges pályázati önerő biztosítására kötött hitelszerződést: </t>
    </r>
  </si>
  <si>
    <t xml:space="preserve">                   Forintban</t>
  </si>
  <si>
    <t>Zákányszék község Önkormányzata  2014.évi egyéb működési  célú támogatások, kölcsönök összege</t>
  </si>
  <si>
    <t xml:space="preserve">   Ezer Ft-ban</t>
  </si>
  <si>
    <t>Érvényes hitelszerződés kelte:2014.06.23</t>
  </si>
  <si>
    <t>adósságának állománya  2014.év végén</t>
  </si>
  <si>
    <t xml:space="preserve">        </t>
  </si>
  <si>
    <t>Polgármester álláshelye</t>
  </si>
  <si>
    <t>Polgármester átlaglétszáma</t>
  </si>
  <si>
    <t>Képviselők, bizottsági tagok álláshelye:</t>
  </si>
  <si>
    <t>Képviselők, bizottsági tagok átlaglétszáma:</t>
  </si>
  <si>
    <t>Köztisztviselők álláshelye:</t>
  </si>
  <si>
    <t>Köztisztviselők átlaglétszáma:</t>
  </si>
  <si>
    <t>Munka Törvénykönyve hatálya alá tartozó foglalkoztatottak álláshelye</t>
  </si>
  <si>
    <t>Munka Törvénykönyve hatálya alá tartozó foglalkoztatottak átlaglétszáma</t>
  </si>
  <si>
    <t>Egyéb bérrendszer hatálya alá tartozók álláshelye: (közcélú)</t>
  </si>
  <si>
    <t>Egyéb bérrendszer hatálya alá tartozók átlaglétszáma:(közcélú)</t>
  </si>
  <si>
    <t>Közalkalmazottak álláshelye</t>
  </si>
  <si>
    <t>Közalkalmazottak átlaglétszáma</t>
  </si>
  <si>
    <t>Karbantartás</t>
  </si>
  <si>
    <t>Közalkalmazottak álláshelye:</t>
  </si>
  <si>
    <t>Közalkalmazottak átlaglétszáma:</t>
  </si>
  <si>
    <t>A kerti tanösvény felszereléseinek felújítása</t>
  </si>
  <si>
    <t>Közművelődési érdekeltségnövelő pályázati önerő</t>
  </si>
  <si>
    <t>Nagyteremben világítás rekonstrukció</t>
  </si>
  <si>
    <t>Melléképület (asztalraktár) ajtócsere</t>
  </si>
  <si>
    <t>Munka Törvénykönyve hatálya alá tartozó foglalkoztatottak álláshelye:</t>
  </si>
  <si>
    <t>Munka Törvénykönyve hatálya alá tartozó foglalkoztatottak átlaglétszáma:</t>
  </si>
  <si>
    <t>Egyéb bérrendszer hatálya alá tartozók álláshelye:</t>
  </si>
  <si>
    <t>Egyéb bérrendszer hatálya alá tartozók átlaglétszáma:</t>
  </si>
  <si>
    <t>Köztisztviselők, közalkalmazottak és egyéb dolgozók álláshelye összesen:</t>
  </si>
  <si>
    <t>Köztisztviselők, közalkalmazottak és egyéb dolgozók átlaglétszáma összesen:</t>
  </si>
  <si>
    <t>Felhalmozási célú végleges pénzeszközátadás</t>
  </si>
  <si>
    <t>Tervek készítése</t>
  </si>
  <si>
    <t>pályázati alap</t>
  </si>
  <si>
    <t>Épület karbantartás(irodák festése, parkettázás)</t>
  </si>
  <si>
    <t>Rendezvények megszervezése</t>
  </si>
  <si>
    <t>Pályázati önrész:"Közösségi élmény"</t>
  </si>
  <si>
    <t>Kis Újság költségei</t>
  </si>
  <si>
    <t xml:space="preserve">Ebből: </t>
  </si>
  <si>
    <t>Homlokzat szükséges javítása</t>
  </si>
  <si>
    <t>Tető beázásának megszüntetése</t>
  </si>
  <si>
    <t>1 db fénymásológép vásárlás</t>
  </si>
  <si>
    <t>Házasságkötő terembe függöny csere</t>
  </si>
  <si>
    <t>Adó, illeték kiszabása, beszedése, adóellenőrzés</t>
  </si>
  <si>
    <t>Közutak üzemeltetése,fenntartása</t>
  </si>
  <si>
    <t>Útkarbantartás (kül- és belterületi utak)</t>
  </si>
  <si>
    <t>Hóeltakarítás</t>
  </si>
  <si>
    <t>Központi park öntözőberendezés vásárlás</t>
  </si>
  <si>
    <t>Köztemető fenntartása, működtetése</t>
  </si>
  <si>
    <t>Épületek energia költsége ( villany)</t>
  </si>
  <si>
    <t>Urnafal építése</t>
  </si>
  <si>
    <t xml:space="preserve"> Közvilágítás</t>
  </si>
  <si>
    <t>Közvilágítás áramdíja</t>
  </si>
  <si>
    <t>Állandó főzőhely kialakítása</t>
  </si>
  <si>
    <t>Zöldterület kezelés</t>
  </si>
  <si>
    <t>Ebból</t>
  </si>
  <si>
    <t>Ár- és belvízvédelemmel összefüggő tevékenységek</t>
  </si>
  <si>
    <t>Háziorvosi ügyeleti ellátás</t>
  </si>
  <si>
    <t>Foglalkozás egészségügyi ellátás</t>
  </si>
  <si>
    <t>Fogorvosi alapellátás</t>
  </si>
  <si>
    <t xml:space="preserve"> </t>
  </si>
  <si>
    <t>Kincstárjegy vásárlása</t>
  </si>
  <si>
    <t>Felhalmozási célú általános tartalék</t>
  </si>
  <si>
    <t>Beruházásokra:</t>
  </si>
  <si>
    <t>- Falukép egységesítésére (önerő)</t>
  </si>
  <si>
    <t>- Óvodaépület külső burkolat felújítása (önerő)</t>
  </si>
  <si>
    <t>- Mórahalmi szakrendelésre gép-műszer vásárláshoz támogatás</t>
  </si>
  <si>
    <t>- Helyi piac kialakítása (önerő)</t>
  </si>
  <si>
    <t>- Eü-i és Szoc. Központ bővítése (önerő)</t>
  </si>
  <si>
    <t xml:space="preserve"> Felhalmozási célú pályázati alap</t>
  </si>
  <si>
    <t>E bből</t>
  </si>
  <si>
    <t>Ügyféltér klimatizálása</t>
  </si>
  <si>
    <t>Telefonközpont cseréje</t>
  </si>
  <si>
    <t>Rendezési terv módosítása</t>
  </si>
  <si>
    <t>Zákányszéki  Művelődési Ház és Könyvtár</t>
  </si>
  <si>
    <t>Felhalmozási kiadások  összesen:</t>
  </si>
  <si>
    <t>7.sz. melléklet</t>
  </si>
  <si>
    <t>Egészségkárosodottak rendszeres szociális segély</t>
  </si>
  <si>
    <t>Időskorúak járadéka</t>
  </si>
  <si>
    <t>Munkanélküliek jövedelempótló tám.a</t>
  </si>
  <si>
    <t>Normatív lakásfenntartási támogatás</t>
  </si>
  <si>
    <t>Egyéb lakásfenntartási támogatás</t>
  </si>
  <si>
    <t>Normatív ápolási díj</t>
  </si>
  <si>
    <t>Pénzbeli átmeneti segély</t>
  </si>
  <si>
    <t>Pénzbeli temetési segély</t>
  </si>
  <si>
    <t>Rendkívüli gyermekvédelmi támogatás</t>
  </si>
  <si>
    <t>Egyéb rászorultságtól függő ellátások</t>
  </si>
  <si>
    <t>Ebből: Vizitdíj</t>
  </si>
  <si>
    <t xml:space="preserve">            Visszatérítendő kölcsön</t>
  </si>
  <si>
    <t xml:space="preserve">            Mozgáskorlátozottak támogatása</t>
  </si>
  <si>
    <t>Gyógyszertámogatás</t>
  </si>
  <si>
    <t>Természetben nyújtott átmeneti segély (karácsonyi csomag)</t>
  </si>
  <si>
    <t xml:space="preserve"> Rendszeres gyermekvédelmi támogatás</t>
  </si>
  <si>
    <t>Köztemetés</t>
  </si>
  <si>
    <t>Közgyógyellátás</t>
  </si>
  <si>
    <t>Szemétszállítási díj önkormányzati kedvezménye</t>
  </si>
  <si>
    <t>Helyi non-profit szervezetek támogatása</t>
  </si>
  <si>
    <t xml:space="preserve">A.  MŰKÖDÉSI CÉLÚ BEVÉTELEK ÉS KIADÁSOK </t>
  </si>
  <si>
    <t>adatok ezer forintban</t>
  </si>
  <si>
    <t>Megnevezés</t>
  </si>
  <si>
    <t>I. BEVÉTELEK</t>
  </si>
  <si>
    <t>II. KIADÁSOK</t>
  </si>
  <si>
    <t xml:space="preserve">  1./ Személyi juttatások</t>
  </si>
  <si>
    <t xml:space="preserve">  2./ Munkáltatót terhelő járulékok </t>
  </si>
  <si>
    <t xml:space="preserve">  3./ Dologi kiadások </t>
  </si>
  <si>
    <t xml:space="preserve">  7./ Általános tartalék</t>
  </si>
  <si>
    <t xml:space="preserve">B. FELHALMOZÁSI CÉLÚ BEVÉTELEK ÉS KIADÁSOK </t>
  </si>
  <si>
    <t xml:space="preserve">    </t>
  </si>
  <si>
    <t>III. BEVÉTELEK</t>
  </si>
  <si>
    <t>IV. KIADÁSOK</t>
  </si>
  <si>
    <t xml:space="preserve">  6./ Felhalmozási célú pénzforgalmi kiadások összesen (1+...+4)</t>
  </si>
  <si>
    <r>
      <t>Munkaadókat terhelő járulékok</t>
    </r>
    <r>
      <rPr>
        <b/>
        <i/>
        <sz val="8"/>
        <rFont val="Times New Roman CE"/>
        <family val="1"/>
      </rPr>
      <t xml:space="preserve"> (ápolási dij  után 24 %)</t>
    </r>
  </si>
  <si>
    <t>Szennyvíz csatorna kiépítés saját forrása</t>
  </si>
  <si>
    <t>Hivatali gépjármű beszerzés</t>
  </si>
  <si>
    <t>Riasztó berendezés kiépítése</t>
  </si>
  <si>
    <t>Bútor beszerzés az irodába</t>
  </si>
  <si>
    <t>1 db számítógép és szoftver beszerzés</t>
  </si>
  <si>
    <t xml:space="preserve">Külső homlokzat pácolása </t>
  </si>
  <si>
    <t>Átengedett egyéb központi adók</t>
  </si>
  <si>
    <t>Nem lakóingatlan bérbeadása, üzemeltetése (Sportház,régi hivatal, védő,vízmű)</t>
  </si>
  <si>
    <t>Lakóingatlan bérbeadása, üzemeltetése (bérlakások,rendőri lakás)</t>
  </si>
  <si>
    <t>Irodabútor  beszerzése</t>
  </si>
  <si>
    <t xml:space="preserve">  Önkormányzat kiadásai összesen </t>
  </si>
  <si>
    <t xml:space="preserve">  Önkormányzat bevételei összesen </t>
  </si>
  <si>
    <t xml:space="preserve">  6./ Működési célú  kiadások összesen </t>
  </si>
  <si>
    <t>Színpadi világítás felújítása</t>
  </si>
  <si>
    <t>Földszinti 3 terem, 1 emeleti terem linóleum cseréje</t>
  </si>
  <si>
    <t>Zákányszék Község Önkormányzata</t>
  </si>
  <si>
    <t>Települési hulladék vegyes begyűjtése, szállítása, átrakása</t>
  </si>
  <si>
    <t>Zákányszék Község Önkormányzata bevételei összesen:</t>
  </si>
  <si>
    <t>Zákányszéki Polgármesteri Hivatal</t>
  </si>
  <si>
    <t>Nem lakóingatlan bérbeadása, üzemeltetése</t>
  </si>
  <si>
    <t>Lakóingatlan bérbeadása, üzemltetése (bérlakások)</t>
  </si>
  <si>
    <t>Működési célra átvett pénzeszközök</t>
  </si>
  <si>
    <t>Közfoglalkoztatás</t>
  </si>
  <si>
    <t>Közfoglalkoztatás Munkaügyi Központ támogatása</t>
  </si>
  <si>
    <t>Működési bevételek (állatfelvásárló telep)</t>
  </si>
  <si>
    <t>Finanszírozási műveletek</t>
  </si>
  <si>
    <t xml:space="preserve">Önkormányzatok elszámolásai </t>
  </si>
  <si>
    <t>Állami támogatások</t>
  </si>
  <si>
    <t>Felhalmozási célra átvett pénzeszközök</t>
  </si>
  <si>
    <t>Szennyvíz gyűjtése, tisztítása, elhelyezése</t>
  </si>
  <si>
    <t>Lakossági hozzájáulás szennyvíz csatornázáshoz</t>
  </si>
  <si>
    <t>Intzéményi beruházásokra, felújításokra</t>
  </si>
  <si>
    <t>Szociális Szolgáltató Központ önerő kiegészítés                  DAOP 4.1.2/D/2008-0011</t>
  </si>
  <si>
    <t>Szennyvízcsatorna kiépítéshez                                                KEOP-1.2.0/2F/09-2010-0085</t>
  </si>
  <si>
    <t>Likvid hitel</t>
  </si>
  <si>
    <t>Sportlétesítmények működtetése, fejlesztése (sportcsarnok)</t>
  </si>
  <si>
    <t>Működési célú hitelfelvétel</t>
  </si>
  <si>
    <t>Zákányszéki Polgármesteri Hivatal bevétlei összesen</t>
  </si>
  <si>
    <t>Zákányszék Község Önkormányzata és költségvetési szervei bevételei összesen:</t>
  </si>
  <si>
    <t>Dologi kiadások</t>
  </si>
  <si>
    <t xml:space="preserve">  Közfoglalkoztatás</t>
  </si>
  <si>
    <t>Falugondnoki, tanyagondnoki szolgáltatás</t>
  </si>
  <si>
    <t>Önkormányzati jogalkotás</t>
  </si>
  <si>
    <t>Zákányszék Község Önkormányzata összesen</t>
  </si>
  <si>
    <t>Zákányszéki Manó-kert Óvoda és Bölcsőde</t>
  </si>
  <si>
    <t>Zákányszék Község Önkormányzata és költségvetési szervei                                kiadásai összesen:</t>
  </si>
  <si>
    <t>Egyéb bérrendszer hatálya alá tartozók álláshelye: (közfoglalkoztatott)</t>
  </si>
  <si>
    <t>Egyéb bérrendszer hatálya alá tartozók átlaglétszáma:(közfoglalkoztatott)</t>
  </si>
  <si>
    <t>Zákányszék Község Önkormányzata és költségvetési szervei által foglalkoztatott létszám összesen:</t>
  </si>
  <si>
    <t>Önkormányzatok elszámolásai</t>
  </si>
  <si>
    <t>szennyvízcsatorna hitel kamata</t>
  </si>
  <si>
    <t>Foglalkoztatást helyettesítő támogatás</t>
  </si>
  <si>
    <t xml:space="preserve"> Rendszeres szociális segély  37/B1.b</t>
  </si>
  <si>
    <t>Zákányszék Község  Önkormányzata</t>
  </si>
  <si>
    <t>Felhalmozási célú pénzeszköz átadás</t>
  </si>
  <si>
    <t>Mórahalom és Térsége Ivóvízminőség-javító projekt                             KEOP 1.3.0/09-11-2011-0021</t>
  </si>
  <si>
    <t>Intézmény finanszírozás</t>
  </si>
  <si>
    <t>Iskola finanszírozása</t>
  </si>
  <si>
    <t xml:space="preserve">         Fejlesztési célú hitelfelvétel</t>
  </si>
  <si>
    <t xml:space="preserve">       Fejlesztési célú hitelfelvétel</t>
  </si>
  <si>
    <t>Felhalmozási és tókejellegű bevételek</t>
  </si>
  <si>
    <t>Tárgyi eszköz, immateriális javak értékesítése</t>
  </si>
  <si>
    <t>Tanya 883.sz. ingatlan értékesítés</t>
  </si>
  <si>
    <t>Reál támogatása diákoknak</t>
  </si>
  <si>
    <t>Felhalmozási célú véglelges pénzeszköz átadás</t>
  </si>
  <si>
    <t>Pályázati alap</t>
  </si>
  <si>
    <t>Működési célú hitel visszafizetés</t>
  </si>
  <si>
    <t>HUSRB/0901/111005.önerő ( kerékpárút)</t>
  </si>
  <si>
    <t>Felhalmozási célú céltartalék</t>
  </si>
  <si>
    <t>2 db gázkazán vásárlás</t>
  </si>
  <si>
    <t>Zákányszéki Szociális Szolgáltató Központ                                                     DAOP 4.1.2/D2008-0011 pályázati önerő</t>
  </si>
  <si>
    <t xml:space="preserve">  7./ Működési célú hitel visszafizetés</t>
  </si>
  <si>
    <t xml:space="preserve">  8./ Céltartalék</t>
  </si>
  <si>
    <t xml:space="preserve">  10./ Működési célú kiadások mindösszesen </t>
  </si>
  <si>
    <t>7/2012.   (VI.29.)Ör    rendelet</t>
  </si>
  <si>
    <t>7/2012.   (VI.29.)Ör     rendelet</t>
  </si>
  <si>
    <t>7/2012.   (VI.29.)Ör  rendelet</t>
  </si>
  <si>
    <t>Belügyminisztérium "Önkormányzati felzárkóztatási támogatás" traktor vásárlásra</t>
  </si>
  <si>
    <t>Felhalmozási célú Központosított előirányzatok</t>
  </si>
  <si>
    <t>Egyszeri gyermekvédelmi támogatás</t>
  </si>
  <si>
    <t>GDF SUEZ Zrt Vasút utcai park felújítás támogatása</t>
  </si>
  <si>
    <t>1 db klímaberendezés vásárlás</t>
  </si>
  <si>
    <t>10/2012.   (IX.28.)Ör    rendelet</t>
  </si>
  <si>
    <t>10/2012.   (IX.28.)Ör     rendelet</t>
  </si>
  <si>
    <t>10/2012.   (IX.28.)Ör  rendelet</t>
  </si>
  <si>
    <t>/2012.   (XII.21.)Ör    rendelet</t>
  </si>
  <si>
    <t>/2012.   (XII.21.)Ör     rendelet</t>
  </si>
  <si>
    <t>/2012.   (XII.21.)Ör  rendelet</t>
  </si>
  <si>
    <t>Ökoturisztikai látógatóközpont önerőre</t>
  </si>
  <si>
    <t>Felhalmozási célú hitel visszafizetés</t>
  </si>
  <si>
    <t>Bordány-Zákányszék közti kerékpárút terv</t>
  </si>
  <si>
    <t>Tűzifa vásárlás</t>
  </si>
  <si>
    <t>Gépjárműadó 40%-a</t>
  </si>
  <si>
    <t>Jogcím</t>
  </si>
  <si>
    <t xml:space="preserve">Összeg </t>
  </si>
  <si>
    <t>I.Kötelező feladat ellátások</t>
  </si>
  <si>
    <t>Községgazdálkodás máshová nem sorolható szolgáltatások (állatfelvásárló telep)</t>
  </si>
  <si>
    <t xml:space="preserve">II Nem kötelező feladat ellátások </t>
  </si>
  <si>
    <t xml:space="preserve">Működési bevételek </t>
  </si>
  <si>
    <t>Óvodai intézményi étkeztetés</t>
  </si>
  <si>
    <t>II.Nem kötelező feladat ellátások</t>
  </si>
  <si>
    <t>Nem kötelező feladat ellátások összesen</t>
  </si>
  <si>
    <t>Zákányszéki Manó-kert Óvoda és Bölcsőde összesen</t>
  </si>
  <si>
    <t>Közművelődési intézmények működtetése</t>
  </si>
  <si>
    <t>Fénymásolás, egyéb irodai szolgáltatás (Teleház)</t>
  </si>
  <si>
    <t>Zákányszéki Művelődési Ház és Könyvtár összesen</t>
  </si>
  <si>
    <t>Községgazdálkodás máshová nem sorolható szolgáltatások (mezőőr)</t>
  </si>
  <si>
    <t>Kötelező feladat ellátások összesen</t>
  </si>
  <si>
    <t>Óvodai nevelés</t>
  </si>
  <si>
    <t>Élelem</t>
  </si>
  <si>
    <t>Bölcsödei ellátás</t>
  </si>
  <si>
    <t>Zákányszéki Polgármesteri Hivatal összesen</t>
  </si>
  <si>
    <t>Könyvtári állomány gyarapítása, nyilvántartása</t>
  </si>
  <si>
    <t>Dologi kiadások (hitelkamat)</t>
  </si>
  <si>
    <t xml:space="preserve"> Kegyeleti Kft Hódmezővásárhelynek</t>
  </si>
  <si>
    <t xml:space="preserve">A kimaradt fa nyílászárók cseréje </t>
  </si>
  <si>
    <t>Konyhai bejáró akadálymentesítése</t>
  </si>
  <si>
    <t xml:space="preserve">Udvari járda akadálymentesítése </t>
  </si>
  <si>
    <t>2 db számítógép és szoftver beszerzés a Teleházba</t>
  </si>
  <si>
    <t>Balettpadló vásárlása mobil színpadra</t>
  </si>
  <si>
    <t>Hivatali konyha felújítása</t>
  </si>
  <si>
    <t>Ótemető  utcai és Lengyel téri park felújítás (pályázati önerő)</t>
  </si>
  <si>
    <t>Felhalmozási célú hitel visszafizetés (szennnyvíz)</t>
  </si>
  <si>
    <t>Zákányszék Község Önkormányzata és költségvetési szervei összesen:</t>
  </si>
  <si>
    <t>III. Finanszírozási műveletek</t>
  </si>
  <si>
    <t>I</t>
  </si>
  <si>
    <t>Kötelező feladat ellátások</t>
  </si>
  <si>
    <t>II</t>
  </si>
  <si>
    <t>Nem kötelező feladat ellátások</t>
  </si>
  <si>
    <t>2014.évi terv</t>
  </si>
  <si>
    <t>2014. évi  bevételi előirányzatok összesen</t>
  </si>
  <si>
    <t>2014. évi terv</t>
  </si>
  <si>
    <t>Közhatalmi bevételek</t>
  </si>
  <si>
    <t>Mutató</t>
  </si>
  <si>
    <t>fő</t>
  </si>
  <si>
    <t>Működési célú támogatások államháztartáson belülről</t>
  </si>
  <si>
    <t xml:space="preserve">Önkormányzatok működési támogatásai </t>
  </si>
  <si>
    <t>Helyi önkormányzatok máködésének általános támogatása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</si>
  <si>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</si>
  <si>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</si>
  <si>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</si>
  <si>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Tulajdonosi bevételek (bérleti dij)</t>
  </si>
  <si>
    <t>Tulajdonosi bevételek (lakbér)</t>
  </si>
  <si>
    <t xml:space="preserve">Szolgáltatások ellenértéke </t>
  </si>
  <si>
    <t>Kiszámlázott általános forgalmi adó</t>
  </si>
  <si>
    <t>Tulajdonosi bevételek (bérleti díjak)</t>
  </si>
  <si>
    <t xml:space="preserve">Közvetített szolgáltatások értéke </t>
  </si>
  <si>
    <t>Áru- és készletértékesítés ellenértéke</t>
  </si>
  <si>
    <t xml:space="preserve">Kamatbevételek </t>
  </si>
  <si>
    <t>Egyéb közhatalmi bevételek (igazgatási, szolg díj, adóbirság, adópótlék)</t>
  </si>
  <si>
    <t>Gyermekétkeztetés (bölcsődés, óvodás, iskolás)</t>
  </si>
  <si>
    <t>Ellátási díjak</t>
  </si>
  <si>
    <t>Egyéb vendéglátás (alkalmazott, egyéb vendég)</t>
  </si>
  <si>
    <t>Finanszírozási bevételek</t>
  </si>
  <si>
    <t>Központi, irányítószervi támogatás</t>
  </si>
  <si>
    <t>Egyéb működési célú támogatások bevétlei államháztartáson belülről</t>
  </si>
  <si>
    <t>Felhalmozási költségvetés</t>
  </si>
  <si>
    <t>Hitel és kölcsönfelvétel ÁH-n kívülről</t>
  </si>
  <si>
    <t>Ellátottak pénzbeli juttatásai</t>
  </si>
  <si>
    <t>Egyéb működési célú kiadások</t>
  </si>
  <si>
    <t>Egyéb működési célú támogatások államháztartáson belülre</t>
  </si>
  <si>
    <t xml:space="preserve">Egyéb működési célú támogatások államháztartáson kívülre </t>
  </si>
  <si>
    <t>Finanszírozási kiadások</t>
  </si>
  <si>
    <t>Központi, irányítószervi támogatás folyósítása</t>
  </si>
  <si>
    <t>Egyéb felhalmozási célú kiadások</t>
  </si>
  <si>
    <t>Hitel és kölcsöntörlesztés ÁH-n kívülre</t>
  </si>
  <si>
    <t>2014. évi kiadási előirányzatok összesen</t>
  </si>
  <si>
    <t xml:space="preserve"> Községgazdálkodás máshová nem sorolható szolgáltatások  ( mezőőr, állatfelv. Egyéb községgazdálkodási feladatok)</t>
  </si>
  <si>
    <t>Községgazdálkodás máshová nem sorolható szolgáltatások ( takarítók))</t>
  </si>
  <si>
    <t>Közalkalmazottak álláshelye (6,8 fő ped., 5 fő segítő)</t>
  </si>
  <si>
    <t xml:space="preserve"> Rendszeres szociális segély </t>
  </si>
  <si>
    <t>Arany János tehettséggondozó programban résztvevőknek</t>
  </si>
  <si>
    <t>Bursa Hungarica tehettséggondozó programban résztvevőknek</t>
  </si>
  <si>
    <t>Kegyeleti Kft-nek temető fenntartásra</t>
  </si>
  <si>
    <t>Zákányszéki Otthonokért Egyesületnek Kis Újság készítésre</t>
  </si>
  <si>
    <t>Zákányszék Község Önkormányzata és költségvetési szervei                                                                         2014.évi   felhalmozási kiadásai célonként</t>
  </si>
  <si>
    <t>Szerver beszerzés</t>
  </si>
  <si>
    <t>Urnafal kiépítése</t>
  </si>
  <si>
    <t>Használt gépjármű beszerzés</t>
  </si>
  <si>
    <t xml:space="preserve">Helyi Kis Piac áthelyezése </t>
  </si>
  <si>
    <t>Egy óvodai csoportszoba és felszerelésének biztosítása az 1 gyermekre jutó kötelező négyzetméter miatt</t>
  </si>
  <si>
    <t>Nem lakóingatlan bérbeadása, üzemeltetése (eredi pihenő, ifjúsági klub, kis piac, buszváró, rendőrörs)</t>
  </si>
  <si>
    <t>Rendőri szolgálati lakás felújítása</t>
  </si>
  <si>
    <t>Szegfű János u. 9. sz. alatti ingatlan  felújítása</t>
  </si>
  <si>
    <t>Hitel és kölcsön törléesztése államháztartáson kívülre</t>
  </si>
  <si>
    <t>Ótemető  utcai és Lengyel téri park felújítás önerőre felvett hiteltörlesztés</t>
  </si>
  <si>
    <t xml:space="preserve">      Polgármesteri Hivatal finanszírozása</t>
  </si>
  <si>
    <t xml:space="preserve">     Óvoda finanszírozása</t>
  </si>
  <si>
    <t xml:space="preserve">    Művelődési Ház finanszírozása</t>
  </si>
  <si>
    <t xml:space="preserve">      Óvoda finanszírozása</t>
  </si>
  <si>
    <t xml:space="preserve">     Művelődési Ház finanszírozása</t>
  </si>
  <si>
    <t>ssz.</t>
  </si>
  <si>
    <t>Ellátottak pénzbeli juttatásai összesen:</t>
  </si>
  <si>
    <t xml:space="preserve">  1./ Önkormányzatok működési támogatása</t>
  </si>
  <si>
    <t xml:space="preserve">  2./ Egyéb működési célú támogatások bevételei államháztartáson belülről</t>
  </si>
  <si>
    <t xml:space="preserve">  3./ Közhatalmi bevételek</t>
  </si>
  <si>
    <t xml:space="preserve">  4./ Működési bevételek</t>
  </si>
  <si>
    <t>9./ Központi, irányítószervi támogatás</t>
  </si>
  <si>
    <t xml:space="preserve">  4./ Ellátottak bénzbeli juttatásai</t>
  </si>
  <si>
    <t xml:space="preserve">  5./ Egyéb működési célú kiadások</t>
  </si>
  <si>
    <t xml:space="preserve">  1./ Beruházások</t>
  </si>
  <si>
    <t xml:space="preserve">  2./ Felújítások</t>
  </si>
  <si>
    <t xml:space="preserve">   3./ Egyéb felhalmozási célú kiadások</t>
  </si>
  <si>
    <t xml:space="preserve"> 4 ./ Felhalmozási célú tárgyévi kiadások összesen </t>
  </si>
  <si>
    <t>I.1.-III.2.) A települési önkormányzatok működésének támogatása, hozzájárulás a pénzbeli szociális ellátásokhoz</t>
  </si>
  <si>
    <t xml:space="preserve"> Önkormányzatnak kitutalt támogatás</t>
  </si>
  <si>
    <t>Önkormányzatot megillető támogatás</t>
  </si>
  <si>
    <t>Önkormányzat által az adott célra december 31-ig felhasznált összeg</t>
  </si>
  <si>
    <t>III.) Egyes szociális és gyermekjóléti feladatok támogatása (bölcsőde)</t>
  </si>
  <si>
    <t>II.) Köznevelési feladatok összesen (óvodai nevelés)</t>
  </si>
  <si>
    <t>III.5.)Gyermekétkeztetés támogatása</t>
  </si>
  <si>
    <t>I.-III.) jogcímek összesen</t>
  </si>
  <si>
    <t>1. Önkormányzat működési, köznevelési szociális és gyermekjóléti támogatások elszámolása</t>
  </si>
  <si>
    <t>E-útdij miatti adókiesés kompenzációja</t>
  </si>
  <si>
    <t>Könyvtári és közművelődési érdekeltségnövelő támogatás</t>
  </si>
  <si>
    <t>2013.évről áthúzódó bérkompenzáció támogatása</t>
  </si>
  <si>
    <t>Üdülőhelyi feladatok támogatása</t>
  </si>
  <si>
    <t>Lakott külterülettel kapcsolatos feladatok támogatása</t>
  </si>
  <si>
    <t>Egyes jövedelempótló támogatások kiegészítése</t>
  </si>
  <si>
    <t xml:space="preserve">Települési önkormányzatok nyilvános könyvtári és közművelődési feladatainak támogatása </t>
  </si>
  <si>
    <t>2. Központosítot előirányzatok és egyéb kötött felhasználású támogatások elszámolása</t>
  </si>
  <si>
    <t>Adósságkonszolidáció során törlesztési célú támogatásként kapott összeg</t>
  </si>
  <si>
    <t>Szociális és gyermekvédelmi ágazati pótlék (1055/2014(II.11.)Korm.hat.</t>
  </si>
  <si>
    <t>A költségvetési szerveknél foglalkoztatottak 2014.évi kompenzációja (1090/2014.(II.28.)Korm.hat</t>
  </si>
  <si>
    <t>Átmeneti ivóvízellátás biztosításával kapcsolatos költségek finanszírozásának támogatása 1099/2014.(III.4.)Korm.hat</t>
  </si>
  <si>
    <t>A közbiztonság növelését szolgáló önkormányzati fejlesztések támogatása (1148/2014.(III.18.)Korm.hat</t>
  </si>
  <si>
    <t>Önkormányzat által fel nem használt, de a következő évben jogszerűen felhasználható összeg</t>
  </si>
  <si>
    <t>A helyi önkormányzatok  szociális célú tűzelőanyag vásárláshoz kapcsolódó kiegészítő támogatás (1516/2014.(IX.16.)Korm.hat</t>
  </si>
  <si>
    <t>"Itthon vagy-Magyarország szeretlek" programsorozat (1494/2014.(IX.4.)Korm.hat</t>
  </si>
  <si>
    <t>2. Jogcímek összesen</t>
  </si>
  <si>
    <t>Eltérés                        (-) visszafizetendő                 (+) pótigény</t>
  </si>
  <si>
    <t>3. Állami támogatások elszámolása összesen</t>
  </si>
  <si>
    <t>4. Állami támogatások után fizetendő kamat</t>
  </si>
  <si>
    <t>140 eFt</t>
  </si>
  <si>
    <t>Az önkormányzat törzsrészvényeinek összege az Alföldvíz Zrt.-ban</t>
  </si>
  <si>
    <t>10 db egyenként 14 000 Ft névértékű részvény</t>
  </si>
  <si>
    <t>385 eFt</t>
  </si>
  <si>
    <t>84 450 eFt</t>
  </si>
  <si>
    <t>300 eFt</t>
  </si>
  <si>
    <t>82 901 eFt</t>
  </si>
  <si>
    <t>82 662 eFt</t>
  </si>
  <si>
    <t>115 eFt</t>
  </si>
  <si>
    <t>86 eFt</t>
  </si>
  <si>
    <t>38 eFt</t>
  </si>
  <si>
    <t>1 249 eFt</t>
  </si>
  <si>
    <t>21 931 eFt</t>
  </si>
  <si>
    <t>5 577 eFt</t>
  </si>
  <si>
    <t>183 eFt</t>
  </si>
  <si>
    <t>516 eFt</t>
  </si>
  <si>
    <t>2 306 eFt</t>
  </si>
  <si>
    <t>1 295 eFt</t>
  </si>
  <si>
    <t>1 277 eFt</t>
  </si>
  <si>
    <t>1 768 eFt</t>
  </si>
  <si>
    <t>1 601 eFt</t>
  </si>
  <si>
    <t>Térségi Vízműüzemeltetési Intézmény számla tartozása bérleti díjra</t>
  </si>
  <si>
    <t>98 eFt</t>
  </si>
  <si>
    <t>69 eFt</t>
  </si>
  <si>
    <t>Étkezési térítési díj hátralékok</t>
  </si>
  <si>
    <t>Továbbszámlázott telefondíjak hátraléka</t>
  </si>
  <si>
    <t>845 eFt</t>
  </si>
  <si>
    <t>Ezerarcú Természetvédelmi és Turusztikai Egyesület kölcsön tartozása</t>
  </si>
  <si>
    <t>13 741 eFt</t>
  </si>
  <si>
    <t>DARFÜ kerékpárút támogatás tartozása</t>
  </si>
  <si>
    <t>Az élelmiszér raktári készlet állománya</t>
  </si>
  <si>
    <t>6 680 eFt</t>
  </si>
  <si>
    <t>3 054 eFt</t>
  </si>
  <si>
    <t>1 356 eFt</t>
  </si>
  <si>
    <t>1 725 eFt</t>
  </si>
  <si>
    <t>545 eFt</t>
  </si>
  <si>
    <t>1 013 779 eFt</t>
  </si>
  <si>
    <t>Minden intézménynél a decemberben kifezett nettó munkabérek összege</t>
  </si>
  <si>
    <t>5. Állami támogatások elszámolása kamattal együtt</t>
  </si>
  <si>
    <t>Zákányszék Község  Önkormányzata   2014. évi állami támogatásainak elszámolása</t>
  </si>
  <si>
    <t>5./ Hitel és kölcsöntörlesztés államháztartáson kívülre (Park)</t>
  </si>
  <si>
    <t>6./ Központi, irányítószervi támogatás</t>
  </si>
  <si>
    <t>Egyéb közhatalmi bevételek (adóbirság, adópótlék)</t>
  </si>
  <si>
    <t xml:space="preserve">Zákányszék Község Önkormányzata 2014.évi  fejlesztési célú hitelfelvétellel tervezett  fejlesztési céljai </t>
  </si>
  <si>
    <t>Érvényes hitelszerződés kelte: 2013.11.15.</t>
  </si>
  <si>
    <t>1. / Ó-temető utcai és Lengyel téri park fejlesztése</t>
  </si>
  <si>
    <t xml:space="preserve">        Fejlesztés összege</t>
  </si>
  <si>
    <t xml:space="preserve">          Fejlesztések összesen</t>
  </si>
  <si>
    <t>Zákányszék Község Önkormányzata és költségvetési szervei működési és fejlesztési célú bevételeinek és kiadásainak mérlege 2014-ben</t>
  </si>
  <si>
    <t>Működési célú visszatérítendő támogatások, kölcsönök visszatérülése államháztartáson belülről</t>
  </si>
  <si>
    <t>HKTT által visszafizetett kölcsön</t>
  </si>
  <si>
    <t>Működési célú központosított előirányzatok</t>
  </si>
  <si>
    <t>Ebből:Könyvtári érdekeltségnövelő támogatás</t>
  </si>
  <si>
    <t xml:space="preserve">       Közművelődési érdekeltségnövelő támogatás</t>
  </si>
  <si>
    <t xml:space="preserve">        Üdülőhelyi feladatok</t>
  </si>
  <si>
    <t xml:space="preserve">         Kületületi utak fenntartási támogatása</t>
  </si>
  <si>
    <t>Helyi önkormányzatok kiegészítő támogatása</t>
  </si>
  <si>
    <t>Helyi önkormányzatok működésének általános támogatása</t>
  </si>
  <si>
    <t>Ebből Hitelkonszolidáció</t>
  </si>
  <si>
    <t>Felhalmozási bevételek</t>
  </si>
  <si>
    <t>Ingatlanok értékesítése (orvosi rendelő)</t>
  </si>
  <si>
    <t>Maradvány igénybevétele</t>
  </si>
  <si>
    <t>Közutak üzemeltetése, fenntartása</t>
  </si>
  <si>
    <t>Felhalmozási célra átvett pénzeszköz</t>
  </si>
  <si>
    <t>Kerékpárút EU támogatása</t>
  </si>
  <si>
    <t>Országgyűlési, önkorműnyzati és európai parlamenti képviselőválasztásokhoz kapcsolódó tevékenységek</t>
  </si>
  <si>
    <t>Kórus fellépési támogatása</t>
  </si>
  <si>
    <t>Működési célú visszatérítendő támogatások, kölcsönök nyújtása államháztartáson kivülre</t>
  </si>
  <si>
    <t>Tartalék</t>
  </si>
  <si>
    <t>Tartalék, pályázati alap</t>
  </si>
  <si>
    <t xml:space="preserve"> Lakóingatlan bérbeadása, üzemeltetése (bérlakások)</t>
  </si>
  <si>
    <t>Egyéb felhalmozási célú támogatások államháztartáson kivülre</t>
  </si>
  <si>
    <t>KEOP-1.1.1/B/10-11-2013-0006.sz. Települési szilárdhulladék gazdálkodási rendszerek továbbfejlesztése című pályázati önerő</t>
  </si>
  <si>
    <t>"Óvodai, iskolai, és utánpótlási sport infrastruktúr feljesztése" pályázati önerő</t>
  </si>
  <si>
    <t>Kerékpárút</t>
  </si>
  <si>
    <t>Taetalék</t>
  </si>
  <si>
    <t>Rendészeti feladatok ellátásra Mórahalomnak</t>
  </si>
  <si>
    <t>Ezerarcú Természetvédelmi és Turisztikai Egyesületnek</t>
  </si>
  <si>
    <t>Egyéb működési célú támogatások, kölcsönök</t>
  </si>
  <si>
    <t>Összesen</t>
  </si>
  <si>
    <t>1./ Felhalmozási bevételek</t>
  </si>
  <si>
    <t>7./ Tartalék, pályázatai alap</t>
  </si>
  <si>
    <t xml:space="preserve">         EU-s, MVH támogatás</t>
  </si>
  <si>
    <t xml:space="preserve">        Saját forrás pályázati alapból</t>
  </si>
  <si>
    <t>2./ Mórahalom -Zákányszék kerékpárút kiépítése</t>
  </si>
  <si>
    <t xml:space="preserve">         EU  támogatás</t>
  </si>
  <si>
    <t>3./ Intézményi fejlesztési kiadások összesen</t>
  </si>
  <si>
    <t xml:space="preserve">          Támogatás</t>
  </si>
  <si>
    <t xml:space="preserve">        Ebből tartalék</t>
  </si>
  <si>
    <t>8/2014.(VI.27) önkormányzati rendelet</t>
  </si>
  <si>
    <t>8/2014.(VI.27.) önkormányzati rendelet</t>
  </si>
  <si>
    <t xml:space="preserve"> Lakos 2013.jan.1.</t>
  </si>
  <si>
    <t xml:space="preserve">      Bérkompenzáció</t>
  </si>
  <si>
    <t xml:space="preserve">     E-útdij miatti adókiesés kompenzációja</t>
  </si>
  <si>
    <t>Egészségterv támogatása</t>
  </si>
  <si>
    <t>Ó-temető és Lengyel téri park felújítás EU támogatása</t>
  </si>
  <si>
    <t>Szennyvíz csatorna vízjogi létesítési engedélytervre Mórah.</t>
  </si>
  <si>
    <t>Citera és néptánc tábor támogatása</t>
  </si>
  <si>
    <t>Szennyvvíz csatorna terv díj Mély- és Magasépítő Kft-nek</t>
  </si>
  <si>
    <t>Energetikai felújítás KEOP pályázati önerő</t>
  </si>
  <si>
    <t>11/2014.(IX.26) önkormányzati rendelet</t>
  </si>
  <si>
    <t>11/2014.(IX.26.) önkormányzati rendelet</t>
  </si>
  <si>
    <t>11/2014.(IX.26.) önkorm. rendelet</t>
  </si>
  <si>
    <t xml:space="preserve">           Átmeneti ivóvíz ellátás támogatása</t>
  </si>
  <si>
    <t xml:space="preserve">           2014.évi szociális tűzifa vásárlás támogatása</t>
  </si>
  <si>
    <t xml:space="preserve">          Magyarország szeretlek pályázati támogatás</t>
  </si>
  <si>
    <t xml:space="preserve">           Szociális és gyermekvédelmi ágazati pótlék</t>
  </si>
  <si>
    <t>Felhalmozási célú önkormányzati támogatások</t>
  </si>
  <si>
    <t>Egyéb felhalmozási célú támogatások bevételei államháztartáson belülről</t>
  </si>
  <si>
    <t>Hitelkonszolidáció</t>
  </si>
  <si>
    <t>Térségi Vízműtől Óvodai férőhely bővítésére</t>
  </si>
  <si>
    <t>Emberi Erőforrások Minisztériumától ÓFB-14-019, Óvodai férőhely bővítése pályázat támogatása</t>
  </si>
  <si>
    <t>Működési célú átvett pénzeszköz államhátartáson kívülről</t>
  </si>
  <si>
    <t>Magányszemélyek falunapi és falukarácsonyi támogatása</t>
  </si>
  <si>
    <t>Citroen jármű értékesítése</t>
  </si>
  <si>
    <t>Szja 1% kiutalása NAV által</t>
  </si>
  <si>
    <t>Felhalmozási célra átvett pénzeszköz államháztartáson kívülről</t>
  </si>
  <si>
    <t>Egyéb működési célú átvett pénzeszközök államháztartáson kívülről</t>
  </si>
  <si>
    <t>Pillér Tksz Parasztkórus támogatása</t>
  </si>
  <si>
    <t>Sertés felvásárló telep elktromos bekötése</t>
  </si>
  <si>
    <t>Dr Mester rendelő külső felújítása</t>
  </si>
  <si>
    <t>Petőfi utcai 277/18 hrsz.tároló épület elektromos lekötés</t>
  </si>
  <si>
    <t>Erdei pihenőnél 09/4.sz ház bontása</t>
  </si>
  <si>
    <t xml:space="preserve">Zákányszéki 0197/2 hrsz. ingatlan vásárlás </t>
  </si>
  <si>
    <t xml:space="preserve">Zákányszéki 550 hrsz. ingatlan vásárlás </t>
  </si>
  <si>
    <t>Dózsa Gy.utcai járda építés</t>
  </si>
  <si>
    <t>Óvodai férőhely bővítés pályázat ÓFB-14-019 ( önerő 921 eFt)</t>
  </si>
  <si>
    <t>Rendkívüli gyermekvédelmi támogatás Erzsébet utalványként</t>
  </si>
  <si>
    <t>8/2014.   (VI.27.) önkormányzati rendelet</t>
  </si>
  <si>
    <t>11/2014.  (IX.26.) önkormányzati rendelet</t>
  </si>
  <si>
    <t>5./ Egyéb működési célú átvett pénzeszközök államháztartáson kívülről</t>
  </si>
  <si>
    <t>3./ Működési célú visszatérítendő támogatások, kölcsönök visszatérülése államháztartáson belülről</t>
  </si>
  <si>
    <t>2./ Felhalmozási célra átvett pénzeszköz államháztartáson kívülről</t>
  </si>
  <si>
    <t>3./ Felhalmozási célú önkormányzati támogatások</t>
  </si>
  <si>
    <t>4./ Egyéb felhalmozási célú támogatások bevételei államháztartáson belülről</t>
  </si>
  <si>
    <t xml:space="preserve"> 6./ Működési célú tárgy évi bevétel összesen </t>
  </si>
  <si>
    <t xml:space="preserve"> 7./ Működési célú pénzmaradvány igénybevétele</t>
  </si>
  <si>
    <t>8./ Központi, irányítószervi támogatás</t>
  </si>
  <si>
    <t xml:space="preserve"> 9./Működési célú bevételek mindösszesen </t>
  </si>
  <si>
    <t xml:space="preserve"> 5 ./ Felhalmozási célú tárgyévi bevétel összesen </t>
  </si>
  <si>
    <t xml:space="preserve">  6./ Felhalmozási célú pénzmaradvány igénybevétele</t>
  </si>
  <si>
    <t xml:space="preserve">  9./ Felhalmozási célú bevételek mindösszesen </t>
  </si>
  <si>
    <t xml:space="preserve">  8./ Felhalmozási célú kiadások mindösszesen </t>
  </si>
  <si>
    <t>17/2014.(XII.19) önkormányzati rendelet</t>
  </si>
  <si>
    <t>17/2014.(XII.19.) önkormányzati rendelet</t>
  </si>
  <si>
    <t>17/2014.  (XII.19.) önkormányzati rendelet</t>
  </si>
  <si>
    <t>17/2014.(XII.19.) önkorm. rendelet</t>
  </si>
  <si>
    <t>2014. évi teljesítés</t>
  </si>
  <si>
    <t>Teljesítés</t>
  </si>
  <si>
    <t>%</t>
  </si>
  <si>
    <t>Könyvtári érdekeltségnövelő támogatás</t>
  </si>
  <si>
    <t>Közművelődési érdekeltségnövelő támogatás</t>
  </si>
  <si>
    <t>Szolgáltatások ellenértéke</t>
  </si>
  <si>
    <t>Egyéb működési bevételek</t>
  </si>
  <si>
    <t>Ezerarcú Természetvédelmi és Turisztikai Egyesület kölcsön visszafizetése</t>
  </si>
  <si>
    <t>2015.évi nettó finanszírozási előleg</t>
  </si>
  <si>
    <t>2015. évi nettó finanszírozási előleg</t>
  </si>
  <si>
    <t>Közbiztonság növelését szolgáló fejlesztési támogatás</t>
  </si>
  <si>
    <t>Kamat bevételek</t>
  </si>
  <si>
    <t>2014.évi teljesítés</t>
  </si>
  <si>
    <t>0200/1hrsz.számú földút vásárlás kerékpárút miatt</t>
  </si>
  <si>
    <t>képviselőknek informatikai eszköz beszerzés</t>
  </si>
  <si>
    <t>Falióra</t>
  </si>
  <si>
    <t>Óvodai nevelés kötelező eszközeinek beszerzése</t>
  </si>
  <si>
    <t>Szőnyeg vásárlás</t>
  </si>
  <si>
    <t>Zákányszék község Önkormányzata  2014.évi pénzbeni és természetbeni szociális alapellátások összege</t>
  </si>
  <si>
    <t>Tűzifa vásárlás (2013.évi 376eFt;2014.évi 680)</t>
  </si>
  <si>
    <t>Rászorultaknak élelmiszer csomag</t>
  </si>
  <si>
    <t>Homokháti Kistérség Többcélú Társulásnak                      (szociális feladat ellátásra, központi orvosi ügyeletre, belső ellenőrzésre)</t>
  </si>
  <si>
    <t>Építésügyi feladatok ellátásra Mórahalomnak</t>
  </si>
  <si>
    <t>Dél-alföldi Hulladékgazdálkodási Társulásnak tagdíj</t>
  </si>
  <si>
    <t>9./ 2015. évi nettó finanszírozási előleg</t>
  </si>
  <si>
    <t xml:space="preserve">  7./ Hitel és kölcsönfelvétel államháztartáson kívülről                (Park 1 702 eFt; kerékpárút 4 974 eFt))</t>
  </si>
  <si>
    <t xml:space="preserve">        Saját forrás </t>
  </si>
  <si>
    <t>Zákányszék Község Önkormányzata több évet érintő fejlesztései</t>
  </si>
  <si>
    <t>Beruházás teljes összege</t>
  </si>
  <si>
    <t>Európai Uniós támogatás</t>
  </si>
  <si>
    <t>2013.évi teljesítés</t>
  </si>
  <si>
    <t>Maradvány</t>
  </si>
  <si>
    <t>2. / Mórahalom-Zákányszék kerékpárút kiépítése</t>
  </si>
  <si>
    <t>Terv adat</t>
  </si>
  <si>
    <t>Önerő (hitellel együtt)</t>
  </si>
  <si>
    <t xml:space="preserve">                Adatok ezer Ft-ban</t>
  </si>
  <si>
    <t>Az adókedvezmények jogcímenkénti összegei:</t>
  </si>
  <si>
    <t>Gépjármű adó</t>
  </si>
  <si>
    <t>Késedelmi pótlék</t>
  </si>
  <si>
    <t>Zákányszék Község Önkormányzata 2014. évi közvetett támogatásai</t>
  </si>
  <si>
    <t>34 eFt</t>
  </si>
  <si>
    <t>0 eFt</t>
  </si>
  <si>
    <t>48 eFt</t>
  </si>
  <si>
    <t>21 eFt</t>
  </si>
  <si>
    <t>Az önkormányzat 2014. évi közvetett támogatásként 103 eFt adókedvezményt nyújtott adózók részére.</t>
  </si>
  <si>
    <t>Önkor-</t>
  </si>
  <si>
    <t>Hivatal</t>
  </si>
  <si>
    <t>Művelő-dési Ház</t>
  </si>
  <si>
    <t>Óvoda</t>
  </si>
  <si>
    <t>mányzat</t>
  </si>
  <si>
    <t>Nyitó pénzkészlet</t>
  </si>
  <si>
    <t>Bevételek</t>
  </si>
  <si>
    <t>Kiadások</t>
  </si>
  <si>
    <r>
      <t xml:space="preserve">       </t>
    </r>
    <r>
      <rPr>
        <sz val="8"/>
        <color indexed="8"/>
        <rFont val="Times New Roman"/>
        <family val="1"/>
      </rPr>
      <t>Adatok ezer forintban</t>
    </r>
  </si>
  <si>
    <t>Zákányszék Község Önkormányzata és költségvetési szervei pénzeszköz változása a 2014. évben</t>
  </si>
  <si>
    <t>2013.évi pénzmaradvány</t>
  </si>
  <si>
    <t>2014. évi záró pénzkészlet</t>
  </si>
  <si>
    <t>Egyéb sajátos bevételek (letéti számla, idegen pénzek)</t>
  </si>
  <si>
    <t>Egyéb sajátos kiadások (függő munkabér utalások forgalma)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</si>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</sst>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.00&quot; Ft&quot;_-;\-* #,##0.00&quot; Ft&quot;_-;_-* \-??&quot; Ft&quot;_-;_-@_-"/>
    <numFmt numFmtId="167" formatCode="_-* #,##0&quot; Ft&quot;_-;\-* #,##0&quot; Ft&quot;_-;_-* \-??&quot; Ft&quot;_-;_-@_-"/>
    <numFmt numFmtId="168" formatCode="0.0"/>
    <numFmt numFmtId="169" formatCode="_-* #,##0\ _F_t_-;\-* #,##0\ _F_t_-;_-* &quot;- &quot;_F_t_-;_-@_-"/>
    <numFmt numFmtId="170" formatCode="#,##0\ [$Ft-40E];[Red]\-#,##0\ [$Ft-40E]"/>
    <numFmt numFmtId="171" formatCode="#,##0.0"/>
    <numFmt numFmtId="172" formatCode="_-* #,##0.0\ _F_t_-;\-* #,##0.0\ _F_t_-;_-* \-??\ _F_t_-;_-@_-"/>
    <numFmt numFmtId="173" formatCode="[$-40E]yyyy\.\ mmmm\ d\."/>
    <numFmt numFmtId="174" formatCode="_-* #,##0.0\ _F_t_-;\-* #,##0.0\ _F_t_-;_-* &quot;-&quot;?\ _F_t_-;_-@_-"/>
    <numFmt numFmtId="175" formatCode="_-* #,##0\ _F_t_-;\-* #,##0\ _F_t_-;_-* &quot;-&quot;?\ _F_t_-;_-@_-"/>
    <numFmt numFmtId="176" formatCode="_-* #,##0.0\ _F_t_-;\-* #,##0.0\ _F_t_-;_-* &quot;- &quot;_F_t_-;_-@_-"/>
    <numFmt numFmtId="177" formatCode="_-* #,##0.00\ _F_t_-;\-* #,##0.00\ _F_t_-;_-* &quot;- &quot;_F_t_-;_-@_-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0"/>
    <numFmt numFmtId="182" formatCode="#,##0.0000"/>
    <numFmt numFmtId="183" formatCode="0.000"/>
    <numFmt numFmtId="184" formatCode="0.00000"/>
    <numFmt numFmtId="185" formatCode="0.0000"/>
    <numFmt numFmtId="186" formatCode="#,##0.000"/>
    <numFmt numFmtId="187" formatCode="#,##0.00000"/>
    <numFmt numFmtId="188" formatCode="0.000000"/>
    <numFmt numFmtId="189" formatCode="0.0000000"/>
    <numFmt numFmtId="190" formatCode="0.0%"/>
    <numFmt numFmtId="191" formatCode="0000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;[Red]#,##0"/>
    <numFmt numFmtId="201" formatCode="_-* #,##0.0_-;\-* #,##0.0_-;_-* &quot;-&quot;??_-;_-@_-"/>
    <numFmt numFmtId="202" formatCode="_-* #,##0_-;\-* #,##0_-;_-* &quot;-&quot;??_-;_-@_-"/>
    <numFmt numFmtId="203" formatCode="#,##0\ &quot;Ft&quot;"/>
    <numFmt numFmtId="204" formatCode="0.00000000"/>
    <numFmt numFmtId="205" formatCode="0,000,000"/>
    <numFmt numFmtId="206" formatCode="#,##0\ _F_t"/>
    <numFmt numFmtId="207" formatCode="[$€-2]\ #\ ##,000_);[Red]\([$€-2]\ #\ ##,000\)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#,##0.0###"/>
  </numFmts>
  <fonts count="93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5.5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5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sz val="13"/>
      <name val="Times New Roman CE"/>
      <family val="1"/>
    </font>
    <font>
      <sz val="8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Arial CE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 CE"/>
      <family val="0"/>
    </font>
    <font>
      <sz val="9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7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9"/>
      <name val="Symbol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0"/>
      <name val="Arial"/>
      <family val="2"/>
    </font>
    <font>
      <sz val="12"/>
      <color indexed="10"/>
      <name val="Times New Roman"/>
      <family val="1"/>
    </font>
    <font>
      <i/>
      <sz val="10"/>
      <name val="Arial"/>
      <family val="0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5" fillId="3" borderId="0" applyNumberFormat="0" applyBorder="0" applyAlignment="0" applyProtection="0"/>
    <xf numFmtId="0" fontId="33" fillId="7" borderId="1" applyNumberFormat="0" applyAlignment="0" applyProtection="0"/>
    <xf numFmtId="0" fontId="47" fillId="20" borderId="1" applyNumberFormat="0" applyAlignment="0" applyProtection="0"/>
    <xf numFmtId="0" fontId="38" fillId="21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3" fillId="7" borderId="1" applyNumberFormat="0" applyAlignment="0" applyProtection="0"/>
    <xf numFmtId="0" fontId="0" fillId="22" borderId="7" applyNumberFormat="0" applyFont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1" fillId="4" borderId="0" applyNumberFormat="0" applyBorder="0" applyAlignment="0" applyProtection="0"/>
    <xf numFmtId="0" fontId="42" fillId="20" borderId="8" applyNumberFormat="0" applyAlignment="0" applyProtection="0"/>
    <xf numFmtId="0" fontId="40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22" borderId="7" applyNumberFormat="0" applyFont="0" applyAlignment="0" applyProtection="0"/>
    <xf numFmtId="0" fontId="42" fillId="20" borderId="8" applyNumberFormat="0" applyAlignment="0" applyProtection="0"/>
    <xf numFmtId="0" fontId="44" fillId="0" borderId="9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5" fillId="3" borderId="0" applyNumberFormat="0" applyBorder="0" applyAlignment="0" applyProtection="0"/>
    <xf numFmtId="0" fontId="46" fillId="23" borderId="0" applyNumberFormat="0" applyBorder="0" applyAlignment="0" applyProtection="0"/>
    <xf numFmtId="0" fontId="47" fillId="20" borderId="1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8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68" applyNumberFormat="1" applyFont="1" applyFill="1" applyBorder="1" applyAlignment="1" applyProtection="1">
      <alignment/>
      <protection/>
    </xf>
    <xf numFmtId="165" fontId="3" fillId="0" borderId="0" xfId="68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5" fillId="0" borderId="14" xfId="68" applyNumberFormat="1" applyFont="1" applyFill="1" applyBorder="1" applyAlignment="1" applyProtection="1">
      <alignment/>
      <protection/>
    </xf>
    <xf numFmtId="165" fontId="5" fillId="0" borderId="0" xfId="68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4" xfId="68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65" fontId="10" fillId="0" borderId="0" xfId="68" applyNumberFormat="1" applyFont="1" applyFill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165" fontId="11" fillId="0" borderId="0" xfId="68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10" xfId="68" applyNumberFormat="1" applyFont="1" applyFill="1" applyBorder="1" applyAlignment="1" applyProtection="1">
      <alignment horizontal="center" vertical="center" wrapText="1"/>
      <protection/>
    </xf>
    <xf numFmtId="165" fontId="6" fillId="0" borderId="13" xfId="68" applyNumberFormat="1" applyFont="1" applyFill="1" applyBorder="1" applyAlignment="1" applyProtection="1">
      <alignment horizontal="center" vertical="center" wrapText="1"/>
      <protection/>
    </xf>
    <xf numFmtId="165" fontId="7" fillId="0" borderId="10" xfId="68" applyNumberFormat="1" applyFont="1" applyFill="1" applyBorder="1" applyAlignment="1" applyProtection="1">
      <alignment horizontal="left" wrapText="1"/>
      <protection/>
    </xf>
    <xf numFmtId="165" fontId="7" fillId="0" borderId="13" xfId="68" applyNumberFormat="1" applyFont="1" applyFill="1" applyBorder="1" applyAlignment="1" applyProtection="1">
      <alignment horizontal="center" wrapText="1"/>
      <protection/>
    </xf>
    <xf numFmtId="165" fontId="14" fillId="0" borderId="10" xfId="68" applyNumberFormat="1" applyFont="1" applyFill="1" applyBorder="1" applyAlignment="1" applyProtection="1">
      <alignment horizontal="center"/>
      <protection/>
    </xf>
    <xf numFmtId="165" fontId="14" fillId="0" borderId="13" xfId="68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5" fontId="15" fillId="0" borderId="10" xfId="68" applyNumberFormat="1" applyFont="1" applyFill="1" applyBorder="1" applyAlignment="1" applyProtection="1">
      <alignment/>
      <protection/>
    </xf>
    <xf numFmtId="165" fontId="15" fillId="0" borderId="13" xfId="68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165" fontId="16" fillId="0" borderId="10" xfId="68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65" fontId="19" fillId="0" borderId="14" xfId="68" applyNumberFormat="1" applyFont="1" applyFill="1" applyBorder="1" applyAlignment="1" applyProtection="1">
      <alignment/>
      <protection/>
    </xf>
    <xf numFmtId="165" fontId="18" fillId="0" borderId="13" xfId="68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5" fontId="18" fillId="0" borderId="10" xfId="68" applyNumberFormat="1" applyFont="1" applyFill="1" applyBorder="1" applyAlignment="1" applyProtection="1">
      <alignment/>
      <protection/>
    </xf>
    <xf numFmtId="165" fontId="16" fillId="0" borderId="13" xfId="68" applyNumberFormat="1" applyFont="1" applyFill="1" applyBorder="1" applyAlignment="1" applyProtection="1">
      <alignment/>
      <protection/>
    </xf>
    <xf numFmtId="171" fontId="3" fillId="0" borderId="10" xfId="68" applyNumberFormat="1" applyFont="1" applyFill="1" applyBorder="1" applyAlignment="1" applyProtection="1">
      <alignment horizontal="center"/>
      <protection/>
    </xf>
    <xf numFmtId="165" fontId="17" fillId="0" borderId="13" xfId="68" applyNumberFormat="1" applyFont="1" applyFill="1" applyBorder="1" applyAlignment="1" applyProtection="1">
      <alignment/>
      <protection/>
    </xf>
    <xf numFmtId="165" fontId="17" fillId="0" borderId="19" xfId="68" applyNumberFormat="1" applyFont="1" applyFill="1" applyBorder="1" applyAlignment="1" applyProtection="1">
      <alignment/>
      <protection/>
    </xf>
    <xf numFmtId="165" fontId="16" fillId="0" borderId="19" xfId="68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/>
    </xf>
    <xf numFmtId="165" fontId="17" fillId="0" borderId="10" xfId="68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65" fontId="10" fillId="0" borderId="10" xfId="68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shrinkToFit="1"/>
    </xf>
    <xf numFmtId="165" fontId="3" fillId="0" borderId="10" xfId="68" applyNumberFormat="1" applyFont="1" applyFill="1" applyBorder="1" applyAlignment="1" applyProtection="1">
      <alignment/>
      <protection/>
    </xf>
    <xf numFmtId="165" fontId="16" fillId="0" borderId="20" xfId="68" applyNumberFormat="1" applyFont="1" applyFill="1" applyBorder="1" applyAlignment="1" applyProtection="1">
      <alignment/>
      <protection/>
    </xf>
    <xf numFmtId="172" fontId="5" fillId="0" borderId="14" xfId="68" applyNumberFormat="1" applyFont="1" applyFill="1" applyBorder="1" applyAlignment="1" applyProtection="1">
      <alignment/>
      <protection/>
    </xf>
    <xf numFmtId="172" fontId="15" fillId="0" borderId="13" xfId="68" applyNumberFormat="1" applyFont="1" applyFill="1" applyBorder="1" applyAlignment="1" applyProtection="1">
      <alignment/>
      <protection/>
    </xf>
    <xf numFmtId="172" fontId="15" fillId="0" borderId="10" xfId="68" applyNumberFormat="1" applyFont="1" applyFill="1" applyBorder="1" applyAlignment="1" applyProtection="1">
      <alignment/>
      <protection/>
    </xf>
    <xf numFmtId="165" fontId="15" fillId="0" borderId="10" xfId="68" applyNumberFormat="1" applyFont="1" applyFill="1" applyBorder="1" applyAlignment="1" applyProtection="1">
      <alignment horizontal="center"/>
      <protection/>
    </xf>
    <xf numFmtId="165" fontId="5" fillId="0" borderId="14" xfId="68" applyNumberFormat="1" applyFont="1" applyFill="1" applyBorder="1" applyAlignment="1" applyProtection="1">
      <alignment horizontal="center"/>
      <protection/>
    </xf>
    <xf numFmtId="165" fontId="15" fillId="0" borderId="13" xfId="68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5" fontId="15" fillId="0" borderId="20" xfId="68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wrapText="1"/>
    </xf>
    <xf numFmtId="165" fontId="15" fillId="0" borderId="19" xfId="68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wrapText="1"/>
    </xf>
    <xf numFmtId="0" fontId="15" fillId="0" borderId="15" xfId="0" applyFont="1" applyBorder="1" applyAlignment="1">
      <alignment horizontal="center"/>
    </xf>
    <xf numFmtId="165" fontId="15" fillId="0" borderId="15" xfId="68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165" fontId="15" fillId="0" borderId="22" xfId="68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/>
    </xf>
    <xf numFmtId="165" fontId="15" fillId="0" borderId="11" xfId="68" applyNumberFormat="1" applyFont="1" applyFill="1" applyBorder="1" applyAlignment="1" applyProtection="1">
      <alignment/>
      <protection/>
    </xf>
    <xf numFmtId="0" fontId="18" fillId="0" borderId="13" xfId="0" applyFont="1" applyBorder="1" applyAlignment="1">
      <alignment/>
    </xf>
    <xf numFmtId="165" fontId="18" fillId="0" borderId="11" xfId="68" applyNumberFormat="1" applyFont="1" applyFill="1" applyBorder="1" applyAlignment="1" applyProtection="1">
      <alignment/>
      <protection/>
    </xf>
    <xf numFmtId="165" fontId="19" fillId="0" borderId="0" xfId="68" applyNumberFormat="1" applyFont="1" applyFill="1" applyBorder="1" applyAlignment="1" applyProtection="1">
      <alignment/>
      <protection/>
    </xf>
    <xf numFmtId="165" fontId="16" fillId="0" borderId="11" xfId="68" applyNumberFormat="1" applyFont="1" applyFill="1" applyBorder="1" applyAlignment="1" applyProtection="1">
      <alignment/>
      <protection/>
    </xf>
    <xf numFmtId="165" fontId="17" fillId="0" borderId="11" xfId="68" applyNumberFormat="1" applyFont="1" applyFill="1" applyBorder="1" applyAlignment="1" applyProtection="1">
      <alignment/>
      <protection/>
    </xf>
    <xf numFmtId="172" fontId="15" fillId="0" borderId="11" xfId="68" applyNumberFormat="1" applyFont="1" applyFill="1" applyBorder="1" applyAlignment="1" applyProtection="1">
      <alignment/>
      <protection/>
    </xf>
    <xf numFmtId="172" fontId="5" fillId="0" borderId="0" xfId="68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11" xfId="68" applyNumberFormat="1" applyFont="1" applyFill="1" applyBorder="1" applyAlignment="1" applyProtection="1">
      <alignment horizontal="center"/>
      <protection/>
    </xf>
    <xf numFmtId="165" fontId="5" fillId="0" borderId="0" xfId="68" applyNumberFormat="1" applyFont="1" applyFill="1" applyBorder="1" applyAlignment="1" applyProtection="1">
      <alignment horizontal="center"/>
      <protection/>
    </xf>
    <xf numFmtId="0" fontId="17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2" fontId="16" fillId="0" borderId="11" xfId="68" applyNumberFormat="1" applyFont="1" applyFill="1" applyBorder="1" applyAlignment="1" applyProtection="1">
      <alignment/>
      <protection/>
    </xf>
    <xf numFmtId="172" fontId="3" fillId="0" borderId="0" xfId="68" applyNumberFormat="1" applyFont="1" applyFill="1" applyBorder="1" applyAlignment="1" applyProtection="1">
      <alignment/>
      <protection/>
    </xf>
    <xf numFmtId="172" fontId="16" fillId="0" borderId="13" xfId="68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9" fillId="0" borderId="0" xfId="68" applyNumberFormat="1" applyFont="1" applyFill="1" applyBorder="1" applyAlignment="1" applyProtection="1">
      <alignment/>
      <protection/>
    </xf>
    <xf numFmtId="165" fontId="11" fillId="0" borderId="0" xfId="68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165" fontId="16" fillId="0" borderId="23" xfId="68" applyNumberFormat="1" applyFont="1" applyFill="1" applyBorder="1" applyAlignment="1" applyProtection="1">
      <alignment/>
      <protection/>
    </xf>
    <xf numFmtId="0" fontId="16" fillId="0" borderId="21" xfId="0" applyFont="1" applyBorder="1" applyAlignment="1">
      <alignment/>
    </xf>
    <xf numFmtId="165" fontId="16" fillId="0" borderId="22" xfId="68" applyNumberFormat="1" applyFont="1" applyFill="1" applyBorder="1" applyAlignment="1" applyProtection="1">
      <alignment/>
      <protection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2" fontId="3" fillId="0" borderId="11" xfId="68" applyNumberFormat="1" applyFont="1" applyFill="1" applyBorder="1" applyAlignment="1" applyProtection="1">
      <alignment/>
      <protection/>
    </xf>
    <xf numFmtId="172" fontId="3" fillId="0" borderId="13" xfId="68" applyNumberFormat="1" applyFont="1" applyFill="1" applyBorder="1" applyAlignment="1" applyProtection="1">
      <alignment/>
      <protection/>
    </xf>
    <xf numFmtId="165" fontId="14" fillId="0" borderId="10" xfId="68" applyNumberFormat="1" applyFont="1" applyFill="1" applyBorder="1" applyAlignment="1" applyProtection="1">
      <alignment horizontal="left" wrapText="1"/>
      <protection/>
    </xf>
    <xf numFmtId="165" fontId="5" fillId="0" borderId="10" xfId="68" applyNumberFormat="1" applyFont="1" applyFill="1" applyBorder="1" applyAlignment="1" applyProtection="1">
      <alignment/>
      <protection/>
    </xf>
    <xf numFmtId="165" fontId="19" fillId="0" borderId="10" xfId="68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172" fontId="3" fillId="0" borderId="10" xfId="68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165" fontId="5" fillId="0" borderId="10" xfId="68" applyNumberFormat="1" applyFont="1" applyFill="1" applyBorder="1" applyAlignment="1" applyProtection="1">
      <alignment horizontal="center"/>
      <protection/>
    </xf>
    <xf numFmtId="172" fontId="3" fillId="0" borderId="10" xfId="68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3" fontId="3" fillId="0" borderId="10" xfId="68" applyNumberFormat="1" applyFont="1" applyFill="1" applyBorder="1" applyAlignment="1" applyProtection="1">
      <alignment horizontal="left" indent="3"/>
      <protection/>
    </xf>
    <xf numFmtId="0" fontId="13" fillId="0" borderId="10" xfId="0" applyFont="1" applyBorder="1" applyAlignment="1">
      <alignment/>
    </xf>
    <xf numFmtId="165" fontId="12" fillId="0" borderId="0" xfId="68" applyNumberFormat="1" applyFont="1" applyFill="1" applyBorder="1" applyAlignment="1" applyProtection="1">
      <alignment horizontal="center" wrapText="1"/>
      <protection/>
    </xf>
    <xf numFmtId="165" fontId="3" fillId="0" borderId="15" xfId="68" applyNumberFormat="1" applyFont="1" applyFill="1" applyBorder="1" applyAlignment="1" applyProtection="1">
      <alignment/>
      <protection/>
    </xf>
    <xf numFmtId="165" fontId="3" fillId="0" borderId="21" xfId="68" applyNumberFormat="1" applyFont="1" applyFill="1" applyBorder="1" applyAlignment="1" applyProtection="1">
      <alignment/>
      <protection/>
    </xf>
    <xf numFmtId="165" fontId="19" fillId="0" borderId="24" xfId="68" applyNumberFormat="1" applyFont="1" applyFill="1" applyBorder="1" applyAlignment="1" applyProtection="1">
      <alignment/>
      <protection/>
    </xf>
    <xf numFmtId="165" fontId="3" fillId="0" borderId="24" xfId="68" applyNumberFormat="1" applyFont="1" applyFill="1" applyBorder="1" applyAlignment="1" applyProtection="1">
      <alignment/>
      <protection/>
    </xf>
    <xf numFmtId="165" fontId="19" fillId="0" borderId="21" xfId="68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5" fontId="3" fillId="0" borderId="19" xfId="68" applyNumberFormat="1" applyFont="1" applyFill="1" applyBorder="1" applyAlignment="1" applyProtection="1">
      <alignment/>
      <protection/>
    </xf>
    <xf numFmtId="0" fontId="11" fillId="0" borderId="10" xfId="0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5" fontId="0" fillId="0" borderId="0" xfId="68" applyNumberFormat="1" applyFont="1" applyFill="1" applyBorder="1" applyAlignment="1" applyProtection="1">
      <alignment/>
      <protection/>
    </xf>
    <xf numFmtId="0" fontId="24" fillId="0" borderId="0" xfId="105" applyFont="1" applyAlignment="1">
      <alignment horizontal="center" wrapText="1"/>
      <protection/>
    </xf>
    <xf numFmtId="0" fontId="12" fillId="0" borderId="0" xfId="105" applyFont="1">
      <alignment/>
      <protection/>
    </xf>
    <xf numFmtId="0" fontId="11" fillId="0" borderId="0" xfId="105" applyFont="1" applyBorder="1" applyAlignment="1">
      <alignment/>
      <protection/>
    </xf>
    <xf numFmtId="0" fontId="11" fillId="0" borderId="0" xfId="105" applyFont="1" applyBorder="1" applyAlignment="1">
      <alignment horizontal="center"/>
      <protection/>
    </xf>
    <xf numFmtId="165" fontId="12" fillId="0" borderId="25" xfId="68" applyNumberFormat="1" applyFont="1" applyFill="1" applyBorder="1" applyAlignment="1" applyProtection="1">
      <alignment/>
      <protection/>
    </xf>
    <xf numFmtId="0" fontId="11" fillId="0" borderId="26" xfId="105" applyFont="1" applyBorder="1">
      <alignment/>
      <protection/>
    </xf>
    <xf numFmtId="0" fontId="12" fillId="0" borderId="27" xfId="105" applyFont="1" applyBorder="1">
      <alignment/>
      <protection/>
    </xf>
    <xf numFmtId="165" fontId="12" fillId="0" borderId="28" xfId="68" applyNumberFormat="1" applyFont="1" applyFill="1" applyBorder="1" applyAlignment="1" applyProtection="1">
      <alignment/>
      <protection/>
    </xf>
    <xf numFmtId="0" fontId="12" fillId="0" borderId="28" xfId="105" applyFont="1" applyBorder="1">
      <alignment/>
      <protection/>
    </xf>
    <xf numFmtId="0" fontId="12" fillId="0" borderId="29" xfId="105" applyFont="1" applyBorder="1">
      <alignment/>
      <protection/>
    </xf>
    <xf numFmtId="165" fontId="12" fillId="0" borderId="29" xfId="68" applyNumberFormat="1" applyFont="1" applyFill="1" applyBorder="1" applyAlignment="1" applyProtection="1">
      <alignment/>
      <protection/>
    </xf>
    <xf numFmtId="165" fontId="12" fillId="0" borderId="28" xfId="105" applyNumberFormat="1" applyFont="1" applyBorder="1">
      <alignment/>
      <protection/>
    </xf>
    <xf numFmtId="0" fontId="11" fillId="0" borderId="30" xfId="105" applyFont="1" applyBorder="1">
      <alignment/>
      <protection/>
    </xf>
    <xf numFmtId="0" fontId="12" fillId="0" borderId="0" xfId="105" applyFont="1" applyBorder="1">
      <alignment/>
      <protection/>
    </xf>
    <xf numFmtId="165" fontId="12" fillId="0" borderId="31" xfId="68" applyNumberFormat="1" applyFont="1" applyFill="1" applyBorder="1" applyAlignment="1" applyProtection="1">
      <alignment/>
      <protection/>
    </xf>
    <xf numFmtId="0" fontId="12" fillId="0" borderId="31" xfId="105" applyFont="1" applyBorder="1">
      <alignment/>
      <protection/>
    </xf>
    <xf numFmtId="0" fontId="9" fillId="0" borderId="30" xfId="105" applyFont="1" applyBorder="1">
      <alignment/>
      <protection/>
    </xf>
    <xf numFmtId="0" fontId="12" fillId="0" borderId="32" xfId="105" applyFont="1" applyBorder="1">
      <alignment/>
      <protection/>
    </xf>
    <xf numFmtId="165" fontId="12" fillId="0" borderId="32" xfId="68" applyNumberFormat="1" applyFont="1" applyFill="1" applyBorder="1" applyAlignment="1" applyProtection="1">
      <alignment/>
      <protection/>
    </xf>
    <xf numFmtId="165" fontId="12" fillId="0" borderId="31" xfId="105" applyNumberFormat="1" applyFont="1" applyBorder="1">
      <alignment/>
      <protection/>
    </xf>
    <xf numFmtId="0" fontId="13" fillId="0" borderId="30" xfId="105" applyFont="1" applyBorder="1">
      <alignment/>
      <protection/>
    </xf>
    <xf numFmtId="0" fontId="0" fillId="0" borderId="30" xfId="0" applyBorder="1" applyAlignment="1">
      <alignment/>
    </xf>
    <xf numFmtId="0" fontId="13" fillId="0" borderId="33" xfId="105" applyFont="1" applyBorder="1">
      <alignment/>
      <protection/>
    </xf>
    <xf numFmtId="0" fontId="12" fillId="0" borderId="17" xfId="105" applyFont="1" applyBorder="1">
      <alignment/>
      <protection/>
    </xf>
    <xf numFmtId="0" fontId="12" fillId="0" borderId="34" xfId="105" applyFont="1" applyBorder="1">
      <alignment/>
      <protection/>
    </xf>
    <xf numFmtId="165" fontId="12" fillId="0" borderId="25" xfId="105" applyNumberFormat="1" applyFont="1" applyBorder="1">
      <alignment/>
      <protection/>
    </xf>
    <xf numFmtId="165" fontId="12" fillId="0" borderId="34" xfId="68" applyNumberFormat="1" applyFont="1" applyFill="1" applyBorder="1" applyAlignment="1" applyProtection="1">
      <alignment/>
      <protection/>
    </xf>
    <xf numFmtId="165" fontId="12" fillId="0" borderId="35" xfId="105" applyNumberFormat="1" applyFont="1" applyBorder="1">
      <alignment/>
      <protection/>
    </xf>
    <xf numFmtId="165" fontId="12" fillId="0" borderId="35" xfId="68" applyNumberFormat="1" applyFont="1" applyFill="1" applyBorder="1" applyAlignment="1" applyProtection="1">
      <alignment/>
      <protection/>
    </xf>
    <xf numFmtId="0" fontId="13" fillId="0" borderId="36" xfId="105" applyFont="1" applyBorder="1">
      <alignment/>
      <protection/>
    </xf>
    <xf numFmtId="0" fontId="12" fillId="0" borderId="37" xfId="105" applyFont="1" applyBorder="1">
      <alignment/>
      <protection/>
    </xf>
    <xf numFmtId="0" fontId="12" fillId="0" borderId="38" xfId="105" applyFont="1" applyBorder="1">
      <alignment/>
      <protection/>
    </xf>
    <xf numFmtId="165" fontId="12" fillId="0" borderId="38" xfId="68" applyNumberFormat="1" applyFont="1" applyFill="1" applyBorder="1" applyAlignment="1" applyProtection="1">
      <alignment/>
      <protection/>
    </xf>
    <xf numFmtId="0" fontId="11" fillId="0" borderId="0" xfId="105" applyFont="1" applyAlignment="1">
      <alignment horizontal="left"/>
      <protection/>
    </xf>
    <xf numFmtId="165" fontId="12" fillId="0" borderId="37" xfId="105" applyNumberFormat="1" applyFont="1" applyBorder="1">
      <alignment/>
      <protection/>
    </xf>
    <xf numFmtId="0" fontId="12" fillId="0" borderId="39" xfId="105" applyFont="1" applyBorder="1">
      <alignment/>
      <protection/>
    </xf>
    <xf numFmtId="165" fontId="12" fillId="0" borderId="28" xfId="68" applyNumberFormat="1" applyFont="1" applyFill="1" applyBorder="1" applyAlignment="1" applyProtection="1">
      <alignment horizontal="center"/>
      <protection/>
    </xf>
    <xf numFmtId="0" fontId="12" fillId="0" borderId="28" xfId="105" applyFont="1" applyBorder="1" applyAlignment="1">
      <alignment horizontal="center"/>
      <protection/>
    </xf>
    <xf numFmtId="0" fontId="12" fillId="0" borderId="30" xfId="105" applyFont="1" applyBorder="1">
      <alignment/>
      <protection/>
    </xf>
    <xf numFmtId="165" fontId="12" fillId="0" borderId="31" xfId="105" applyNumberFormat="1" applyFont="1" applyBorder="1" applyAlignment="1">
      <alignment horizontal="center"/>
      <protection/>
    </xf>
    <xf numFmtId="0" fontId="13" fillId="0" borderId="37" xfId="105" applyFont="1" applyBorder="1" applyAlignment="1">
      <alignment horizontal="center"/>
      <protection/>
    </xf>
    <xf numFmtId="165" fontId="12" fillId="0" borderId="35" xfId="68" applyNumberFormat="1" applyFont="1" applyFill="1" applyBorder="1" applyAlignment="1" applyProtection="1">
      <alignment horizontal="center"/>
      <protection/>
    </xf>
    <xf numFmtId="0" fontId="12" fillId="0" borderId="33" xfId="105" applyFont="1" applyBorder="1">
      <alignment/>
      <protection/>
    </xf>
    <xf numFmtId="165" fontId="3" fillId="0" borderId="10" xfId="68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 shrinkToFit="1"/>
    </xf>
    <xf numFmtId="0" fontId="11" fillId="0" borderId="40" xfId="0" applyFont="1" applyBorder="1" applyAlignment="1">
      <alignment/>
    </xf>
    <xf numFmtId="165" fontId="7" fillId="0" borderId="10" xfId="68" applyNumberFormat="1" applyFont="1" applyFill="1" applyBorder="1" applyAlignment="1" applyProtection="1">
      <alignment horizontal="center" wrapText="1"/>
      <protection/>
    </xf>
    <xf numFmtId="165" fontId="8" fillId="0" borderId="10" xfId="68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65" fontId="5" fillId="0" borderId="10" xfId="68" applyNumberFormat="1" applyFont="1" applyFill="1" applyBorder="1" applyAlignment="1" applyProtection="1">
      <alignment/>
      <protection/>
    </xf>
    <xf numFmtId="165" fontId="11" fillId="0" borderId="25" xfId="68" applyNumberFormat="1" applyFont="1" applyFill="1" applyBorder="1" applyAlignment="1" applyProtection="1">
      <alignment/>
      <protection/>
    </xf>
    <xf numFmtId="172" fontId="3" fillId="0" borderId="10" xfId="68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3" fontId="28" fillId="0" borderId="4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3" fillId="0" borderId="26" xfId="105" applyFont="1" applyBorder="1">
      <alignment/>
      <protection/>
    </xf>
    <xf numFmtId="169" fontId="12" fillId="0" borderId="35" xfId="105" applyNumberFormat="1" applyFont="1" applyBorder="1" applyAlignment="1">
      <alignment horizontal="center"/>
      <protection/>
    </xf>
    <xf numFmtId="0" fontId="13" fillId="0" borderId="0" xfId="105" applyFont="1" applyBorder="1" applyAlignment="1">
      <alignment horizontal="center"/>
      <protection/>
    </xf>
    <xf numFmtId="165" fontId="12" fillId="0" borderId="31" xfId="68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12" fillId="0" borderId="27" xfId="105" applyFont="1" applyBorder="1" applyAlignment="1">
      <alignment/>
      <protection/>
    </xf>
    <xf numFmtId="0" fontId="12" fillId="0" borderId="29" xfId="105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9" fillId="0" borderId="10" xfId="68" applyNumberFormat="1" applyFont="1" applyFill="1" applyBorder="1" applyAlignment="1" applyProtection="1">
      <alignment/>
      <protection/>
    </xf>
    <xf numFmtId="165" fontId="9" fillId="0" borderId="10" xfId="68" applyNumberFormat="1" applyFont="1" applyFill="1" applyBorder="1" applyAlignment="1" applyProtection="1">
      <alignment/>
      <protection/>
    </xf>
    <xf numFmtId="165" fontId="3" fillId="0" borderId="10" xfId="0" applyNumberFormat="1" applyFont="1" applyBorder="1" applyAlignment="1">
      <alignment/>
    </xf>
    <xf numFmtId="165" fontId="10" fillId="0" borderId="10" xfId="68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165" fontId="3" fillId="0" borderId="10" xfId="68" applyNumberFormat="1" applyFont="1" applyFill="1" applyBorder="1" applyAlignment="1" applyProtection="1">
      <alignment horizontal="left" wrapText="1"/>
      <protection/>
    </xf>
    <xf numFmtId="165" fontId="3" fillId="0" borderId="10" xfId="68" applyNumberFormat="1" applyFont="1" applyFill="1" applyBorder="1" applyAlignment="1" applyProtection="1">
      <alignment horizontal="center"/>
      <protection/>
    </xf>
    <xf numFmtId="3" fontId="3" fillId="0" borderId="10" xfId="68" applyNumberFormat="1" applyFont="1" applyFill="1" applyBorder="1" applyAlignment="1" applyProtection="1">
      <alignment horizontal="left" indent="4"/>
      <protection/>
    </xf>
    <xf numFmtId="171" fontId="3" fillId="0" borderId="10" xfId="68" applyNumberFormat="1" applyFont="1" applyFill="1" applyBorder="1" applyAlignment="1" applyProtection="1">
      <alignment horizontal="left" indent="3"/>
      <protection/>
    </xf>
    <xf numFmtId="172" fontId="3" fillId="0" borderId="10" xfId="68" applyNumberFormat="1" applyFont="1" applyFill="1" applyBorder="1" applyAlignment="1" applyProtection="1">
      <alignment horizontal="left" wrapText="1"/>
      <protection/>
    </xf>
    <xf numFmtId="3" fontId="3" fillId="0" borderId="10" xfId="68" applyNumberFormat="1" applyFont="1" applyFill="1" applyBorder="1" applyAlignment="1" applyProtection="1">
      <alignment horizontal="center"/>
      <protection/>
    </xf>
    <xf numFmtId="3" fontId="29" fillId="0" borderId="10" xfId="68" applyNumberFormat="1" applyFont="1" applyFill="1" applyBorder="1" applyAlignment="1" applyProtection="1">
      <alignment horizontal="center"/>
      <protection/>
    </xf>
    <xf numFmtId="3" fontId="10" fillId="0" borderId="10" xfId="68" applyNumberFormat="1" applyFont="1" applyFill="1" applyBorder="1" applyAlignment="1" applyProtection="1">
      <alignment/>
      <protection/>
    </xf>
    <xf numFmtId="3" fontId="3" fillId="0" borderId="10" xfId="68" applyNumberFormat="1" applyFont="1" applyFill="1" applyBorder="1" applyAlignment="1" applyProtection="1">
      <alignment/>
      <protection/>
    </xf>
    <xf numFmtId="165" fontId="10" fillId="0" borderId="10" xfId="68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Border="1" applyAlignment="1">
      <alignment horizontal="left" wrapText="1"/>
    </xf>
    <xf numFmtId="165" fontId="5" fillId="0" borderId="10" xfId="68" applyNumberFormat="1" applyFont="1" applyFill="1" applyBorder="1" applyAlignment="1" applyProtection="1">
      <alignment horizontal="center"/>
      <protection/>
    </xf>
    <xf numFmtId="0" fontId="3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68" applyNumberFormat="1" applyFont="1" applyFill="1" applyBorder="1" applyAlignment="1" applyProtection="1">
      <alignment/>
      <protection/>
    </xf>
    <xf numFmtId="165" fontId="3" fillId="0" borderId="10" xfId="68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165" fontId="5" fillId="0" borderId="10" xfId="68" applyNumberFormat="1" applyFont="1" applyFill="1" applyBorder="1" applyAlignment="1" applyProtection="1">
      <alignment horizontal="left" wrapText="1"/>
      <protection/>
    </xf>
    <xf numFmtId="3" fontId="5" fillId="0" borderId="10" xfId="68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shrinkToFit="1"/>
    </xf>
    <xf numFmtId="0" fontId="21" fillId="0" borderId="10" xfId="0" applyFont="1" applyBorder="1" applyAlignment="1">
      <alignment/>
    </xf>
    <xf numFmtId="0" fontId="13" fillId="0" borderId="42" xfId="105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41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wrapText="1"/>
    </xf>
    <xf numFmtId="3" fontId="0" fillId="0" borderId="41" xfId="0" applyNumberFormat="1" applyBorder="1" applyAlignment="1">
      <alignment horizontal="center"/>
    </xf>
    <xf numFmtId="0" fontId="28" fillId="0" borderId="41" xfId="0" applyFont="1" applyBorder="1" applyAlignment="1">
      <alignment/>
    </xf>
    <xf numFmtId="0" fontId="22" fillId="0" borderId="41" xfId="0" applyFont="1" applyBorder="1" applyAlignment="1">
      <alignment/>
    </xf>
    <xf numFmtId="3" fontId="22" fillId="0" borderId="41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 horizontal="center"/>
    </xf>
    <xf numFmtId="165" fontId="3" fillId="0" borderId="10" xfId="68" applyNumberFormat="1" applyFont="1" applyFill="1" applyBorder="1" applyAlignment="1" applyProtection="1">
      <alignment horizontal="left" indent="1"/>
      <protection/>
    </xf>
    <xf numFmtId="174" fontId="3" fillId="0" borderId="10" xfId="68" applyNumberFormat="1" applyFont="1" applyFill="1" applyBorder="1" applyAlignment="1" applyProtection="1">
      <alignment horizontal="center"/>
      <protection/>
    </xf>
    <xf numFmtId="175" fontId="3" fillId="0" borderId="10" xfId="68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/>
    </xf>
    <xf numFmtId="0" fontId="29" fillId="0" borderId="0" xfId="100" applyFont="1" applyAlignment="1">
      <alignment vertical="center"/>
      <protection/>
    </xf>
    <xf numFmtId="0" fontId="29" fillId="0" borderId="0" xfId="92" applyFont="1" applyFill="1" applyBorder="1" applyAlignment="1">
      <alignment vertical="center"/>
      <protection/>
    </xf>
    <xf numFmtId="0" fontId="29" fillId="0" borderId="0" xfId="100" applyFont="1" applyBorder="1" applyAlignment="1">
      <alignment vertical="center"/>
      <protection/>
    </xf>
    <xf numFmtId="0" fontId="3" fillId="0" borderId="0" xfId="92">
      <alignment/>
      <protection/>
    </xf>
    <xf numFmtId="0" fontId="29" fillId="0" borderId="0" xfId="100" applyFont="1" applyBorder="1" applyAlignment="1">
      <alignment horizontal="center" vertical="center"/>
      <protection/>
    </xf>
    <xf numFmtId="3" fontId="29" fillId="0" borderId="0" xfId="100" applyNumberFormat="1" applyFont="1" applyBorder="1" applyAlignment="1">
      <alignment vertical="center"/>
      <protection/>
    </xf>
    <xf numFmtId="0" fontId="1" fillId="0" borderId="0" xfId="100" applyFill="1" applyBorder="1">
      <alignment/>
      <protection/>
    </xf>
    <xf numFmtId="0" fontId="49" fillId="0" borderId="0" xfId="100" applyFont="1" applyFill="1" applyBorder="1" applyAlignment="1">
      <alignment vertical="center"/>
      <protection/>
    </xf>
    <xf numFmtId="0" fontId="49" fillId="0" borderId="0" xfId="100" applyFont="1" applyFill="1" applyBorder="1" applyAlignment="1">
      <alignment horizontal="left" vertical="center" indent="1"/>
      <protection/>
    </xf>
    <xf numFmtId="0" fontId="29" fillId="0" borderId="0" xfId="100" applyFont="1" applyFill="1" applyBorder="1" applyAlignment="1">
      <alignment vertical="center"/>
      <protection/>
    </xf>
    <xf numFmtId="0" fontId="29" fillId="0" borderId="0" xfId="92" applyFont="1" applyAlignment="1">
      <alignment vertical="center"/>
      <protection/>
    </xf>
    <xf numFmtId="0" fontId="49" fillId="0" borderId="0" xfId="92" applyFont="1" applyFill="1" applyBorder="1" applyAlignment="1">
      <alignment vertical="center"/>
      <protection/>
    </xf>
    <xf numFmtId="0" fontId="29" fillId="0" borderId="45" xfId="106" applyFont="1" applyBorder="1" applyAlignment="1">
      <alignment horizontal="center" vertical="center"/>
      <protection/>
    </xf>
    <xf numFmtId="0" fontId="51" fillId="0" borderId="0" xfId="92" applyFont="1" applyFill="1" applyBorder="1" applyAlignment="1">
      <alignment horizontal="center" vertical="center"/>
      <protection/>
    </xf>
    <xf numFmtId="0" fontId="52" fillId="0" borderId="0" xfId="92" applyFont="1" applyAlignment="1">
      <alignment horizontal="center" vertical="center"/>
      <protection/>
    </xf>
    <xf numFmtId="0" fontId="52" fillId="0" borderId="46" xfId="92" applyFont="1" applyBorder="1" applyAlignment="1">
      <alignment vertical="center"/>
      <protection/>
    </xf>
    <xf numFmtId="1" fontId="1" fillId="0" borderId="46" xfId="98" applyNumberFormat="1" applyFont="1" applyBorder="1" applyAlignment="1" applyProtection="1">
      <alignment horizontal="center" vertical="center"/>
      <protection/>
    </xf>
    <xf numFmtId="0" fontId="53" fillId="0" borderId="0" xfId="100" applyFont="1" applyBorder="1" applyAlignment="1">
      <alignment horizontal="center" vertical="center"/>
      <protection/>
    </xf>
    <xf numFmtId="3" fontId="29" fillId="0" borderId="0" xfId="94" applyNumberFormat="1" applyFont="1" applyFill="1" applyBorder="1" applyAlignment="1">
      <alignment horizontal="right" vertical="center"/>
      <protection/>
    </xf>
    <xf numFmtId="0" fontId="52" fillId="0" borderId="0" xfId="92" applyFont="1" applyAlignment="1">
      <alignment vertical="center"/>
      <protection/>
    </xf>
    <xf numFmtId="3" fontId="54" fillId="0" borderId="0" xfId="98" applyNumberFormat="1" applyFont="1" applyBorder="1" applyAlignment="1" applyProtection="1">
      <alignment horizontal="center" vertical="center"/>
      <protection/>
    </xf>
    <xf numFmtId="171" fontId="52" fillId="0" borderId="0" xfId="92" applyNumberFormat="1" applyFont="1" applyBorder="1" applyAlignment="1">
      <alignment horizontal="center" vertical="center"/>
      <protection/>
    </xf>
    <xf numFmtId="1" fontId="53" fillId="0" borderId="0" xfId="100" applyNumberFormat="1" applyFont="1" applyBorder="1" applyAlignment="1">
      <alignment horizontal="center" vertical="center"/>
      <protection/>
    </xf>
    <xf numFmtId="0" fontId="52" fillId="0" borderId="46" xfId="99" applyFont="1" applyBorder="1" applyAlignment="1">
      <alignment vertical="center"/>
      <protection/>
    </xf>
    <xf numFmtId="0" fontId="52" fillId="0" borderId="0" xfId="99" applyFont="1" applyAlignment="1">
      <alignment horizontal="center" vertical="center"/>
      <protection/>
    </xf>
    <xf numFmtId="0" fontId="29" fillId="0" borderId="0" xfId="92" applyFont="1" applyBorder="1" applyAlignment="1">
      <alignment vertical="center"/>
      <protection/>
    </xf>
    <xf numFmtId="0" fontId="1" fillId="0" borderId="0" xfId="92" applyFont="1" applyFill="1" applyBorder="1">
      <alignment/>
      <protection/>
    </xf>
    <xf numFmtId="0" fontId="55" fillId="0" borderId="0" xfId="92" applyFont="1" applyFill="1" applyBorder="1" applyAlignment="1">
      <alignment vertical="center"/>
      <protection/>
    </xf>
    <xf numFmtId="3" fontId="1" fillId="0" borderId="46" xfId="98" applyNumberFormat="1" applyFont="1" applyBorder="1" applyAlignment="1" applyProtection="1">
      <alignment horizontal="center" vertical="center"/>
      <protection/>
    </xf>
    <xf numFmtId="0" fontId="29" fillId="0" borderId="0" xfId="101" applyFont="1" applyBorder="1">
      <alignment/>
      <protection/>
    </xf>
    <xf numFmtId="0" fontId="29" fillId="0" borderId="0" xfId="101" applyFont="1" applyBorder="1" applyAlignment="1">
      <alignment vertical="center"/>
      <protection/>
    </xf>
    <xf numFmtId="0" fontId="29" fillId="0" borderId="0" xfId="101" applyFont="1" applyBorder="1" applyAlignment="1">
      <alignment horizontal="center" vertical="center"/>
      <protection/>
    </xf>
    <xf numFmtId="0" fontId="29" fillId="0" borderId="0" xfId="107" applyFont="1" applyBorder="1" applyAlignment="1">
      <alignment horizontal="center" vertical="center"/>
      <protection/>
    </xf>
    <xf numFmtId="0" fontId="29" fillId="0" borderId="0" xfId="107" applyFont="1" applyBorder="1" applyAlignment="1">
      <alignment vertical="center"/>
      <protection/>
    </xf>
    <xf numFmtId="0" fontId="29" fillId="0" borderId="0" xfId="107" applyFont="1" applyBorder="1" applyAlignment="1">
      <alignment horizontal="left" vertical="center"/>
      <protection/>
    </xf>
    <xf numFmtId="0" fontId="56" fillId="0" borderId="0" xfId="107" applyFont="1" applyBorder="1" applyAlignment="1">
      <alignment vertical="center"/>
      <protection/>
    </xf>
    <xf numFmtId="0" fontId="29" fillId="0" borderId="0" xfId="107" applyFont="1" applyAlignment="1">
      <alignment vertical="center"/>
      <protection/>
    </xf>
    <xf numFmtId="0" fontId="56" fillId="0" borderId="0" xfId="106" applyFont="1" applyBorder="1" applyAlignment="1">
      <alignment vertical="center"/>
      <protection/>
    </xf>
    <xf numFmtId="0" fontId="29" fillId="0" borderId="0" xfId="106" applyFont="1" applyBorder="1" applyAlignment="1">
      <alignment horizontal="center" vertical="center"/>
      <protection/>
    </xf>
    <xf numFmtId="3" fontId="29" fillId="0" borderId="0" xfId="100" applyNumberFormat="1" applyFont="1" applyFill="1" applyAlignment="1">
      <alignment vertical="center"/>
      <protection/>
    </xf>
    <xf numFmtId="0" fontId="57" fillId="0" borderId="47" xfId="99" applyFont="1" applyBorder="1" applyAlignment="1">
      <alignment horizontal="center" vertical="center"/>
      <protection/>
    </xf>
    <xf numFmtId="0" fontId="52" fillId="0" borderId="0" xfId="106" applyFont="1" applyBorder="1" applyAlignment="1">
      <alignment horizontal="center" vertical="center"/>
      <protection/>
    </xf>
    <xf numFmtId="0" fontId="52" fillId="0" borderId="0" xfId="106" applyFont="1" applyAlignment="1">
      <alignment vertical="center"/>
      <protection/>
    </xf>
    <xf numFmtId="0" fontId="52" fillId="0" borderId="0" xfId="106" applyFont="1" applyAlignment="1">
      <alignment horizontal="left" vertical="center"/>
      <protection/>
    </xf>
    <xf numFmtId="171" fontId="3" fillId="0" borderId="0" xfId="92" applyNumberFormat="1">
      <alignment/>
      <protection/>
    </xf>
    <xf numFmtId="1" fontId="29" fillId="0" borderId="0" xfId="100" applyNumberFormat="1" applyFont="1" applyBorder="1" applyAlignment="1">
      <alignment vertical="center"/>
      <protection/>
    </xf>
    <xf numFmtId="3" fontId="58" fillId="0" borderId="43" xfId="99" applyNumberFormat="1" applyFont="1" applyFill="1" applyBorder="1" applyAlignment="1">
      <alignment horizontal="right"/>
      <protection/>
    </xf>
    <xf numFmtId="3" fontId="57" fillId="0" borderId="43" xfId="99" applyNumberFormat="1" applyFont="1" applyFill="1" applyBorder="1" applyAlignment="1">
      <alignment horizontal="right"/>
      <protection/>
    </xf>
    <xf numFmtId="0" fontId="52" fillId="0" borderId="0" xfId="100" applyFont="1" applyFill="1" applyBorder="1" applyAlignment="1">
      <alignment horizontal="center" vertical="center"/>
      <protection/>
    </xf>
    <xf numFmtId="3" fontId="29" fillId="0" borderId="0" xfId="100" applyNumberFormat="1" applyFont="1" applyFill="1" applyBorder="1" applyAlignment="1">
      <alignment horizontal="right" vertical="center"/>
      <protection/>
    </xf>
    <xf numFmtId="3" fontId="59" fillId="24" borderId="48" xfId="106" applyNumberFormat="1" applyFont="1" applyFill="1" applyBorder="1" applyAlignment="1">
      <alignment horizontal="right" vertical="center"/>
      <protection/>
    </xf>
    <xf numFmtId="3" fontId="1" fillId="0" borderId="0" xfId="100" applyNumberFormat="1" applyFont="1" applyFill="1" applyBorder="1">
      <alignment/>
      <protection/>
    </xf>
    <xf numFmtId="3" fontId="29" fillId="0" borderId="0" xfId="92" applyNumberFormat="1" applyFont="1" applyBorder="1" applyAlignment="1">
      <alignment vertical="center"/>
      <protection/>
    </xf>
    <xf numFmtId="171" fontId="29" fillId="0" borderId="0" xfId="100" applyNumberFormat="1" applyFont="1" applyBorder="1" applyAlignment="1">
      <alignment vertical="center"/>
      <protection/>
    </xf>
    <xf numFmtId="3" fontId="52" fillId="0" borderId="0" xfId="100" applyNumberFormat="1" applyFont="1" applyFill="1" applyBorder="1" applyAlignment="1">
      <alignment horizontal="right" vertical="center"/>
      <protection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0" fillId="0" borderId="41" xfId="0" applyFill="1" applyBorder="1" applyAlignment="1">
      <alignment/>
    </xf>
    <xf numFmtId="0" fontId="5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0" fontId="0" fillId="0" borderId="10" xfId="0" applyBorder="1" applyAlignment="1">
      <alignment horizontal="left"/>
    </xf>
    <xf numFmtId="165" fontId="5" fillId="0" borderId="10" xfId="0" applyNumberFormat="1" applyFont="1" applyBorder="1" applyAlignment="1">
      <alignment/>
    </xf>
    <xf numFmtId="171" fontId="58" fillId="0" borderId="43" xfId="99" applyNumberFormat="1" applyFont="1" applyFill="1" applyBorder="1" applyAlignment="1">
      <alignment horizontal="right"/>
      <protection/>
    </xf>
    <xf numFmtId="0" fontId="58" fillId="0" borderId="41" xfId="99" applyFont="1" applyFill="1" applyBorder="1" applyAlignment="1">
      <alignment horizontal="left" vertical="center"/>
      <protection/>
    </xf>
    <xf numFmtId="0" fontId="57" fillId="0" borderId="41" xfId="99" applyFont="1" applyFill="1" applyBorder="1" applyAlignment="1">
      <alignment horizontal="left" vertical="center"/>
      <protection/>
    </xf>
    <xf numFmtId="171" fontId="29" fillId="0" borderId="0" xfId="100" applyNumberFormat="1" applyFont="1" applyFill="1" applyBorder="1" applyAlignment="1">
      <alignment vertical="center"/>
      <protection/>
    </xf>
    <xf numFmtId="0" fontId="58" fillId="0" borderId="41" xfId="99" applyFont="1" applyFill="1" applyBorder="1" applyAlignment="1">
      <alignment horizontal="left"/>
      <protection/>
    </xf>
    <xf numFmtId="0" fontId="57" fillId="0" borderId="41" xfId="99" applyFont="1" applyFill="1" applyBorder="1" applyAlignment="1">
      <alignment horizontal="left"/>
      <protection/>
    </xf>
    <xf numFmtId="3" fontId="57" fillId="0" borderId="49" xfId="99" applyNumberFormat="1" applyFont="1" applyFill="1" applyBorder="1" applyAlignment="1">
      <alignment horizontal="right"/>
      <protection/>
    </xf>
    <xf numFmtId="0" fontId="58" fillId="0" borderId="41" xfId="99" applyFont="1" applyFill="1" applyBorder="1" applyAlignment="1">
      <alignment horizontal="left" wrapText="1"/>
      <protection/>
    </xf>
    <xf numFmtId="0" fontId="58" fillId="0" borderId="41" xfId="99" applyFont="1" applyFill="1" applyBorder="1" applyAlignment="1">
      <alignment vertical="center"/>
      <protection/>
    </xf>
    <xf numFmtId="0" fontId="57" fillId="0" borderId="41" xfId="99" applyFont="1" applyFill="1" applyBorder="1" applyAlignment="1">
      <alignment horizontal="left" wrapText="1"/>
      <protection/>
    </xf>
    <xf numFmtId="0" fontId="58" fillId="0" borderId="50" xfId="99" applyFont="1" applyFill="1" applyBorder="1" applyAlignment="1">
      <alignment vertical="center" wrapText="1"/>
      <protection/>
    </xf>
    <xf numFmtId="0" fontId="57" fillId="0" borderId="51" xfId="92" applyFont="1" applyBorder="1" applyAlignment="1">
      <alignment horizontal="center" vertical="center"/>
      <protection/>
    </xf>
    <xf numFmtId="4" fontId="58" fillId="0" borderId="52" xfId="99" applyNumberFormat="1" applyFont="1" applyFill="1" applyBorder="1" applyAlignment="1">
      <alignment horizontal="right" wrapText="1"/>
      <protection/>
    </xf>
    <xf numFmtId="171" fontId="58" fillId="0" borderId="41" xfId="99" applyNumberFormat="1" applyFont="1" applyFill="1" applyBorder="1" applyAlignment="1">
      <alignment horizontal="right"/>
      <protection/>
    </xf>
    <xf numFmtId="171" fontId="58" fillId="0" borderId="41" xfId="99" applyNumberFormat="1" applyFont="1" applyFill="1" applyBorder="1" applyAlignment="1">
      <alignment vertical="center"/>
      <protection/>
    </xf>
    <xf numFmtId="4" fontId="58" fillId="0" borderId="41" xfId="99" applyNumberFormat="1" applyFont="1" applyFill="1" applyBorder="1" applyAlignment="1">
      <alignment horizontal="right"/>
      <protection/>
    </xf>
    <xf numFmtId="0" fontId="58" fillId="0" borderId="0" xfId="99" applyFont="1" applyFill="1" applyBorder="1" applyAlignment="1">
      <alignment vertical="center"/>
      <protection/>
    </xf>
    <xf numFmtId="171" fontId="58" fillId="0" borderId="0" xfId="99" applyNumberFormat="1" applyFont="1" applyFill="1" applyBorder="1" applyAlignment="1">
      <alignment horizontal="right"/>
      <protection/>
    </xf>
    <xf numFmtId="3" fontId="58" fillId="0" borderId="0" xfId="99" applyNumberFormat="1" applyFont="1" applyFill="1" applyBorder="1" applyAlignment="1">
      <alignment horizontal="right"/>
      <protection/>
    </xf>
    <xf numFmtId="0" fontId="58" fillId="0" borderId="0" xfId="99" applyFont="1" applyFill="1" applyBorder="1" applyAlignment="1">
      <alignment vertical="center" wrapText="1"/>
      <protection/>
    </xf>
    <xf numFmtId="171" fontId="58" fillId="0" borderId="0" xfId="99" applyNumberFormat="1" applyFont="1" applyFill="1" applyBorder="1" applyAlignment="1">
      <alignment horizontal="right" wrapText="1"/>
      <protection/>
    </xf>
    <xf numFmtId="0" fontId="56" fillId="0" borderId="0" xfId="99" applyFont="1" applyFill="1" applyBorder="1" applyAlignment="1">
      <alignment vertical="center"/>
      <protection/>
    </xf>
    <xf numFmtId="171" fontId="57" fillId="0" borderId="0" xfId="99" applyNumberFormat="1" applyFont="1" applyFill="1" applyBorder="1" applyAlignment="1">
      <alignment horizontal="right" wrapText="1"/>
      <protection/>
    </xf>
    <xf numFmtId="3" fontId="57" fillId="0" borderId="0" xfId="99" applyNumberFormat="1" applyFont="1" applyFill="1" applyBorder="1" applyAlignment="1">
      <alignment horizontal="right"/>
      <protection/>
    </xf>
    <xf numFmtId="0" fontId="57" fillId="0" borderId="0" xfId="99" applyFont="1" applyFill="1" applyBorder="1" applyAlignment="1">
      <alignment vertical="center" wrapText="1"/>
      <protection/>
    </xf>
    <xf numFmtId="0" fontId="57" fillId="0" borderId="0" xfId="99" applyFont="1" applyFill="1" applyBorder="1" applyAlignment="1">
      <alignment wrapText="1"/>
      <protection/>
    </xf>
    <xf numFmtId="171" fontId="57" fillId="0" borderId="0" xfId="99" applyNumberFormat="1" applyFont="1" applyFill="1" applyBorder="1" applyAlignment="1">
      <alignment horizontal="right"/>
      <protection/>
    </xf>
    <xf numFmtId="3" fontId="57" fillId="0" borderId="0" xfId="99" applyNumberFormat="1" applyFont="1" applyFill="1" applyBorder="1" applyAlignment="1">
      <alignment horizontal="right"/>
      <protection/>
    </xf>
    <xf numFmtId="0" fontId="57" fillId="0" borderId="0" xfId="99" applyFont="1" applyFill="1" applyBorder="1" applyAlignment="1">
      <alignment horizontal="left" wrapText="1"/>
      <protection/>
    </xf>
    <xf numFmtId="0" fontId="57" fillId="0" borderId="0" xfId="99" applyFont="1" applyFill="1" applyBorder="1" applyAlignment="1">
      <alignment horizontal="left"/>
      <protection/>
    </xf>
    <xf numFmtId="0" fontId="60" fillId="0" borderId="0" xfId="106" applyFont="1" applyFill="1" applyBorder="1" applyAlignment="1">
      <alignment horizontal="left" vertical="center" wrapText="1" indent="1"/>
      <protection/>
    </xf>
    <xf numFmtId="171" fontId="60" fillId="0" borderId="0" xfId="99" applyNumberFormat="1" applyFont="1" applyFill="1" applyBorder="1" applyAlignment="1">
      <alignment horizontal="right" vertical="center"/>
      <protection/>
    </xf>
    <xf numFmtId="3" fontId="60" fillId="0" borderId="0" xfId="99" applyNumberFormat="1" applyFont="1" applyFill="1" applyBorder="1" applyAlignment="1">
      <alignment horizontal="right" vertical="center"/>
      <protection/>
    </xf>
    <xf numFmtId="3" fontId="58" fillId="0" borderId="53" xfId="99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 horizontal="left" wrapText="1"/>
    </xf>
    <xf numFmtId="0" fontId="29" fillId="0" borderId="43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/>
    </xf>
    <xf numFmtId="165" fontId="19" fillId="0" borderId="10" xfId="0" applyNumberFormat="1" applyFont="1" applyBorder="1" applyAlignment="1">
      <alignment/>
    </xf>
    <xf numFmtId="0" fontId="29" fillId="0" borderId="54" xfId="0" applyFont="1" applyFill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29" fillId="0" borderId="0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0" fillId="0" borderId="37" xfId="0" applyBorder="1" applyAlignment="1">
      <alignment horizontal="center"/>
    </xf>
    <xf numFmtId="171" fontId="5" fillId="0" borderId="10" xfId="68" applyNumberFormat="1" applyFont="1" applyFill="1" applyBorder="1" applyAlignment="1" applyProtection="1">
      <alignment horizontal="center"/>
      <protection/>
    </xf>
    <xf numFmtId="0" fontId="29" fillId="0" borderId="43" xfId="0" applyFont="1" applyFill="1" applyBorder="1" applyAlignment="1">
      <alignment horizontal="left" vertical="center"/>
    </xf>
    <xf numFmtId="3" fontId="29" fillId="0" borderId="54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3" fontId="19" fillId="0" borderId="10" xfId="68" applyNumberFormat="1" applyFont="1" applyFill="1" applyBorder="1" applyAlignment="1" applyProtection="1">
      <alignment horizontal="center"/>
      <protection/>
    </xf>
    <xf numFmtId="165" fontId="10" fillId="0" borderId="10" xfId="0" applyNumberFormat="1" applyFont="1" applyBorder="1" applyAlignment="1">
      <alignment/>
    </xf>
    <xf numFmtId="0" fontId="5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0" fillId="0" borderId="38" xfId="0" applyBorder="1" applyAlignment="1">
      <alignment wrapText="1"/>
    </xf>
    <xf numFmtId="169" fontId="12" fillId="0" borderId="31" xfId="105" applyNumberFormat="1" applyFont="1" applyBorder="1" applyAlignment="1">
      <alignment horizontal="center"/>
      <protection/>
    </xf>
    <xf numFmtId="0" fontId="13" fillId="0" borderId="35" xfId="105" applyFont="1" applyBorder="1">
      <alignment/>
      <protection/>
    </xf>
    <xf numFmtId="0" fontId="12" fillId="0" borderId="35" xfId="105" applyFont="1" applyBorder="1">
      <alignment/>
      <protection/>
    </xf>
    <xf numFmtId="0" fontId="12" fillId="0" borderId="36" xfId="105" applyFont="1" applyBorder="1">
      <alignment/>
      <protection/>
    </xf>
    <xf numFmtId="0" fontId="13" fillId="0" borderId="25" xfId="105" applyFont="1" applyBorder="1">
      <alignment/>
      <protection/>
    </xf>
    <xf numFmtId="0" fontId="12" fillId="0" borderId="25" xfId="105" applyFont="1" applyBorder="1">
      <alignment/>
      <protection/>
    </xf>
    <xf numFmtId="3" fontId="0" fillId="0" borderId="0" xfId="0" applyNumberFormat="1" applyAlignment="1">
      <alignment/>
    </xf>
    <xf numFmtId="0" fontId="28" fillId="0" borderId="10" xfId="0" applyFont="1" applyBorder="1" applyAlignment="1">
      <alignment/>
    </xf>
    <xf numFmtId="41" fontId="0" fillId="0" borderId="28" xfId="0" applyNumberFormat="1" applyBorder="1" applyAlignment="1">
      <alignment horizontal="left"/>
    </xf>
    <xf numFmtId="0" fontId="0" fillId="0" borderId="43" xfId="0" applyBorder="1" applyAlignment="1">
      <alignment/>
    </xf>
    <xf numFmtId="165" fontId="19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64" fillId="0" borderId="13" xfId="0" applyFont="1" applyFill="1" applyBorder="1" applyAlignment="1">
      <alignment vertical="center" wrapText="1"/>
    </xf>
    <xf numFmtId="0" fontId="19" fillId="0" borderId="11" xfId="0" applyFont="1" applyBorder="1" applyAlignment="1">
      <alignment/>
    </xf>
    <xf numFmtId="0" fontId="70" fillId="0" borderId="13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41" fontId="0" fillId="0" borderId="13" xfId="0" applyNumberFormat="1" applyFont="1" applyBorder="1" applyAlignment="1">
      <alignment wrapText="1"/>
    </xf>
    <xf numFmtId="0" fontId="0" fillId="0" borderId="44" xfId="0" applyBorder="1" applyAlignment="1">
      <alignment/>
    </xf>
    <xf numFmtId="0" fontId="57" fillId="0" borderId="55" xfId="92" applyFont="1" applyBorder="1" applyAlignment="1">
      <alignment horizontal="center" vertical="center"/>
      <protection/>
    </xf>
    <xf numFmtId="171" fontId="29" fillId="0" borderId="46" xfId="93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29" fillId="0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29" fillId="0" borderId="13" xfId="0" applyFont="1" applyBorder="1" applyAlignment="1">
      <alignment/>
    </xf>
    <xf numFmtId="165" fontId="29" fillId="0" borderId="10" xfId="0" applyNumberFormat="1" applyFont="1" applyBorder="1" applyAlignment="1">
      <alignment horizontal="left"/>
    </xf>
    <xf numFmtId="165" fontId="66" fillId="0" borderId="10" xfId="68" applyNumberFormat="1" applyFont="1" applyFill="1" applyBorder="1" applyAlignment="1" applyProtection="1">
      <alignment/>
      <protection/>
    </xf>
    <xf numFmtId="0" fontId="13" fillId="0" borderId="30" xfId="105" applyFont="1" applyBorder="1" applyAlignment="1">
      <alignment horizontal="left" wrapText="1"/>
      <protection/>
    </xf>
    <xf numFmtId="0" fontId="13" fillId="0" borderId="0" xfId="105" applyFont="1" applyBorder="1" applyAlignment="1">
      <alignment horizontal="left" wrapText="1"/>
      <protection/>
    </xf>
    <xf numFmtId="0" fontId="13" fillId="0" borderId="32" xfId="105" applyFont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12" fillId="0" borderId="30" xfId="105" applyFont="1" applyBorder="1">
      <alignment/>
      <protection/>
    </xf>
    <xf numFmtId="41" fontId="0" fillId="0" borderId="41" xfId="0" applyNumberFormat="1" applyBorder="1" applyAlignment="1">
      <alignment horizontal="center"/>
    </xf>
    <xf numFmtId="41" fontId="22" fillId="0" borderId="41" xfId="0" applyNumberFormat="1" applyFont="1" applyBorder="1" applyAlignment="1">
      <alignment horizontal="center"/>
    </xf>
    <xf numFmtId="165" fontId="71" fillId="0" borderId="32" xfId="68" applyNumberFormat="1" applyFont="1" applyFill="1" applyBorder="1" applyAlignment="1" applyProtection="1">
      <alignment/>
      <protection/>
    </xf>
    <xf numFmtId="0" fontId="28" fillId="0" borderId="41" xfId="0" applyFont="1" applyBorder="1" applyAlignment="1">
      <alignment/>
    </xf>
    <xf numFmtId="3" fontId="73" fillId="0" borderId="46" xfId="92" applyNumberFormat="1" applyFont="1" applyBorder="1" applyAlignment="1">
      <alignment horizontal="center" wrapText="1"/>
      <protection/>
    </xf>
    <xf numFmtId="0" fontId="0" fillId="0" borderId="56" xfId="0" applyBorder="1" applyAlignment="1">
      <alignment/>
    </xf>
    <xf numFmtId="3" fontId="74" fillId="0" borderId="41" xfId="92" applyNumberFormat="1" applyFont="1" applyBorder="1" applyAlignment="1">
      <alignment horizontal="center" wrapText="1"/>
      <protection/>
    </xf>
    <xf numFmtId="0" fontId="52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9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9" fillId="0" borderId="10" xfId="0" applyFont="1" applyBorder="1" applyAlignment="1">
      <alignment horizontal="right"/>
    </xf>
    <xf numFmtId="165" fontId="14" fillId="0" borderId="13" xfId="68" applyNumberFormat="1" applyFont="1" applyFill="1" applyBorder="1" applyAlignment="1" applyProtection="1">
      <alignment horizontal="center"/>
      <protection/>
    </xf>
    <xf numFmtId="165" fontId="15" fillId="0" borderId="13" xfId="68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61" fillId="0" borderId="0" xfId="0" applyFont="1" applyBorder="1" applyAlignment="1">
      <alignment horizontal="left"/>
    </xf>
    <xf numFmtId="168" fontId="5" fillId="0" borderId="10" xfId="0" applyNumberFormat="1" applyFont="1" applyBorder="1" applyAlignment="1">
      <alignment horizontal="center"/>
    </xf>
    <xf numFmtId="41" fontId="3" fillId="0" borderId="10" xfId="68" applyNumberFormat="1" applyFont="1" applyFill="1" applyBorder="1" applyAlignment="1" applyProtection="1">
      <alignment horizontal="center"/>
      <protection/>
    </xf>
    <xf numFmtId="0" fontId="12" fillId="0" borderId="25" xfId="105" applyFont="1" applyBorder="1" applyAlignment="1">
      <alignment horizontal="center"/>
      <protection/>
    </xf>
    <xf numFmtId="0" fontId="0" fillId="0" borderId="0" xfId="0" applyAlignment="1">
      <alignment wrapText="1"/>
    </xf>
    <xf numFmtId="168" fontId="3" fillId="0" borderId="0" xfId="0" applyNumberFormat="1" applyFont="1" applyAlignment="1">
      <alignment horizontal="center"/>
    </xf>
    <xf numFmtId="3" fontId="73" fillId="0" borderId="57" xfId="92" applyNumberFormat="1" applyFont="1" applyBorder="1" applyAlignment="1">
      <alignment horizontal="center" wrapText="1"/>
      <protection/>
    </xf>
    <xf numFmtId="165" fontId="7" fillId="0" borderId="11" xfId="68" applyNumberFormat="1" applyFont="1" applyFill="1" applyBorder="1" applyAlignment="1" applyProtection="1">
      <alignment horizontal="left" wrapText="1"/>
      <protection/>
    </xf>
    <xf numFmtId="165" fontId="3" fillId="0" borderId="11" xfId="68" applyNumberFormat="1" applyFont="1" applyFill="1" applyBorder="1" applyAlignment="1" applyProtection="1">
      <alignment horizontal="left" wrapText="1"/>
      <protection/>
    </xf>
    <xf numFmtId="165" fontId="5" fillId="0" borderId="11" xfId="68" applyNumberFormat="1" applyFont="1" applyFill="1" applyBorder="1" applyAlignment="1" applyProtection="1">
      <alignment horizontal="left" wrapText="1"/>
      <protection/>
    </xf>
    <xf numFmtId="172" fontId="3" fillId="0" borderId="11" xfId="68" applyNumberFormat="1" applyFont="1" applyFill="1" applyBorder="1" applyAlignment="1" applyProtection="1">
      <alignment horizontal="left" wrapText="1"/>
      <protection/>
    </xf>
    <xf numFmtId="165" fontId="3" fillId="0" borderId="11" xfId="68" applyNumberFormat="1" applyFont="1" applyFill="1" applyBorder="1" applyAlignment="1" applyProtection="1">
      <alignment horizontal="center"/>
      <protection/>
    </xf>
    <xf numFmtId="165" fontId="5" fillId="0" borderId="11" xfId="68" applyNumberFormat="1" applyFont="1" applyFill="1" applyBorder="1" applyAlignment="1" applyProtection="1">
      <alignment horizontal="center"/>
      <protection/>
    </xf>
    <xf numFmtId="165" fontId="10" fillId="0" borderId="11" xfId="68" applyNumberFormat="1" applyFont="1" applyFill="1" applyBorder="1" applyAlignment="1" applyProtection="1">
      <alignment horizontal="center"/>
      <protection/>
    </xf>
    <xf numFmtId="165" fontId="3" fillId="0" borderId="11" xfId="68" applyNumberFormat="1" applyFont="1" applyFill="1" applyBorder="1" applyAlignment="1" applyProtection="1">
      <alignment horizontal="center"/>
      <protection/>
    </xf>
    <xf numFmtId="165" fontId="3" fillId="0" borderId="11" xfId="68" applyNumberFormat="1" applyFont="1" applyFill="1" applyBorder="1" applyAlignment="1" applyProtection="1">
      <alignment/>
      <protection/>
    </xf>
    <xf numFmtId="165" fontId="3" fillId="0" borderId="11" xfId="0" applyNumberFormat="1" applyFont="1" applyBorder="1" applyAlignment="1">
      <alignment horizontal="left" wrapText="1"/>
    </xf>
    <xf numFmtId="172" fontId="3" fillId="0" borderId="11" xfId="68" applyNumberFormat="1" applyFont="1" applyFill="1" applyBorder="1" applyAlignment="1" applyProtection="1">
      <alignment horizontal="center"/>
      <protection/>
    </xf>
    <xf numFmtId="165" fontId="3" fillId="0" borderId="11" xfId="68" applyNumberFormat="1" applyFont="1" applyFill="1" applyBorder="1" applyAlignment="1" applyProtection="1">
      <alignment horizontal="left" indent="1"/>
      <protection/>
    </xf>
    <xf numFmtId="165" fontId="5" fillId="0" borderId="11" xfId="68" applyNumberFormat="1" applyFont="1" applyFill="1" applyBorder="1" applyAlignment="1" applyProtection="1">
      <alignment/>
      <protection/>
    </xf>
    <xf numFmtId="165" fontId="19" fillId="0" borderId="11" xfId="68" applyNumberFormat="1" applyFont="1" applyFill="1" applyBorder="1" applyAlignment="1" applyProtection="1">
      <alignment/>
      <protection/>
    </xf>
    <xf numFmtId="165" fontId="19" fillId="0" borderId="11" xfId="68" applyNumberFormat="1" applyFont="1" applyFill="1" applyBorder="1" applyAlignment="1" applyProtection="1">
      <alignment/>
      <protection/>
    </xf>
    <xf numFmtId="165" fontId="3" fillId="0" borderId="11" xfId="68" applyNumberFormat="1" applyFont="1" applyFill="1" applyBorder="1" applyAlignment="1" applyProtection="1">
      <alignment/>
      <protection/>
    </xf>
    <xf numFmtId="165" fontId="10" fillId="0" borderId="11" xfId="68" applyNumberFormat="1" applyFont="1" applyFill="1" applyBorder="1" applyAlignment="1" applyProtection="1">
      <alignment/>
      <protection/>
    </xf>
    <xf numFmtId="165" fontId="5" fillId="0" borderId="11" xfId="68" applyNumberFormat="1" applyFont="1" applyFill="1" applyBorder="1" applyAlignment="1" applyProtection="1">
      <alignment/>
      <protection/>
    </xf>
    <xf numFmtId="171" fontId="3" fillId="0" borderId="11" xfId="68" applyNumberFormat="1" applyFont="1" applyFill="1" applyBorder="1" applyAlignment="1" applyProtection="1">
      <alignment horizontal="center"/>
      <protection/>
    </xf>
    <xf numFmtId="3" fontId="3" fillId="0" borderId="11" xfId="68" applyNumberFormat="1" applyFont="1" applyFill="1" applyBorder="1" applyAlignment="1" applyProtection="1">
      <alignment horizontal="left" indent="3"/>
      <protection/>
    </xf>
    <xf numFmtId="3" fontId="5" fillId="0" borderId="11" xfId="68" applyNumberFormat="1" applyFont="1" applyFill="1" applyBorder="1" applyAlignment="1" applyProtection="1">
      <alignment horizontal="center"/>
      <protection/>
    </xf>
    <xf numFmtId="3" fontId="3" fillId="0" borderId="11" xfId="68" applyNumberFormat="1" applyFont="1" applyFill="1" applyBorder="1" applyAlignment="1" applyProtection="1">
      <alignment horizontal="center"/>
      <protection/>
    </xf>
    <xf numFmtId="3" fontId="29" fillId="0" borderId="11" xfId="68" applyNumberFormat="1" applyFont="1" applyFill="1" applyBorder="1" applyAlignment="1" applyProtection="1">
      <alignment horizontal="center"/>
      <protection/>
    </xf>
    <xf numFmtId="41" fontId="3" fillId="0" borderId="11" xfId="68" applyNumberFormat="1" applyFont="1" applyFill="1" applyBorder="1" applyAlignment="1" applyProtection="1">
      <alignment horizontal="center"/>
      <protection/>
    </xf>
    <xf numFmtId="174" fontId="3" fillId="0" borderId="11" xfId="68" applyNumberFormat="1" applyFont="1" applyFill="1" applyBorder="1" applyAlignment="1" applyProtection="1">
      <alignment horizontal="center"/>
      <protection/>
    </xf>
    <xf numFmtId="3" fontId="10" fillId="0" borderId="11" xfId="68" applyNumberFormat="1" applyFont="1" applyFill="1" applyBorder="1" applyAlignment="1" applyProtection="1">
      <alignment/>
      <protection/>
    </xf>
    <xf numFmtId="3" fontId="3" fillId="0" borderId="11" xfId="68" applyNumberFormat="1" applyFont="1" applyFill="1" applyBorder="1" applyAlignment="1" applyProtection="1">
      <alignment/>
      <protection/>
    </xf>
    <xf numFmtId="165" fontId="10" fillId="0" borderId="11" xfId="68" applyNumberFormat="1" applyFont="1" applyFill="1" applyBorder="1" applyAlignment="1" applyProtection="1">
      <alignment/>
      <protection/>
    </xf>
    <xf numFmtId="172" fontId="3" fillId="0" borderId="11" xfId="68" applyNumberFormat="1" applyFont="1" applyFill="1" applyBorder="1" applyAlignment="1" applyProtection="1">
      <alignment/>
      <protection/>
    </xf>
    <xf numFmtId="3" fontId="19" fillId="0" borderId="11" xfId="68" applyNumberFormat="1" applyFont="1" applyFill="1" applyBorder="1" applyAlignment="1" applyProtection="1">
      <alignment horizontal="center"/>
      <protection/>
    </xf>
    <xf numFmtId="201" fontId="3" fillId="0" borderId="11" xfId="68" applyNumberFormat="1" applyFont="1" applyFill="1" applyBorder="1" applyAlignment="1" applyProtection="1">
      <alignment horizontal="center"/>
      <protection/>
    </xf>
    <xf numFmtId="171" fontId="5" fillId="0" borderId="11" xfId="68" applyNumberFormat="1" applyFont="1" applyFill="1" applyBorder="1" applyAlignment="1" applyProtection="1">
      <alignment horizontal="center"/>
      <protection/>
    </xf>
    <xf numFmtId="3" fontId="3" fillId="0" borderId="11" xfId="68" applyNumberFormat="1" applyFont="1" applyFill="1" applyBorder="1" applyAlignment="1" applyProtection="1">
      <alignment horizontal="left" indent="4"/>
      <protection/>
    </xf>
    <xf numFmtId="171" fontId="3" fillId="0" borderId="11" xfId="68" applyNumberFormat="1" applyFont="1" applyFill="1" applyBorder="1" applyAlignment="1" applyProtection="1">
      <alignment horizontal="left" indent="3"/>
      <protection/>
    </xf>
    <xf numFmtId="0" fontId="5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168" fontId="3" fillId="0" borderId="41" xfId="0" applyNumberFormat="1" applyFont="1" applyBorder="1" applyAlignment="1">
      <alignment horizontal="center"/>
    </xf>
    <xf numFmtId="165" fontId="14" fillId="0" borderId="11" xfId="68" applyNumberFormat="1" applyFont="1" applyFill="1" applyBorder="1" applyAlignment="1" applyProtection="1">
      <alignment horizontal="left" wrapText="1"/>
      <protection/>
    </xf>
    <xf numFmtId="165" fontId="14" fillId="0" borderId="11" xfId="68" applyNumberFormat="1" applyFont="1" applyFill="1" applyBorder="1" applyAlignment="1" applyProtection="1">
      <alignment horizontal="center"/>
      <protection/>
    </xf>
    <xf numFmtId="165" fontId="5" fillId="0" borderId="11" xfId="68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65" fontId="22" fillId="0" borderId="11" xfId="0" applyNumberFormat="1" applyFont="1" applyBorder="1" applyAlignment="1">
      <alignment/>
    </xf>
    <xf numFmtId="0" fontId="5" fillId="0" borderId="41" xfId="0" applyFont="1" applyBorder="1" applyAlignment="1">
      <alignment/>
    </xf>
    <xf numFmtId="168" fontId="3" fillId="0" borderId="41" xfId="0" applyNumberFormat="1" applyFont="1" applyBorder="1" applyAlignment="1">
      <alignment horizontal="center"/>
    </xf>
    <xf numFmtId="165" fontId="3" fillId="0" borderId="23" xfId="68" applyNumberFormat="1" applyFont="1" applyFill="1" applyBorder="1" applyAlignment="1" applyProtection="1">
      <alignment/>
      <protection/>
    </xf>
    <xf numFmtId="165" fontId="3" fillId="0" borderId="22" xfId="68" applyNumberFormat="1" applyFont="1" applyFill="1" applyBorder="1" applyAlignment="1" applyProtection="1">
      <alignment/>
      <protection/>
    </xf>
    <xf numFmtId="0" fontId="5" fillId="0" borderId="41" xfId="0" applyFont="1" applyBorder="1" applyAlignment="1">
      <alignment horizontal="center"/>
    </xf>
    <xf numFmtId="0" fontId="19" fillId="0" borderId="41" xfId="0" applyFont="1" applyBorder="1" applyAlignment="1">
      <alignment/>
    </xf>
    <xf numFmtId="165" fontId="29" fillId="0" borderId="11" xfId="0" applyNumberFormat="1" applyFont="1" applyBorder="1" applyAlignment="1">
      <alignment horizontal="left"/>
    </xf>
    <xf numFmtId="172" fontId="12" fillId="0" borderId="31" xfId="105" applyNumberFormat="1" applyFont="1" applyBorder="1">
      <alignment/>
      <protection/>
    </xf>
    <xf numFmtId="0" fontId="3" fillId="0" borderId="13" xfId="0" applyFont="1" applyBorder="1" applyAlignment="1">
      <alignment/>
    </xf>
    <xf numFmtId="172" fontId="12" fillId="0" borderId="25" xfId="105" applyNumberFormat="1" applyFont="1" applyBorder="1">
      <alignment/>
      <protection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1" fontId="0" fillId="0" borderId="0" xfId="0" applyNumberFormat="1" applyFill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3" fontId="22" fillId="0" borderId="41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8" fillId="0" borderId="43" xfId="0" applyFont="1" applyBorder="1" applyAlignment="1">
      <alignment/>
    </xf>
    <xf numFmtId="0" fontId="72" fillId="0" borderId="54" xfId="0" applyFont="1" applyBorder="1" applyAlignment="1">
      <alignment horizontal="center"/>
    </xf>
    <xf numFmtId="0" fontId="0" fillId="0" borderId="54" xfId="0" applyBorder="1" applyAlignment="1">
      <alignment/>
    </xf>
    <xf numFmtId="0" fontId="28" fillId="0" borderId="43" xfId="0" applyFont="1" applyBorder="1" applyAlignment="1">
      <alignment/>
    </xf>
    <xf numFmtId="0" fontId="28" fillId="0" borderId="41" xfId="0" applyFont="1" applyBorder="1" applyAlignment="1">
      <alignment wrapText="1"/>
    </xf>
    <xf numFmtId="3" fontId="0" fillId="0" borderId="41" xfId="0" applyNumberFormat="1" applyBorder="1" applyAlignment="1">
      <alignment horizontal="right"/>
    </xf>
    <xf numFmtId="3" fontId="0" fillId="0" borderId="41" xfId="0" applyNumberFormat="1" applyFont="1" applyBorder="1" applyAlignment="1">
      <alignment horizontal="right"/>
    </xf>
    <xf numFmtId="41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41" fontId="0" fillId="0" borderId="41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0" fillId="0" borderId="0" xfId="0" applyAlignment="1">
      <alignment horizontal="center" wrapText="1"/>
    </xf>
    <xf numFmtId="0" fontId="76" fillId="0" borderId="0" xfId="0" applyFont="1" applyAlignment="1">
      <alignment horizontal="right"/>
    </xf>
    <xf numFmtId="0" fontId="77" fillId="0" borderId="58" xfId="0" applyFont="1" applyBorder="1" applyAlignment="1">
      <alignment horizontal="center" vertical="top" wrapText="1"/>
    </xf>
    <xf numFmtId="0" fontId="77" fillId="0" borderId="59" xfId="0" applyFont="1" applyBorder="1" applyAlignment="1">
      <alignment horizontal="justify" vertical="top" wrapText="1"/>
    </xf>
    <xf numFmtId="0" fontId="77" fillId="0" borderId="60" xfId="0" applyFont="1" applyBorder="1" applyAlignment="1">
      <alignment horizontal="center" vertical="top" wrapText="1"/>
    </xf>
    <xf numFmtId="0" fontId="78" fillId="0" borderId="59" xfId="0" applyFont="1" applyBorder="1" applyAlignment="1">
      <alignment horizontal="justify" vertical="top" wrapText="1"/>
    </xf>
    <xf numFmtId="3" fontId="78" fillId="0" borderId="60" xfId="0" applyNumberFormat="1" applyFont="1" applyBorder="1" applyAlignment="1">
      <alignment horizontal="right" vertical="top" wrapText="1"/>
    </xf>
    <xf numFmtId="0" fontId="78" fillId="0" borderId="60" xfId="0" applyFont="1" applyBorder="1" applyAlignment="1">
      <alignment horizontal="center" vertical="top" wrapText="1"/>
    </xf>
    <xf numFmtId="0" fontId="78" fillId="0" borderId="60" xfId="0" applyFont="1" applyBorder="1" applyAlignment="1">
      <alignment horizontal="right" vertical="top" wrapText="1"/>
    </xf>
    <xf numFmtId="3" fontId="77" fillId="0" borderId="60" xfId="0" applyNumberFormat="1" applyFont="1" applyBorder="1" applyAlignment="1">
      <alignment horizontal="right" vertical="top" wrapText="1"/>
    </xf>
    <xf numFmtId="0" fontId="29" fillId="0" borderId="0" xfId="0" applyFont="1" applyAlignment="1">
      <alignment/>
    </xf>
    <xf numFmtId="0" fontId="2" fillId="0" borderId="0" xfId="96">
      <alignment/>
      <protection/>
    </xf>
    <xf numFmtId="0" fontId="80" fillId="0" borderId="0" xfId="96" applyFont="1" applyFill="1" applyAlignment="1">
      <alignment horizontal="center" vertical="top" wrapText="1"/>
      <protection/>
    </xf>
    <xf numFmtId="0" fontId="81" fillId="0" borderId="0" xfId="96" applyFont="1" applyFill="1">
      <alignment/>
      <protection/>
    </xf>
    <xf numFmtId="0" fontId="80" fillId="0" borderId="0" xfId="96" applyFont="1" applyFill="1" applyBorder="1" applyAlignment="1">
      <alignment horizontal="center" vertical="top" wrapText="1"/>
      <protection/>
    </xf>
    <xf numFmtId="0" fontId="79" fillId="0" borderId="24" xfId="96" applyFont="1" applyFill="1" applyBorder="1" applyAlignment="1">
      <alignment horizontal="center" vertical="top" wrapText="1"/>
      <protection/>
    </xf>
    <xf numFmtId="0" fontId="1" fillId="0" borderId="24" xfId="96" applyFont="1" applyBorder="1">
      <alignment/>
      <protection/>
    </xf>
    <xf numFmtId="0" fontId="80" fillId="0" borderId="15" xfId="96" applyFont="1" applyFill="1" applyBorder="1" applyAlignment="1">
      <alignment horizontal="center" vertical="top" wrapText="1"/>
      <protection/>
    </xf>
    <xf numFmtId="0" fontId="54" fillId="0" borderId="15" xfId="96" applyFont="1" applyFill="1" applyBorder="1" applyAlignment="1">
      <alignment horizontal="center" vertical="top" wrapText="1"/>
      <protection/>
    </xf>
    <xf numFmtId="0" fontId="54" fillId="0" borderId="15" xfId="96" applyFont="1" applyBorder="1" applyAlignment="1">
      <alignment horizontal="center" vertical="top"/>
      <protection/>
    </xf>
    <xf numFmtId="0" fontId="2" fillId="0" borderId="0" xfId="97">
      <alignment/>
      <protection/>
    </xf>
    <xf numFmtId="0" fontId="79" fillId="0" borderId="0" xfId="97" applyFont="1" applyFill="1" applyBorder="1" applyAlignment="1">
      <alignment horizontal="center" vertical="top" wrapText="1"/>
      <protection/>
    </xf>
    <xf numFmtId="0" fontId="54" fillId="0" borderId="10" xfId="97" applyFont="1" applyFill="1" applyBorder="1" applyAlignment="1">
      <alignment horizontal="center" vertical="top" wrapText="1"/>
      <protection/>
    </xf>
    <xf numFmtId="0" fontId="81" fillId="0" borderId="10" xfId="97" applyFont="1" applyBorder="1" applyAlignment="1">
      <alignment vertical="top"/>
      <protection/>
    </xf>
    <xf numFmtId="0" fontId="54" fillId="0" borderId="10" xfId="97" applyFont="1" applyBorder="1" applyAlignment="1">
      <alignment horizontal="center" vertical="top" wrapText="1"/>
      <protection/>
    </xf>
    <xf numFmtId="0" fontId="54" fillId="0" borderId="10" xfId="97" applyFont="1" applyBorder="1" applyAlignment="1">
      <alignment horizontal="left" vertical="top" wrapText="1"/>
      <protection/>
    </xf>
    <xf numFmtId="0" fontId="2" fillId="0" borderId="10" xfId="97" applyBorder="1">
      <alignment/>
      <protection/>
    </xf>
    <xf numFmtId="0" fontId="1" fillId="0" borderId="10" xfId="97" applyFont="1" applyBorder="1" applyAlignment="1">
      <alignment horizontal="center" vertical="top" wrapText="1"/>
      <protection/>
    </xf>
    <xf numFmtId="0" fontId="1" fillId="0" borderId="10" xfId="97" applyFont="1" applyBorder="1" applyAlignment="1">
      <alignment horizontal="left" vertical="top" wrapText="1"/>
      <protection/>
    </xf>
    <xf numFmtId="3" fontId="1" fillId="0" borderId="10" xfId="97" applyFont="1" applyBorder="1" applyAlignment="1">
      <alignment horizontal="right" vertical="top" wrapText="1"/>
      <protection/>
    </xf>
    <xf numFmtId="3" fontId="1" fillId="0" borderId="10" xfId="0" applyFont="1" applyBorder="1" applyAlignment="1">
      <alignment horizontal="right" vertical="top" wrapText="1"/>
    </xf>
    <xf numFmtId="3" fontId="2" fillId="0" borderId="10" xfId="97" applyNumberFormat="1" applyBorder="1">
      <alignment/>
      <protection/>
    </xf>
    <xf numFmtId="3" fontId="54" fillId="0" borderId="10" xfId="97" applyFont="1" applyBorder="1" applyAlignment="1">
      <alignment horizontal="right" vertical="top" wrapText="1"/>
      <protection/>
    </xf>
    <xf numFmtId="3" fontId="54" fillId="0" borderId="10" xfId="0" applyFont="1" applyBorder="1" applyAlignment="1">
      <alignment horizontal="right" vertical="top" wrapText="1"/>
    </xf>
    <xf numFmtId="3" fontId="81" fillId="0" borderId="10" xfId="97" applyNumberFormat="1" applyFont="1" applyBorder="1">
      <alignment/>
      <protection/>
    </xf>
    <xf numFmtId="3" fontId="81" fillId="0" borderId="10" xfId="97" applyNumberFormat="1" applyFont="1" applyBorder="1" applyAlignment="1">
      <alignment vertical="top"/>
      <protection/>
    </xf>
    <xf numFmtId="0" fontId="0" fillId="0" borderId="10" xfId="0" applyBorder="1" applyAlignment="1">
      <alignment/>
    </xf>
    <xf numFmtId="3" fontId="2" fillId="0" borderId="10" xfId="97" applyNumberFormat="1" applyBorder="1" applyAlignment="1">
      <alignment vertical="top"/>
      <protection/>
    </xf>
    <xf numFmtId="0" fontId="56" fillId="0" borderId="41" xfId="104" applyFont="1" applyBorder="1" applyAlignment="1">
      <alignment horizontal="center" vertical="center" wrapText="1"/>
      <protection/>
    </xf>
    <xf numFmtId="0" fontId="56" fillId="0" borderId="41" xfId="104" applyFont="1" applyBorder="1" applyAlignment="1">
      <alignment horizontal="center" wrapText="1"/>
      <protection/>
    </xf>
    <xf numFmtId="0" fontId="1" fillId="0" borderId="0" xfId="104" applyBorder="1">
      <alignment/>
      <protection/>
    </xf>
    <xf numFmtId="0" fontId="56" fillId="10" borderId="41" xfId="104" applyFont="1" applyFill="1" applyBorder="1" applyAlignment="1">
      <alignment wrapText="1"/>
      <protection/>
    </xf>
    <xf numFmtId="3" fontId="56" fillId="10" borderId="41" xfId="104" applyNumberFormat="1" applyFont="1" applyFill="1" applyBorder="1" applyAlignment="1">
      <alignment horizontal="right" wrapText="1"/>
      <protection/>
    </xf>
    <xf numFmtId="0" fontId="84" fillId="0" borderId="41" xfId="104" applyFont="1" applyBorder="1" applyAlignment="1">
      <alignment wrapText="1"/>
      <protection/>
    </xf>
    <xf numFmtId="3" fontId="84" fillId="0" borderId="41" xfId="104" applyNumberFormat="1" applyFont="1" applyBorder="1" applyAlignment="1">
      <alignment horizontal="right" wrapText="1"/>
      <protection/>
    </xf>
    <xf numFmtId="0" fontId="56" fillId="7" borderId="41" xfId="104" applyFont="1" applyFill="1" applyBorder="1" applyAlignment="1">
      <alignment wrapText="1"/>
      <protection/>
    </xf>
    <xf numFmtId="3" fontId="56" fillId="7" borderId="41" xfId="104" applyNumberFormat="1" applyFont="1" applyFill="1" applyBorder="1" applyAlignment="1">
      <alignment wrapText="1"/>
      <protection/>
    </xf>
    <xf numFmtId="3" fontId="84" fillId="0" borderId="41" xfId="104" applyNumberFormat="1" applyFont="1" applyBorder="1" applyAlignment="1">
      <alignment wrapText="1"/>
      <protection/>
    </xf>
    <xf numFmtId="3" fontId="1" fillId="0" borderId="41" xfId="104" applyNumberFormat="1" applyBorder="1" applyAlignment="1">
      <alignment/>
      <protection/>
    </xf>
    <xf numFmtId="0" fontId="56" fillId="9" borderId="41" xfId="104" applyFont="1" applyFill="1" applyBorder="1" applyAlignment="1">
      <alignment horizontal="left" wrapText="1"/>
      <protection/>
    </xf>
    <xf numFmtId="3" fontId="56" fillId="9" borderId="41" xfId="104" applyNumberFormat="1" applyFont="1" applyFill="1" applyBorder="1" applyAlignment="1">
      <alignment horizontal="right" wrapText="1"/>
      <protection/>
    </xf>
    <xf numFmtId="0" fontId="84" fillId="23" borderId="41" xfId="104" applyFont="1" applyFill="1" applyBorder="1" applyAlignment="1">
      <alignment horizontal="left" wrapText="1"/>
      <protection/>
    </xf>
    <xf numFmtId="3" fontId="84" fillId="23" borderId="41" xfId="104" applyNumberFormat="1" applyFont="1" applyFill="1" applyBorder="1" applyAlignment="1">
      <alignment horizontal="right" wrapText="1"/>
      <protection/>
    </xf>
    <xf numFmtId="0" fontId="56" fillId="23" borderId="41" xfId="104" applyFont="1" applyFill="1" applyBorder="1" applyAlignment="1">
      <alignment horizontal="left" wrapText="1"/>
      <protection/>
    </xf>
    <xf numFmtId="3" fontId="56" fillId="23" borderId="41" xfId="104" applyNumberFormat="1" applyFont="1" applyFill="1" applyBorder="1" applyAlignment="1">
      <alignment horizontal="right" wrapText="1"/>
      <protection/>
    </xf>
    <xf numFmtId="0" fontId="84" fillId="0" borderId="41" xfId="104" applyFont="1" applyBorder="1" applyAlignment="1">
      <alignment horizontal="left" wrapText="1"/>
      <protection/>
    </xf>
    <xf numFmtId="0" fontId="85" fillId="0" borderId="41" xfId="104" applyFont="1" applyBorder="1" applyAlignment="1">
      <alignment horizontal="left" wrapText="1"/>
      <protection/>
    </xf>
    <xf numFmtId="14" fontId="56" fillId="23" borderId="41" xfId="104" applyNumberFormat="1" applyFont="1" applyFill="1" applyBorder="1" applyAlignment="1">
      <alignment horizontal="left" wrapText="1"/>
      <protection/>
    </xf>
    <xf numFmtId="14" fontId="56" fillId="0" borderId="41" xfId="104" applyNumberFormat="1" applyFont="1" applyBorder="1" applyAlignment="1">
      <alignment horizontal="left" wrapText="1"/>
      <protection/>
    </xf>
    <xf numFmtId="14" fontId="84" fillId="0" borderId="41" xfId="104" applyNumberFormat="1" applyFont="1" applyBorder="1" applyAlignment="1">
      <alignment horizontal="left" wrapText="1"/>
      <protection/>
    </xf>
    <xf numFmtId="0" fontId="29" fillId="0" borderId="41" xfId="104" applyFont="1" applyBorder="1" applyAlignment="1">
      <alignment horizontal="left" wrapText="1"/>
      <protection/>
    </xf>
    <xf numFmtId="0" fontId="84" fillId="0" borderId="0" xfId="104" applyFont="1" applyBorder="1" applyAlignment="1">
      <alignment horizontal="left" wrapText="1"/>
      <protection/>
    </xf>
    <xf numFmtId="3" fontId="84" fillId="0" borderId="0" xfId="104" applyNumberFormat="1" applyFont="1" applyBorder="1" applyAlignment="1">
      <alignment horizontal="right" wrapText="1"/>
      <protection/>
    </xf>
    <xf numFmtId="3" fontId="84" fillId="0" borderId="41" xfId="104" applyNumberFormat="1" applyFont="1" applyBorder="1" applyAlignment="1">
      <alignment horizontal="right" vertical="top" wrapText="1"/>
      <protection/>
    </xf>
    <xf numFmtId="0" fontId="86" fillId="0" borderId="0" xfId="104" applyFont="1" applyBorder="1" applyAlignment="1">
      <alignment horizontal="left" wrapText="1"/>
      <protection/>
    </xf>
    <xf numFmtId="0" fontId="86" fillId="0" borderId="41" xfId="104" applyFont="1" applyBorder="1" applyAlignment="1">
      <alignment horizontal="left" wrapText="1"/>
      <protection/>
    </xf>
    <xf numFmtId="0" fontId="29" fillId="0" borderId="0" xfId="104" applyFont="1" applyBorder="1" applyAlignment="1">
      <alignment horizontal="left" wrapText="1"/>
      <protection/>
    </xf>
    <xf numFmtId="0" fontId="58" fillId="0" borderId="41" xfId="104" applyFont="1" applyBorder="1" applyAlignment="1">
      <alignment horizontal="left" wrapText="1"/>
      <protection/>
    </xf>
    <xf numFmtId="0" fontId="56" fillId="0" borderId="41" xfId="104" applyFont="1" applyBorder="1" applyAlignment="1">
      <alignment horizontal="left" wrapText="1"/>
      <protection/>
    </xf>
    <xf numFmtId="3" fontId="56" fillId="23" borderId="41" xfId="104" applyNumberFormat="1" applyFont="1" applyFill="1" applyBorder="1" applyAlignment="1">
      <alignment horizontal="right" vertical="top" wrapText="1"/>
      <protection/>
    </xf>
    <xf numFmtId="3" fontId="84" fillId="0" borderId="41" xfId="104" applyNumberFormat="1" applyFont="1" applyBorder="1">
      <alignment/>
      <protection/>
    </xf>
    <xf numFmtId="0" fontId="56" fillId="9" borderId="41" xfId="104" applyFont="1" applyFill="1" applyBorder="1" applyAlignment="1">
      <alignment horizontal="left"/>
      <protection/>
    </xf>
    <xf numFmtId="0" fontId="84" fillId="0" borderId="41" xfId="104" applyFont="1" applyBorder="1" applyAlignment="1">
      <alignment horizontal="left"/>
      <protection/>
    </xf>
    <xf numFmtId="0" fontId="84" fillId="0" borderId="41" xfId="104" applyFont="1" applyBorder="1">
      <alignment/>
      <protection/>
    </xf>
    <xf numFmtId="0" fontId="80" fillId="0" borderId="50" xfId="104" applyFont="1" applyBorder="1">
      <alignment/>
      <protection/>
    </xf>
    <xf numFmtId="0" fontId="1" fillId="0" borderId="41" xfId="104" applyBorder="1">
      <alignment/>
      <protection/>
    </xf>
    <xf numFmtId="0" fontId="1" fillId="0" borderId="0" xfId="104">
      <alignment/>
      <protection/>
    </xf>
    <xf numFmtId="0" fontId="56" fillId="3" borderId="41" xfId="104" applyFont="1" applyFill="1" applyBorder="1" applyAlignment="1">
      <alignment horizontal="left" wrapText="1"/>
      <protection/>
    </xf>
    <xf numFmtId="3" fontId="56" fillId="3" borderId="41" xfId="104" applyNumberFormat="1" applyFont="1" applyFill="1" applyBorder="1" applyAlignment="1">
      <alignment horizontal="right" wrapText="1"/>
      <protection/>
    </xf>
    <xf numFmtId="0" fontId="56" fillId="3" borderId="41" xfId="104" applyFont="1" applyFill="1" applyBorder="1">
      <alignment/>
      <protection/>
    </xf>
    <xf numFmtId="3" fontId="56" fillId="3" borderId="41" xfId="104" applyNumberFormat="1" applyFont="1" applyFill="1" applyBorder="1">
      <alignment/>
      <protection/>
    </xf>
    <xf numFmtId="0" fontId="89" fillId="0" borderId="41" xfId="104" applyFont="1" applyBorder="1">
      <alignment/>
      <protection/>
    </xf>
    <xf numFmtId="0" fontId="84" fillId="0" borderId="41" xfId="104" applyFont="1" applyBorder="1" applyAlignment="1">
      <alignment horizontal="right" wrapText="1"/>
      <protection/>
    </xf>
    <xf numFmtId="0" fontId="56" fillId="0" borderId="41" xfId="104" applyFont="1" applyBorder="1" applyAlignment="1">
      <alignment wrapText="1"/>
      <protection/>
    </xf>
    <xf numFmtId="3" fontId="56" fillId="0" borderId="41" xfId="104" applyNumberFormat="1" applyFont="1" applyBorder="1" applyAlignment="1">
      <alignment horizontal="right" wrapText="1"/>
      <protection/>
    </xf>
    <xf numFmtId="0" fontId="84" fillId="3" borderId="41" xfId="104" applyFont="1" applyFill="1" applyBorder="1" applyAlignment="1">
      <alignment wrapText="1"/>
      <protection/>
    </xf>
    <xf numFmtId="0" fontId="84" fillId="0" borderId="41" xfId="104" applyFont="1" applyFill="1" applyBorder="1" applyAlignment="1">
      <alignment wrapText="1"/>
      <protection/>
    </xf>
    <xf numFmtId="0" fontId="56" fillId="3" borderId="41" xfId="104" applyFont="1" applyFill="1" applyBorder="1" applyAlignment="1">
      <alignment wrapText="1"/>
      <protection/>
    </xf>
    <xf numFmtId="0" fontId="1" fillId="0" borderId="0" xfId="104" applyFont="1" applyBorder="1">
      <alignment/>
      <protection/>
    </xf>
    <xf numFmtId="0" fontId="1" fillId="0" borderId="0" xfId="104" applyFont="1">
      <alignment/>
      <protection/>
    </xf>
    <xf numFmtId="3" fontId="57" fillId="0" borderId="46" xfId="92" applyNumberFormat="1" applyFont="1" applyBorder="1" applyAlignment="1">
      <alignment horizontal="center" vertical="center" wrapText="1"/>
      <protection/>
    </xf>
    <xf numFmtId="3" fontId="57" fillId="0" borderId="49" xfId="106" applyNumberFormat="1" applyFont="1" applyFill="1" applyBorder="1" applyAlignment="1">
      <alignment horizontal="center" vertical="center"/>
      <protection/>
    </xf>
    <xf numFmtId="0" fontId="57" fillId="0" borderId="0" xfId="99" applyFont="1" applyBorder="1" applyAlignment="1">
      <alignment horizontal="center" vertical="center"/>
      <protection/>
    </xf>
    <xf numFmtId="0" fontId="57" fillId="0" borderId="61" xfId="92" applyFont="1" applyBorder="1" applyAlignment="1">
      <alignment horizontal="center" vertical="center"/>
      <protection/>
    </xf>
    <xf numFmtId="41" fontId="57" fillId="0" borderId="49" xfId="106" applyNumberFormat="1" applyFont="1" applyFill="1" applyBorder="1" applyAlignment="1">
      <alignment horizontal="center" vertical="center"/>
      <protection/>
    </xf>
    <xf numFmtId="0" fontId="58" fillId="0" borderId="41" xfId="99" applyFont="1" applyFill="1" applyBorder="1" applyAlignment="1">
      <alignment vertical="center" wrapText="1"/>
      <protection/>
    </xf>
    <xf numFmtId="0" fontId="57" fillId="0" borderId="62" xfId="92" applyFont="1" applyBorder="1" applyAlignment="1">
      <alignment horizontal="left" vertical="center"/>
      <protection/>
    </xf>
    <xf numFmtId="0" fontId="3" fillId="0" borderId="0" xfId="92" applyFont="1">
      <alignment/>
      <protection/>
    </xf>
    <xf numFmtId="3" fontId="57" fillId="0" borderId="62" xfId="92" applyNumberFormat="1" applyFont="1" applyBorder="1" applyAlignment="1">
      <alignment horizontal="center" vertical="center" wrapText="1"/>
      <protection/>
    </xf>
    <xf numFmtId="3" fontId="57" fillId="0" borderId="63" xfId="92" applyNumberFormat="1" applyFont="1" applyBorder="1" applyAlignment="1">
      <alignment horizontal="center" vertical="center" wrapText="1"/>
      <protection/>
    </xf>
    <xf numFmtId="3" fontId="58" fillId="0" borderId="43" xfId="106" applyNumberFormat="1" applyFont="1" applyFill="1" applyBorder="1" applyAlignment="1">
      <alignment horizontal="right" vertical="center"/>
      <protection/>
    </xf>
    <xf numFmtId="3" fontId="57" fillId="0" borderId="43" xfId="106" applyNumberFormat="1" applyFont="1" applyFill="1" applyBorder="1" applyAlignment="1">
      <alignment horizontal="right" vertical="center"/>
      <protection/>
    </xf>
    <xf numFmtId="3" fontId="29" fillId="0" borderId="43" xfId="106" applyNumberFormat="1" applyFont="1" applyFill="1" applyBorder="1" applyAlignment="1">
      <alignment horizontal="right" vertical="center"/>
      <protection/>
    </xf>
    <xf numFmtId="3" fontId="58" fillId="0" borderId="43" xfId="99" applyNumberFormat="1" applyFont="1" applyFill="1" applyBorder="1" applyAlignment="1">
      <alignment horizontal="right"/>
      <protection/>
    </xf>
    <xf numFmtId="3" fontId="57" fillId="0" borderId="43" xfId="99" applyNumberFormat="1" applyFont="1" applyFill="1" applyBorder="1" applyAlignment="1">
      <alignment horizontal="right"/>
      <protection/>
    </xf>
    <xf numFmtId="41" fontId="58" fillId="0" borderId="41" xfId="106" applyNumberFormat="1" applyFont="1" applyFill="1" applyBorder="1" applyAlignment="1">
      <alignment horizontal="center" vertical="center"/>
      <protection/>
    </xf>
    <xf numFmtId="3" fontId="58" fillId="0" borderId="41" xfId="99" applyNumberFormat="1" applyFont="1" applyFill="1" applyBorder="1" applyAlignment="1">
      <alignment horizontal="right"/>
      <protection/>
    </xf>
    <xf numFmtId="3" fontId="57" fillId="0" borderId="41" xfId="99" applyNumberFormat="1" applyFont="1" applyFill="1" applyBorder="1" applyAlignment="1">
      <alignment horizontal="right"/>
      <protection/>
    </xf>
    <xf numFmtId="41" fontId="58" fillId="0" borderId="49" xfId="106" applyNumberFormat="1" applyFont="1" applyFill="1" applyBorder="1" applyAlignment="1">
      <alignment horizontal="center" vertical="center"/>
      <protection/>
    </xf>
    <xf numFmtId="41" fontId="58" fillId="0" borderId="49" xfId="106" applyNumberFormat="1" applyFont="1" applyFill="1" applyBorder="1" applyAlignment="1">
      <alignment horizontal="right" vertical="center"/>
      <protection/>
    </xf>
    <xf numFmtId="3" fontId="58" fillId="0" borderId="41" xfId="106" applyNumberFormat="1" applyFont="1" applyFill="1" applyBorder="1" applyAlignment="1">
      <alignment horizontal="right" vertical="center"/>
      <protection/>
    </xf>
    <xf numFmtId="3" fontId="57" fillId="0" borderId="41" xfId="106" applyNumberFormat="1" applyFont="1" applyFill="1" applyBorder="1" applyAlignment="1">
      <alignment horizontal="right" vertical="center"/>
      <protection/>
    </xf>
    <xf numFmtId="3" fontId="29" fillId="0" borderId="41" xfId="106" applyNumberFormat="1" applyFont="1" applyFill="1" applyBorder="1" applyAlignment="1">
      <alignment horizontal="right" vertical="center"/>
      <protection/>
    </xf>
    <xf numFmtId="41" fontId="58" fillId="0" borderId="54" xfId="106" applyNumberFormat="1" applyFont="1" applyFill="1" applyBorder="1" applyAlignment="1">
      <alignment horizontal="center" vertical="center"/>
      <protection/>
    </xf>
    <xf numFmtId="3" fontId="58" fillId="0" borderId="54" xfId="99" applyNumberFormat="1" applyFont="1" applyFill="1" applyBorder="1" applyAlignment="1">
      <alignment horizontal="right"/>
      <protection/>
    </xf>
    <xf numFmtId="3" fontId="57" fillId="0" borderId="54" xfId="99" applyNumberFormat="1" applyFont="1" applyFill="1" applyBorder="1" applyAlignment="1">
      <alignment horizontal="right"/>
      <protection/>
    </xf>
    <xf numFmtId="0" fontId="58" fillId="0" borderId="53" xfId="99" applyFont="1" applyFill="1" applyBorder="1" applyAlignment="1">
      <alignment horizontal="left" wrapText="1"/>
      <protection/>
    </xf>
    <xf numFmtId="4" fontId="58" fillId="0" borderId="53" xfId="99" applyNumberFormat="1" applyFont="1" applyFill="1" applyBorder="1" applyAlignment="1">
      <alignment horizontal="right"/>
      <protection/>
    </xf>
    <xf numFmtId="0" fontId="57" fillId="0" borderId="0" xfId="99" applyFont="1" applyFill="1" applyBorder="1" applyAlignment="1">
      <alignment vertical="center"/>
      <protection/>
    </xf>
    <xf numFmtId="41" fontId="58" fillId="0" borderId="0" xfId="99" applyNumberFormat="1" applyFont="1" applyFill="1" applyBorder="1" applyAlignment="1">
      <alignment horizontal="right"/>
      <protection/>
    </xf>
    <xf numFmtId="3" fontId="57" fillId="0" borderId="48" xfId="106" applyNumberFormat="1" applyFont="1" applyFill="1" applyBorder="1" applyAlignment="1">
      <alignment horizontal="center" vertical="center"/>
      <protection/>
    </xf>
    <xf numFmtId="3" fontId="57" fillId="0" borderId="46" xfId="99" applyNumberFormat="1" applyFont="1" applyFill="1" applyBorder="1" applyAlignment="1">
      <alignment horizontal="right"/>
      <protection/>
    </xf>
    <xf numFmtId="3" fontId="57" fillId="0" borderId="64" xfId="106" applyNumberFormat="1" applyFont="1" applyFill="1" applyBorder="1" applyAlignment="1">
      <alignment horizontal="center" vertical="center"/>
      <protection/>
    </xf>
    <xf numFmtId="3" fontId="57" fillId="0" borderId="46" xfId="106" applyNumberFormat="1" applyFont="1" applyFill="1" applyBorder="1" applyAlignment="1">
      <alignment horizontal="right" vertical="center"/>
      <protection/>
    </xf>
    <xf numFmtId="3" fontId="58" fillId="0" borderId="64" xfId="99" applyNumberFormat="1" applyFont="1" applyFill="1" applyBorder="1" applyAlignment="1">
      <alignment horizontal="right"/>
      <protection/>
    </xf>
    <xf numFmtId="0" fontId="29" fillId="0" borderId="0" xfId="102" applyFont="1" applyAlignment="1">
      <alignment horizontal="left" indent="15"/>
      <protection/>
    </xf>
    <xf numFmtId="0" fontId="1" fillId="0" borderId="0" xfId="102">
      <alignment/>
      <protection/>
    </xf>
    <xf numFmtId="0" fontId="84" fillId="0" borderId="0" xfId="102" applyFont="1">
      <alignment/>
      <protection/>
    </xf>
    <xf numFmtId="0" fontId="56" fillId="0" borderId="0" xfId="102" applyFont="1">
      <alignment/>
      <protection/>
    </xf>
    <xf numFmtId="0" fontId="90" fillId="0" borderId="0" xfId="102" applyFont="1">
      <alignment/>
      <protection/>
    </xf>
    <xf numFmtId="0" fontId="87" fillId="0" borderId="0" xfId="102" applyFont="1">
      <alignment/>
      <protection/>
    </xf>
    <xf numFmtId="0" fontId="84" fillId="0" borderId="0" xfId="102" applyFont="1" applyAlignment="1">
      <alignment horizontal="left" indent="3"/>
      <protection/>
    </xf>
    <xf numFmtId="0" fontId="1" fillId="0" borderId="0" xfId="102" applyFont="1">
      <alignment/>
      <protection/>
    </xf>
    <xf numFmtId="0" fontId="54" fillId="0" borderId="0" xfId="102" applyFont="1">
      <alignment/>
      <protection/>
    </xf>
    <xf numFmtId="0" fontId="91" fillId="0" borderId="0" xfId="102" applyFont="1">
      <alignment/>
      <protection/>
    </xf>
    <xf numFmtId="0" fontId="92" fillId="0" borderId="0" xfId="102" applyFont="1">
      <alignment/>
      <protection/>
    </xf>
    <xf numFmtId="0" fontId="89" fillId="0" borderId="0" xfId="102" applyFont="1">
      <alignment/>
      <protection/>
    </xf>
    <xf numFmtId="14" fontId="84" fillId="0" borderId="0" xfId="102" applyNumberFormat="1" applyFont="1">
      <alignment/>
      <protection/>
    </xf>
    <xf numFmtId="0" fontId="91" fillId="0" borderId="0" xfId="102" applyFont="1">
      <alignment/>
      <protection/>
    </xf>
    <xf numFmtId="0" fontId="89" fillId="0" borderId="0" xfId="102" applyFont="1">
      <alignment/>
      <protection/>
    </xf>
    <xf numFmtId="0" fontId="1" fillId="0" borderId="0" xfId="102" applyFont="1" applyAlignment="1">
      <alignment horizontal="right"/>
      <protection/>
    </xf>
    <xf numFmtId="0" fontId="56" fillId="0" borderId="0" xfId="102" applyFont="1" applyAlignment="1">
      <alignment horizontal="right"/>
      <protection/>
    </xf>
    <xf numFmtId="0" fontId="1" fillId="0" borderId="0" xfId="102" applyAlignment="1">
      <alignment horizontal="right"/>
      <protection/>
    </xf>
    <xf numFmtId="0" fontId="54" fillId="0" borderId="0" xfId="102" applyFont="1" applyAlignment="1">
      <alignment horizontal="right"/>
      <protection/>
    </xf>
    <xf numFmtId="0" fontId="89" fillId="0" borderId="0" xfId="102" applyFont="1" applyAlignment="1">
      <alignment horizontal="right"/>
      <protection/>
    </xf>
    <xf numFmtId="0" fontId="1" fillId="0" borderId="0" xfId="102" applyFont="1" applyAlignment="1">
      <alignment horizontal="right"/>
      <protection/>
    </xf>
    <xf numFmtId="0" fontId="91" fillId="0" borderId="0" xfId="102" applyFont="1" applyAlignment="1">
      <alignment horizontal="right"/>
      <protection/>
    </xf>
    <xf numFmtId="0" fontId="89" fillId="0" borderId="0" xfId="102" applyFont="1" applyAlignment="1">
      <alignment horizontal="right"/>
      <protection/>
    </xf>
    <xf numFmtId="0" fontId="1" fillId="0" borderId="0" xfId="102" applyFont="1">
      <alignment/>
      <protection/>
    </xf>
    <xf numFmtId="3" fontId="1" fillId="0" borderId="0" xfId="102" applyNumberFormat="1" applyFont="1" applyAlignment="1">
      <alignment horizontal="right"/>
      <protection/>
    </xf>
    <xf numFmtId="0" fontId="56" fillId="0" borderId="0" xfId="102" applyFont="1" applyAlignment="1">
      <alignment horizontal="left"/>
      <protection/>
    </xf>
    <xf numFmtId="3" fontId="80" fillId="0" borderId="53" xfId="104" applyNumberFormat="1" applyFont="1" applyFill="1" applyBorder="1">
      <alignment/>
      <protection/>
    </xf>
    <xf numFmtId="0" fontId="80" fillId="0" borderId="0" xfId="104" applyFont="1" applyBorder="1">
      <alignment/>
      <protection/>
    </xf>
    <xf numFmtId="0" fontId="56" fillId="0" borderId="0" xfId="104" applyFont="1" applyFill="1" applyBorder="1" applyAlignment="1">
      <alignment wrapText="1"/>
      <protection/>
    </xf>
    <xf numFmtId="0" fontId="80" fillId="0" borderId="0" xfId="104" applyFont="1" applyFill="1" applyBorder="1">
      <alignment/>
      <protection/>
    </xf>
    <xf numFmtId="3" fontId="80" fillId="0" borderId="0" xfId="104" applyNumberFormat="1" applyFont="1" applyFill="1" applyBorder="1">
      <alignment/>
      <protection/>
    </xf>
    <xf numFmtId="0" fontId="74" fillId="0" borderId="0" xfId="103" applyFont="1">
      <alignment/>
      <protection/>
    </xf>
    <xf numFmtId="0" fontId="1" fillId="0" borderId="0" xfId="103">
      <alignment/>
      <protection/>
    </xf>
    <xf numFmtId="0" fontId="56" fillId="0" borderId="0" xfId="103" applyFont="1">
      <alignment/>
      <protection/>
    </xf>
    <xf numFmtId="0" fontId="84" fillId="0" borderId="0" xfId="103" applyFont="1">
      <alignment/>
      <protection/>
    </xf>
    <xf numFmtId="0" fontId="74" fillId="0" borderId="0" xfId="103" applyFont="1" applyAlignment="1">
      <alignment horizontal="center"/>
      <protection/>
    </xf>
    <xf numFmtId="0" fontId="56" fillId="0" borderId="0" xfId="103" applyFont="1" applyAlignment="1">
      <alignment horizontal="left"/>
      <protection/>
    </xf>
    <xf numFmtId="0" fontId="58" fillId="0" borderId="0" xfId="103" applyFont="1" applyAlignment="1">
      <alignment horizontal="justify"/>
      <protection/>
    </xf>
    <xf numFmtId="0" fontId="62" fillId="0" borderId="10" xfId="0" applyFont="1" applyBorder="1" applyAlignment="1">
      <alignment/>
    </xf>
    <xf numFmtId="165" fontId="3" fillId="0" borderId="0" xfId="68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" fillId="0" borderId="10" xfId="96" applyFont="1" applyBorder="1" applyAlignment="1">
      <alignment horizontal="center" vertical="top" wrapText="1"/>
      <protection/>
    </xf>
    <xf numFmtId="0" fontId="1" fillId="0" borderId="10" xfId="96" applyFont="1" applyBorder="1" applyAlignment="1">
      <alignment horizontal="left" vertical="top" wrapText="1"/>
      <protection/>
    </xf>
    <xf numFmtId="3" fontId="1" fillId="0" borderId="10" xfId="96" applyFont="1" applyBorder="1" applyAlignment="1">
      <alignment horizontal="right" vertical="top" wrapText="1"/>
      <protection/>
    </xf>
    <xf numFmtId="0" fontId="1" fillId="0" borderId="10" xfId="96" applyFont="1" applyBorder="1">
      <alignment/>
      <protection/>
    </xf>
    <xf numFmtId="3" fontId="1" fillId="0" borderId="10" xfId="96" applyNumberFormat="1" applyFont="1" applyBorder="1">
      <alignment/>
      <protection/>
    </xf>
    <xf numFmtId="0" fontId="54" fillId="0" borderId="10" xfId="96" applyFont="1" applyBorder="1" applyAlignment="1">
      <alignment horizontal="center" vertical="top" wrapText="1"/>
      <protection/>
    </xf>
    <xf numFmtId="0" fontId="54" fillId="0" borderId="10" xfId="96" applyFont="1" applyBorder="1" applyAlignment="1">
      <alignment horizontal="left" vertical="top" wrapText="1"/>
      <protection/>
    </xf>
    <xf numFmtId="3" fontId="54" fillId="0" borderId="10" xfId="96" applyFont="1" applyBorder="1" applyAlignment="1">
      <alignment horizontal="right" vertical="top" wrapText="1"/>
      <protection/>
    </xf>
    <xf numFmtId="0" fontId="54" fillId="0" borderId="10" xfId="96" applyFont="1" applyBorder="1">
      <alignment/>
      <protection/>
    </xf>
    <xf numFmtId="3" fontId="54" fillId="0" borderId="10" xfId="96" applyNumberFormat="1" applyFont="1" applyBorder="1">
      <alignment/>
      <protection/>
    </xf>
    <xf numFmtId="3" fontId="54" fillId="0" borderId="10" xfId="96" applyFont="1" applyBorder="1" applyAlignment="1">
      <alignment horizontal="right" vertical="top" wrapText="1"/>
      <protection/>
    </xf>
    <xf numFmtId="0" fontId="2" fillId="0" borderId="10" xfId="96" applyBorder="1">
      <alignment/>
      <protection/>
    </xf>
    <xf numFmtId="0" fontId="3" fillId="0" borderId="11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28" fillId="0" borderId="12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9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9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67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/>
    </xf>
    <xf numFmtId="0" fontId="64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19" fillId="0" borderId="11" xfId="0" applyFont="1" applyBorder="1" applyAlignment="1">
      <alignment wrapText="1"/>
    </xf>
    <xf numFmtId="0" fontId="68" fillId="0" borderId="1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68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65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wrapText="1"/>
    </xf>
    <xf numFmtId="0" fontId="50" fillId="0" borderId="0" xfId="92" applyFont="1" applyFill="1" applyAlignment="1">
      <alignment horizontal="center" vertical="center"/>
      <protection/>
    </xf>
    <xf numFmtId="0" fontId="52" fillId="0" borderId="0" xfId="92" applyFont="1" applyAlignment="1">
      <alignment horizontal="left" vertical="center"/>
      <protection/>
    </xf>
    <xf numFmtId="0" fontId="52" fillId="0" borderId="65" xfId="92" applyFont="1" applyBorder="1" applyAlignment="1">
      <alignment horizontal="left" vertical="center"/>
      <protection/>
    </xf>
    <xf numFmtId="0" fontId="52" fillId="0" borderId="66" xfId="106" applyFont="1" applyBorder="1" applyAlignment="1">
      <alignment horizontal="center" vertical="center"/>
      <protection/>
    </xf>
    <xf numFmtId="0" fontId="52" fillId="0" borderId="45" xfId="106" applyFont="1" applyBorder="1" applyAlignment="1">
      <alignment horizontal="center" vertical="center"/>
      <protection/>
    </xf>
    <xf numFmtId="0" fontId="29" fillId="0" borderId="67" xfId="106" applyFont="1" applyBorder="1" applyAlignment="1">
      <alignment horizontal="center" vertical="center"/>
      <protection/>
    </xf>
    <xf numFmtId="0" fontId="29" fillId="0" borderId="68" xfId="106" applyFont="1" applyBorder="1" applyAlignment="1">
      <alignment horizontal="center" vertical="center"/>
      <protection/>
    </xf>
    <xf numFmtId="0" fontId="52" fillId="0" borderId="0" xfId="99" applyFont="1" applyAlignment="1">
      <alignment horizontal="left" vertical="center" wrapText="1"/>
      <protection/>
    </xf>
    <xf numFmtId="0" fontId="52" fillId="0" borderId="65" xfId="99" applyFont="1" applyBorder="1" applyAlignment="1">
      <alignment horizontal="left" vertical="center" wrapText="1"/>
      <protection/>
    </xf>
    <xf numFmtId="0" fontId="63" fillId="0" borderId="0" xfId="100" applyFont="1" applyFill="1" applyBorder="1" applyAlignment="1">
      <alignment horizontal="right"/>
      <protection/>
    </xf>
    <xf numFmtId="0" fontId="61" fillId="0" borderId="0" xfId="0" applyFont="1" applyAlignment="1">
      <alignment horizontal="right"/>
    </xf>
    <xf numFmtId="0" fontId="48" fillId="0" borderId="0" xfId="92" applyFont="1" applyFill="1" applyBorder="1" applyAlignment="1">
      <alignment horizontal="center" vertical="center" wrapText="1"/>
      <protection/>
    </xf>
    <xf numFmtId="0" fontId="29" fillId="0" borderId="43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2" fillId="0" borderId="11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9" fillId="0" borderId="10" xfId="0" applyFont="1" applyFill="1" applyBorder="1" applyAlignment="1">
      <alignment vertical="center" wrapText="1"/>
    </xf>
    <xf numFmtId="165" fontId="12" fillId="0" borderId="0" xfId="68" applyNumberFormat="1" applyFont="1" applyFill="1" applyBorder="1" applyAlignment="1" applyProtection="1">
      <alignment horizontal="center" wrapText="1"/>
      <protection/>
    </xf>
    <xf numFmtId="0" fontId="29" fillId="0" borderId="22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68" fillId="0" borderId="13" xfId="0" applyFont="1" applyBorder="1" applyAlignment="1">
      <alignment/>
    </xf>
    <xf numFmtId="0" fontId="69" fillId="0" borderId="20" xfId="0" applyFont="1" applyFill="1" applyBorder="1" applyAlignment="1">
      <alignment vertical="center"/>
    </xf>
    <xf numFmtId="0" fontId="68" fillId="0" borderId="23" xfId="0" applyFont="1" applyBorder="1" applyAlignment="1">
      <alignment/>
    </xf>
    <xf numFmtId="0" fontId="69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left" vertical="center" wrapText="1"/>
    </xf>
    <xf numFmtId="0" fontId="13" fillId="0" borderId="36" xfId="105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13" fillId="0" borderId="30" xfId="105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3" fillId="0" borderId="31" xfId="105" applyFont="1" applyBorder="1" applyAlignment="1">
      <alignment wrapText="1"/>
      <protection/>
    </xf>
    <xf numFmtId="0" fontId="13" fillId="0" borderId="31" xfId="105" applyFont="1" applyBorder="1" applyAlignment="1">
      <alignment horizontal="left" wrapText="1"/>
      <protection/>
    </xf>
    <xf numFmtId="0" fontId="12" fillId="0" borderId="25" xfId="105" applyFont="1" applyBorder="1" applyAlignment="1">
      <alignment horizontal="center"/>
      <protection/>
    </xf>
    <xf numFmtId="0" fontId="12" fillId="0" borderId="33" xfId="105" applyFont="1" applyBorder="1" applyAlignment="1">
      <alignment horizontal="center"/>
      <protection/>
    </xf>
    <xf numFmtId="165" fontId="12" fillId="0" borderId="31" xfId="68" applyNumberFormat="1" applyFont="1" applyFill="1" applyBorder="1" applyAlignment="1" applyProtection="1">
      <alignment/>
      <protection/>
    </xf>
    <xf numFmtId="0" fontId="13" fillId="0" borderId="30" xfId="105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169" fontId="12" fillId="0" borderId="26" xfId="105" applyNumberFormat="1" applyFont="1" applyBorder="1" applyAlignment="1">
      <alignment horizontal="left"/>
      <protection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13" fillId="0" borderId="30" xfId="105" applyFont="1" applyBorder="1" applyAlignment="1">
      <alignment shrinkToFit="1"/>
      <protection/>
    </xf>
    <xf numFmtId="0" fontId="0" fillId="0" borderId="0" xfId="0" applyAlignment="1">
      <alignment shrinkToFit="1"/>
    </xf>
    <xf numFmtId="0" fontId="0" fillId="0" borderId="32" xfId="0" applyBorder="1" applyAlignment="1">
      <alignment shrinkToFit="1"/>
    </xf>
    <xf numFmtId="165" fontId="24" fillId="0" borderId="0" xfId="68" applyNumberFormat="1" applyFont="1" applyFill="1" applyBorder="1" applyAlignment="1" applyProtection="1">
      <alignment horizontal="center" wrapText="1"/>
      <protection/>
    </xf>
    <xf numFmtId="0" fontId="24" fillId="0" borderId="0" xfId="105" applyFont="1" applyBorder="1" applyAlignment="1">
      <alignment horizontal="right" wrapText="1"/>
      <protection/>
    </xf>
    <xf numFmtId="165" fontId="11" fillId="0" borderId="0" xfId="68" applyNumberFormat="1" applyFont="1" applyFill="1" applyBorder="1" applyAlignment="1" applyProtection="1">
      <alignment horizontal="right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0" xfId="0" applyAlignment="1">
      <alignment/>
    </xf>
    <xf numFmtId="0" fontId="84" fillId="0" borderId="0" xfId="103" applyFont="1" applyAlignment="1">
      <alignment horizontal="justify"/>
      <protection/>
    </xf>
    <xf numFmtId="0" fontId="1" fillId="0" borderId="0" xfId="103" applyAlignment="1">
      <alignment/>
      <protection/>
    </xf>
    <xf numFmtId="0" fontId="28" fillId="0" borderId="0" xfId="0" applyFont="1" applyAlignment="1">
      <alignment horizontal="center"/>
    </xf>
    <xf numFmtId="0" fontId="25" fillId="0" borderId="69" xfId="0" applyFont="1" applyBorder="1" applyAlignment="1">
      <alignment/>
    </xf>
    <xf numFmtId="0" fontId="0" fillId="0" borderId="69" xfId="0" applyBorder="1" applyAlignment="1">
      <alignment/>
    </xf>
    <xf numFmtId="0" fontId="0" fillId="0" borderId="0" xfId="0" applyAlignment="1">
      <alignment horizontal="left" wrapText="1"/>
    </xf>
    <xf numFmtId="0" fontId="77" fillId="0" borderId="70" xfId="0" applyFont="1" applyBorder="1" applyAlignment="1">
      <alignment horizontal="center" vertical="top" wrapText="1"/>
    </xf>
    <xf numFmtId="0" fontId="77" fillId="0" borderId="59" xfId="0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77" fillId="0" borderId="70" xfId="0" applyFont="1" applyBorder="1" applyAlignment="1">
      <alignment horizontal="justify" vertical="top" wrapText="1"/>
    </xf>
    <xf numFmtId="0" fontId="77" fillId="0" borderId="59" xfId="0" applyFont="1" applyBorder="1" applyAlignment="1">
      <alignment horizontal="justify" vertical="top" wrapText="1"/>
    </xf>
    <xf numFmtId="0" fontId="80" fillId="0" borderId="0" xfId="96" applyFont="1" applyFill="1" applyAlignment="1">
      <alignment horizontal="center" vertical="top" wrapText="1"/>
      <protection/>
    </xf>
    <xf numFmtId="0" fontId="81" fillId="0" borderId="0" xfId="96" applyFont="1" applyFill="1">
      <alignment/>
      <protection/>
    </xf>
    <xf numFmtId="0" fontId="80" fillId="0" borderId="0" xfId="97" applyFont="1" applyFill="1" applyAlignment="1">
      <alignment horizontal="center" vertical="top" wrapText="1"/>
      <protection/>
    </xf>
    <xf numFmtId="0" fontId="81" fillId="0" borderId="0" xfId="97" applyFont="1" applyFill="1">
      <alignment/>
      <protection/>
    </xf>
  </cellXfs>
  <cellStyles count="10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 2" xfId="92"/>
    <cellStyle name="Normál_adat_2006_e_cs 2" xfId="93"/>
    <cellStyle name="Normál_adat_2006_e_cs_kozlo0_2010_e_0" xfId="94"/>
    <cellStyle name="Normal_ered1021" xfId="95"/>
    <cellStyle name="Normál_Eves beszamolo_726577_2015_03_19_13_00" xfId="96"/>
    <cellStyle name="Normál_Eves beszamolo_726577_2015_03_19_13_18" xfId="97"/>
    <cellStyle name="Normál_IGENY_2007 2" xfId="98"/>
    <cellStyle name="Normál_kozlo_2013e_0_06_Zákányszék" xfId="99"/>
    <cellStyle name="Normál_kozlo0_2010_e_0" xfId="100"/>
    <cellStyle name="Normál_LEM_1_2006_bele 2" xfId="101"/>
    <cellStyle name="Normál_mérleg részletező 2" xfId="102"/>
    <cellStyle name="Normál_Munkafüzet 10 mell" xfId="103"/>
    <cellStyle name="Normál_Nagyértékű_tárgyieszköz_2014_FTos" xfId="104"/>
    <cellStyle name="Normál_TERV" xfId="105"/>
    <cellStyle name="Normál_város 2" xfId="106"/>
    <cellStyle name="Normál_város_kozlo0_2010_e_0" xfId="107"/>
    <cellStyle name="Note" xfId="108"/>
    <cellStyle name="Output" xfId="109"/>
    <cellStyle name="Összesen" xfId="110"/>
    <cellStyle name="Currency" xfId="111"/>
    <cellStyle name="Currency [0]" xfId="112"/>
    <cellStyle name="Rossz" xfId="113"/>
    <cellStyle name="Semleges" xfId="114"/>
    <cellStyle name="Számítás" xfId="115"/>
    <cellStyle name="Percent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Local%20Settings\Temporary%20Internet%20Files\OLK2\2mell&#233;klet%20pr&#243;b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norma_2008\Oracle_ba\adat_2008_vesz2fe_u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Nagy&#233;rt&#233;k&#369;_t&#225;rgyieszk&#246;z_2014_F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-vzoltanne\Dokumentumok\Let&#246;lt&#233;sek\adat0_2013_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Veresne\2013%20z&#225;rsz&#225;mad&#225;s\2mell&#233;klet%20pr&#243;b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cuments%20and%20Settings\za-vzoltanne\Dokumentumok\Let&#246;lt&#233;sek\adat0_2013_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pedagogus\kat_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Összegzés"/>
      <sheetName val="Manókert óvoda"/>
      <sheetName val="Művelődési Ház"/>
      <sheetName val="Hivatal"/>
      <sheetName val="Önkormányza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2"/>
  <sheetViews>
    <sheetView tabSelected="1" zoomScaleSheetLayoutView="75" zoomScalePageLayoutView="0" workbookViewId="0" topLeftCell="A3">
      <selection activeCell="P3" sqref="P3"/>
    </sheetView>
  </sheetViews>
  <sheetFormatPr defaultColWidth="9.00390625" defaultRowHeight="12.75"/>
  <cols>
    <col min="1" max="7" width="3.75390625" style="1" customWidth="1"/>
    <col min="8" max="8" width="5.875" style="1" customWidth="1"/>
    <col min="9" max="9" width="49.75390625" style="1" customWidth="1"/>
    <col min="10" max="10" width="13.00390625" style="2" customWidth="1"/>
    <col min="11" max="11" width="13.25390625" style="2" customWidth="1"/>
    <col min="12" max="12" width="12.25390625" style="1" hidden="1" customWidth="1"/>
    <col min="13" max="13" width="12.625" style="1" hidden="1" customWidth="1"/>
    <col min="14" max="14" width="12.375" style="1" customWidth="1"/>
    <col min="15" max="15" width="13.00390625" style="1" customWidth="1"/>
    <col min="16" max="16" width="13.625" style="1" customWidth="1"/>
    <col min="17" max="17" width="9.875" style="1" customWidth="1"/>
    <col min="18" max="16384" width="9.125" style="1" customWidth="1"/>
  </cols>
  <sheetData>
    <row r="1" spans="9:11" ht="12.75" hidden="1">
      <c r="I1" s="701"/>
      <c r="J1" s="701"/>
      <c r="K1" s="701"/>
    </row>
    <row r="2" ht="12.75" hidden="1"/>
    <row r="3" spans="1:17" s="6" customFormat="1" ht="31.5">
      <c r="A3" s="4" t="s">
        <v>463</v>
      </c>
      <c r="B3" s="5" t="s">
        <v>464</v>
      </c>
      <c r="C3" s="5" t="s">
        <v>465</v>
      </c>
      <c r="D3" s="5" t="s">
        <v>466</v>
      </c>
      <c r="E3" s="5" t="s">
        <v>467</v>
      </c>
      <c r="F3" s="5" t="s">
        <v>464</v>
      </c>
      <c r="G3" s="5" t="s">
        <v>465</v>
      </c>
      <c r="H3" s="702" t="s">
        <v>468</v>
      </c>
      <c r="I3" s="702"/>
      <c r="J3" s="39" t="s">
        <v>841</v>
      </c>
      <c r="K3" s="39" t="s">
        <v>1034</v>
      </c>
      <c r="L3" s="39"/>
      <c r="M3" s="39"/>
      <c r="N3" s="39" t="s">
        <v>1045</v>
      </c>
      <c r="O3" s="39" t="s">
        <v>1088</v>
      </c>
      <c r="P3" s="39" t="s">
        <v>1092</v>
      </c>
      <c r="Q3" s="456" t="s">
        <v>1093</v>
      </c>
    </row>
    <row r="4" spans="1:17" ht="21.75" customHeight="1">
      <c r="A4" s="723" t="s">
        <v>469</v>
      </c>
      <c r="B4" s="723"/>
      <c r="C4" s="723"/>
      <c r="D4" s="723"/>
      <c r="E4" s="723" t="s">
        <v>470</v>
      </c>
      <c r="F4" s="723"/>
      <c r="G4" s="723"/>
      <c r="H4" s="723"/>
      <c r="I4" s="723"/>
      <c r="J4" s="203" t="s">
        <v>471</v>
      </c>
      <c r="K4" s="203" t="s">
        <v>471</v>
      </c>
      <c r="L4" s="203"/>
      <c r="M4" s="203"/>
      <c r="N4" s="203" t="s">
        <v>471</v>
      </c>
      <c r="O4" s="203" t="s">
        <v>471</v>
      </c>
      <c r="P4" s="203" t="s">
        <v>471</v>
      </c>
      <c r="Q4" s="7" t="s">
        <v>1094</v>
      </c>
    </row>
    <row r="5" spans="1:17" ht="13.5" customHeight="1">
      <c r="A5" s="7"/>
      <c r="B5" s="7"/>
      <c r="C5" s="7"/>
      <c r="D5" s="7"/>
      <c r="E5" s="7"/>
      <c r="F5" s="7"/>
      <c r="G5" s="7"/>
      <c r="H5" s="7"/>
      <c r="I5" s="7"/>
      <c r="J5" s="204"/>
      <c r="K5" s="204"/>
      <c r="L5" s="204"/>
      <c r="M5" s="204"/>
      <c r="N5" s="204"/>
      <c r="O5" s="204"/>
      <c r="P5" s="204"/>
      <c r="Q5" s="16"/>
    </row>
    <row r="6" spans="1:17" s="15" customFormat="1" ht="22.5" customHeight="1">
      <c r="A6" s="12">
        <v>1</v>
      </c>
      <c r="B6" s="12"/>
      <c r="C6" s="12"/>
      <c r="D6" s="12"/>
      <c r="E6" s="12" t="s">
        <v>727</v>
      </c>
      <c r="F6" s="12"/>
      <c r="G6" s="12"/>
      <c r="H6" s="12"/>
      <c r="I6" s="12"/>
      <c r="J6" s="119"/>
      <c r="K6" s="119"/>
      <c r="L6" s="119"/>
      <c r="M6" s="119"/>
      <c r="N6" s="119"/>
      <c r="O6" s="119"/>
      <c r="P6" s="119"/>
      <c r="Q6" s="11"/>
    </row>
    <row r="7" spans="1:17" s="15" customFormat="1" ht="14.25">
      <c r="A7" s="12" t="s">
        <v>807</v>
      </c>
      <c r="B7" s="12"/>
      <c r="C7" s="12"/>
      <c r="D7" s="12"/>
      <c r="E7" s="12"/>
      <c r="F7" s="12"/>
      <c r="G7" s="12"/>
      <c r="H7" s="12"/>
      <c r="I7" s="12"/>
      <c r="J7" s="119"/>
      <c r="K7" s="119"/>
      <c r="L7" s="119"/>
      <c r="M7" s="119"/>
      <c r="N7" s="119"/>
      <c r="O7" s="119"/>
      <c r="P7" s="119"/>
      <c r="Q7" s="11"/>
    </row>
    <row r="8" spans="1:17" s="15" customFormat="1" ht="12.75">
      <c r="A8" s="11"/>
      <c r="B8" s="11">
        <v>1</v>
      </c>
      <c r="C8" s="11"/>
      <c r="D8" s="11"/>
      <c r="E8" s="11"/>
      <c r="F8" s="11" t="s">
        <v>728</v>
      </c>
      <c r="G8" s="11"/>
      <c r="H8" s="11"/>
      <c r="I8" s="11"/>
      <c r="J8" s="119"/>
      <c r="K8" s="119"/>
      <c r="L8" s="119"/>
      <c r="M8" s="119"/>
      <c r="N8" s="119"/>
      <c r="O8" s="119"/>
      <c r="P8" s="119"/>
      <c r="Q8" s="11"/>
    </row>
    <row r="9" spans="1:17" s="15" customFormat="1" ht="12.75">
      <c r="A9" s="11"/>
      <c r="B9" s="127" t="s">
        <v>837</v>
      </c>
      <c r="C9" s="16"/>
      <c r="D9" s="16"/>
      <c r="E9" s="16"/>
      <c r="F9" s="742" t="s">
        <v>494</v>
      </c>
      <c r="G9" s="742"/>
      <c r="H9" s="742"/>
      <c r="I9" s="743"/>
      <c r="J9" s="119"/>
      <c r="K9" s="119"/>
      <c r="L9" s="119"/>
      <c r="M9" s="119"/>
      <c r="N9" s="119"/>
      <c r="O9" s="119"/>
      <c r="P9" s="119"/>
      <c r="Q9" s="11"/>
    </row>
    <row r="10" spans="1:17" s="15" customFormat="1" ht="12.75" customHeight="1">
      <c r="A10" s="11"/>
      <c r="B10" s="11"/>
      <c r="C10" s="11">
        <v>3</v>
      </c>
      <c r="D10" s="11"/>
      <c r="E10" s="11"/>
      <c r="F10" s="11"/>
      <c r="G10" s="11" t="s">
        <v>810</v>
      </c>
      <c r="H10" s="11"/>
      <c r="I10" s="11"/>
      <c r="J10" s="206">
        <f>J11+J12</f>
        <v>2827</v>
      </c>
      <c r="K10" s="206">
        <f>K11+K12</f>
        <v>2827</v>
      </c>
      <c r="L10" s="66"/>
      <c r="M10" s="66"/>
      <c r="N10" s="206">
        <f>N11+N12</f>
        <v>2827</v>
      </c>
      <c r="O10" s="206">
        <f>O11+O12</f>
        <v>2827</v>
      </c>
      <c r="P10" s="206">
        <f>P11+P12</f>
        <v>763</v>
      </c>
      <c r="Q10" s="457">
        <f>P10/O10*100</f>
        <v>26.989741775733993</v>
      </c>
    </row>
    <row r="11" spans="1:17" s="15" customFormat="1" ht="12.75">
      <c r="A11" s="11"/>
      <c r="B11" s="16"/>
      <c r="C11" s="16"/>
      <c r="D11" s="16"/>
      <c r="E11" s="16">
        <v>2</v>
      </c>
      <c r="F11" s="16"/>
      <c r="G11" s="16"/>
      <c r="H11" s="395" t="s">
        <v>855</v>
      </c>
      <c r="I11" s="395"/>
      <c r="J11" s="66">
        <v>2226</v>
      </c>
      <c r="K11" s="66">
        <v>2226</v>
      </c>
      <c r="L11" s="66"/>
      <c r="M11" s="66"/>
      <c r="N11" s="66">
        <v>2226</v>
      </c>
      <c r="O11" s="66">
        <v>2226</v>
      </c>
      <c r="P11" s="66">
        <v>601</v>
      </c>
      <c r="Q11" s="457">
        <f aca="true" t="shared" si="0" ref="Q11:Q74">P11/O11*100</f>
        <v>26.99910152740341</v>
      </c>
    </row>
    <row r="12" spans="1:17" s="15" customFormat="1" ht="12.75" customHeight="1">
      <c r="A12" s="11"/>
      <c r="B12" s="16"/>
      <c r="C12" s="16"/>
      <c r="D12" s="16"/>
      <c r="E12" s="16">
        <v>6</v>
      </c>
      <c r="F12" s="16"/>
      <c r="G12" s="16"/>
      <c r="H12" s="395" t="s">
        <v>856</v>
      </c>
      <c r="I12" s="16"/>
      <c r="J12" s="66">
        <v>601</v>
      </c>
      <c r="K12" s="66">
        <v>601</v>
      </c>
      <c r="L12" s="66"/>
      <c r="M12" s="66"/>
      <c r="N12" s="66">
        <v>601</v>
      </c>
      <c r="O12" s="66">
        <v>601</v>
      </c>
      <c r="P12" s="66">
        <v>162</v>
      </c>
      <c r="Q12" s="457">
        <f t="shared" si="0"/>
        <v>26.955074875207984</v>
      </c>
    </row>
    <row r="13" spans="1:17" s="15" customFormat="1" ht="12.75" customHeight="1">
      <c r="A13" s="11"/>
      <c r="B13" s="16"/>
      <c r="C13" s="16"/>
      <c r="D13" s="16"/>
      <c r="E13" s="11"/>
      <c r="F13" s="11" t="s">
        <v>482</v>
      </c>
      <c r="G13" s="11"/>
      <c r="H13" s="11"/>
      <c r="I13" s="11"/>
      <c r="J13" s="131">
        <f>J11+J12</f>
        <v>2827</v>
      </c>
      <c r="K13" s="131">
        <f>K11+K12</f>
        <v>2827</v>
      </c>
      <c r="L13" s="66"/>
      <c r="M13" s="66"/>
      <c r="N13" s="131">
        <f>N11+N12</f>
        <v>2827</v>
      </c>
      <c r="O13" s="131">
        <f>O11+O12</f>
        <v>2827</v>
      </c>
      <c r="P13" s="131">
        <f>P11+P12</f>
        <v>763</v>
      </c>
      <c r="Q13" s="457">
        <f t="shared" si="0"/>
        <v>26.989741775733993</v>
      </c>
    </row>
    <row r="14" spans="1:17" s="15" customFormat="1" ht="12.75">
      <c r="A14" s="11"/>
      <c r="B14" s="16"/>
      <c r="C14" s="11"/>
      <c r="D14" s="11"/>
      <c r="E14" s="11"/>
      <c r="F14" s="11"/>
      <c r="G14" s="11"/>
      <c r="H14" s="11"/>
      <c r="I14" s="11"/>
      <c r="J14" s="119"/>
      <c r="K14" s="119"/>
      <c r="L14" s="119"/>
      <c r="M14" s="119"/>
      <c r="N14" s="119"/>
      <c r="O14" s="119"/>
      <c r="P14" s="119"/>
      <c r="Q14" s="457"/>
    </row>
    <row r="15" spans="1:17" s="15" customFormat="1" ht="12.75" hidden="1">
      <c r="A15" s="11"/>
      <c r="B15" s="16"/>
      <c r="C15" s="16"/>
      <c r="D15" s="18"/>
      <c r="E15" s="18"/>
      <c r="F15" s="18"/>
      <c r="G15" s="18"/>
      <c r="H15" s="18"/>
      <c r="I15" s="18"/>
      <c r="J15" s="64"/>
      <c r="K15" s="64"/>
      <c r="L15" s="64"/>
      <c r="M15" s="64"/>
      <c r="N15" s="64"/>
      <c r="O15" s="64"/>
      <c r="P15" s="64"/>
      <c r="Q15" s="457"/>
    </row>
    <row r="16" spans="1:17" s="15" customFormat="1" ht="12.75" hidden="1">
      <c r="A16" s="11"/>
      <c r="B16" s="16"/>
      <c r="C16" s="16"/>
      <c r="D16" s="16"/>
      <c r="E16" s="16"/>
      <c r="F16" s="16"/>
      <c r="G16" s="16"/>
      <c r="H16" s="16"/>
      <c r="I16" s="28"/>
      <c r="J16" s="66"/>
      <c r="K16" s="66"/>
      <c r="L16" s="66"/>
      <c r="M16" s="66"/>
      <c r="N16" s="66"/>
      <c r="O16" s="66"/>
      <c r="P16" s="66"/>
      <c r="Q16" s="457"/>
    </row>
    <row r="17" spans="1:17" s="15" customFormat="1" ht="12.75" hidden="1">
      <c r="A17" s="11"/>
      <c r="B17" s="16"/>
      <c r="C17" s="16"/>
      <c r="D17" s="16"/>
      <c r="E17" s="16"/>
      <c r="F17" s="16"/>
      <c r="G17" s="16"/>
      <c r="H17" s="16"/>
      <c r="I17" s="23"/>
      <c r="J17" s="66"/>
      <c r="K17" s="66"/>
      <c r="L17" s="66"/>
      <c r="M17" s="66"/>
      <c r="N17" s="66"/>
      <c r="O17" s="66"/>
      <c r="P17" s="66"/>
      <c r="Q17" s="457"/>
    </row>
    <row r="18" spans="1:17" s="15" customFormat="1" ht="12.75" hidden="1">
      <c r="A18" s="11"/>
      <c r="B18" s="16"/>
      <c r="C18" s="16"/>
      <c r="D18" s="16"/>
      <c r="E18" s="16"/>
      <c r="F18" s="16"/>
      <c r="G18" s="16"/>
      <c r="H18" s="16"/>
      <c r="I18" s="23"/>
      <c r="J18" s="66"/>
      <c r="K18" s="66"/>
      <c r="L18" s="66"/>
      <c r="M18" s="66"/>
      <c r="N18" s="66"/>
      <c r="O18" s="66"/>
      <c r="P18" s="66"/>
      <c r="Q18" s="457"/>
    </row>
    <row r="19" spans="1:17" s="15" customFormat="1" ht="12.75" hidden="1">
      <c r="A19" s="11"/>
      <c r="B19" s="11"/>
      <c r="C19" s="11"/>
      <c r="D19" s="11"/>
      <c r="E19" s="11"/>
      <c r="F19" s="11"/>
      <c r="G19" s="11"/>
      <c r="H19" s="11"/>
      <c r="I19" s="11"/>
      <c r="J19" s="119"/>
      <c r="K19" s="119"/>
      <c r="L19" s="119"/>
      <c r="M19" s="119"/>
      <c r="N19" s="119"/>
      <c r="O19" s="119"/>
      <c r="P19" s="119"/>
      <c r="Q19" s="457"/>
    </row>
    <row r="20" spans="1:17" s="15" customFormat="1" ht="15.75" customHeight="1" hidden="1">
      <c r="A20" s="11"/>
      <c r="B20" s="11"/>
      <c r="C20" s="11"/>
      <c r="D20" s="11"/>
      <c r="E20" s="11"/>
      <c r="F20" s="11"/>
      <c r="G20" s="11"/>
      <c r="H20" s="11"/>
      <c r="I20" s="11"/>
      <c r="J20" s="119"/>
      <c r="K20" s="119"/>
      <c r="L20" s="119"/>
      <c r="M20" s="119"/>
      <c r="N20" s="119"/>
      <c r="O20" s="119"/>
      <c r="P20" s="119"/>
      <c r="Q20" s="457"/>
    </row>
    <row r="21" spans="1:17" s="15" customFormat="1" ht="12.75" customHeight="1">
      <c r="A21" s="11"/>
      <c r="B21" s="11">
        <v>2</v>
      </c>
      <c r="C21" s="11"/>
      <c r="D21" s="11"/>
      <c r="E21" s="11"/>
      <c r="F21" s="724" t="s">
        <v>808</v>
      </c>
      <c r="G21" s="725"/>
      <c r="H21" s="725"/>
      <c r="I21" s="725"/>
      <c r="J21" s="119"/>
      <c r="K21" s="119"/>
      <c r="L21" s="119"/>
      <c r="M21" s="119"/>
      <c r="N21" s="119"/>
      <c r="O21" s="119"/>
      <c r="P21" s="119"/>
      <c r="Q21" s="457"/>
    </row>
    <row r="22" spans="1:17" s="15" customFormat="1" ht="13.5" customHeight="1">
      <c r="A22" s="11"/>
      <c r="B22" s="127" t="s">
        <v>837</v>
      </c>
      <c r="C22" s="16"/>
      <c r="D22" s="16"/>
      <c r="E22" s="16"/>
      <c r="F22" s="742" t="s">
        <v>494</v>
      </c>
      <c r="G22" s="742"/>
      <c r="H22" s="742"/>
      <c r="I22" s="743"/>
      <c r="J22" s="119"/>
      <c r="K22" s="119"/>
      <c r="L22" s="119"/>
      <c r="M22" s="119"/>
      <c r="N22" s="119"/>
      <c r="O22" s="119"/>
      <c r="P22" s="119"/>
      <c r="Q22" s="457"/>
    </row>
    <row r="23" spans="1:17" s="15" customFormat="1" ht="13.5" customHeight="1">
      <c r="A23" s="11"/>
      <c r="B23" s="11"/>
      <c r="C23" s="11">
        <v>3</v>
      </c>
      <c r="D23" s="11"/>
      <c r="E23" s="11"/>
      <c r="F23" s="11"/>
      <c r="G23" s="11" t="s">
        <v>810</v>
      </c>
      <c r="H23" s="11"/>
      <c r="I23" s="11"/>
      <c r="J23" s="206">
        <f>J24+J25</f>
        <v>318</v>
      </c>
      <c r="K23" s="206">
        <f>K24+K25</f>
        <v>318</v>
      </c>
      <c r="L23" s="66"/>
      <c r="M23" s="66"/>
      <c r="N23" s="206">
        <f>N24+N25</f>
        <v>318</v>
      </c>
      <c r="O23" s="206">
        <f>O24+O25</f>
        <v>318</v>
      </c>
      <c r="P23" s="206">
        <f>P24+P25</f>
        <v>172</v>
      </c>
      <c r="Q23" s="457">
        <f t="shared" si="0"/>
        <v>54.088050314465406</v>
      </c>
    </row>
    <row r="24" spans="1:17" s="15" customFormat="1" ht="12.75" customHeight="1">
      <c r="A24" s="11"/>
      <c r="B24" s="16"/>
      <c r="C24" s="16"/>
      <c r="D24" s="16"/>
      <c r="E24" s="16">
        <v>2</v>
      </c>
      <c r="F24" s="16"/>
      <c r="G24" s="16"/>
      <c r="H24" s="395" t="s">
        <v>855</v>
      </c>
      <c r="I24" s="129"/>
      <c r="J24" s="66">
        <v>250</v>
      </c>
      <c r="K24" s="66">
        <v>250</v>
      </c>
      <c r="L24" s="66"/>
      <c r="M24" s="66"/>
      <c r="N24" s="66">
        <v>250</v>
      </c>
      <c r="O24" s="66">
        <v>250</v>
      </c>
      <c r="P24" s="66">
        <v>135</v>
      </c>
      <c r="Q24" s="457">
        <f t="shared" si="0"/>
        <v>54</v>
      </c>
    </row>
    <row r="25" spans="1:17" s="15" customFormat="1" ht="12.75" customHeight="1">
      <c r="A25" s="11"/>
      <c r="B25" s="16"/>
      <c r="C25" s="16"/>
      <c r="D25" s="16"/>
      <c r="E25" s="16">
        <v>6</v>
      </c>
      <c r="F25" s="16"/>
      <c r="G25" s="16"/>
      <c r="H25" s="395" t="s">
        <v>856</v>
      </c>
      <c r="I25" s="16"/>
      <c r="J25" s="66">
        <v>68</v>
      </c>
      <c r="K25" s="66">
        <v>68</v>
      </c>
      <c r="L25" s="206"/>
      <c r="M25" s="206"/>
      <c r="N25" s="66">
        <v>68</v>
      </c>
      <c r="O25" s="66">
        <v>68</v>
      </c>
      <c r="P25" s="66">
        <v>37</v>
      </c>
      <c r="Q25" s="457">
        <f t="shared" si="0"/>
        <v>54.41176470588235</v>
      </c>
    </row>
    <row r="26" spans="1:17" s="15" customFormat="1" ht="12.75" customHeight="1">
      <c r="A26" s="11"/>
      <c r="B26" s="16"/>
      <c r="C26" s="16"/>
      <c r="D26" s="16"/>
      <c r="E26" s="11"/>
      <c r="F26" s="11" t="s">
        <v>482</v>
      </c>
      <c r="G26" s="11"/>
      <c r="H26" s="11"/>
      <c r="I26" s="11"/>
      <c r="J26" s="131">
        <f>J24+J25</f>
        <v>318</v>
      </c>
      <c r="K26" s="131">
        <f>K24+K25</f>
        <v>318</v>
      </c>
      <c r="L26" s="66"/>
      <c r="M26" s="66"/>
      <c r="N26" s="131">
        <f>N24+N25</f>
        <v>318</v>
      </c>
      <c r="O26" s="131">
        <f>O24+O25</f>
        <v>318</v>
      </c>
      <c r="P26" s="131">
        <f>P24+P25</f>
        <v>172</v>
      </c>
      <c r="Q26" s="457">
        <f t="shared" si="0"/>
        <v>54.088050314465406</v>
      </c>
    </row>
    <row r="27" spans="1:17" s="15" customFormat="1" ht="12.75" customHeight="1">
      <c r="A27" s="11"/>
      <c r="B27" s="16"/>
      <c r="C27" s="16"/>
      <c r="D27" s="16"/>
      <c r="E27" s="16"/>
      <c r="F27" s="16"/>
      <c r="G27" s="16"/>
      <c r="H27" s="16"/>
      <c r="I27" s="16"/>
      <c r="J27" s="66"/>
      <c r="K27" s="66"/>
      <c r="L27" s="66"/>
      <c r="M27" s="66"/>
      <c r="N27" s="66"/>
      <c r="O27" s="66"/>
      <c r="P27" s="66"/>
      <c r="Q27" s="457"/>
    </row>
    <row r="28" spans="1:17" s="15" customFormat="1" ht="12.75" customHeight="1" hidden="1">
      <c r="A28" s="11"/>
      <c r="B28" s="16"/>
      <c r="C28" s="205"/>
      <c r="D28" s="205"/>
      <c r="E28" s="205"/>
      <c r="F28" s="205"/>
      <c r="G28" s="205"/>
      <c r="H28" s="205"/>
      <c r="I28" s="205"/>
      <c r="J28" s="66"/>
      <c r="K28" s="66"/>
      <c r="L28" s="206"/>
      <c r="M28" s="206"/>
      <c r="N28" s="66"/>
      <c r="O28" s="66"/>
      <c r="P28" s="66"/>
      <c r="Q28" s="457"/>
    </row>
    <row r="29" spans="1:17" s="15" customFormat="1" ht="12.75" customHeight="1" hidden="1">
      <c r="A29" s="11"/>
      <c r="B29" s="16"/>
      <c r="C29" s="16"/>
      <c r="D29" s="16"/>
      <c r="E29" s="16"/>
      <c r="F29" s="16"/>
      <c r="G29" s="16"/>
      <c r="H29" s="16"/>
      <c r="I29" s="16"/>
      <c r="J29" s="66"/>
      <c r="K29" s="66"/>
      <c r="L29" s="66"/>
      <c r="M29" s="66"/>
      <c r="N29" s="66"/>
      <c r="O29" s="66"/>
      <c r="P29" s="66"/>
      <c r="Q29" s="457"/>
    </row>
    <row r="30" spans="1:17" s="15" customFormat="1" ht="12.75" customHeight="1" hidden="1">
      <c r="A30" s="11"/>
      <c r="B30" s="16"/>
      <c r="C30" s="16"/>
      <c r="D30" s="16"/>
      <c r="E30" s="16"/>
      <c r="F30" s="16"/>
      <c r="G30" s="16"/>
      <c r="H30" s="16"/>
      <c r="I30" s="16"/>
      <c r="J30" s="66"/>
      <c r="K30" s="66"/>
      <c r="L30" s="66"/>
      <c r="M30" s="66"/>
      <c r="N30" s="66"/>
      <c r="O30" s="66"/>
      <c r="P30" s="66"/>
      <c r="Q30" s="457"/>
    </row>
    <row r="31" spans="1:17" s="15" customFormat="1" ht="27" customHeight="1" hidden="1">
      <c r="A31" s="11"/>
      <c r="B31" s="16"/>
      <c r="C31" s="16"/>
      <c r="D31" s="16"/>
      <c r="E31" s="16"/>
      <c r="F31" s="16"/>
      <c r="G31" s="16"/>
      <c r="H31" s="16"/>
      <c r="I31" s="23"/>
      <c r="J31" s="66"/>
      <c r="K31" s="66"/>
      <c r="L31" s="66"/>
      <c r="M31" s="66"/>
      <c r="N31" s="66"/>
      <c r="O31" s="66"/>
      <c r="P31" s="66"/>
      <c r="Q31" s="457"/>
    </row>
    <row r="32" spans="1:17" s="15" customFormat="1" ht="12.75" customHeight="1" hidden="1">
      <c r="A32" s="11"/>
      <c r="B32" s="16"/>
      <c r="C32" s="11"/>
      <c r="D32" s="11"/>
      <c r="E32" s="11"/>
      <c r="F32" s="11"/>
      <c r="G32" s="11"/>
      <c r="H32" s="11"/>
      <c r="I32" s="11"/>
      <c r="J32" s="119"/>
      <c r="K32" s="119"/>
      <c r="L32" s="119"/>
      <c r="M32" s="119"/>
      <c r="N32" s="119"/>
      <c r="O32" s="119"/>
      <c r="P32" s="119"/>
      <c r="Q32" s="457"/>
    </row>
    <row r="33" spans="1:17" s="15" customFormat="1" ht="12.75" customHeight="1" hidden="1">
      <c r="A33" s="11"/>
      <c r="B33" s="16"/>
      <c r="C33" s="16"/>
      <c r="D33" s="16"/>
      <c r="E33" s="16"/>
      <c r="F33" s="16"/>
      <c r="G33" s="16"/>
      <c r="H33" s="16"/>
      <c r="I33" s="16"/>
      <c r="J33" s="66"/>
      <c r="K33" s="66"/>
      <c r="L33" s="66"/>
      <c r="M33" s="66"/>
      <c r="N33" s="66"/>
      <c r="O33" s="66"/>
      <c r="P33" s="66"/>
      <c r="Q33" s="457"/>
    </row>
    <row r="34" spans="1:17" s="15" customFormat="1" ht="12.75" customHeight="1" hidden="1">
      <c r="A34" s="11"/>
      <c r="B34" s="16"/>
      <c r="C34" s="16"/>
      <c r="D34" s="16"/>
      <c r="E34" s="16"/>
      <c r="F34" s="16"/>
      <c r="G34" s="16"/>
      <c r="H34" s="16"/>
      <c r="I34" s="16"/>
      <c r="J34" s="66"/>
      <c r="K34" s="66"/>
      <c r="L34" s="66"/>
      <c r="M34" s="66"/>
      <c r="N34" s="66"/>
      <c r="O34" s="66"/>
      <c r="P34" s="66"/>
      <c r="Q34" s="457"/>
    </row>
    <row r="35" spans="1:17" ht="12.75" hidden="1">
      <c r="A35" s="16"/>
      <c r="B35" s="16"/>
      <c r="C35" s="11"/>
      <c r="D35" s="11"/>
      <c r="E35" s="11"/>
      <c r="F35" s="16"/>
      <c r="G35" s="11"/>
      <c r="H35" s="11"/>
      <c r="I35" s="11"/>
      <c r="J35" s="119"/>
      <c r="K35" s="119"/>
      <c r="L35" s="119"/>
      <c r="M35" s="119"/>
      <c r="N35" s="119"/>
      <c r="O35" s="119"/>
      <c r="P35" s="119"/>
      <c r="Q35" s="457"/>
    </row>
    <row r="36" spans="1:17" ht="12.75" hidden="1">
      <c r="A36" s="16"/>
      <c r="B36" s="16"/>
      <c r="C36" s="16"/>
      <c r="D36" s="18"/>
      <c r="E36" s="18"/>
      <c r="F36" s="18"/>
      <c r="G36" s="18"/>
      <c r="H36" s="18"/>
      <c r="I36" s="18"/>
      <c r="J36" s="64"/>
      <c r="K36" s="64"/>
      <c r="L36" s="64"/>
      <c r="M36" s="64"/>
      <c r="N36" s="64"/>
      <c r="O36" s="64"/>
      <c r="P36" s="64"/>
      <c r="Q36" s="457"/>
    </row>
    <row r="37" spans="1:17" ht="12.75">
      <c r="A37" s="16"/>
      <c r="B37" s="11">
        <v>3</v>
      </c>
      <c r="C37" s="11"/>
      <c r="D37" s="11"/>
      <c r="E37" s="11"/>
      <c r="F37" s="11" t="s">
        <v>747</v>
      </c>
      <c r="G37" s="11"/>
      <c r="H37" s="11"/>
      <c r="I37" s="11"/>
      <c r="J37" s="119"/>
      <c r="K37" s="119"/>
      <c r="L37" s="119"/>
      <c r="M37" s="119"/>
      <c r="N37" s="119"/>
      <c r="O37" s="119"/>
      <c r="P37" s="119"/>
      <c r="Q37" s="457"/>
    </row>
    <row r="38" spans="1:17" ht="12.75">
      <c r="A38" s="16"/>
      <c r="B38" s="127" t="s">
        <v>837</v>
      </c>
      <c r="C38" s="16"/>
      <c r="D38" s="16"/>
      <c r="E38" s="16"/>
      <c r="F38" s="742" t="s">
        <v>494</v>
      </c>
      <c r="G38" s="742"/>
      <c r="H38" s="742"/>
      <c r="I38" s="743"/>
      <c r="J38" s="119"/>
      <c r="K38" s="119"/>
      <c r="L38" s="119"/>
      <c r="M38" s="119"/>
      <c r="N38" s="119"/>
      <c r="O38" s="119"/>
      <c r="P38" s="119"/>
      <c r="Q38" s="457"/>
    </row>
    <row r="39" spans="1:17" ht="12.75">
      <c r="A39" s="16"/>
      <c r="B39" s="11"/>
      <c r="C39" s="11">
        <v>3</v>
      </c>
      <c r="D39" s="11"/>
      <c r="E39" s="11"/>
      <c r="F39" s="11"/>
      <c r="G39" s="11" t="s">
        <v>810</v>
      </c>
      <c r="H39" s="11"/>
      <c r="I39" s="11"/>
      <c r="J39" s="66">
        <f>J40</f>
        <v>4265</v>
      </c>
      <c r="K39" s="66">
        <f>K40</f>
        <v>4265</v>
      </c>
      <c r="L39" s="66"/>
      <c r="M39" s="66"/>
      <c r="N39" s="66">
        <f>N40</f>
        <v>4265</v>
      </c>
      <c r="O39" s="66">
        <f>O40</f>
        <v>4265</v>
      </c>
      <c r="P39" s="66">
        <f>P40</f>
        <v>3536</v>
      </c>
      <c r="Q39" s="457">
        <f t="shared" si="0"/>
        <v>82.9073856975381</v>
      </c>
    </row>
    <row r="40" spans="1:17" ht="12.75">
      <c r="A40" s="16"/>
      <c r="B40" s="16"/>
      <c r="C40" s="16"/>
      <c r="D40" s="16"/>
      <c r="E40" s="16">
        <v>4</v>
      </c>
      <c r="F40" s="16"/>
      <c r="G40" s="16"/>
      <c r="H40" s="395" t="s">
        <v>857</v>
      </c>
      <c r="I40" s="16"/>
      <c r="J40" s="66">
        <v>4265</v>
      </c>
      <c r="K40" s="66">
        <v>4265</v>
      </c>
      <c r="L40" s="66"/>
      <c r="M40" s="66"/>
      <c r="N40" s="66">
        <v>4265</v>
      </c>
      <c r="O40" s="66">
        <v>4265</v>
      </c>
      <c r="P40" s="66">
        <v>3536</v>
      </c>
      <c r="Q40" s="457">
        <f t="shared" si="0"/>
        <v>82.9073856975381</v>
      </c>
    </row>
    <row r="41" spans="1:17" ht="12.75">
      <c r="A41" s="16"/>
      <c r="B41" s="16"/>
      <c r="C41" s="11"/>
      <c r="D41" s="11"/>
      <c r="E41" s="11"/>
      <c r="F41" s="11" t="s">
        <v>482</v>
      </c>
      <c r="G41" s="11"/>
      <c r="H41" s="11"/>
      <c r="I41" s="11"/>
      <c r="J41" s="119">
        <f>J40</f>
        <v>4265</v>
      </c>
      <c r="K41" s="119">
        <f>K40</f>
        <v>4265</v>
      </c>
      <c r="L41" s="119"/>
      <c r="M41" s="119"/>
      <c r="N41" s="119">
        <f>N40</f>
        <v>4265</v>
      </c>
      <c r="O41" s="119">
        <f>O40</f>
        <v>4265</v>
      </c>
      <c r="P41" s="119">
        <f>P40</f>
        <v>3536</v>
      </c>
      <c r="Q41" s="457">
        <f t="shared" si="0"/>
        <v>82.9073856975381</v>
      </c>
    </row>
    <row r="42" spans="1:17" ht="12.75">
      <c r="A42" s="16"/>
      <c r="B42" s="16"/>
      <c r="C42" s="16"/>
      <c r="D42" s="16"/>
      <c r="E42" s="16"/>
      <c r="F42" s="16"/>
      <c r="G42" s="16"/>
      <c r="H42" s="16"/>
      <c r="I42" s="23"/>
      <c r="J42" s="66"/>
      <c r="K42" s="66"/>
      <c r="L42" s="66"/>
      <c r="M42" s="66"/>
      <c r="N42" s="66"/>
      <c r="O42" s="66"/>
      <c r="P42" s="66"/>
      <c r="Q42" s="457"/>
    </row>
    <row r="43" spans="1:17" ht="12.75">
      <c r="A43" s="16"/>
      <c r="B43" s="205">
        <v>4</v>
      </c>
      <c r="C43" s="11"/>
      <c r="D43" s="11"/>
      <c r="E43" s="11"/>
      <c r="F43" s="11" t="s">
        <v>648</v>
      </c>
      <c r="G43" s="11"/>
      <c r="H43" s="11"/>
      <c r="I43" s="11"/>
      <c r="J43" s="119"/>
      <c r="K43" s="119"/>
      <c r="L43" s="119"/>
      <c r="M43" s="119"/>
      <c r="N43" s="119"/>
      <c r="O43" s="119"/>
      <c r="P43" s="119"/>
      <c r="Q43" s="457"/>
    </row>
    <row r="44" spans="1:17" ht="12.75">
      <c r="A44" s="16"/>
      <c r="B44" s="127" t="s">
        <v>837</v>
      </c>
      <c r="C44" s="16"/>
      <c r="D44" s="16"/>
      <c r="E44" s="16"/>
      <c r="F44" s="742" t="s">
        <v>494</v>
      </c>
      <c r="G44" s="742"/>
      <c r="H44" s="742"/>
      <c r="I44" s="743"/>
      <c r="J44" s="119"/>
      <c r="K44" s="119"/>
      <c r="L44" s="119"/>
      <c r="M44" s="119"/>
      <c r="N44" s="119"/>
      <c r="O44" s="119"/>
      <c r="P44" s="119"/>
      <c r="Q44" s="457"/>
    </row>
    <row r="45" spans="1:17" ht="12.75">
      <c r="A45" s="16"/>
      <c r="B45" s="11"/>
      <c r="C45" s="11">
        <v>3</v>
      </c>
      <c r="D45" s="11"/>
      <c r="E45" s="11"/>
      <c r="F45" s="11"/>
      <c r="G45" s="11" t="s">
        <v>810</v>
      </c>
      <c r="H45" s="11"/>
      <c r="I45" s="11"/>
      <c r="J45" s="206">
        <f>J46+J47</f>
        <v>659</v>
      </c>
      <c r="K45" s="206">
        <f>K46+K47</f>
        <v>659</v>
      </c>
      <c r="L45" s="66"/>
      <c r="M45" s="66"/>
      <c r="N45" s="206">
        <f>N46+N47</f>
        <v>659</v>
      </c>
      <c r="O45" s="206">
        <f>O46+O47</f>
        <v>659</v>
      </c>
      <c r="P45" s="206">
        <f>P46+P47</f>
        <v>511</v>
      </c>
      <c r="Q45" s="457">
        <f t="shared" si="0"/>
        <v>77.54172989377845</v>
      </c>
    </row>
    <row r="46" spans="1:17" ht="12.75">
      <c r="A46" s="16"/>
      <c r="B46" s="16"/>
      <c r="C46" s="16"/>
      <c r="D46" s="16"/>
      <c r="E46" s="16">
        <v>2</v>
      </c>
      <c r="F46" s="16"/>
      <c r="G46" s="16"/>
      <c r="H46" s="395" t="s">
        <v>855</v>
      </c>
      <c r="I46" s="129"/>
      <c r="J46" s="66">
        <v>636</v>
      </c>
      <c r="K46" s="66">
        <v>636</v>
      </c>
      <c r="L46" s="66"/>
      <c r="M46" s="66"/>
      <c r="N46" s="66">
        <v>636</v>
      </c>
      <c r="O46" s="66">
        <v>636</v>
      </c>
      <c r="P46" s="66">
        <v>511</v>
      </c>
      <c r="Q46" s="457">
        <f t="shared" si="0"/>
        <v>80.34591194968553</v>
      </c>
    </row>
    <row r="47" spans="1:17" ht="12.75">
      <c r="A47" s="16"/>
      <c r="B47" s="16"/>
      <c r="C47" s="16"/>
      <c r="D47" s="16"/>
      <c r="E47" s="16">
        <v>6</v>
      </c>
      <c r="F47" s="16"/>
      <c r="G47" s="16"/>
      <c r="H47" s="395" t="s">
        <v>856</v>
      </c>
      <c r="I47" s="16"/>
      <c r="J47" s="66">
        <v>23</v>
      </c>
      <c r="K47" s="66">
        <v>23</v>
      </c>
      <c r="L47" s="66"/>
      <c r="M47" s="66"/>
      <c r="N47" s="66">
        <v>23</v>
      </c>
      <c r="O47" s="66">
        <v>23</v>
      </c>
      <c r="P47" s="66">
        <v>0</v>
      </c>
      <c r="Q47" s="457">
        <f t="shared" si="0"/>
        <v>0</v>
      </c>
    </row>
    <row r="48" spans="1:17" ht="12.75" hidden="1">
      <c r="A48" s="16"/>
      <c r="B48" s="16"/>
      <c r="C48" s="16"/>
      <c r="D48" s="16"/>
      <c r="E48" s="16"/>
      <c r="F48" s="16"/>
      <c r="G48" s="16"/>
      <c r="H48" s="16"/>
      <c r="I48" s="16"/>
      <c r="J48" s="66"/>
      <c r="K48" s="66"/>
      <c r="L48" s="66"/>
      <c r="M48" s="66"/>
      <c r="N48" s="66"/>
      <c r="O48" s="66"/>
      <c r="P48" s="66"/>
      <c r="Q48" s="457" t="e">
        <f t="shared" si="0"/>
        <v>#DIV/0!</v>
      </c>
    </row>
    <row r="49" spans="1:17" s="15" customFormat="1" ht="12.75">
      <c r="A49" s="11"/>
      <c r="B49" s="11"/>
      <c r="C49" s="11"/>
      <c r="D49" s="11"/>
      <c r="E49" s="11"/>
      <c r="F49" s="11" t="s">
        <v>482</v>
      </c>
      <c r="G49" s="11"/>
      <c r="H49" s="11"/>
      <c r="I49" s="11"/>
      <c r="J49" s="119">
        <f>J46+J47</f>
        <v>659</v>
      </c>
      <c r="K49" s="119">
        <f>K46+K47</f>
        <v>659</v>
      </c>
      <c r="L49" s="119"/>
      <c r="M49" s="119"/>
      <c r="N49" s="119">
        <f>N46+N47</f>
        <v>659</v>
      </c>
      <c r="O49" s="119">
        <f>O46+O47</f>
        <v>659</v>
      </c>
      <c r="P49" s="119">
        <f>P46+P47</f>
        <v>511</v>
      </c>
      <c r="Q49" s="457">
        <f t="shared" si="0"/>
        <v>77.54172989377845</v>
      </c>
    </row>
    <row r="50" spans="1:17" s="15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9"/>
      <c r="K50" s="119"/>
      <c r="L50" s="119"/>
      <c r="M50" s="119"/>
      <c r="N50" s="119"/>
      <c r="O50" s="119"/>
      <c r="P50" s="119"/>
      <c r="Q50" s="457"/>
    </row>
    <row r="51" spans="1:17" s="15" customFormat="1" ht="12.75">
      <c r="A51" s="11"/>
      <c r="B51" s="11">
        <v>5</v>
      </c>
      <c r="C51" s="11"/>
      <c r="D51" s="11"/>
      <c r="E51" s="11"/>
      <c r="F51" s="11" t="s">
        <v>643</v>
      </c>
      <c r="G51" s="11"/>
      <c r="H51" s="11"/>
      <c r="I51" s="11"/>
      <c r="J51" s="119"/>
      <c r="K51" s="119"/>
      <c r="L51" s="119"/>
      <c r="M51" s="119"/>
      <c r="N51" s="119"/>
      <c r="O51" s="119"/>
      <c r="P51" s="119"/>
      <c r="Q51" s="457"/>
    </row>
    <row r="52" spans="1:17" s="15" customFormat="1" ht="12.75">
      <c r="A52" s="11"/>
      <c r="B52" s="127" t="s">
        <v>837</v>
      </c>
      <c r="C52" s="16"/>
      <c r="D52" s="16"/>
      <c r="E52" s="16"/>
      <c r="F52" s="742" t="s">
        <v>494</v>
      </c>
      <c r="G52" s="742"/>
      <c r="H52" s="742"/>
      <c r="I52" s="743"/>
      <c r="J52" s="119"/>
      <c r="K52" s="119"/>
      <c r="L52" s="119"/>
      <c r="M52" s="119"/>
      <c r="N52" s="119"/>
      <c r="O52" s="119"/>
      <c r="P52" s="119"/>
      <c r="Q52" s="457"/>
    </row>
    <row r="53" spans="1:17" s="15" customFormat="1" ht="12.75">
      <c r="A53" s="11"/>
      <c r="B53" s="11"/>
      <c r="C53" s="11">
        <v>2</v>
      </c>
      <c r="D53" s="11"/>
      <c r="E53" s="11"/>
      <c r="F53" s="11"/>
      <c r="G53" s="11" t="s">
        <v>844</v>
      </c>
      <c r="H53" s="11"/>
      <c r="I53" s="11"/>
      <c r="J53" s="119">
        <f>J54+J55+J56+J57+J59</f>
        <v>39300</v>
      </c>
      <c r="K53" s="119">
        <f>K54+K55+K56+K57+K59</f>
        <v>39300</v>
      </c>
      <c r="L53" s="119"/>
      <c r="M53" s="119"/>
      <c r="N53" s="119">
        <f>N54+N55+N56+N57+N59</f>
        <v>39300</v>
      </c>
      <c r="O53" s="119">
        <f>O54+O55+O56+O57+O59</f>
        <v>54000</v>
      </c>
      <c r="P53" s="119">
        <f>P54+P55+P56+P57+P59</f>
        <v>52533</v>
      </c>
      <c r="Q53" s="457">
        <f t="shared" si="0"/>
        <v>97.28333333333333</v>
      </c>
    </row>
    <row r="54" spans="1:17" s="15" customFormat="1" ht="12.75">
      <c r="A54" s="11"/>
      <c r="B54" s="11"/>
      <c r="C54" s="11"/>
      <c r="D54" s="16">
        <v>1</v>
      </c>
      <c r="E54" s="16"/>
      <c r="F54" s="16"/>
      <c r="G54" s="16"/>
      <c r="H54" s="16" t="s">
        <v>474</v>
      </c>
      <c r="I54" s="16"/>
      <c r="J54" s="199">
        <v>6000</v>
      </c>
      <c r="K54" s="199">
        <v>6000</v>
      </c>
      <c r="L54" s="199"/>
      <c r="M54" s="199"/>
      <c r="N54" s="199">
        <v>6000</v>
      </c>
      <c r="O54" s="199">
        <v>6500</v>
      </c>
      <c r="P54" s="199">
        <v>6407</v>
      </c>
      <c r="Q54" s="457">
        <f t="shared" si="0"/>
        <v>98.56923076923077</v>
      </c>
    </row>
    <row r="55" spans="1:17" s="15" customFormat="1" ht="12.75">
      <c r="A55" s="11"/>
      <c r="B55" s="11"/>
      <c r="C55" s="16"/>
      <c r="D55" s="16">
        <v>2</v>
      </c>
      <c r="E55" s="16"/>
      <c r="F55" s="16"/>
      <c r="G55" s="16"/>
      <c r="H55" s="16" t="s">
        <v>476</v>
      </c>
      <c r="I55" s="16"/>
      <c r="J55" s="199">
        <v>1500</v>
      </c>
      <c r="K55" s="199">
        <v>1500</v>
      </c>
      <c r="L55" s="199"/>
      <c r="M55" s="199"/>
      <c r="N55" s="199">
        <v>1500</v>
      </c>
      <c r="O55" s="199">
        <v>1500</v>
      </c>
      <c r="P55" s="199">
        <v>1106</v>
      </c>
      <c r="Q55" s="457">
        <f t="shared" si="0"/>
        <v>73.73333333333333</v>
      </c>
    </row>
    <row r="56" spans="1:17" s="15" customFormat="1" ht="12.75">
      <c r="A56" s="11"/>
      <c r="B56" s="11"/>
      <c r="C56" s="16"/>
      <c r="D56" s="16">
        <v>3</v>
      </c>
      <c r="E56" s="16"/>
      <c r="F56" s="16"/>
      <c r="G56" s="16"/>
      <c r="H56" s="16" t="s">
        <v>804</v>
      </c>
      <c r="I56" s="16"/>
      <c r="J56" s="199">
        <v>10500</v>
      </c>
      <c r="K56" s="199">
        <v>10500</v>
      </c>
      <c r="L56" s="199"/>
      <c r="M56" s="199"/>
      <c r="N56" s="199">
        <v>10500</v>
      </c>
      <c r="O56" s="199">
        <v>11500</v>
      </c>
      <c r="P56" s="199">
        <v>11591</v>
      </c>
      <c r="Q56" s="457">
        <f t="shared" si="0"/>
        <v>100.79130434782608</v>
      </c>
    </row>
    <row r="57" spans="1:17" s="15" customFormat="1" ht="12.75">
      <c r="A57" s="11"/>
      <c r="B57" s="11"/>
      <c r="C57" s="16"/>
      <c r="D57" s="16">
        <v>4</v>
      </c>
      <c r="E57" s="16"/>
      <c r="F57" s="16"/>
      <c r="G57" s="16"/>
      <c r="H57" s="16" t="s">
        <v>475</v>
      </c>
      <c r="I57" s="16"/>
      <c r="J57" s="199">
        <v>21000</v>
      </c>
      <c r="K57" s="199">
        <v>21000</v>
      </c>
      <c r="L57" s="199"/>
      <c r="M57" s="199"/>
      <c r="N57" s="199">
        <v>21000</v>
      </c>
      <c r="O57" s="199">
        <v>34200</v>
      </c>
      <c r="P57" s="199">
        <v>33214</v>
      </c>
      <c r="Q57" s="457">
        <f t="shared" si="0"/>
        <v>97.11695906432749</v>
      </c>
    </row>
    <row r="58" spans="1:17" s="15" customFormat="1" ht="12.75" hidden="1">
      <c r="A58" s="11"/>
      <c r="B58" s="11"/>
      <c r="C58" s="16"/>
      <c r="D58" s="16">
        <v>5</v>
      </c>
      <c r="E58" s="16"/>
      <c r="F58" s="16"/>
      <c r="G58" s="16"/>
      <c r="H58" s="16" t="s">
        <v>477</v>
      </c>
      <c r="I58" s="16"/>
      <c r="J58" s="199"/>
      <c r="K58" s="199"/>
      <c r="L58" s="199"/>
      <c r="M58" s="199"/>
      <c r="N58" s="199"/>
      <c r="O58" s="199"/>
      <c r="P58" s="199"/>
      <c r="Q58" s="457" t="e">
        <f t="shared" si="0"/>
        <v>#DIV/0!</v>
      </c>
    </row>
    <row r="59" spans="1:17" s="15" customFormat="1" ht="12.75">
      <c r="A59" s="11"/>
      <c r="B59" s="11"/>
      <c r="C59" s="16"/>
      <c r="D59" s="221">
        <v>5</v>
      </c>
      <c r="E59" s="11"/>
      <c r="F59" s="11"/>
      <c r="G59" s="11"/>
      <c r="H59" s="748" t="s">
        <v>987</v>
      </c>
      <c r="I59" s="745"/>
      <c r="J59" s="199">
        <v>300</v>
      </c>
      <c r="K59" s="199">
        <v>300</v>
      </c>
      <c r="L59" s="199"/>
      <c r="M59" s="199"/>
      <c r="N59" s="199">
        <v>300</v>
      </c>
      <c r="O59" s="199">
        <v>300</v>
      </c>
      <c r="P59" s="199">
        <v>215</v>
      </c>
      <c r="Q59" s="457">
        <f t="shared" si="0"/>
        <v>71.66666666666667</v>
      </c>
    </row>
    <row r="60" spans="1:17" s="15" customFormat="1" ht="12.75" hidden="1">
      <c r="A60" s="11"/>
      <c r="B60" s="11"/>
      <c r="C60" s="16"/>
      <c r="D60" s="221">
        <v>6</v>
      </c>
      <c r="E60" s="11"/>
      <c r="F60" s="11"/>
      <c r="G60" s="11"/>
      <c r="H60" s="16" t="s">
        <v>718</v>
      </c>
      <c r="I60" s="11"/>
      <c r="J60" s="199"/>
      <c r="K60" s="199"/>
      <c r="L60" s="199"/>
      <c r="M60" s="199"/>
      <c r="N60" s="199"/>
      <c r="O60" s="199"/>
      <c r="P60" s="199"/>
      <c r="Q60" s="457" t="e">
        <f t="shared" si="0"/>
        <v>#DIV/0!</v>
      </c>
    </row>
    <row r="61" spans="1:17" s="15" customFormat="1" ht="12.75">
      <c r="A61" s="11"/>
      <c r="B61" s="11"/>
      <c r="C61" s="16"/>
      <c r="D61" s="16"/>
      <c r="E61" s="16"/>
      <c r="F61" s="11" t="s">
        <v>482</v>
      </c>
      <c r="G61" s="16"/>
      <c r="H61" s="16"/>
      <c r="I61" s="16"/>
      <c r="J61" s="119">
        <f>J54+J55+J56+J57+J59</f>
        <v>39300</v>
      </c>
      <c r="K61" s="119">
        <f>K54+K55+K56+K57+K59</f>
        <v>39300</v>
      </c>
      <c r="L61" s="119"/>
      <c r="M61" s="119"/>
      <c r="N61" s="119">
        <f>N54+N55+N56+N57+N59</f>
        <v>39300</v>
      </c>
      <c r="O61" s="119">
        <f>O54+O55+O56+O57+O59</f>
        <v>54000</v>
      </c>
      <c r="P61" s="119">
        <f>P54+P55+P56+P57+P59</f>
        <v>52533</v>
      </c>
      <c r="Q61" s="457">
        <f t="shared" si="0"/>
        <v>97.28333333333333</v>
      </c>
    </row>
    <row r="62" spans="1:17" s="15" customFormat="1" ht="12.75">
      <c r="A62" s="11"/>
      <c r="B62" s="11"/>
      <c r="C62" s="16"/>
      <c r="D62" s="16"/>
      <c r="E62" s="16"/>
      <c r="F62" s="11"/>
      <c r="G62" s="16"/>
      <c r="H62" s="16"/>
      <c r="I62" s="16"/>
      <c r="J62" s="119"/>
      <c r="K62" s="119"/>
      <c r="L62" s="119"/>
      <c r="M62" s="119"/>
      <c r="N62" s="119"/>
      <c r="O62" s="119"/>
      <c r="P62" s="119"/>
      <c r="Q62" s="457"/>
    </row>
    <row r="63" spans="1:17" s="15" customFormat="1" ht="12.75">
      <c r="A63" s="11"/>
      <c r="B63" s="11">
        <v>6</v>
      </c>
      <c r="C63" s="16"/>
      <c r="D63" s="16"/>
      <c r="E63" s="16"/>
      <c r="F63" s="11" t="s">
        <v>738</v>
      </c>
      <c r="G63" s="16"/>
      <c r="H63" s="16"/>
      <c r="I63" s="16"/>
      <c r="J63" s="119"/>
      <c r="K63" s="119"/>
      <c r="L63" s="119"/>
      <c r="M63" s="119"/>
      <c r="N63" s="119"/>
      <c r="O63" s="119"/>
      <c r="P63" s="119"/>
      <c r="Q63" s="457"/>
    </row>
    <row r="64" spans="1:17" s="15" customFormat="1" ht="15.75" customHeight="1">
      <c r="A64" s="11"/>
      <c r="B64" s="127" t="s">
        <v>837</v>
      </c>
      <c r="C64" s="16"/>
      <c r="D64" s="16"/>
      <c r="E64" s="16"/>
      <c r="F64" s="742" t="s">
        <v>494</v>
      </c>
      <c r="G64" s="742"/>
      <c r="H64" s="742"/>
      <c r="I64" s="743"/>
      <c r="J64" s="119"/>
      <c r="K64" s="119"/>
      <c r="L64" s="119"/>
      <c r="M64" s="119"/>
      <c r="N64" s="119"/>
      <c r="O64" s="119"/>
      <c r="P64" s="119"/>
      <c r="Q64" s="457"/>
    </row>
    <row r="65" spans="1:17" s="15" customFormat="1" ht="12.75">
      <c r="A65" s="11"/>
      <c r="B65" s="11"/>
      <c r="C65" s="11">
        <v>1</v>
      </c>
      <c r="D65" s="11"/>
      <c r="E65" s="11"/>
      <c r="F65" s="11"/>
      <c r="G65" s="742" t="s">
        <v>847</v>
      </c>
      <c r="H65" s="742"/>
      <c r="I65" s="743"/>
      <c r="J65" s="119">
        <f>J66</f>
        <v>189089</v>
      </c>
      <c r="K65" s="119">
        <f>K66+K87</f>
        <v>192745</v>
      </c>
      <c r="L65" s="119"/>
      <c r="M65" s="119"/>
      <c r="N65" s="119">
        <f>N66+N87+N84</f>
        <v>204407</v>
      </c>
      <c r="O65" s="119">
        <f>O66+O87+O84</f>
        <v>206075</v>
      </c>
      <c r="P65" s="119">
        <f>P66+P87+P84</f>
        <v>207785</v>
      </c>
      <c r="Q65" s="457">
        <f t="shared" si="0"/>
        <v>100.8297949775567</v>
      </c>
    </row>
    <row r="66" spans="1:17" s="15" customFormat="1" ht="13.5">
      <c r="A66" s="11"/>
      <c r="B66" s="11"/>
      <c r="C66" s="16"/>
      <c r="D66" s="242">
        <v>1</v>
      </c>
      <c r="E66" s="242"/>
      <c r="F66" s="242"/>
      <c r="G66" s="242"/>
      <c r="H66" s="734" t="s">
        <v>848</v>
      </c>
      <c r="I66" s="734"/>
      <c r="J66" s="243">
        <f>J67+J68+J69+J70</f>
        <v>189089</v>
      </c>
      <c r="K66" s="243">
        <f>K67+K68+K69+K70+K71+K78</f>
        <v>190941</v>
      </c>
      <c r="L66" s="119"/>
      <c r="M66" s="119"/>
      <c r="N66" s="243">
        <f>N67+N68+N69+N70+N71+N78</f>
        <v>195219</v>
      </c>
      <c r="O66" s="243">
        <f>O67+O68+O69+O70+O71+O78</f>
        <v>196887</v>
      </c>
      <c r="P66" s="243">
        <f>P67+P68+P69+P70+P71+P78</f>
        <v>193970</v>
      </c>
      <c r="Q66" s="457">
        <f t="shared" si="0"/>
        <v>98.51843951098853</v>
      </c>
    </row>
    <row r="67" spans="1:17" s="15" customFormat="1" ht="12.75">
      <c r="A67" s="11"/>
      <c r="B67" s="11"/>
      <c r="C67" s="16"/>
      <c r="D67" s="16"/>
      <c r="E67" s="16">
        <v>1</v>
      </c>
      <c r="F67" s="16"/>
      <c r="G67" s="16"/>
      <c r="H67" s="16"/>
      <c r="I67" s="397" t="s">
        <v>1002</v>
      </c>
      <c r="J67" s="199">
        <v>94995</v>
      </c>
      <c r="K67" s="199">
        <v>102419</v>
      </c>
      <c r="L67" s="119"/>
      <c r="M67" s="119"/>
      <c r="N67" s="199">
        <v>102419</v>
      </c>
      <c r="O67" s="199">
        <v>102419</v>
      </c>
      <c r="P67" s="199">
        <v>102419</v>
      </c>
      <c r="Q67" s="457">
        <f t="shared" si="0"/>
        <v>100</v>
      </c>
    </row>
    <row r="68" spans="1:17" s="15" customFormat="1" ht="25.5">
      <c r="A68" s="11"/>
      <c r="B68" s="11"/>
      <c r="C68" s="16"/>
      <c r="D68" s="16"/>
      <c r="E68" s="16">
        <v>2</v>
      </c>
      <c r="F68" s="11"/>
      <c r="G68" s="16"/>
      <c r="H68" s="16"/>
      <c r="I68" s="397" t="s">
        <v>850</v>
      </c>
      <c r="J68" s="199">
        <v>41676</v>
      </c>
      <c r="K68" s="199">
        <v>41676</v>
      </c>
      <c r="L68" s="119"/>
      <c r="M68" s="119"/>
      <c r="N68" s="199">
        <v>41676</v>
      </c>
      <c r="O68" s="199">
        <v>41676</v>
      </c>
      <c r="P68" s="199">
        <v>39432</v>
      </c>
      <c r="Q68" s="457">
        <f t="shared" si="0"/>
        <v>94.61560610423265</v>
      </c>
    </row>
    <row r="69" spans="1:17" s="15" customFormat="1" ht="25.5">
      <c r="A69" s="11"/>
      <c r="B69" s="11"/>
      <c r="C69" s="16"/>
      <c r="D69" s="16"/>
      <c r="E69" s="16">
        <v>3</v>
      </c>
      <c r="F69" s="16"/>
      <c r="G69" s="16"/>
      <c r="H69" s="16"/>
      <c r="I69" s="397" t="s">
        <v>851</v>
      </c>
      <c r="J69" s="199">
        <v>49196</v>
      </c>
      <c r="K69" s="199">
        <v>38301</v>
      </c>
      <c r="L69" s="119"/>
      <c r="M69" s="119"/>
      <c r="N69" s="199">
        <v>38301</v>
      </c>
      <c r="O69" s="199">
        <v>39432</v>
      </c>
      <c r="P69" s="199">
        <v>39270</v>
      </c>
      <c r="Q69" s="457">
        <f t="shared" si="0"/>
        <v>99.5891661594644</v>
      </c>
    </row>
    <row r="70" spans="1:17" s="15" customFormat="1" ht="12.75">
      <c r="A70" s="11"/>
      <c r="B70" s="11"/>
      <c r="C70" s="205"/>
      <c r="D70" s="16"/>
      <c r="E70" s="16">
        <v>4</v>
      </c>
      <c r="F70" s="16"/>
      <c r="G70" s="205"/>
      <c r="H70" s="205"/>
      <c r="I70" s="397" t="s">
        <v>852</v>
      </c>
      <c r="J70" s="199">
        <v>3222</v>
      </c>
      <c r="K70" s="199">
        <v>3222</v>
      </c>
      <c r="L70" s="119"/>
      <c r="M70" s="119"/>
      <c r="N70" s="199">
        <v>3222</v>
      </c>
      <c r="O70" s="199">
        <v>3222</v>
      </c>
      <c r="P70" s="199">
        <v>3222</v>
      </c>
      <c r="Q70" s="457">
        <f t="shared" si="0"/>
        <v>100</v>
      </c>
    </row>
    <row r="71" spans="1:17" s="15" customFormat="1" ht="13.5">
      <c r="A71" s="11"/>
      <c r="B71" s="11"/>
      <c r="C71" s="205"/>
      <c r="D71" s="16"/>
      <c r="E71" s="18">
        <v>5</v>
      </c>
      <c r="F71" s="18"/>
      <c r="G71" s="242"/>
      <c r="H71" s="416"/>
      <c r="I71" s="417" t="s">
        <v>996</v>
      </c>
      <c r="J71" s="226">
        <v>0</v>
      </c>
      <c r="K71" s="226">
        <f>K72+K73+K74+K75</f>
        <v>3768</v>
      </c>
      <c r="L71" s="119"/>
      <c r="M71" s="119"/>
      <c r="N71" s="226">
        <f>N72+N73+N74+N75+N76+N77</f>
        <v>8046</v>
      </c>
      <c r="O71" s="226">
        <f>O72+O73+O74+O75+O76+O77</f>
        <v>8046</v>
      </c>
      <c r="P71" s="226">
        <f>P72+P73+P74+P75+P76+P77</f>
        <v>7535</v>
      </c>
      <c r="Q71" s="457">
        <f t="shared" si="0"/>
        <v>93.64901814566244</v>
      </c>
    </row>
    <row r="72" spans="1:17" s="15" customFormat="1" ht="12.75">
      <c r="A72" s="11"/>
      <c r="B72" s="11"/>
      <c r="C72" s="205"/>
      <c r="D72" s="16"/>
      <c r="E72" s="16"/>
      <c r="F72" s="16"/>
      <c r="G72" s="205"/>
      <c r="H72" s="414"/>
      <c r="I72" s="415" t="s">
        <v>997</v>
      </c>
      <c r="J72" s="199">
        <v>0</v>
      </c>
      <c r="K72" s="199">
        <v>156</v>
      </c>
      <c r="L72" s="119"/>
      <c r="M72" s="119"/>
      <c r="N72" s="199">
        <v>156</v>
      </c>
      <c r="O72" s="199">
        <v>156</v>
      </c>
      <c r="P72" s="199">
        <v>0</v>
      </c>
      <c r="Q72" s="457">
        <f t="shared" si="0"/>
        <v>0</v>
      </c>
    </row>
    <row r="73" spans="1:17" s="15" customFormat="1" ht="12.75">
      <c r="A73" s="11"/>
      <c r="B73" s="11"/>
      <c r="C73" s="205"/>
      <c r="D73" s="16"/>
      <c r="E73" s="16"/>
      <c r="F73" s="16"/>
      <c r="G73" s="205"/>
      <c r="H73" s="414"/>
      <c r="I73" s="415" t="s">
        <v>998</v>
      </c>
      <c r="J73" s="199">
        <v>0</v>
      </c>
      <c r="K73" s="199">
        <v>141</v>
      </c>
      <c r="L73" s="119"/>
      <c r="M73" s="119"/>
      <c r="N73" s="199">
        <v>141</v>
      </c>
      <c r="O73" s="199">
        <v>141</v>
      </c>
      <c r="P73" s="199">
        <v>0</v>
      </c>
      <c r="Q73" s="457">
        <f t="shared" si="0"/>
        <v>0</v>
      </c>
    </row>
    <row r="74" spans="1:17" s="15" customFormat="1" ht="12.75">
      <c r="A74" s="11"/>
      <c r="B74" s="11"/>
      <c r="C74" s="205"/>
      <c r="D74" s="16"/>
      <c r="E74" s="16"/>
      <c r="F74" s="16"/>
      <c r="G74" s="205"/>
      <c r="H74" s="414"/>
      <c r="I74" s="415" t="s">
        <v>999</v>
      </c>
      <c r="J74" s="199">
        <v>0</v>
      </c>
      <c r="K74" s="199">
        <v>27</v>
      </c>
      <c r="L74" s="119"/>
      <c r="M74" s="119"/>
      <c r="N74" s="199">
        <v>27</v>
      </c>
      <c r="O74" s="199">
        <v>27</v>
      </c>
      <c r="P74" s="199">
        <v>27</v>
      </c>
      <c r="Q74" s="457">
        <f t="shared" si="0"/>
        <v>100</v>
      </c>
    </row>
    <row r="75" spans="1:17" s="15" customFormat="1" ht="12.75">
      <c r="A75" s="11"/>
      <c r="B75" s="11"/>
      <c r="C75" s="205"/>
      <c r="D75" s="16"/>
      <c r="E75" s="16"/>
      <c r="F75" s="16"/>
      <c r="G75" s="205"/>
      <c r="H75" s="414"/>
      <c r="I75" s="415" t="s">
        <v>1000</v>
      </c>
      <c r="J75" s="199">
        <v>0</v>
      </c>
      <c r="K75" s="199">
        <v>3444</v>
      </c>
      <c r="L75" s="119"/>
      <c r="M75" s="119"/>
      <c r="N75" s="199">
        <v>3444</v>
      </c>
      <c r="O75" s="199">
        <v>3444</v>
      </c>
      <c r="P75" s="199">
        <v>3444</v>
      </c>
      <c r="Q75" s="457">
        <f aca="true" t="shared" si="1" ref="Q75:Q85">P75/O75*100</f>
        <v>100</v>
      </c>
    </row>
    <row r="76" spans="1:17" s="15" customFormat="1" ht="12.75">
      <c r="A76" s="11"/>
      <c r="B76" s="11"/>
      <c r="C76" s="205"/>
      <c r="D76" s="16"/>
      <c r="E76" s="16"/>
      <c r="F76" s="16"/>
      <c r="G76" s="205"/>
      <c r="H76" s="414"/>
      <c r="I76" s="415" t="s">
        <v>1037</v>
      </c>
      <c r="J76" s="199">
        <v>0</v>
      </c>
      <c r="K76" s="199">
        <v>0</v>
      </c>
      <c r="L76" s="119"/>
      <c r="M76" s="119"/>
      <c r="N76" s="199">
        <v>2848</v>
      </c>
      <c r="O76" s="199">
        <v>2848</v>
      </c>
      <c r="P76" s="199">
        <v>2634</v>
      </c>
      <c r="Q76" s="457">
        <f t="shared" si="1"/>
        <v>92.48595505617978</v>
      </c>
    </row>
    <row r="77" spans="1:17" s="15" customFormat="1" ht="12.75">
      <c r="A77" s="11"/>
      <c r="B77" s="11"/>
      <c r="C77" s="205"/>
      <c r="D77" s="16"/>
      <c r="E77" s="16"/>
      <c r="F77" s="16"/>
      <c r="G77" s="205"/>
      <c r="H77" s="414"/>
      <c r="I77" s="415" t="s">
        <v>1038</v>
      </c>
      <c r="J77" s="199">
        <v>0</v>
      </c>
      <c r="K77" s="199">
        <v>0</v>
      </c>
      <c r="L77" s="119"/>
      <c r="M77" s="119"/>
      <c r="N77" s="199">
        <v>1430</v>
      </c>
      <c r="O77" s="199">
        <v>1430</v>
      </c>
      <c r="P77" s="199">
        <v>1430</v>
      </c>
      <c r="Q77" s="457">
        <f t="shared" si="1"/>
        <v>100</v>
      </c>
    </row>
    <row r="78" spans="1:17" s="15" customFormat="1" ht="13.5">
      <c r="A78" s="11"/>
      <c r="B78" s="11"/>
      <c r="C78" s="205"/>
      <c r="D78" s="16"/>
      <c r="E78" s="18">
        <v>6</v>
      </c>
      <c r="F78" s="18"/>
      <c r="G78" s="242"/>
      <c r="H78" s="416"/>
      <c r="I78" s="417" t="s">
        <v>1001</v>
      </c>
      <c r="J78" s="226">
        <v>0</v>
      </c>
      <c r="K78" s="226">
        <f>K79</f>
        <v>1555</v>
      </c>
      <c r="L78" s="119"/>
      <c r="M78" s="119"/>
      <c r="N78" s="226">
        <f>N79</f>
        <v>1555</v>
      </c>
      <c r="O78" s="226">
        <f>O79+O80+O81+O82+O83</f>
        <v>2092</v>
      </c>
      <c r="P78" s="226">
        <f>P79+P80+P81+P82+P83</f>
        <v>2092</v>
      </c>
      <c r="Q78" s="457">
        <f t="shared" si="1"/>
        <v>100</v>
      </c>
    </row>
    <row r="79" spans="1:17" s="15" customFormat="1" ht="12.75">
      <c r="A79" s="11"/>
      <c r="B79" s="11"/>
      <c r="C79" s="205"/>
      <c r="D79" s="16"/>
      <c r="E79" s="16"/>
      <c r="F79" s="16"/>
      <c r="G79" s="205"/>
      <c r="H79" s="414"/>
      <c r="I79" s="415" t="s">
        <v>1003</v>
      </c>
      <c r="J79" s="199">
        <v>0</v>
      </c>
      <c r="K79" s="199">
        <v>1555</v>
      </c>
      <c r="L79" s="119"/>
      <c r="M79" s="119"/>
      <c r="N79" s="199">
        <v>1555</v>
      </c>
      <c r="O79" s="199">
        <v>21</v>
      </c>
      <c r="P79" s="199">
        <v>21</v>
      </c>
      <c r="Q79" s="457">
        <f t="shared" si="1"/>
        <v>100</v>
      </c>
    </row>
    <row r="80" spans="1:17" s="15" customFormat="1" ht="12.75">
      <c r="A80" s="11"/>
      <c r="B80" s="11"/>
      <c r="C80" s="205"/>
      <c r="D80" s="16"/>
      <c r="E80" s="16"/>
      <c r="F80" s="16"/>
      <c r="G80" s="205"/>
      <c r="H80" s="414"/>
      <c r="I80" s="415" t="s">
        <v>1048</v>
      </c>
      <c r="J80" s="199">
        <v>0</v>
      </c>
      <c r="K80" s="199">
        <v>0</v>
      </c>
      <c r="L80" s="119"/>
      <c r="M80" s="119"/>
      <c r="N80" s="199">
        <v>0</v>
      </c>
      <c r="O80" s="199">
        <v>1010</v>
      </c>
      <c r="P80" s="199">
        <v>1010</v>
      </c>
      <c r="Q80" s="457">
        <f t="shared" si="1"/>
        <v>100</v>
      </c>
    </row>
    <row r="81" spans="1:17" s="15" customFormat="1" ht="12.75">
      <c r="A81" s="11"/>
      <c r="B81" s="11"/>
      <c r="C81" s="205"/>
      <c r="D81" s="16"/>
      <c r="E81" s="16"/>
      <c r="F81" s="16"/>
      <c r="G81" s="205"/>
      <c r="H81" s="414"/>
      <c r="I81" s="415" t="s">
        <v>1051</v>
      </c>
      <c r="J81" s="199">
        <v>0</v>
      </c>
      <c r="K81" s="199">
        <v>0</v>
      </c>
      <c r="L81" s="119"/>
      <c r="M81" s="119"/>
      <c r="N81" s="199">
        <v>0</v>
      </c>
      <c r="O81" s="199">
        <v>136</v>
      </c>
      <c r="P81" s="199">
        <v>136</v>
      </c>
      <c r="Q81" s="457">
        <f t="shared" si="1"/>
        <v>100</v>
      </c>
    </row>
    <row r="82" spans="1:17" s="15" customFormat="1" ht="12.75">
      <c r="A82" s="11"/>
      <c r="B82" s="11"/>
      <c r="C82" s="205"/>
      <c r="D82" s="16"/>
      <c r="E82" s="16"/>
      <c r="F82" s="16"/>
      <c r="G82" s="205"/>
      <c r="H82" s="414"/>
      <c r="I82" s="415" t="s">
        <v>1049</v>
      </c>
      <c r="J82" s="199">
        <v>0</v>
      </c>
      <c r="K82" s="199">
        <v>0</v>
      </c>
      <c r="L82" s="119"/>
      <c r="M82" s="119"/>
      <c r="N82" s="199">
        <v>0</v>
      </c>
      <c r="O82" s="199">
        <v>600</v>
      </c>
      <c r="P82" s="199">
        <v>600</v>
      </c>
      <c r="Q82" s="457">
        <f t="shared" si="1"/>
        <v>100</v>
      </c>
    </row>
    <row r="83" spans="1:17" s="15" customFormat="1" ht="12.75">
      <c r="A83" s="11"/>
      <c r="B83" s="11"/>
      <c r="C83" s="205"/>
      <c r="D83" s="16"/>
      <c r="E83" s="16"/>
      <c r="F83" s="16"/>
      <c r="G83" s="205"/>
      <c r="H83" s="414"/>
      <c r="I83" s="415" t="s">
        <v>1050</v>
      </c>
      <c r="J83" s="199">
        <v>0</v>
      </c>
      <c r="K83" s="199">
        <v>0</v>
      </c>
      <c r="L83" s="119"/>
      <c r="M83" s="119"/>
      <c r="N83" s="199">
        <v>0</v>
      </c>
      <c r="O83" s="199">
        <v>325</v>
      </c>
      <c r="P83" s="199">
        <v>325</v>
      </c>
      <c r="Q83" s="457">
        <f t="shared" si="1"/>
        <v>100</v>
      </c>
    </row>
    <row r="84" spans="1:17" s="15" customFormat="1" ht="13.5">
      <c r="A84" s="11"/>
      <c r="B84" s="11"/>
      <c r="C84" s="205"/>
      <c r="D84" s="242">
        <v>2</v>
      </c>
      <c r="E84" s="18"/>
      <c r="F84" s="401"/>
      <c r="G84" s="401"/>
      <c r="H84" s="746" t="s">
        <v>867</v>
      </c>
      <c r="I84" s="747"/>
      <c r="J84" s="199">
        <v>0</v>
      </c>
      <c r="K84" s="199">
        <v>0</v>
      </c>
      <c r="L84" s="119"/>
      <c r="M84" s="119"/>
      <c r="N84" s="243">
        <f>N85</f>
        <v>7384</v>
      </c>
      <c r="O84" s="243">
        <f>O85</f>
        <v>7384</v>
      </c>
      <c r="P84" s="243">
        <f>P85+P86</f>
        <v>8511</v>
      </c>
      <c r="Q84" s="457">
        <f t="shared" si="1"/>
        <v>115.26273022751896</v>
      </c>
    </row>
    <row r="85" spans="1:17" s="15" customFormat="1" ht="12.75">
      <c r="A85" s="11"/>
      <c r="B85" s="11"/>
      <c r="C85" s="205"/>
      <c r="D85" s="16"/>
      <c r="E85" s="16"/>
      <c r="F85" s="16"/>
      <c r="G85" s="205"/>
      <c r="H85" s="414" t="s">
        <v>478</v>
      </c>
      <c r="I85" s="415" t="s">
        <v>1039</v>
      </c>
      <c r="J85" s="199">
        <v>0</v>
      </c>
      <c r="K85" s="199">
        <v>0</v>
      </c>
      <c r="L85" s="119"/>
      <c r="M85" s="119"/>
      <c r="N85" s="199">
        <v>7384</v>
      </c>
      <c r="O85" s="199">
        <v>7384</v>
      </c>
      <c r="P85" s="199">
        <v>7380</v>
      </c>
      <c r="Q85" s="457">
        <f t="shared" si="1"/>
        <v>99.94582881906825</v>
      </c>
    </row>
    <row r="86" spans="1:17" s="15" customFormat="1" ht="12.75">
      <c r="A86" s="11"/>
      <c r="B86" s="11"/>
      <c r="C86" s="205"/>
      <c r="D86" s="16"/>
      <c r="E86" s="16"/>
      <c r="F86" s="16"/>
      <c r="G86" s="205"/>
      <c r="H86" s="414"/>
      <c r="I86" s="415" t="s">
        <v>1072</v>
      </c>
      <c r="J86" s="199">
        <v>0</v>
      </c>
      <c r="K86" s="199">
        <v>0</v>
      </c>
      <c r="L86" s="119"/>
      <c r="M86" s="119"/>
      <c r="N86" s="199">
        <v>0</v>
      </c>
      <c r="O86" s="199">
        <v>0</v>
      </c>
      <c r="P86" s="199">
        <v>1131</v>
      </c>
      <c r="Q86" s="457"/>
    </row>
    <row r="87" spans="1:17" s="15" customFormat="1" ht="29.25" customHeight="1">
      <c r="A87" s="11"/>
      <c r="B87" s="11"/>
      <c r="C87" s="205"/>
      <c r="D87" s="18">
        <v>3</v>
      </c>
      <c r="E87" s="18"/>
      <c r="F87" s="18"/>
      <c r="G87" s="242"/>
      <c r="H87" s="751" t="s">
        <v>994</v>
      </c>
      <c r="I87" s="752"/>
      <c r="J87" s="199">
        <f>J88</f>
        <v>0</v>
      </c>
      <c r="K87" s="243">
        <f>K88</f>
        <v>1804</v>
      </c>
      <c r="L87" s="119"/>
      <c r="M87" s="119"/>
      <c r="N87" s="243">
        <f>N88</f>
        <v>1804</v>
      </c>
      <c r="O87" s="243">
        <f>O88</f>
        <v>1804</v>
      </c>
      <c r="P87" s="243">
        <f>P88+P89</f>
        <v>5304</v>
      </c>
      <c r="Q87" s="457">
        <f>P87/O87*100</f>
        <v>294.0133037694013</v>
      </c>
    </row>
    <row r="88" spans="1:17" s="15" customFormat="1" ht="12.75">
      <c r="A88" s="11"/>
      <c r="B88" s="11"/>
      <c r="C88" s="205"/>
      <c r="D88" s="16"/>
      <c r="E88" s="16"/>
      <c r="F88" s="16"/>
      <c r="G88" s="205"/>
      <c r="H88" s="221" t="s">
        <v>478</v>
      </c>
      <c r="I88" s="397" t="s">
        <v>995</v>
      </c>
      <c r="J88" s="199">
        <v>0</v>
      </c>
      <c r="K88" s="199">
        <v>1804</v>
      </c>
      <c r="L88" s="119"/>
      <c r="M88" s="119"/>
      <c r="N88" s="199">
        <v>1804</v>
      </c>
      <c r="O88" s="199">
        <v>1804</v>
      </c>
      <c r="P88" s="199">
        <v>1804</v>
      </c>
      <c r="Q88" s="457">
        <f>P88/O88*100</f>
        <v>100</v>
      </c>
    </row>
    <row r="89" spans="1:17" s="15" customFormat="1" ht="25.5">
      <c r="A89" s="11"/>
      <c r="B89" s="11"/>
      <c r="C89" s="205"/>
      <c r="D89" s="16"/>
      <c r="E89" s="16"/>
      <c r="F89" s="16"/>
      <c r="G89" s="205"/>
      <c r="H89" s="221"/>
      <c r="I89" s="397" t="s">
        <v>1099</v>
      </c>
      <c r="J89" s="199">
        <v>0</v>
      </c>
      <c r="K89" s="199">
        <v>0</v>
      </c>
      <c r="L89" s="119"/>
      <c r="M89" s="119"/>
      <c r="N89" s="199">
        <v>0</v>
      </c>
      <c r="O89" s="199">
        <v>0</v>
      </c>
      <c r="P89" s="199">
        <v>3500</v>
      </c>
      <c r="Q89" s="457"/>
    </row>
    <row r="90" spans="1:17" s="15" customFormat="1" ht="12.75">
      <c r="A90" s="11"/>
      <c r="B90" s="11"/>
      <c r="C90" s="11">
        <v>3</v>
      </c>
      <c r="D90" s="11"/>
      <c r="E90" s="11"/>
      <c r="F90" s="11"/>
      <c r="G90" s="11" t="s">
        <v>810</v>
      </c>
      <c r="H90" s="11"/>
      <c r="I90" s="11"/>
      <c r="J90" s="206">
        <f>J92+J93+J95+J97</f>
        <v>2757</v>
      </c>
      <c r="K90" s="206">
        <f>K92+K93+K95+K97</f>
        <v>2757</v>
      </c>
      <c r="L90" s="206"/>
      <c r="M90" s="206"/>
      <c r="N90" s="206">
        <f>N92+N93+N95+N97</f>
        <v>2757</v>
      </c>
      <c r="O90" s="206">
        <f>O92+O93+O95+O97</f>
        <v>2757</v>
      </c>
      <c r="P90" s="206">
        <f>P92+P93+P95+P97+P91+P96</f>
        <v>7031</v>
      </c>
      <c r="Q90" s="457">
        <f>P90/O90*100</f>
        <v>255.02357635110627</v>
      </c>
    </row>
    <row r="91" spans="1:17" s="15" customFormat="1" ht="12.75" hidden="1">
      <c r="A91" s="11"/>
      <c r="B91" s="11"/>
      <c r="C91" s="11"/>
      <c r="D91" s="11"/>
      <c r="E91" s="221">
        <v>2</v>
      </c>
      <c r="F91" s="221"/>
      <c r="G91" s="221"/>
      <c r="H91" s="221" t="s">
        <v>1097</v>
      </c>
      <c r="I91" s="221"/>
      <c r="J91" s="199">
        <v>0</v>
      </c>
      <c r="K91" s="199">
        <v>0</v>
      </c>
      <c r="L91" s="199"/>
      <c r="M91" s="199"/>
      <c r="N91" s="199">
        <v>0</v>
      </c>
      <c r="O91" s="199">
        <v>0</v>
      </c>
      <c r="P91" s="199">
        <v>0</v>
      </c>
      <c r="Q91" s="457"/>
    </row>
    <row r="92" spans="1:17" s="15" customFormat="1" ht="12.75">
      <c r="A92" s="11"/>
      <c r="B92" s="11"/>
      <c r="C92" s="205"/>
      <c r="D92" s="205"/>
      <c r="E92" s="16">
        <v>3</v>
      </c>
      <c r="F92" s="205"/>
      <c r="G92" s="16"/>
      <c r="H92" s="395" t="s">
        <v>858</v>
      </c>
      <c r="I92" s="16"/>
      <c r="J92" s="199">
        <v>397</v>
      </c>
      <c r="K92" s="199">
        <v>397</v>
      </c>
      <c r="L92" s="119"/>
      <c r="M92" s="119"/>
      <c r="N92" s="199">
        <v>397</v>
      </c>
      <c r="O92" s="199">
        <v>397</v>
      </c>
      <c r="P92" s="199">
        <v>70</v>
      </c>
      <c r="Q92" s="457">
        <f>P92/O92*100</f>
        <v>17.632241813602015</v>
      </c>
    </row>
    <row r="93" spans="1:17" ht="12.75">
      <c r="A93" s="16"/>
      <c r="B93" s="16"/>
      <c r="C93" s="16"/>
      <c r="D93" s="16"/>
      <c r="E93" s="16">
        <v>4</v>
      </c>
      <c r="F93" s="205"/>
      <c r="G93" s="16"/>
      <c r="H93" s="395" t="s">
        <v>853</v>
      </c>
      <c r="I93" s="16"/>
      <c r="J93" s="66">
        <v>1582</v>
      </c>
      <c r="K93" s="66">
        <v>1582</v>
      </c>
      <c r="L93" s="66"/>
      <c r="M93" s="66"/>
      <c r="N93" s="66">
        <v>1582</v>
      </c>
      <c r="O93" s="66">
        <v>1582</v>
      </c>
      <c r="P93" s="66">
        <v>4923</v>
      </c>
      <c r="Q93" s="457">
        <f>P93/O93*100</f>
        <v>311.18836915297095</v>
      </c>
    </row>
    <row r="94" spans="1:17" ht="12.75" hidden="1">
      <c r="A94" s="16"/>
      <c r="B94" s="16"/>
      <c r="C94" s="16"/>
      <c r="D94" s="16"/>
      <c r="E94" s="16"/>
      <c r="F94" s="16"/>
      <c r="G94" s="16"/>
      <c r="H94" s="16"/>
      <c r="I94" s="16"/>
      <c r="J94" s="66"/>
      <c r="K94" s="66"/>
      <c r="L94" s="66"/>
      <c r="M94" s="66"/>
      <c r="N94" s="66"/>
      <c r="O94" s="66"/>
      <c r="P94" s="66"/>
      <c r="Q94" s="457" t="e">
        <f>P94/O94*100</f>
        <v>#DIV/0!</v>
      </c>
    </row>
    <row r="95" spans="1:17" ht="12.75">
      <c r="A95" s="16"/>
      <c r="B95" s="16"/>
      <c r="C95" s="16"/>
      <c r="D95" s="221"/>
      <c r="E95" s="16">
        <v>6</v>
      </c>
      <c r="F95" s="16"/>
      <c r="G95" s="16"/>
      <c r="H95" s="395" t="s">
        <v>856</v>
      </c>
      <c r="I95" s="16"/>
      <c r="J95" s="199">
        <v>26</v>
      </c>
      <c r="K95" s="199">
        <v>26</v>
      </c>
      <c r="L95" s="199"/>
      <c r="M95" s="199"/>
      <c r="N95" s="199">
        <v>26</v>
      </c>
      <c r="O95" s="199">
        <v>26</v>
      </c>
      <c r="P95" s="199">
        <v>253</v>
      </c>
      <c r="Q95" s="457">
        <f>P95/O95*100</f>
        <v>973.076923076923</v>
      </c>
    </row>
    <row r="96" spans="1:17" ht="12.75">
      <c r="A96" s="16"/>
      <c r="B96" s="16"/>
      <c r="C96" s="16"/>
      <c r="D96" s="221"/>
      <c r="E96" s="16">
        <v>7</v>
      </c>
      <c r="F96" s="16"/>
      <c r="G96" s="16"/>
      <c r="H96" s="395" t="s">
        <v>1098</v>
      </c>
      <c r="I96" s="16"/>
      <c r="J96" s="199">
        <v>0</v>
      </c>
      <c r="K96" s="199">
        <v>0</v>
      </c>
      <c r="L96" s="199"/>
      <c r="M96" s="199"/>
      <c r="N96" s="199">
        <v>0</v>
      </c>
      <c r="O96" s="199">
        <v>0</v>
      </c>
      <c r="P96" s="199">
        <v>46</v>
      </c>
      <c r="Q96" s="457"/>
    </row>
    <row r="97" spans="1:17" ht="12.75">
      <c r="A97" s="16"/>
      <c r="B97" s="16"/>
      <c r="C97" s="16"/>
      <c r="D97" s="221"/>
      <c r="E97" s="221">
        <v>8</v>
      </c>
      <c r="F97" s="221"/>
      <c r="G97" s="221"/>
      <c r="H97" s="749" t="s">
        <v>860</v>
      </c>
      <c r="I97" s="745"/>
      <c r="J97" s="199">
        <v>752</v>
      </c>
      <c r="K97" s="199">
        <v>752</v>
      </c>
      <c r="L97" s="199"/>
      <c r="M97" s="199"/>
      <c r="N97" s="199">
        <v>752</v>
      </c>
      <c r="O97" s="199">
        <v>752</v>
      </c>
      <c r="P97" s="199">
        <v>1739</v>
      </c>
      <c r="Q97" s="457">
        <f>P97/O97*100</f>
        <v>231.25</v>
      </c>
    </row>
    <row r="98" spans="1:17" ht="12.75">
      <c r="A98" s="16"/>
      <c r="B98" s="16"/>
      <c r="C98" s="11">
        <v>4</v>
      </c>
      <c r="D98" s="205"/>
      <c r="E98" s="205"/>
      <c r="F98" s="205"/>
      <c r="G98" s="205" t="s">
        <v>1057</v>
      </c>
      <c r="H98" s="449"/>
      <c r="I98" s="410"/>
      <c r="J98" s="206">
        <v>0</v>
      </c>
      <c r="K98" s="206">
        <v>0</v>
      </c>
      <c r="L98" s="206"/>
      <c r="M98" s="206"/>
      <c r="N98" s="206">
        <v>0</v>
      </c>
      <c r="O98" s="206">
        <f>O99</f>
        <v>69</v>
      </c>
      <c r="P98" s="206">
        <f>P99</f>
        <v>69</v>
      </c>
      <c r="Q98" s="457">
        <f>P98/O98*100</f>
        <v>100</v>
      </c>
    </row>
    <row r="99" spans="1:17" ht="12.75">
      <c r="A99" s="16"/>
      <c r="B99" s="16"/>
      <c r="C99" s="16"/>
      <c r="D99" s="221"/>
      <c r="E99" s="221"/>
      <c r="F99" s="221"/>
      <c r="G99" s="221"/>
      <c r="H99" s="395" t="s">
        <v>478</v>
      </c>
      <c r="I99" s="424" t="s">
        <v>1058</v>
      </c>
      <c r="J99" s="199">
        <v>0</v>
      </c>
      <c r="K99" s="199">
        <v>0</v>
      </c>
      <c r="L99" s="199"/>
      <c r="M99" s="199"/>
      <c r="N99" s="199">
        <v>0</v>
      </c>
      <c r="O99" s="199">
        <v>69</v>
      </c>
      <c r="P99" s="199">
        <v>69</v>
      </c>
      <c r="Q99" s="457">
        <f>P99/O99*100</f>
        <v>100</v>
      </c>
    </row>
    <row r="100" spans="1:17" ht="12.75" hidden="1">
      <c r="A100" s="16"/>
      <c r="B100" s="16"/>
      <c r="C100" s="16"/>
      <c r="D100" s="221"/>
      <c r="E100" s="221"/>
      <c r="F100" s="221"/>
      <c r="G100" s="221"/>
      <c r="H100" s="395"/>
      <c r="I100" s="129"/>
      <c r="J100" s="199"/>
      <c r="K100" s="199"/>
      <c r="L100" s="199"/>
      <c r="M100" s="199"/>
      <c r="N100" s="199"/>
      <c r="O100" s="199"/>
      <c r="P100" s="199"/>
      <c r="Q100" s="457" t="e">
        <f>P100/O100*100</f>
        <v>#DIV/0!</v>
      </c>
    </row>
    <row r="101" spans="1:17" ht="12.75">
      <c r="A101" s="16"/>
      <c r="B101" s="11">
        <v>2</v>
      </c>
      <c r="C101" s="11"/>
      <c r="D101" s="205"/>
      <c r="E101" s="205"/>
      <c r="F101" s="205" t="s">
        <v>868</v>
      </c>
      <c r="G101" s="205"/>
      <c r="H101" s="449"/>
      <c r="I101" s="410"/>
      <c r="J101" s="199"/>
      <c r="K101" s="199"/>
      <c r="L101" s="199"/>
      <c r="M101" s="199"/>
      <c r="N101" s="199"/>
      <c r="O101" s="199"/>
      <c r="P101" s="199"/>
      <c r="Q101" s="457"/>
    </row>
    <row r="102" spans="1:17" ht="12.75">
      <c r="A102" s="16"/>
      <c r="B102" s="16"/>
      <c r="C102" s="11">
        <v>5</v>
      </c>
      <c r="D102" s="205"/>
      <c r="E102" s="205"/>
      <c r="F102" s="205"/>
      <c r="G102" s="450" t="s">
        <v>1052</v>
      </c>
      <c r="H102" s="449"/>
      <c r="I102" s="410"/>
      <c r="J102" s="206">
        <v>0</v>
      </c>
      <c r="K102" s="206">
        <v>0</v>
      </c>
      <c r="L102" s="206"/>
      <c r="M102" s="206"/>
      <c r="N102" s="206">
        <v>0</v>
      </c>
      <c r="O102" s="206">
        <f>O103</f>
        <v>1534</v>
      </c>
      <c r="P102" s="206">
        <f>P103+P104+P105</f>
        <v>1831</v>
      </c>
      <c r="Q102" s="457">
        <f>P102/O102*100</f>
        <v>119.36114732724903</v>
      </c>
    </row>
    <row r="103" spans="1:17" ht="12.75">
      <c r="A103" s="16"/>
      <c r="B103" s="16"/>
      <c r="C103" s="16"/>
      <c r="D103" s="221"/>
      <c r="E103" s="221"/>
      <c r="F103" s="221"/>
      <c r="G103" s="221"/>
      <c r="H103" s="395" t="s">
        <v>480</v>
      </c>
      <c r="I103" s="424" t="s">
        <v>1054</v>
      </c>
      <c r="J103" s="199">
        <v>0</v>
      </c>
      <c r="K103" s="199">
        <v>0</v>
      </c>
      <c r="L103" s="199"/>
      <c r="M103" s="199"/>
      <c r="N103" s="199">
        <v>0</v>
      </c>
      <c r="O103" s="199">
        <v>1534</v>
      </c>
      <c r="P103" s="199">
        <v>1534</v>
      </c>
      <c r="Q103" s="457">
        <f>P103/O103*100</f>
        <v>100</v>
      </c>
    </row>
    <row r="104" spans="1:17" ht="12.75">
      <c r="A104" s="16"/>
      <c r="B104" s="16"/>
      <c r="C104" s="16"/>
      <c r="D104" s="221"/>
      <c r="E104" s="221"/>
      <c r="F104" s="221"/>
      <c r="G104" s="221"/>
      <c r="H104" s="395"/>
      <c r="I104" s="415" t="s">
        <v>1095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156</v>
      </c>
      <c r="Q104" s="457"/>
    </row>
    <row r="105" spans="1:17" ht="12.75">
      <c r="A105" s="16"/>
      <c r="B105" s="16"/>
      <c r="C105" s="16"/>
      <c r="D105" s="221"/>
      <c r="E105" s="221"/>
      <c r="F105" s="221"/>
      <c r="G105" s="221"/>
      <c r="H105" s="395"/>
      <c r="I105" s="415" t="s">
        <v>1096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141</v>
      </c>
      <c r="Q105" s="457"/>
    </row>
    <row r="106" spans="1:17" ht="12.75">
      <c r="A106" s="16"/>
      <c r="B106" s="16"/>
      <c r="C106" s="205">
        <v>6</v>
      </c>
      <c r="D106" s="221"/>
      <c r="E106" s="221"/>
      <c r="F106" s="221"/>
      <c r="G106" s="205" t="s">
        <v>1053</v>
      </c>
      <c r="H106" s="395"/>
      <c r="I106" s="129"/>
      <c r="J106" s="199"/>
      <c r="K106" s="199"/>
      <c r="L106" s="199"/>
      <c r="M106" s="199"/>
      <c r="N106" s="199"/>
      <c r="O106" s="206">
        <f>O107+O108</f>
        <v>19634</v>
      </c>
      <c r="P106" s="206">
        <f>P107+P108+P109</f>
        <v>8309</v>
      </c>
      <c r="Q106" s="457">
        <f>P106/O106*100</f>
        <v>42.3194458592238</v>
      </c>
    </row>
    <row r="107" spans="1:17" ht="12.75">
      <c r="A107" s="16"/>
      <c r="B107" s="16"/>
      <c r="C107" s="16"/>
      <c r="D107" s="221"/>
      <c r="E107" s="221"/>
      <c r="F107" s="221"/>
      <c r="G107" s="221"/>
      <c r="H107" s="395" t="s">
        <v>480</v>
      </c>
      <c r="I107" s="424" t="s">
        <v>1055</v>
      </c>
      <c r="J107" s="199">
        <v>0</v>
      </c>
      <c r="K107" s="199">
        <v>0</v>
      </c>
      <c r="L107" s="199"/>
      <c r="M107" s="199"/>
      <c r="N107" s="199">
        <v>0</v>
      </c>
      <c r="O107" s="199">
        <v>2234</v>
      </c>
      <c r="P107" s="199">
        <v>2234</v>
      </c>
      <c r="Q107" s="457">
        <f>P107/O107*100</f>
        <v>100</v>
      </c>
    </row>
    <row r="108" spans="1:17" ht="25.5">
      <c r="A108" s="16"/>
      <c r="B108" s="16"/>
      <c r="C108" s="16"/>
      <c r="D108" s="221"/>
      <c r="E108" s="221"/>
      <c r="F108" s="221"/>
      <c r="G108" s="221"/>
      <c r="H108" s="395"/>
      <c r="I108" s="451" t="s">
        <v>1056</v>
      </c>
      <c r="J108" s="199">
        <v>0</v>
      </c>
      <c r="K108" s="199">
        <v>0</v>
      </c>
      <c r="L108" s="199"/>
      <c r="M108" s="199"/>
      <c r="N108" s="199">
        <v>0</v>
      </c>
      <c r="O108" s="199">
        <v>17400</v>
      </c>
      <c r="P108" s="199">
        <v>0</v>
      </c>
      <c r="Q108" s="457">
        <f>P108/O108*100</f>
        <v>0</v>
      </c>
    </row>
    <row r="109" spans="1:17" ht="12.75">
      <c r="A109" s="16"/>
      <c r="B109" s="16"/>
      <c r="C109" s="16"/>
      <c r="D109" s="221"/>
      <c r="E109" s="221"/>
      <c r="F109" s="221"/>
      <c r="G109" s="221"/>
      <c r="H109" s="395"/>
      <c r="I109" s="424" t="s">
        <v>1102</v>
      </c>
      <c r="J109" s="199">
        <v>0</v>
      </c>
      <c r="K109" s="199">
        <v>0</v>
      </c>
      <c r="L109" s="199"/>
      <c r="M109" s="199"/>
      <c r="N109" s="199">
        <v>0</v>
      </c>
      <c r="O109" s="199">
        <v>0</v>
      </c>
      <c r="P109" s="199">
        <v>6075</v>
      </c>
      <c r="Q109" s="457"/>
    </row>
    <row r="110" spans="1:17" ht="12.75">
      <c r="A110" s="16"/>
      <c r="B110" s="16"/>
      <c r="C110" s="16"/>
      <c r="D110" s="221"/>
      <c r="E110" s="221"/>
      <c r="F110" s="221"/>
      <c r="G110" s="221"/>
      <c r="H110" s="395"/>
      <c r="I110" s="424"/>
      <c r="J110" s="199"/>
      <c r="K110" s="199"/>
      <c r="L110" s="199"/>
      <c r="M110" s="199"/>
      <c r="N110" s="199"/>
      <c r="O110" s="199"/>
      <c r="P110" s="199"/>
      <c r="Q110" s="457"/>
    </row>
    <row r="111" spans="1:17" ht="17.25" customHeight="1">
      <c r="A111" s="16"/>
      <c r="B111" s="16"/>
      <c r="C111" s="16"/>
      <c r="D111" s="16"/>
      <c r="E111" s="16"/>
      <c r="F111" s="730" t="s">
        <v>482</v>
      </c>
      <c r="G111" s="745"/>
      <c r="H111" s="745"/>
      <c r="I111" s="745"/>
      <c r="J111" s="206">
        <f>J67+J68+J69+J70+J92+J93+J95+J97</f>
        <v>191846</v>
      </c>
      <c r="K111" s="206">
        <f>K67+K68+K69+K70+K92+K93+K95+K97+K71+K78+K87</f>
        <v>195502</v>
      </c>
      <c r="L111" s="226"/>
      <c r="M111" s="226"/>
      <c r="N111" s="206">
        <f>N67+N68+N69+N70+N92+N93+N95+N97+N71+N78+N87+N85</f>
        <v>207164</v>
      </c>
      <c r="O111" s="206">
        <f>O67+O68+O69+O70+O92+O93+O95+O97+O71+O78+O87+O85+O102+O106+O98</f>
        <v>230069</v>
      </c>
      <c r="P111" s="206">
        <f>P106+P102+P98+P90+P87+P84+P66</f>
        <v>225025</v>
      </c>
      <c r="Q111" s="457">
        <f>P111/O111*100</f>
        <v>97.80761423746789</v>
      </c>
    </row>
    <row r="112" spans="1:17" ht="12.75">
      <c r="A112" s="16"/>
      <c r="B112" s="16"/>
      <c r="C112" s="16"/>
      <c r="D112" s="16"/>
      <c r="E112" s="16"/>
      <c r="F112" s="16"/>
      <c r="G112" s="16"/>
      <c r="H112" s="16"/>
      <c r="I112" s="222"/>
      <c r="J112" s="199"/>
      <c r="K112" s="199"/>
      <c r="L112" s="226"/>
      <c r="M112" s="226"/>
      <c r="N112" s="199"/>
      <c r="O112" s="199"/>
      <c r="P112" s="199"/>
      <c r="Q112" s="457"/>
    </row>
    <row r="113" spans="1:17" ht="12.75" hidden="1">
      <c r="A113" s="16"/>
      <c r="C113" s="16"/>
      <c r="D113" s="16"/>
      <c r="E113" s="16"/>
      <c r="F113" s="16"/>
      <c r="G113" s="16"/>
      <c r="H113" s="16"/>
      <c r="I113" s="16"/>
      <c r="J113" s="199"/>
      <c r="K113" s="199"/>
      <c r="L113" s="226"/>
      <c r="M113" s="226"/>
      <c r="N113" s="199"/>
      <c r="O113" s="199"/>
      <c r="P113" s="199"/>
      <c r="Q113" s="457"/>
    </row>
    <row r="114" spans="1:17" ht="12.75" hidden="1">
      <c r="A114" s="16"/>
      <c r="B114" s="16"/>
      <c r="C114" s="16"/>
      <c r="D114" s="221"/>
      <c r="E114" s="221"/>
      <c r="F114" s="221"/>
      <c r="G114" s="221"/>
      <c r="H114" s="221"/>
      <c r="I114" s="222"/>
      <c r="J114" s="199"/>
      <c r="K114" s="199"/>
      <c r="L114" s="226"/>
      <c r="M114" s="226"/>
      <c r="N114" s="199"/>
      <c r="O114" s="199"/>
      <c r="P114" s="199"/>
      <c r="Q114" s="457"/>
    </row>
    <row r="115" spans="1:17" ht="12.75" hidden="1">
      <c r="A115" s="16"/>
      <c r="B115" s="16"/>
      <c r="C115" s="16"/>
      <c r="D115" s="221"/>
      <c r="E115" s="221"/>
      <c r="F115" s="221"/>
      <c r="G115" s="221"/>
      <c r="H115" s="221"/>
      <c r="I115" s="221"/>
      <c r="J115" s="199"/>
      <c r="K115" s="199"/>
      <c r="L115" s="199"/>
      <c r="M115" s="199"/>
      <c r="N115" s="199"/>
      <c r="O115" s="199"/>
      <c r="P115" s="199"/>
      <c r="Q115" s="457"/>
    </row>
    <row r="116" spans="1:17" ht="12.75" hidden="1">
      <c r="A116" s="16"/>
      <c r="B116" s="16"/>
      <c r="C116" s="16"/>
      <c r="D116" s="16"/>
      <c r="E116" s="16"/>
      <c r="F116" s="16"/>
      <c r="G116" s="16"/>
      <c r="H116" s="16"/>
      <c r="I116" s="222"/>
      <c r="J116" s="226"/>
      <c r="K116" s="226"/>
      <c r="L116" s="226"/>
      <c r="M116" s="226"/>
      <c r="N116" s="226"/>
      <c r="O116" s="226"/>
      <c r="P116" s="226"/>
      <c r="Q116" s="457"/>
    </row>
    <row r="117" spans="1:17" ht="12.75" hidden="1">
      <c r="A117" s="16"/>
      <c r="B117" s="16"/>
      <c r="C117" s="16"/>
      <c r="D117" s="16"/>
      <c r="E117" s="16"/>
      <c r="F117" s="16"/>
      <c r="G117" s="16"/>
      <c r="H117" s="16"/>
      <c r="I117" s="222"/>
      <c r="J117" s="199"/>
      <c r="K117" s="199"/>
      <c r="L117" s="226"/>
      <c r="M117" s="226"/>
      <c r="N117" s="199"/>
      <c r="O117" s="199"/>
      <c r="P117" s="199"/>
      <c r="Q117" s="457"/>
    </row>
    <row r="118" spans="1:17" ht="12.75" hidden="1">
      <c r="A118" s="16"/>
      <c r="B118" s="16"/>
      <c r="C118" s="16"/>
      <c r="D118" s="16"/>
      <c r="E118" s="16"/>
      <c r="F118" s="16"/>
      <c r="G118" s="16"/>
      <c r="H118" s="221"/>
      <c r="I118" s="222"/>
      <c r="J118" s="226"/>
      <c r="K118" s="226"/>
      <c r="L118" s="199"/>
      <c r="M118" s="199"/>
      <c r="N118" s="226"/>
      <c r="O118" s="226">
        <v>0</v>
      </c>
      <c r="P118" s="226">
        <v>0</v>
      </c>
      <c r="Q118" s="457"/>
    </row>
    <row r="119" spans="1:17" ht="12.75" hidden="1">
      <c r="A119" s="16"/>
      <c r="B119" s="16"/>
      <c r="C119" s="16"/>
      <c r="D119" s="16"/>
      <c r="E119" s="16"/>
      <c r="F119" s="16"/>
      <c r="G119" s="16"/>
      <c r="H119" s="16"/>
      <c r="I119" s="222"/>
      <c r="J119" s="226"/>
      <c r="K119" s="226"/>
      <c r="L119" s="226"/>
      <c r="M119" s="226"/>
      <c r="N119" s="226"/>
      <c r="O119" s="226">
        <v>0</v>
      </c>
      <c r="P119" s="226">
        <v>0</v>
      </c>
      <c r="Q119" s="457"/>
    </row>
    <row r="120" spans="1:17" ht="12.75" hidden="1">
      <c r="A120" s="16"/>
      <c r="B120" s="16"/>
      <c r="C120" s="16"/>
      <c r="D120" s="16"/>
      <c r="E120" s="16"/>
      <c r="F120" s="16"/>
      <c r="G120" s="16"/>
      <c r="H120" s="16"/>
      <c r="I120" s="222"/>
      <c r="J120" s="226"/>
      <c r="K120" s="226"/>
      <c r="L120" s="226"/>
      <c r="M120" s="226"/>
      <c r="N120" s="226"/>
      <c r="O120" s="226">
        <v>0</v>
      </c>
      <c r="P120" s="226">
        <v>0</v>
      </c>
      <c r="Q120" s="457"/>
    </row>
    <row r="121" spans="1:17" ht="12.75" hidden="1">
      <c r="A121" s="16"/>
      <c r="B121" s="16"/>
      <c r="C121" s="16"/>
      <c r="D121" s="16"/>
      <c r="E121" s="16"/>
      <c r="F121" s="16"/>
      <c r="G121" s="16"/>
      <c r="H121" s="16"/>
      <c r="I121" s="222"/>
      <c r="J121" s="226"/>
      <c r="K121" s="226"/>
      <c r="L121" s="226"/>
      <c r="M121" s="226"/>
      <c r="N121" s="226"/>
      <c r="O121" s="226"/>
      <c r="P121" s="226"/>
      <c r="Q121" s="457"/>
    </row>
    <row r="122" spans="1:17" ht="12.75" hidden="1">
      <c r="A122" s="16"/>
      <c r="B122" s="16"/>
      <c r="C122" s="11"/>
      <c r="D122" s="11"/>
      <c r="E122" s="11"/>
      <c r="F122" s="11"/>
      <c r="G122" s="11"/>
      <c r="H122" s="11"/>
      <c r="I122" s="11"/>
      <c r="J122" s="66"/>
      <c r="K122" s="66"/>
      <c r="L122" s="206"/>
      <c r="M122" s="206"/>
      <c r="N122" s="66"/>
      <c r="O122" s="66"/>
      <c r="P122" s="66"/>
      <c r="Q122" s="457"/>
    </row>
    <row r="123" spans="1:17" ht="12.75" hidden="1">
      <c r="A123" s="16"/>
      <c r="B123" s="16"/>
      <c r="C123" s="16"/>
      <c r="D123" s="16"/>
      <c r="E123" s="16"/>
      <c r="F123" s="16"/>
      <c r="G123" s="16"/>
      <c r="H123" s="16"/>
      <c r="I123" s="16"/>
      <c r="J123" s="66"/>
      <c r="K123" s="66"/>
      <c r="L123" s="66"/>
      <c r="M123" s="66"/>
      <c r="N123" s="66"/>
      <c r="O123" s="66"/>
      <c r="P123" s="66"/>
      <c r="Q123" s="457"/>
    </row>
    <row r="124" spans="1:17" ht="12.75" hidden="1">
      <c r="A124" s="16"/>
      <c r="B124" s="16"/>
      <c r="C124" s="16"/>
      <c r="D124" s="16"/>
      <c r="E124" s="16"/>
      <c r="F124" s="16"/>
      <c r="G124" s="16"/>
      <c r="H124" s="16"/>
      <c r="I124" s="16"/>
      <c r="J124" s="66"/>
      <c r="K124" s="66"/>
      <c r="L124" s="66"/>
      <c r="M124" s="66"/>
      <c r="N124" s="66"/>
      <c r="O124" s="66"/>
      <c r="P124" s="66"/>
      <c r="Q124" s="457"/>
    </row>
    <row r="125" spans="1:17" ht="12.75" hidden="1">
      <c r="A125" s="16"/>
      <c r="B125" s="16"/>
      <c r="C125" s="205"/>
      <c r="D125" s="16"/>
      <c r="E125" s="16"/>
      <c r="F125" s="16"/>
      <c r="G125" s="11"/>
      <c r="H125" s="16"/>
      <c r="I125" s="16"/>
      <c r="J125" s="206"/>
      <c r="K125" s="206"/>
      <c r="L125" s="206"/>
      <c r="M125" s="206"/>
      <c r="N125" s="206"/>
      <c r="O125" s="206"/>
      <c r="P125" s="206"/>
      <c r="Q125" s="457"/>
    </row>
    <row r="126" spans="1:17" ht="27.75" customHeight="1" hidden="1">
      <c r="A126" s="16"/>
      <c r="B126" s="16"/>
      <c r="C126" s="16"/>
      <c r="D126" s="16"/>
      <c r="E126" s="16"/>
      <c r="F126" s="16"/>
      <c r="G126" s="11"/>
      <c r="H126" s="16"/>
      <c r="I126" s="23"/>
      <c r="J126" s="66"/>
      <c r="K126" s="66"/>
      <c r="L126" s="66"/>
      <c r="M126" s="66"/>
      <c r="N126" s="66"/>
      <c r="O126" s="66"/>
      <c r="P126" s="66"/>
      <c r="Q126" s="457"/>
    </row>
    <row r="127" spans="1:17" ht="12.75" hidden="1">
      <c r="A127" s="16"/>
      <c r="B127" s="16"/>
      <c r="C127" s="16"/>
      <c r="D127" s="16"/>
      <c r="E127" s="16"/>
      <c r="F127" s="16"/>
      <c r="G127" s="16"/>
      <c r="H127" s="16"/>
      <c r="I127" s="23"/>
      <c r="J127" s="66"/>
      <c r="K127" s="66"/>
      <c r="L127" s="66"/>
      <c r="M127" s="66"/>
      <c r="N127" s="66"/>
      <c r="O127" s="66"/>
      <c r="P127" s="66"/>
      <c r="Q127" s="457"/>
    </row>
    <row r="128" spans="1:17" ht="12.75" hidden="1">
      <c r="A128" s="16"/>
      <c r="B128" s="16"/>
      <c r="C128" s="205"/>
      <c r="D128" s="16"/>
      <c r="E128" s="16"/>
      <c r="F128" s="16"/>
      <c r="G128" s="205"/>
      <c r="H128" s="205"/>
      <c r="I128" s="329"/>
      <c r="J128" s="206"/>
      <c r="K128" s="206"/>
      <c r="L128" s="206"/>
      <c r="M128" s="199"/>
      <c r="N128" s="206"/>
      <c r="O128" s="206"/>
      <c r="P128" s="206"/>
      <c r="Q128" s="457"/>
    </row>
    <row r="129" spans="1:17" ht="12.75" hidden="1">
      <c r="A129" s="16"/>
      <c r="B129" s="16"/>
      <c r="C129" s="205"/>
      <c r="D129" s="16"/>
      <c r="E129" s="16"/>
      <c r="F129" s="16"/>
      <c r="G129" s="205"/>
      <c r="H129" s="205"/>
      <c r="I129" s="329"/>
      <c r="J129" s="199"/>
      <c r="K129" s="199"/>
      <c r="L129" s="199"/>
      <c r="M129" s="199"/>
      <c r="N129" s="199"/>
      <c r="O129" s="199"/>
      <c r="P129" s="199"/>
      <c r="Q129" s="457"/>
    </row>
    <row r="130" spans="1:17" ht="12.75" hidden="1">
      <c r="A130" s="16"/>
      <c r="B130" s="16"/>
      <c r="C130" s="205"/>
      <c r="D130" s="16"/>
      <c r="E130" s="16"/>
      <c r="F130" s="16"/>
      <c r="G130" s="205"/>
      <c r="H130" s="205"/>
      <c r="I130" s="329"/>
      <c r="J130" s="199"/>
      <c r="K130" s="199"/>
      <c r="L130" s="199"/>
      <c r="M130" s="199"/>
      <c r="N130" s="199"/>
      <c r="O130" s="199"/>
      <c r="P130" s="199"/>
      <c r="Q130" s="457"/>
    </row>
    <row r="131" spans="1:17" ht="12.75" hidden="1">
      <c r="A131" s="16"/>
      <c r="B131" s="16"/>
      <c r="C131" s="205"/>
      <c r="D131" s="16"/>
      <c r="E131" s="16"/>
      <c r="F131" s="16"/>
      <c r="G131" s="205"/>
      <c r="H131" s="205"/>
      <c r="I131" s="329"/>
      <c r="J131" s="199"/>
      <c r="K131" s="199"/>
      <c r="L131" s="199"/>
      <c r="M131" s="199"/>
      <c r="N131" s="199"/>
      <c r="O131" s="199"/>
      <c r="P131" s="199"/>
      <c r="Q131" s="457"/>
    </row>
    <row r="132" spans="1:17" ht="12.75" hidden="1">
      <c r="A132" s="16"/>
      <c r="B132" s="16"/>
      <c r="C132" s="16"/>
      <c r="D132" s="16"/>
      <c r="E132" s="16"/>
      <c r="F132" s="16"/>
      <c r="G132" s="16"/>
      <c r="H132" s="16"/>
      <c r="I132" s="329"/>
      <c r="J132" s="199"/>
      <c r="K132" s="199"/>
      <c r="L132" s="199"/>
      <c r="M132" s="199"/>
      <c r="N132" s="199"/>
      <c r="O132" s="199"/>
      <c r="P132" s="199"/>
      <c r="Q132" s="457"/>
    </row>
    <row r="133" spans="1:17" ht="12.75" hidden="1">
      <c r="A133" s="16"/>
      <c r="B133" s="16"/>
      <c r="C133" s="16"/>
      <c r="D133" s="16"/>
      <c r="E133" s="16"/>
      <c r="F133" s="16"/>
      <c r="G133" s="16"/>
      <c r="H133" s="16"/>
      <c r="I133" s="23"/>
      <c r="J133" s="199"/>
      <c r="K133" s="199"/>
      <c r="L133" s="199"/>
      <c r="M133" s="199"/>
      <c r="N133" s="199"/>
      <c r="O133" s="199"/>
      <c r="P133" s="199"/>
      <c r="Q133" s="457"/>
    </row>
    <row r="134" spans="1:17" ht="12.75" hidden="1">
      <c r="A134" s="16"/>
      <c r="B134" s="16"/>
      <c r="C134" s="16"/>
      <c r="D134" s="16"/>
      <c r="E134" s="16"/>
      <c r="F134" s="16"/>
      <c r="G134" s="16"/>
      <c r="H134" s="16"/>
      <c r="I134" s="16"/>
      <c r="J134" s="206"/>
      <c r="K134" s="206"/>
      <c r="L134" s="206"/>
      <c r="M134" s="206"/>
      <c r="N134" s="206"/>
      <c r="O134" s="206"/>
      <c r="P134" s="206"/>
      <c r="Q134" s="457"/>
    </row>
    <row r="135" spans="1:17" ht="12.75" hidden="1">
      <c r="A135" s="16"/>
      <c r="B135" s="16"/>
      <c r="C135" s="16"/>
      <c r="D135" s="16"/>
      <c r="E135" s="16"/>
      <c r="F135" s="11"/>
      <c r="G135" s="16"/>
      <c r="H135" s="16"/>
      <c r="I135" s="16"/>
      <c r="J135" s="66"/>
      <c r="K135" s="66"/>
      <c r="L135" s="66"/>
      <c r="M135" s="66"/>
      <c r="N135" s="66"/>
      <c r="O135" s="66"/>
      <c r="P135" s="66"/>
      <c r="Q135" s="457"/>
    </row>
    <row r="136" spans="1:17" ht="12.75">
      <c r="A136" s="16"/>
      <c r="B136" s="205">
        <v>7</v>
      </c>
      <c r="C136" s="16"/>
      <c r="D136" s="16"/>
      <c r="E136" s="16"/>
      <c r="F136" s="11" t="s">
        <v>732</v>
      </c>
      <c r="G136" s="16"/>
      <c r="H136" s="16"/>
      <c r="I136" s="16"/>
      <c r="J136" s="66"/>
      <c r="K136" s="66"/>
      <c r="L136" s="66"/>
      <c r="M136" s="66"/>
      <c r="N136" s="66"/>
      <c r="O136" s="66"/>
      <c r="P136" s="66"/>
      <c r="Q136" s="457"/>
    </row>
    <row r="137" spans="1:17" ht="12.75">
      <c r="A137" s="16"/>
      <c r="B137" s="127" t="s">
        <v>837</v>
      </c>
      <c r="C137" s="16"/>
      <c r="D137" s="16"/>
      <c r="E137" s="16"/>
      <c r="F137" s="742" t="s">
        <v>494</v>
      </c>
      <c r="G137" s="742"/>
      <c r="H137" s="742"/>
      <c r="I137" s="743"/>
      <c r="J137" s="206"/>
      <c r="K137" s="206"/>
      <c r="L137" s="66"/>
      <c r="M137" s="66"/>
      <c r="N137" s="206"/>
      <c r="O137" s="206"/>
      <c r="P137" s="206"/>
      <c r="Q137" s="457"/>
    </row>
    <row r="138" spans="1:17" s="15" customFormat="1" ht="12.75">
      <c r="A138" s="11"/>
      <c r="B138" s="11"/>
      <c r="C138" s="11">
        <v>3</v>
      </c>
      <c r="D138" s="11"/>
      <c r="E138" s="11"/>
      <c r="F138" s="11"/>
      <c r="G138" s="11" t="s">
        <v>810</v>
      </c>
      <c r="H138" s="11"/>
      <c r="I138" s="11"/>
      <c r="J138" s="119">
        <f>J140</f>
        <v>1846</v>
      </c>
      <c r="K138" s="119">
        <f>K140</f>
        <v>1846</v>
      </c>
      <c r="L138" s="119"/>
      <c r="M138" s="119"/>
      <c r="N138" s="119">
        <f>N140</f>
        <v>1846</v>
      </c>
      <c r="O138" s="119">
        <f>O140</f>
        <v>1846</v>
      </c>
      <c r="P138" s="119">
        <f>P140</f>
        <v>1652</v>
      </c>
      <c r="Q138" s="457">
        <f>P138/O138*100</f>
        <v>89.4907908992416</v>
      </c>
    </row>
    <row r="139" spans="1:17" ht="12.75" hidden="1">
      <c r="A139" s="16"/>
      <c r="B139" s="16"/>
      <c r="C139" s="16"/>
      <c r="D139" s="16"/>
      <c r="E139" s="16"/>
      <c r="F139" s="16"/>
      <c r="G139" s="16"/>
      <c r="H139" s="16" t="s">
        <v>478</v>
      </c>
      <c r="I139" s="16" t="s">
        <v>479</v>
      </c>
      <c r="J139" s="66"/>
      <c r="K139" s="66"/>
      <c r="L139" s="66"/>
      <c r="M139" s="66"/>
      <c r="N139" s="66"/>
      <c r="O139" s="66"/>
      <c r="P139" s="66"/>
      <c r="Q139" s="457" t="e">
        <f>P139/O139*100</f>
        <v>#DIV/0!</v>
      </c>
    </row>
    <row r="140" spans="1:17" ht="12.75">
      <c r="A140" s="16"/>
      <c r="B140" s="16"/>
      <c r="C140" s="16"/>
      <c r="D140" s="16"/>
      <c r="E140" s="16">
        <v>4</v>
      </c>
      <c r="F140" s="16"/>
      <c r="G140" s="16"/>
      <c r="H140" s="395" t="s">
        <v>854</v>
      </c>
      <c r="I140" s="16"/>
      <c r="J140" s="66">
        <v>1846</v>
      </c>
      <c r="K140" s="66">
        <v>1846</v>
      </c>
      <c r="L140" s="66"/>
      <c r="M140" s="66"/>
      <c r="N140" s="66">
        <v>1846</v>
      </c>
      <c r="O140" s="66">
        <v>1846</v>
      </c>
      <c r="P140" s="66">
        <v>1652</v>
      </c>
      <c r="Q140" s="457">
        <f>P140/O140*100</f>
        <v>89.4907908992416</v>
      </c>
    </row>
    <row r="141" spans="1:17" ht="12.75">
      <c r="A141" s="16"/>
      <c r="B141" s="16"/>
      <c r="C141" s="16"/>
      <c r="D141" s="16"/>
      <c r="E141" s="16"/>
      <c r="F141" s="730" t="s">
        <v>482</v>
      </c>
      <c r="G141" s="745"/>
      <c r="H141" s="745"/>
      <c r="I141" s="745"/>
      <c r="J141" s="206">
        <f>J140</f>
        <v>1846</v>
      </c>
      <c r="K141" s="206">
        <f>K140</f>
        <v>1846</v>
      </c>
      <c r="L141" s="66"/>
      <c r="M141" s="66"/>
      <c r="N141" s="206">
        <f>N140</f>
        <v>1846</v>
      </c>
      <c r="O141" s="206">
        <f>O140</f>
        <v>1846</v>
      </c>
      <c r="P141" s="206">
        <f>P140</f>
        <v>1652</v>
      </c>
      <c r="Q141" s="457">
        <f>P141/O141*100</f>
        <v>89.4907908992416</v>
      </c>
    </row>
    <row r="142" spans="1:17" ht="12.75">
      <c r="A142" s="16"/>
      <c r="B142" s="16"/>
      <c r="C142" s="16"/>
      <c r="D142" s="16"/>
      <c r="E142" s="16"/>
      <c r="F142" s="16"/>
      <c r="G142" s="16"/>
      <c r="H142" s="16"/>
      <c r="I142" s="16"/>
      <c r="J142" s="66"/>
      <c r="K142" s="66"/>
      <c r="L142" s="66"/>
      <c r="M142" s="66"/>
      <c r="N142" s="66"/>
      <c r="O142" s="66"/>
      <c r="P142" s="66"/>
      <c r="Q142" s="457"/>
    </row>
    <row r="143" spans="1:17" ht="12.75">
      <c r="A143" s="16"/>
      <c r="B143" s="16"/>
      <c r="C143" s="16"/>
      <c r="D143" s="16"/>
      <c r="E143" s="16"/>
      <c r="F143" s="16"/>
      <c r="G143" s="16"/>
      <c r="H143" s="16"/>
      <c r="I143" s="16"/>
      <c r="J143" s="66"/>
      <c r="K143" s="66"/>
      <c r="L143" s="66"/>
      <c r="M143" s="66"/>
      <c r="N143" s="66"/>
      <c r="O143" s="66"/>
      <c r="P143" s="66"/>
      <c r="Q143" s="457"/>
    </row>
    <row r="144" spans="1:17" ht="12.75" hidden="1">
      <c r="A144" s="16"/>
      <c r="B144" s="205">
        <v>8</v>
      </c>
      <c r="C144" s="16"/>
      <c r="D144" s="16"/>
      <c r="E144" s="16"/>
      <c r="F144" s="11" t="s">
        <v>502</v>
      </c>
      <c r="G144" s="16"/>
      <c r="H144" s="16"/>
      <c r="I144" s="16"/>
      <c r="J144" s="66"/>
      <c r="K144" s="66"/>
      <c r="L144" s="66"/>
      <c r="M144" s="66"/>
      <c r="N144" s="66"/>
      <c r="O144" s="66"/>
      <c r="P144" s="66"/>
      <c r="Q144" s="457"/>
    </row>
    <row r="145" spans="1:17" ht="12.75" hidden="1">
      <c r="A145" s="16"/>
      <c r="B145" s="11"/>
      <c r="C145" s="11">
        <v>9</v>
      </c>
      <c r="D145" s="11"/>
      <c r="E145" s="11"/>
      <c r="F145" s="11"/>
      <c r="G145" s="11" t="s">
        <v>733</v>
      </c>
      <c r="H145" s="11"/>
      <c r="I145" s="11"/>
      <c r="J145" s="119"/>
      <c r="K145" s="119"/>
      <c r="L145" s="119"/>
      <c r="M145" s="119"/>
      <c r="N145" s="119"/>
      <c r="O145" s="119"/>
      <c r="P145" s="119"/>
      <c r="Q145" s="457"/>
    </row>
    <row r="146" spans="1:17" ht="12.75" hidden="1">
      <c r="A146" s="16"/>
      <c r="B146" s="16"/>
      <c r="C146" s="16"/>
      <c r="D146" s="16"/>
      <c r="E146" s="16"/>
      <c r="F146" s="16"/>
      <c r="G146" s="16"/>
      <c r="H146" s="16" t="s">
        <v>478</v>
      </c>
      <c r="I146" s="16" t="s">
        <v>479</v>
      </c>
      <c r="J146" s="66"/>
      <c r="K146" s="66"/>
      <c r="L146" s="66"/>
      <c r="M146" s="66"/>
      <c r="N146" s="66"/>
      <c r="O146" s="66"/>
      <c r="P146" s="66"/>
      <c r="Q146" s="457"/>
    </row>
    <row r="147" spans="1:17" ht="12.75" hidden="1">
      <c r="A147" s="16"/>
      <c r="B147" s="16"/>
      <c r="C147" s="16"/>
      <c r="D147" s="16"/>
      <c r="E147" s="16"/>
      <c r="F147" s="16"/>
      <c r="G147" s="16"/>
      <c r="H147" s="16" t="s">
        <v>480</v>
      </c>
      <c r="I147" s="16" t="s">
        <v>481</v>
      </c>
      <c r="J147" s="66"/>
      <c r="K147" s="66"/>
      <c r="L147" s="66"/>
      <c r="M147" s="66"/>
      <c r="N147" s="66"/>
      <c r="O147" s="66"/>
      <c r="P147" s="66"/>
      <c r="Q147" s="457"/>
    </row>
    <row r="148" spans="1:17" ht="12.75" hidden="1">
      <c r="A148" s="16"/>
      <c r="B148" s="16"/>
      <c r="C148" s="16"/>
      <c r="D148" s="16"/>
      <c r="E148" s="16"/>
      <c r="F148" s="16"/>
      <c r="G148" s="16"/>
      <c r="H148" s="16"/>
      <c r="I148" s="16" t="s">
        <v>791</v>
      </c>
      <c r="J148" s="66"/>
      <c r="K148" s="66"/>
      <c r="L148" s="66"/>
      <c r="M148" s="66"/>
      <c r="N148" s="66"/>
      <c r="O148" s="66"/>
      <c r="P148" s="66"/>
      <c r="Q148" s="457"/>
    </row>
    <row r="149" spans="1:17" ht="12.75" hidden="1">
      <c r="A149" s="16"/>
      <c r="B149" s="16"/>
      <c r="C149" s="16"/>
      <c r="D149" s="16"/>
      <c r="E149" s="16"/>
      <c r="F149" s="11" t="s">
        <v>482</v>
      </c>
      <c r="G149" s="16"/>
      <c r="H149" s="16"/>
      <c r="I149" s="16"/>
      <c r="J149" s="66"/>
      <c r="K149" s="66"/>
      <c r="L149" s="66"/>
      <c r="M149" s="66"/>
      <c r="N149" s="66"/>
      <c r="O149" s="66"/>
      <c r="P149" s="66"/>
      <c r="Q149" s="457"/>
    </row>
    <row r="150" spans="1:17" ht="12.75" hidden="1">
      <c r="A150" s="16"/>
      <c r="B150" s="16"/>
      <c r="C150" s="16"/>
      <c r="D150" s="16"/>
      <c r="E150" s="16"/>
      <c r="F150" s="11"/>
      <c r="G150" s="16"/>
      <c r="H150" s="16"/>
      <c r="I150" s="16"/>
      <c r="J150" s="66"/>
      <c r="K150" s="66"/>
      <c r="L150" s="66"/>
      <c r="M150" s="66"/>
      <c r="N150" s="66"/>
      <c r="O150" s="66"/>
      <c r="P150" s="66"/>
      <c r="Q150" s="457"/>
    </row>
    <row r="151" spans="1:17" ht="12.75">
      <c r="A151" s="16"/>
      <c r="B151" s="205">
        <v>8</v>
      </c>
      <c r="C151" s="16"/>
      <c r="D151" s="16"/>
      <c r="E151" s="16"/>
      <c r="F151" s="11" t="s">
        <v>734</v>
      </c>
      <c r="G151" s="16"/>
      <c r="H151" s="16"/>
      <c r="I151" s="16"/>
      <c r="J151" s="66"/>
      <c r="K151" s="66"/>
      <c r="L151" s="66"/>
      <c r="M151" s="66"/>
      <c r="N151" s="66"/>
      <c r="O151" s="66"/>
      <c r="P151" s="66"/>
      <c r="Q151" s="457"/>
    </row>
    <row r="152" spans="1:17" ht="12.75">
      <c r="A152" s="16"/>
      <c r="B152" s="127" t="s">
        <v>837</v>
      </c>
      <c r="C152" s="16"/>
      <c r="D152" s="16"/>
      <c r="E152" s="16"/>
      <c r="F152" s="742" t="s">
        <v>494</v>
      </c>
      <c r="G152" s="742"/>
      <c r="H152" s="742"/>
      <c r="I152" s="743"/>
      <c r="J152" s="206"/>
      <c r="K152" s="206"/>
      <c r="L152" s="66"/>
      <c r="M152" s="66"/>
      <c r="N152" s="206"/>
      <c r="O152" s="206"/>
      <c r="P152" s="206"/>
      <c r="Q152" s="457"/>
    </row>
    <row r="153" spans="1:17" ht="12.75">
      <c r="A153" s="16"/>
      <c r="B153" s="127"/>
      <c r="C153" s="11">
        <v>1</v>
      </c>
      <c r="D153" s="11"/>
      <c r="E153" s="11"/>
      <c r="F153" s="11"/>
      <c r="G153" s="742" t="s">
        <v>847</v>
      </c>
      <c r="H153" s="742"/>
      <c r="I153" s="743"/>
      <c r="J153" s="206">
        <f>J154</f>
        <v>23722</v>
      </c>
      <c r="K153" s="206">
        <f>K154</f>
        <v>23722</v>
      </c>
      <c r="L153" s="66"/>
      <c r="M153" s="66"/>
      <c r="N153" s="206">
        <f aca="true" t="shared" si="2" ref="N153:P154">N154</f>
        <v>28448</v>
      </c>
      <c r="O153" s="206">
        <f t="shared" si="2"/>
        <v>28448</v>
      </c>
      <c r="P153" s="206">
        <f t="shared" si="2"/>
        <v>25258</v>
      </c>
      <c r="Q153" s="457">
        <f aca="true" t="shared" si="3" ref="Q153:Q159">P153/O153*100</f>
        <v>88.78655793025871</v>
      </c>
    </row>
    <row r="154" spans="1:17" ht="12.75">
      <c r="A154" s="16"/>
      <c r="B154" s="127"/>
      <c r="C154" s="16"/>
      <c r="D154" s="205">
        <v>2</v>
      </c>
      <c r="E154" s="16"/>
      <c r="F154" s="398"/>
      <c r="G154" s="398"/>
      <c r="H154" s="758" t="s">
        <v>867</v>
      </c>
      <c r="I154" s="745"/>
      <c r="J154" s="206">
        <f>J155</f>
        <v>23722</v>
      </c>
      <c r="K154" s="206">
        <f>K155</f>
        <v>23722</v>
      </c>
      <c r="L154" s="66"/>
      <c r="M154" s="66"/>
      <c r="N154" s="206">
        <f t="shared" si="2"/>
        <v>28448</v>
      </c>
      <c r="O154" s="206">
        <f t="shared" si="2"/>
        <v>28448</v>
      </c>
      <c r="P154" s="206">
        <f t="shared" si="2"/>
        <v>25258</v>
      </c>
      <c r="Q154" s="457">
        <f t="shared" si="3"/>
        <v>88.78655793025871</v>
      </c>
    </row>
    <row r="155" spans="1:17" ht="12.75">
      <c r="A155" s="16"/>
      <c r="B155" s="127"/>
      <c r="C155" s="16"/>
      <c r="D155" s="205"/>
      <c r="E155" s="16"/>
      <c r="F155" s="398"/>
      <c r="G155" s="398"/>
      <c r="H155" s="16" t="s">
        <v>480</v>
      </c>
      <c r="I155" s="16" t="s">
        <v>735</v>
      </c>
      <c r="J155" s="66">
        <v>23722</v>
      </c>
      <c r="K155" s="66">
        <v>23722</v>
      </c>
      <c r="L155" s="66"/>
      <c r="M155" s="66"/>
      <c r="N155" s="66">
        <v>28448</v>
      </c>
      <c r="O155" s="66">
        <v>28448</v>
      </c>
      <c r="P155" s="66">
        <v>25258</v>
      </c>
      <c r="Q155" s="457">
        <f t="shared" si="3"/>
        <v>88.78655793025871</v>
      </c>
    </row>
    <row r="156" spans="1:17" ht="12.75">
      <c r="A156" s="16"/>
      <c r="B156" s="205"/>
      <c r="C156" s="11">
        <v>3</v>
      </c>
      <c r="D156" s="11"/>
      <c r="E156" s="11"/>
      <c r="F156" s="11"/>
      <c r="G156" s="11" t="s">
        <v>810</v>
      </c>
      <c r="H156" s="11"/>
      <c r="I156" s="11"/>
      <c r="J156" s="66">
        <f>J157+J158</f>
        <v>1431</v>
      </c>
      <c r="K156" s="66">
        <f>K157+K158</f>
        <v>1431</v>
      </c>
      <c r="L156" s="66"/>
      <c r="M156" s="66"/>
      <c r="N156" s="66">
        <f>N157+N158</f>
        <v>1431</v>
      </c>
      <c r="O156" s="66">
        <f>O157+O158</f>
        <v>1431</v>
      </c>
      <c r="P156" s="66">
        <f>P157+P158</f>
        <v>1593</v>
      </c>
      <c r="Q156" s="457">
        <f t="shared" si="3"/>
        <v>111.32075471698113</v>
      </c>
    </row>
    <row r="157" spans="1:17" ht="12.75">
      <c r="A157" s="16"/>
      <c r="B157" s="205"/>
      <c r="C157" s="16"/>
      <c r="D157" s="16"/>
      <c r="E157" s="16">
        <v>1</v>
      </c>
      <c r="F157" s="11"/>
      <c r="G157" s="16"/>
      <c r="H157" s="749" t="s">
        <v>859</v>
      </c>
      <c r="I157" s="745"/>
      <c r="J157" s="66">
        <v>1124</v>
      </c>
      <c r="K157" s="66">
        <v>1124</v>
      </c>
      <c r="L157" s="66"/>
      <c r="M157" s="66"/>
      <c r="N157" s="66">
        <v>1124</v>
      </c>
      <c r="O157" s="66">
        <v>1124</v>
      </c>
      <c r="P157" s="66">
        <v>1254</v>
      </c>
      <c r="Q157" s="457">
        <f t="shared" si="3"/>
        <v>111.56583629893237</v>
      </c>
    </row>
    <row r="158" spans="1:17" ht="12.75">
      <c r="A158" s="16"/>
      <c r="B158" s="205"/>
      <c r="C158" s="16"/>
      <c r="D158" s="16"/>
      <c r="E158" s="16">
        <v>6</v>
      </c>
      <c r="F158" s="16"/>
      <c r="G158" s="16"/>
      <c r="H158" s="395" t="s">
        <v>856</v>
      </c>
      <c r="I158" s="16"/>
      <c r="J158" s="66">
        <v>307</v>
      </c>
      <c r="K158" s="66">
        <v>307</v>
      </c>
      <c r="L158" s="66"/>
      <c r="M158" s="66"/>
      <c r="N158" s="66">
        <v>307</v>
      </c>
      <c r="O158" s="66">
        <v>307</v>
      </c>
      <c r="P158" s="66">
        <v>339</v>
      </c>
      <c r="Q158" s="457">
        <f t="shared" si="3"/>
        <v>110.42345276872965</v>
      </c>
    </row>
    <row r="159" spans="1:17" ht="12.75">
      <c r="A159" s="16"/>
      <c r="B159" s="205"/>
      <c r="C159" s="16"/>
      <c r="D159" s="16"/>
      <c r="E159" s="16"/>
      <c r="F159" s="11" t="s">
        <v>482</v>
      </c>
      <c r="G159" s="16"/>
      <c r="H159" s="16"/>
      <c r="I159" s="16"/>
      <c r="J159" s="206">
        <f>J155+J157+J158</f>
        <v>25153</v>
      </c>
      <c r="K159" s="206">
        <f>K155+K157+K158</f>
        <v>25153</v>
      </c>
      <c r="L159" s="66"/>
      <c r="M159" s="66"/>
      <c r="N159" s="206">
        <f>N155+N157+N158</f>
        <v>29879</v>
      </c>
      <c r="O159" s="206">
        <f>O155+O157+O158</f>
        <v>29879</v>
      </c>
      <c r="P159" s="206">
        <f>P155+P157+P158</f>
        <v>26851</v>
      </c>
      <c r="Q159" s="457">
        <f t="shared" si="3"/>
        <v>89.86579202784564</v>
      </c>
    </row>
    <row r="160" spans="1:17" ht="12.75">
      <c r="A160" s="16"/>
      <c r="B160" s="205"/>
      <c r="C160" s="16"/>
      <c r="D160" s="16"/>
      <c r="E160" s="16"/>
      <c r="F160" s="11"/>
      <c r="G160" s="16"/>
      <c r="H160" s="16"/>
      <c r="I160" s="16"/>
      <c r="J160" s="66"/>
      <c r="K160" s="66"/>
      <c r="L160" s="66"/>
      <c r="M160" s="66"/>
      <c r="N160" s="66"/>
      <c r="O160" s="66"/>
      <c r="P160" s="66"/>
      <c r="Q160" s="457"/>
    </row>
    <row r="161" spans="1:17" ht="12.75" hidden="1">
      <c r="A161" s="16"/>
      <c r="B161" s="11"/>
      <c r="C161" s="11"/>
      <c r="D161" s="11"/>
      <c r="E161" s="11"/>
      <c r="F161" s="11"/>
      <c r="G161" s="11"/>
      <c r="H161" s="11"/>
      <c r="I161" s="11"/>
      <c r="J161" s="119"/>
      <c r="K161" s="119"/>
      <c r="L161" s="119"/>
      <c r="M161" s="119"/>
      <c r="N161" s="119"/>
      <c r="O161" s="119"/>
      <c r="P161" s="119"/>
      <c r="Q161" s="457"/>
    </row>
    <row r="162" spans="1:17" ht="12.75" hidden="1">
      <c r="A162" s="16"/>
      <c r="B162" s="16"/>
      <c r="C162" s="16"/>
      <c r="D162" s="16"/>
      <c r="E162" s="16"/>
      <c r="F162" s="16"/>
      <c r="G162" s="16"/>
      <c r="H162" s="16"/>
      <c r="I162" s="16"/>
      <c r="J162" s="66"/>
      <c r="K162" s="66"/>
      <c r="L162" s="66"/>
      <c r="M162" s="66"/>
      <c r="N162" s="66"/>
      <c r="O162" s="66"/>
      <c r="P162" s="66"/>
      <c r="Q162" s="457"/>
    </row>
    <row r="163" spans="1:17" ht="12.75" hidden="1">
      <c r="A163" s="16"/>
      <c r="B163" s="16"/>
      <c r="C163" s="16"/>
      <c r="D163" s="16"/>
      <c r="E163" s="16"/>
      <c r="F163" s="16"/>
      <c r="G163" s="16"/>
      <c r="H163" s="16"/>
      <c r="I163" s="16"/>
      <c r="J163" s="66"/>
      <c r="K163" s="66"/>
      <c r="L163" s="66"/>
      <c r="M163" s="66"/>
      <c r="N163" s="66"/>
      <c r="O163" s="66"/>
      <c r="P163" s="66"/>
      <c r="Q163" s="457"/>
    </row>
    <row r="164" spans="1:17" ht="12.75" hidden="1">
      <c r="A164" s="16"/>
      <c r="B164" s="16"/>
      <c r="C164" s="16"/>
      <c r="D164" s="16"/>
      <c r="E164" s="16"/>
      <c r="F164" s="11"/>
      <c r="G164" s="16"/>
      <c r="H164" s="16"/>
      <c r="I164" s="16"/>
      <c r="J164" s="66"/>
      <c r="K164" s="66"/>
      <c r="L164" s="66"/>
      <c r="M164" s="66"/>
      <c r="N164" s="66"/>
      <c r="O164" s="66"/>
      <c r="P164" s="66"/>
      <c r="Q164" s="457"/>
    </row>
    <row r="165" spans="1:17" ht="12.75" hidden="1">
      <c r="A165" s="16"/>
      <c r="B165" s="16"/>
      <c r="C165" s="16"/>
      <c r="D165" s="16"/>
      <c r="E165" s="16"/>
      <c r="F165" s="16"/>
      <c r="G165" s="16"/>
      <c r="H165" s="16"/>
      <c r="I165" s="16"/>
      <c r="J165" s="66"/>
      <c r="K165" s="66"/>
      <c r="L165" s="66"/>
      <c r="M165" s="66"/>
      <c r="N165" s="66"/>
      <c r="O165" s="66"/>
      <c r="P165" s="66"/>
      <c r="Q165" s="457"/>
    </row>
    <row r="166" spans="1:17" ht="12.75" hidden="1">
      <c r="A166" s="16"/>
      <c r="B166" s="16"/>
      <c r="C166" s="16"/>
      <c r="D166" s="16"/>
      <c r="E166" s="16"/>
      <c r="F166" s="16"/>
      <c r="G166" s="16"/>
      <c r="H166" s="16"/>
      <c r="I166" s="16"/>
      <c r="J166" s="66"/>
      <c r="K166" s="66"/>
      <c r="L166" s="66"/>
      <c r="M166" s="66"/>
      <c r="N166" s="66"/>
      <c r="O166" s="66"/>
      <c r="P166" s="66"/>
      <c r="Q166" s="457"/>
    </row>
    <row r="167" spans="1:17" ht="12.75" hidden="1">
      <c r="A167" s="16"/>
      <c r="B167" s="16"/>
      <c r="C167" s="16"/>
      <c r="D167" s="16"/>
      <c r="E167" s="16"/>
      <c r="F167" s="16"/>
      <c r="G167" s="16"/>
      <c r="H167" s="16"/>
      <c r="I167" s="16"/>
      <c r="J167" s="66"/>
      <c r="K167" s="66"/>
      <c r="L167" s="206"/>
      <c r="M167" s="206"/>
      <c r="N167" s="66"/>
      <c r="O167" s="66"/>
      <c r="P167" s="66"/>
      <c r="Q167" s="457"/>
    </row>
    <row r="168" spans="1:17" ht="12.75" hidden="1">
      <c r="A168" s="16"/>
      <c r="B168" s="16"/>
      <c r="C168" s="16"/>
      <c r="D168" s="16"/>
      <c r="E168" s="16"/>
      <c r="F168" s="16"/>
      <c r="G168" s="16"/>
      <c r="H168" s="16"/>
      <c r="I168" s="16"/>
      <c r="J168" s="66"/>
      <c r="K168" s="66"/>
      <c r="L168" s="226"/>
      <c r="M168" s="226"/>
      <c r="N168" s="66"/>
      <c r="O168" s="66"/>
      <c r="P168" s="66"/>
      <c r="Q168" s="457"/>
    </row>
    <row r="169" spans="1:17" ht="12.75" hidden="1">
      <c r="A169" s="16"/>
      <c r="B169" s="16"/>
      <c r="C169" s="16"/>
      <c r="D169" s="16"/>
      <c r="E169" s="16"/>
      <c r="F169" s="16"/>
      <c r="G169" s="16"/>
      <c r="H169" s="16"/>
      <c r="I169" s="16"/>
      <c r="J169" s="66"/>
      <c r="K169" s="66"/>
      <c r="L169" s="66"/>
      <c r="M169" s="66"/>
      <c r="N169" s="66"/>
      <c r="O169" s="66"/>
      <c r="P169" s="66"/>
      <c r="Q169" s="457"/>
    </row>
    <row r="170" spans="1:17" ht="12.75" hidden="1">
      <c r="A170" s="16"/>
      <c r="B170" s="16"/>
      <c r="C170" s="16"/>
      <c r="D170" s="16"/>
      <c r="E170" s="16"/>
      <c r="F170" s="16"/>
      <c r="G170" s="16"/>
      <c r="H170" s="16"/>
      <c r="I170" s="16"/>
      <c r="J170" s="66"/>
      <c r="K170" s="66"/>
      <c r="L170" s="66"/>
      <c r="M170" s="66"/>
      <c r="N170" s="66"/>
      <c r="O170" s="66"/>
      <c r="P170" s="66"/>
      <c r="Q170" s="457"/>
    </row>
    <row r="171" spans="1:17" ht="12.75" hidden="1">
      <c r="A171" s="16"/>
      <c r="B171" s="16"/>
      <c r="C171" s="16"/>
      <c r="D171" s="16"/>
      <c r="E171" s="16"/>
      <c r="F171" s="16"/>
      <c r="G171" s="16"/>
      <c r="H171" s="16"/>
      <c r="I171" s="16"/>
      <c r="J171" s="66"/>
      <c r="K171" s="66"/>
      <c r="L171" s="66"/>
      <c r="M171" s="66"/>
      <c r="N171" s="66"/>
      <c r="O171" s="66"/>
      <c r="P171" s="66"/>
      <c r="Q171" s="457"/>
    </row>
    <row r="172" spans="1:17" ht="12.75" hidden="1">
      <c r="A172" s="16"/>
      <c r="B172" s="16"/>
      <c r="C172" s="16"/>
      <c r="D172" s="16"/>
      <c r="E172" s="16"/>
      <c r="F172" s="16"/>
      <c r="G172" s="16"/>
      <c r="H172" s="16"/>
      <c r="I172" s="16"/>
      <c r="J172" s="66"/>
      <c r="K172" s="66"/>
      <c r="L172" s="66"/>
      <c r="M172" s="66"/>
      <c r="N172" s="66"/>
      <c r="O172" s="66"/>
      <c r="P172" s="66"/>
      <c r="Q172" s="457"/>
    </row>
    <row r="173" spans="1:17" ht="12.75" hidden="1">
      <c r="A173" s="16"/>
      <c r="B173" s="16"/>
      <c r="C173" s="16"/>
      <c r="D173" s="16"/>
      <c r="E173" s="16"/>
      <c r="F173" s="16"/>
      <c r="G173" s="16"/>
      <c r="H173" s="16"/>
      <c r="I173" s="16"/>
      <c r="J173" s="66"/>
      <c r="K173" s="66"/>
      <c r="L173" s="226"/>
      <c r="M173" s="226"/>
      <c r="N173" s="66"/>
      <c r="O173" s="66"/>
      <c r="P173" s="66"/>
      <c r="Q173" s="457"/>
    </row>
    <row r="174" spans="1:17" ht="12.75" hidden="1">
      <c r="A174" s="16"/>
      <c r="B174" s="16"/>
      <c r="C174" s="16"/>
      <c r="D174" s="16"/>
      <c r="E174" s="16"/>
      <c r="F174" s="16"/>
      <c r="G174" s="16"/>
      <c r="H174" s="16"/>
      <c r="I174" s="16"/>
      <c r="J174" s="66"/>
      <c r="K174" s="66"/>
      <c r="L174" s="66"/>
      <c r="M174" s="66"/>
      <c r="N174" s="66"/>
      <c r="O174" s="66"/>
      <c r="P174" s="66"/>
      <c r="Q174" s="457"/>
    </row>
    <row r="175" spans="1:17" ht="12.75" hidden="1">
      <c r="A175" s="16"/>
      <c r="B175" s="16"/>
      <c r="C175" s="16"/>
      <c r="D175" s="16"/>
      <c r="E175" s="16"/>
      <c r="F175" s="16"/>
      <c r="G175" s="16"/>
      <c r="H175" s="16"/>
      <c r="I175" s="16"/>
      <c r="J175" s="66"/>
      <c r="K175" s="66"/>
      <c r="L175" s="206"/>
      <c r="M175" s="206"/>
      <c r="N175" s="66"/>
      <c r="O175" s="66"/>
      <c r="P175" s="66"/>
      <c r="Q175" s="457"/>
    </row>
    <row r="176" spans="1:17" ht="12.75" hidden="1">
      <c r="A176" s="16"/>
      <c r="B176" s="16"/>
      <c r="C176" s="16"/>
      <c r="D176" s="16"/>
      <c r="E176" s="16"/>
      <c r="F176" s="16"/>
      <c r="G176" s="16"/>
      <c r="H176" s="16"/>
      <c r="I176" s="16"/>
      <c r="J176" s="66"/>
      <c r="K176" s="66"/>
      <c r="L176" s="66"/>
      <c r="M176" s="66"/>
      <c r="N176" s="66"/>
      <c r="O176" s="66"/>
      <c r="P176" s="66"/>
      <c r="Q176" s="457"/>
    </row>
    <row r="177" spans="1:17" ht="12.75" hidden="1">
      <c r="A177" s="16"/>
      <c r="B177" s="205">
        <v>10</v>
      </c>
      <c r="C177" s="16"/>
      <c r="D177" s="16"/>
      <c r="E177" s="16"/>
      <c r="F177" s="205" t="s">
        <v>741</v>
      </c>
      <c r="G177" s="16"/>
      <c r="H177" s="16"/>
      <c r="I177" s="16"/>
      <c r="J177" s="66"/>
      <c r="K177" s="66"/>
      <c r="L177" s="66"/>
      <c r="M177" s="66"/>
      <c r="N177" s="66"/>
      <c r="O177" s="66"/>
      <c r="P177" s="66"/>
      <c r="Q177" s="457"/>
    </row>
    <row r="178" spans="1:17" ht="12.75" hidden="1">
      <c r="A178" s="16"/>
      <c r="B178" s="16"/>
      <c r="C178" s="16">
        <v>10</v>
      </c>
      <c r="D178" s="16"/>
      <c r="E178" s="16"/>
      <c r="F178" s="16"/>
      <c r="G178" s="11" t="s">
        <v>740</v>
      </c>
      <c r="H178" s="16"/>
      <c r="I178" s="16"/>
      <c r="J178" s="206"/>
      <c r="K178" s="206"/>
      <c r="L178" s="206"/>
      <c r="M178" s="206"/>
      <c r="N178" s="206"/>
      <c r="O178" s="206"/>
      <c r="P178" s="206"/>
      <c r="Q178" s="457"/>
    </row>
    <row r="179" spans="1:17" ht="12.75" hidden="1">
      <c r="A179" s="16"/>
      <c r="B179" s="16"/>
      <c r="C179" s="16"/>
      <c r="D179" s="16"/>
      <c r="E179" s="16"/>
      <c r="F179" s="16"/>
      <c r="G179" s="16"/>
      <c r="H179" s="128" t="s">
        <v>742</v>
      </c>
      <c r="I179" s="16"/>
      <c r="J179" s="66"/>
      <c r="K179" s="66"/>
      <c r="L179" s="66"/>
      <c r="M179" s="66"/>
      <c r="N179" s="66"/>
      <c r="O179" s="66"/>
      <c r="P179" s="66"/>
      <c r="Q179" s="457"/>
    </row>
    <row r="180" spans="1:17" ht="12.75" hidden="1">
      <c r="A180" s="16"/>
      <c r="B180" s="16"/>
      <c r="C180" s="16"/>
      <c r="D180" s="16"/>
      <c r="E180" s="16"/>
      <c r="F180" s="11" t="s">
        <v>482</v>
      </c>
      <c r="G180" s="16"/>
      <c r="H180" s="16"/>
      <c r="I180" s="16"/>
      <c r="J180" s="206"/>
      <c r="K180" s="206"/>
      <c r="L180" s="206"/>
      <c r="M180" s="206"/>
      <c r="N180" s="206"/>
      <c r="O180" s="206"/>
      <c r="P180" s="206"/>
      <c r="Q180" s="457"/>
    </row>
    <row r="181" spans="1:17" ht="12.75" hidden="1">
      <c r="A181" s="16"/>
      <c r="B181" s="16"/>
      <c r="C181" s="16"/>
      <c r="D181" s="16"/>
      <c r="E181" s="16"/>
      <c r="F181" s="11"/>
      <c r="G181" s="16"/>
      <c r="H181" s="16"/>
      <c r="I181" s="16"/>
      <c r="J181" s="66"/>
      <c r="K181" s="66"/>
      <c r="L181" s="66"/>
      <c r="M181" s="66"/>
      <c r="N181" s="66"/>
      <c r="O181" s="66"/>
      <c r="P181" s="66"/>
      <c r="Q181" s="457"/>
    </row>
    <row r="182" spans="1:17" ht="12.75" hidden="1">
      <c r="A182" s="16"/>
      <c r="B182" s="205">
        <v>11</v>
      </c>
      <c r="C182" s="16"/>
      <c r="D182" s="16"/>
      <c r="E182" s="16"/>
      <c r="F182" s="205" t="s">
        <v>654</v>
      </c>
      <c r="G182" s="16"/>
      <c r="H182" s="16"/>
      <c r="I182" s="16"/>
      <c r="J182" s="66"/>
      <c r="K182" s="66"/>
      <c r="L182" s="66"/>
      <c r="M182" s="66"/>
      <c r="N182" s="66"/>
      <c r="O182" s="66"/>
      <c r="P182" s="66"/>
      <c r="Q182" s="457"/>
    </row>
    <row r="183" spans="1:17" ht="12.75" hidden="1">
      <c r="A183" s="16"/>
      <c r="B183" s="16"/>
      <c r="C183" s="16">
        <v>10</v>
      </c>
      <c r="D183" s="16"/>
      <c r="E183" s="16"/>
      <c r="F183" s="16"/>
      <c r="G183" s="11" t="s">
        <v>740</v>
      </c>
      <c r="H183" s="16"/>
      <c r="I183" s="16"/>
      <c r="J183" s="66"/>
      <c r="K183" s="66"/>
      <c r="L183" s="206"/>
      <c r="M183" s="206"/>
      <c r="N183" s="66"/>
      <c r="O183" s="66"/>
      <c r="P183" s="66"/>
      <c r="Q183" s="457"/>
    </row>
    <row r="184" spans="1:17" ht="12.75" hidden="1">
      <c r="A184" s="16"/>
      <c r="B184" s="16"/>
      <c r="C184" s="16"/>
      <c r="D184" s="16"/>
      <c r="E184" s="16"/>
      <c r="F184" s="16"/>
      <c r="G184" s="16"/>
      <c r="H184" s="128" t="s">
        <v>478</v>
      </c>
      <c r="I184" s="16" t="s">
        <v>792</v>
      </c>
      <c r="J184" s="66"/>
      <c r="K184" s="66"/>
      <c r="L184" s="66"/>
      <c r="M184" s="66"/>
      <c r="N184" s="66"/>
      <c r="O184" s="66"/>
      <c r="P184" s="66"/>
      <c r="Q184" s="457"/>
    </row>
    <row r="185" spans="1:17" ht="12.75" hidden="1">
      <c r="A185" s="16"/>
      <c r="B185" s="16"/>
      <c r="C185" s="16"/>
      <c r="D185" s="16"/>
      <c r="E185" s="16"/>
      <c r="F185" s="11" t="s">
        <v>482</v>
      </c>
      <c r="G185" s="16"/>
      <c r="H185" s="16"/>
      <c r="I185" s="16"/>
      <c r="J185" s="206"/>
      <c r="K185" s="206"/>
      <c r="L185" s="206"/>
      <c r="M185" s="206"/>
      <c r="N185" s="206"/>
      <c r="O185" s="206"/>
      <c r="P185" s="206"/>
      <c r="Q185" s="457"/>
    </row>
    <row r="186" spans="1:17" ht="12.75" hidden="1">
      <c r="A186" s="16"/>
      <c r="B186" s="16"/>
      <c r="C186" s="16"/>
      <c r="D186" s="16"/>
      <c r="E186" s="16"/>
      <c r="F186" s="11"/>
      <c r="G186" s="16"/>
      <c r="H186" s="16"/>
      <c r="I186" s="16"/>
      <c r="J186" s="66"/>
      <c r="K186" s="66"/>
      <c r="L186" s="66"/>
      <c r="M186" s="66"/>
      <c r="N186" s="66"/>
      <c r="O186" s="66"/>
      <c r="P186" s="66"/>
      <c r="Q186" s="457"/>
    </row>
    <row r="187" spans="1:17" ht="12.75" hidden="1">
      <c r="A187" s="16"/>
      <c r="B187" s="16"/>
      <c r="C187" s="16"/>
      <c r="D187" s="16"/>
      <c r="E187" s="16"/>
      <c r="F187" s="11"/>
      <c r="G187" s="16"/>
      <c r="H187" s="16"/>
      <c r="I187" s="16"/>
      <c r="J187" s="66"/>
      <c r="K187" s="66"/>
      <c r="L187" s="66"/>
      <c r="M187" s="66"/>
      <c r="N187" s="66"/>
      <c r="O187" s="66"/>
      <c r="P187" s="66"/>
      <c r="Q187" s="457"/>
    </row>
    <row r="188" spans="1:17" ht="12.75" hidden="1">
      <c r="A188" s="16"/>
      <c r="B188" s="16"/>
      <c r="C188" s="16"/>
      <c r="D188" s="16"/>
      <c r="E188" s="16"/>
      <c r="F188" s="11"/>
      <c r="G188" s="16"/>
      <c r="H188" s="16"/>
      <c r="I188" s="16"/>
      <c r="J188" s="66"/>
      <c r="K188" s="66"/>
      <c r="L188" s="66"/>
      <c r="M188" s="66"/>
      <c r="N188" s="66"/>
      <c r="O188" s="66"/>
      <c r="P188" s="66"/>
      <c r="Q188" s="457"/>
    </row>
    <row r="189" spans="1:17" ht="12.75" hidden="1">
      <c r="A189" s="16"/>
      <c r="B189" s="16"/>
      <c r="C189" s="16"/>
      <c r="D189" s="16"/>
      <c r="E189" s="16"/>
      <c r="F189" s="11"/>
      <c r="G189" s="16"/>
      <c r="H189" s="16"/>
      <c r="I189" s="16"/>
      <c r="J189" s="66"/>
      <c r="K189" s="66"/>
      <c r="L189" s="66"/>
      <c r="M189" s="66"/>
      <c r="N189" s="66"/>
      <c r="O189" s="66"/>
      <c r="P189" s="66"/>
      <c r="Q189" s="457"/>
    </row>
    <row r="190" spans="1:17" ht="12.75">
      <c r="A190" s="16"/>
      <c r="B190" s="205">
        <v>9</v>
      </c>
      <c r="C190" s="16"/>
      <c r="D190" s="16"/>
      <c r="E190" s="16"/>
      <c r="F190" s="205" t="s">
        <v>731</v>
      </c>
      <c r="G190" s="16"/>
      <c r="H190" s="16"/>
      <c r="I190" s="16"/>
      <c r="J190" s="66"/>
      <c r="K190" s="66"/>
      <c r="L190" s="66"/>
      <c r="M190" s="66"/>
      <c r="N190" s="66"/>
      <c r="O190" s="66"/>
      <c r="P190" s="66"/>
      <c r="Q190" s="457"/>
    </row>
    <row r="191" spans="1:17" ht="12.75">
      <c r="A191" s="16"/>
      <c r="B191" s="127" t="s">
        <v>837</v>
      </c>
      <c r="C191" s="16"/>
      <c r="D191" s="16"/>
      <c r="E191" s="16"/>
      <c r="F191" s="742" t="s">
        <v>494</v>
      </c>
      <c r="G191" s="742"/>
      <c r="H191" s="742"/>
      <c r="I191" s="743"/>
      <c r="J191" s="206"/>
      <c r="K191" s="206"/>
      <c r="L191" s="66"/>
      <c r="M191" s="66"/>
      <c r="N191" s="206"/>
      <c r="O191" s="206"/>
      <c r="P191" s="206"/>
      <c r="Q191" s="457"/>
    </row>
    <row r="192" spans="1:17" ht="12.75">
      <c r="A192" s="16"/>
      <c r="B192" s="127"/>
      <c r="C192" s="11">
        <v>3</v>
      </c>
      <c r="D192" s="11"/>
      <c r="E192" s="11"/>
      <c r="F192" s="11"/>
      <c r="G192" s="11" t="s">
        <v>810</v>
      </c>
      <c r="H192" s="11"/>
      <c r="I192" s="11"/>
      <c r="J192" s="206">
        <f>J193+J194</f>
        <v>1351</v>
      </c>
      <c r="K192" s="206">
        <f>K193+K194</f>
        <v>1351</v>
      </c>
      <c r="L192" s="66"/>
      <c r="M192" s="66"/>
      <c r="N192" s="206">
        <f>N193+N194</f>
        <v>1351</v>
      </c>
      <c r="O192" s="206">
        <f>O193+O194</f>
        <v>1351</v>
      </c>
      <c r="P192" s="206">
        <f>P193+P194</f>
        <v>2194</v>
      </c>
      <c r="Q192" s="457">
        <f>P192/O192*100</f>
        <v>162.3982235381199</v>
      </c>
    </row>
    <row r="193" spans="1:17" ht="12.75">
      <c r="A193" s="16"/>
      <c r="B193" s="205"/>
      <c r="C193" s="16"/>
      <c r="D193" s="16"/>
      <c r="E193" s="16">
        <v>3</v>
      </c>
      <c r="F193" s="205"/>
      <c r="G193" s="16"/>
      <c r="H193" s="395" t="s">
        <v>858</v>
      </c>
      <c r="I193" s="16"/>
      <c r="J193" s="66">
        <v>265</v>
      </c>
      <c r="K193" s="66">
        <v>265</v>
      </c>
      <c r="L193" s="66"/>
      <c r="M193" s="66"/>
      <c r="N193" s="66">
        <v>265</v>
      </c>
      <c r="O193" s="66">
        <v>265</v>
      </c>
      <c r="P193" s="66">
        <v>2194</v>
      </c>
      <c r="Q193" s="457">
        <f>P193/O193*100</f>
        <v>827.9245283018869</v>
      </c>
    </row>
    <row r="194" spans="1:17" ht="12.75">
      <c r="A194" s="16"/>
      <c r="B194" s="205"/>
      <c r="C194" s="16"/>
      <c r="D194" s="16"/>
      <c r="E194" s="16">
        <v>4</v>
      </c>
      <c r="F194" s="205"/>
      <c r="G194" s="16"/>
      <c r="H194" s="395" t="s">
        <v>853</v>
      </c>
      <c r="I194" s="16"/>
      <c r="J194" s="66">
        <v>1086</v>
      </c>
      <c r="K194" s="66">
        <v>1086</v>
      </c>
      <c r="L194" s="66"/>
      <c r="M194" s="66"/>
      <c r="N194" s="66">
        <v>1086</v>
      </c>
      <c r="O194" s="66">
        <v>1086</v>
      </c>
      <c r="P194" s="66">
        <v>0</v>
      </c>
      <c r="Q194" s="457">
        <f>P194/O194*100</f>
        <v>0</v>
      </c>
    </row>
    <row r="195" spans="1:17" ht="12.75">
      <c r="A195" s="16"/>
      <c r="B195" s="205">
        <v>2</v>
      </c>
      <c r="C195" s="16"/>
      <c r="D195" s="16"/>
      <c r="E195" s="16"/>
      <c r="F195" s="11" t="s">
        <v>868</v>
      </c>
      <c r="G195" s="16"/>
      <c r="H195" s="16"/>
      <c r="I195" s="16"/>
      <c r="J195" s="206"/>
      <c r="K195" s="206"/>
      <c r="L195" s="66"/>
      <c r="M195" s="66"/>
      <c r="N195" s="206"/>
      <c r="O195" s="206"/>
      <c r="P195" s="206"/>
      <c r="Q195" s="457"/>
    </row>
    <row r="196" spans="1:17" ht="12.75">
      <c r="A196" s="16"/>
      <c r="B196" s="205"/>
      <c r="C196" s="205">
        <v>1</v>
      </c>
      <c r="D196" s="205"/>
      <c r="E196" s="205"/>
      <c r="F196" s="205"/>
      <c r="G196" s="205" t="s">
        <v>1004</v>
      </c>
      <c r="H196" s="205"/>
      <c r="I196" s="205"/>
      <c r="J196" s="66">
        <v>0</v>
      </c>
      <c r="K196" s="206">
        <f>K197</f>
        <v>1100</v>
      </c>
      <c r="L196" s="66"/>
      <c r="M196" s="66"/>
      <c r="N196" s="206">
        <f>N197</f>
        <v>1100</v>
      </c>
      <c r="O196" s="206">
        <f>O197</f>
        <v>1100</v>
      </c>
      <c r="P196" s="206">
        <f>P197</f>
        <v>600</v>
      </c>
      <c r="Q196" s="457">
        <f>P196/O196*100</f>
        <v>54.54545454545454</v>
      </c>
    </row>
    <row r="197" spans="1:17" ht="12.75">
      <c r="A197" s="16"/>
      <c r="B197" s="205"/>
      <c r="C197" s="16"/>
      <c r="D197" s="16"/>
      <c r="E197" s="16">
        <v>1</v>
      </c>
      <c r="F197" s="205"/>
      <c r="G197" s="16"/>
      <c r="H197" s="16" t="s">
        <v>1005</v>
      </c>
      <c r="I197" s="16"/>
      <c r="J197" s="66">
        <v>0</v>
      </c>
      <c r="K197" s="66">
        <v>1100</v>
      </c>
      <c r="L197" s="66"/>
      <c r="M197" s="66"/>
      <c r="N197" s="66">
        <v>1100</v>
      </c>
      <c r="O197" s="66">
        <v>1100</v>
      </c>
      <c r="P197" s="66">
        <v>600</v>
      </c>
      <c r="Q197" s="457">
        <f>P197/O197*100</f>
        <v>54.54545454545454</v>
      </c>
    </row>
    <row r="198" spans="1:17" ht="12.75">
      <c r="A198" s="16"/>
      <c r="B198" s="16"/>
      <c r="C198" s="11"/>
      <c r="D198" s="11"/>
      <c r="E198" s="11"/>
      <c r="F198" s="11" t="s">
        <v>482</v>
      </c>
      <c r="G198" s="11"/>
      <c r="H198" s="11"/>
      <c r="I198" s="11"/>
      <c r="J198" s="206">
        <f>J192+J196</f>
        <v>1351</v>
      </c>
      <c r="K198" s="206">
        <f>K192+K196</f>
        <v>2451</v>
      </c>
      <c r="L198" s="206"/>
      <c r="M198" s="206"/>
      <c r="N198" s="206">
        <f>N192+N196</f>
        <v>2451</v>
      </c>
      <c r="O198" s="206">
        <f>O192+O196</f>
        <v>2451</v>
      </c>
      <c r="P198" s="206">
        <f>P192+P196</f>
        <v>2794</v>
      </c>
      <c r="Q198" s="457">
        <f>P198/O198*100</f>
        <v>113.99428804569563</v>
      </c>
    </row>
    <row r="199" spans="1:17" ht="12.75">
      <c r="A199" s="16"/>
      <c r="B199" s="16"/>
      <c r="C199" s="16"/>
      <c r="D199" s="16"/>
      <c r="E199" s="16"/>
      <c r="F199" s="16"/>
      <c r="G199" s="16"/>
      <c r="H199" s="738"/>
      <c r="I199" s="738"/>
      <c r="J199" s="66"/>
      <c r="K199" s="66"/>
      <c r="L199" s="66"/>
      <c r="M199" s="66"/>
      <c r="N199" s="66"/>
      <c r="O199" s="66"/>
      <c r="P199" s="66"/>
      <c r="Q199" s="457"/>
    </row>
    <row r="200" spans="1:17" ht="12.75">
      <c r="A200" s="16"/>
      <c r="B200" s="16"/>
      <c r="C200" s="16"/>
      <c r="D200" s="16"/>
      <c r="E200" s="16"/>
      <c r="F200" s="16"/>
      <c r="G200" s="16"/>
      <c r="H200" s="16"/>
      <c r="I200" s="16"/>
      <c r="J200" s="206"/>
      <c r="K200" s="206"/>
      <c r="L200" s="206"/>
      <c r="M200" s="206"/>
      <c r="N200" s="206"/>
      <c r="O200" s="206"/>
      <c r="P200" s="206"/>
      <c r="Q200" s="457"/>
    </row>
    <row r="201" spans="1:17" ht="12.75">
      <c r="A201" s="16"/>
      <c r="B201" s="16"/>
      <c r="C201" s="16"/>
      <c r="D201" s="16"/>
      <c r="E201" s="16"/>
      <c r="F201" s="11"/>
      <c r="G201" s="16"/>
      <c r="H201" s="16"/>
      <c r="I201" s="16"/>
      <c r="J201" s="206"/>
      <c r="K201" s="206"/>
      <c r="L201" s="206"/>
      <c r="M201" s="206"/>
      <c r="N201" s="206"/>
      <c r="O201" s="206"/>
      <c r="P201" s="206"/>
      <c r="Q201" s="457"/>
    </row>
    <row r="202" spans="1:17" ht="12.75">
      <c r="A202" s="16"/>
      <c r="B202" s="11">
        <v>10</v>
      </c>
      <c r="C202" s="11"/>
      <c r="D202" s="11"/>
      <c r="E202" s="11"/>
      <c r="F202" s="724" t="s">
        <v>818</v>
      </c>
      <c r="G202" s="724"/>
      <c r="H202" s="724"/>
      <c r="I202" s="724"/>
      <c r="J202" s="206"/>
      <c r="K202" s="206"/>
      <c r="L202" s="206"/>
      <c r="M202" s="206"/>
      <c r="N202" s="206"/>
      <c r="O202" s="206"/>
      <c r="P202" s="206"/>
      <c r="Q202" s="457"/>
    </row>
    <row r="203" spans="1:17" ht="12.75">
      <c r="A203" s="16"/>
      <c r="B203" s="127" t="s">
        <v>837</v>
      </c>
      <c r="C203" s="16"/>
      <c r="D203" s="16"/>
      <c r="E203" s="16"/>
      <c r="F203" s="742" t="s">
        <v>494</v>
      </c>
      <c r="G203" s="742"/>
      <c r="H203" s="742"/>
      <c r="I203" s="743"/>
      <c r="J203" s="206"/>
      <c r="K203" s="206"/>
      <c r="L203" s="206"/>
      <c r="M203" s="206"/>
      <c r="N203" s="206"/>
      <c r="O203" s="206"/>
      <c r="P203" s="206"/>
      <c r="Q203" s="457"/>
    </row>
    <row r="204" spans="1:17" ht="12.75">
      <c r="A204" s="16"/>
      <c r="B204" s="127"/>
      <c r="C204" s="16">
        <v>1</v>
      </c>
      <c r="D204" s="16"/>
      <c r="E204" s="16"/>
      <c r="F204" s="16"/>
      <c r="G204" s="744" t="s">
        <v>847</v>
      </c>
      <c r="H204" s="744"/>
      <c r="I204" s="743"/>
      <c r="J204" s="199">
        <f>J205</f>
        <v>600</v>
      </c>
      <c r="K204" s="199">
        <f>K205</f>
        <v>600</v>
      </c>
      <c r="L204" s="206"/>
      <c r="M204" s="206"/>
      <c r="N204" s="199">
        <f>N205</f>
        <v>600</v>
      </c>
      <c r="O204" s="199">
        <f>O205</f>
        <v>600</v>
      </c>
      <c r="P204" s="199">
        <f>P205</f>
        <v>915</v>
      </c>
      <c r="Q204" s="457">
        <f>P204/O204*100</f>
        <v>152.5</v>
      </c>
    </row>
    <row r="205" spans="1:17" ht="12.75">
      <c r="A205" s="16"/>
      <c r="B205" s="127"/>
      <c r="C205" s="16"/>
      <c r="D205" s="221">
        <v>2</v>
      </c>
      <c r="E205" s="16"/>
      <c r="F205" s="399"/>
      <c r="G205" s="399"/>
      <c r="H205" s="748" t="s">
        <v>867</v>
      </c>
      <c r="I205" s="743"/>
      <c r="J205" s="199">
        <f>J206</f>
        <v>600</v>
      </c>
      <c r="K205" s="199">
        <f>K206</f>
        <v>600</v>
      </c>
      <c r="L205" s="206"/>
      <c r="M205" s="206"/>
      <c r="N205" s="199">
        <f>N206</f>
        <v>600</v>
      </c>
      <c r="O205" s="199">
        <f>O206</f>
        <v>600</v>
      </c>
      <c r="P205" s="199">
        <v>915</v>
      </c>
      <c r="Q205" s="457">
        <f>P205/O205*100</f>
        <v>152.5</v>
      </c>
    </row>
    <row r="206" spans="1:17" ht="12.75">
      <c r="A206" s="16"/>
      <c r="B206" s="16"/>
      <c r="C206" s="16"/>
      <c r="D206" s="16"/>
      <c r="E206" s="16"/>
      <c r="F206" s="11"/>
      <c r="G206" s="16"/>
      <c r="H206" s="16" t="s">
        <v>480</v>
      </c>
      <c r="I206" s="16" t="s">
        <v>487</v>
      </c>
      <c r="J206" s="199">
        <v>600</v>
      </c>
      <c r="K206" s="199">
        <v>600</v>
      </c>
      <c r="L206" s="206"/>
      <c r="M206" s="206"/>
      <c r="N206" s="199">
        <v>600</v>
      </c>
      <c r="O206" s="199">
        <v>600</v>
      </c>
      <c r="P206" s="199">
        <v>915</v>
      </c>
      <c r="Q206" s="457">
        <f>P206/O206*100</f>
        <v>152.5</v>
      </c>
    </row>
    <row r="207" spans="1:17" ht="12.75">
      <c r="A207" s="16"/>
      <c r="B207" s="205">
        <v>2</v>
      </c>
      <c r="C207" s="16"/>
      <c r="D207" s="16"/>
      <c r="E207" s="16"/>
      <c r="F207" s="11" t="s">
        <v>868</v>
      </c>
      <c r="G207" s="16"/>
      <c r="H207" s="16"/>
      <c r="I207" s="16"/>
      <c r="J207" s="199"/>
      <c r="K207" s="199"/>
      <c r="L207" s="206"/>
      <c r="M207" s="206"/>
      <c r="N207" s="199"/>
      <c r="O207" s="199"/>
      <c r="P207" s="199"/>
      <c r="Q207" s="457"/>
    </row>
    <row r="208" spans="1:17" ht="12.75">
      <c r="A208" s="16"/>
      <c r="B208" s="16"/>
      <c r="C208" s="205">
        <v>1</v>
      </c>
      <c r="D208" s="205"/>
      <c r="E208" s="205"/>
      <c r="F208" s="205"/>
      <c r="G208" s="205" t="s">
        <v>1004</v>
      </c>
      <c r="H208" s="205"/>
      <c r="I208" s="205"/>
      <c r="J208" s="206">
        <f aca="true" t="shared" si="4" ref="J208:P208">J209</f>
        <v>0</v>
      </c>
      <c r="K208" s="206">
        <f t="shared" si="4"/>
        <v>0</v>
      </c>
      <c r="L208" s="206">
        <f t="shared" si="4"/>
        <v>0</v>
      </c>
      <c r="M208" s="206">
        <f t="shared" si="4"/>
        <v>0</v>
      </c>
      <c r="N208" s="206">
        <f t="shared" si="4"/>
        <v>0</v>
      </c>
      <c r="O208" s="206">
        <f t="shared" si="4"/>
        <v>100</v>
      </c>
      <c r="P208" s="206">
        <f t="shared" si="4"/>
        <v>100</v>
      </c>
      <c r="Q208" s="457">
        <f>P208/O208*100</f>
        <v>100</v>
      </c>
    </row>
    <row r="209" spans="1:17" ht="12.75">
      <c r="A209" s="16"/>
      <c r="B209" s="16"/>
      <c r="C209" s="16"/>
      <c r="D209" s="16"/>
      <c r="E209" s="16"/>
      <c r="F209" s="11"/>
      <c r="G209" s="16"/>
      <c r="H209" s="16" t="s">
        <v>480</v>
      </c>
      <c r="I209" s="16" t="s">
        <v>1059</v>
      </c>
      <c r="J209" s="199">
        <v>0</v>
      </c>
      <c r="K209" s="199">
        <v>0</v>
      </c>
      <c r="L209" s="206"/>
      <c r="M209" s="206"/>
      <c r="N209" s="199">
        <v>0</v>
      </c>
      <c r="O209" s="199">
        <v>100</v>
      </c>
      <c r="P209" s="199">
        <v>100</v>
      </c>
      <c r="Q209" s="457">
        <f aca="true" t="shared" si="5" ref="Q209:Q270">P209/O209*100</f>
        <v>100</v>
      </c>
    </row>
    <row r="210" spans="1:17" ht="12.75" hidden="1">
      <c r="A210" s="16"/>
      <c r="B210" s="16"/>
      <c r="C210" s="16"/>
      <c r="D210" s="16"/>
      <c r="E210" s="16"/>
      <c r="F210" s="11"/>
      <c r="G210" s="16"/>
      <c r="H210" s="16"/>
      <c r="I210" s="16"/>
      <c r="J210" s="199"/>
      <c r="K210" s="199"/>
      <c r="L210" s="206"/>
      <c r="M210" s="206"/>
      <c r="N210" s="199"/>
      <c r="O210" s="199"/>
      <c r="P210" s="199"/>
      <c r="Q210" s="457" t="e">
        <f t="shared" si="5"/>
        <v>#DIV/0!</v>
      </c>
    </row>
    <row r="211" spans="1:17" ht="12.75">
      <c r="A211" s="16"/>
      <c r="B211" s="16"/>
      <c r="C211" s="16"/>
      <c r="D211" s="16"/>
      <c r="E211" s="16"/>
      <c r="F211" s="11" t="s">
        <v>482</v>
      </c>
      <c r="G211" s="16"/>
      <c r="H211" s="16"/>
      <c r="I211" s="16"/>
      <c r="J211" s="206">
        <f>J206</f>
        <v>600</v>
      </c>
      <c r="K211" s="206">
        <f>K206</f>
        <v>600</v>
      </c>
      <c r="L211" s="206"/>
      <c r="M211" s="206"/>
      <c r="N211" s="206">
        <f>N206</f>
        <v>600</v>
      </c>
      <c r="O211" s="206">
        <f>O206+O208</f>
        <v>700</v>
      </c>
      <c r="P211" s="206">
        <f>P206+P208</f>
        <v>1015</v>
      </c>
      <c r="Q211" s="457">
        <f t="shared" si="5"/>
        <v>145</v>
      </c>
    </row>
    <row r="212" spans="1:17" ht="12.75">
      <c r="A212" s="16"/>
      <c r="B212" s="16"/>
      <c r="C212" s="16"/>
      <c r="D212" s="16"/>
      <c r="E212" s="16"/>
      <c r="F212" s="11"/>
      <c r="G212" s="16"/>
      <c r="H212" s="16"/>
      <c r="I212" s="16"/>
      <c r="J212" s="206"/>
      <c r="K212" s="206"/>
      <c r="L212" s="206"/>
      <c r="M212" s="206"/>
      <c r="N212" s="206"/>
      <c r="O212" s="206"/>
      <c r="P212" s="206"/>
      <c r="Q212" s="457"/>
    </row>
    <row r="213" spans="1:17" ht="12.75">
      <c r="A213" s="16"/>
      <c r="B213" s="11">
        <v>11</v>
      </c>
      <c r="C213" s="11"/>
      <c r="D213" s="11"/>
      <c r="E213" s="11"/>
      <c r="F213" s="724" t="s">
        <v>1007</v>
      </c>
      <c r="G213" s="724"/>
      <c r="H213" s="724"/>
      <c r="I213" s="724"/>
      <c r="J213" s="206"/>
      <c r="K213" s="206"/>
      <c r="L213" s="206"/>
      <c r="M213" s="206"/>
      <c r="N213" s="206"/>
      <c r="O213" s="206"/>
      <c r="P213" s="206"/>
      <c r="Q213" s="457"/>
    </row>
    <row r="214" spans="1:17" ht="12.75">
      <c r="A214" s="16"/>
      <c r="B214" s="205">
        <v>2</v>
      </c>
      <c r="C214" s="16"/>
      <c r="D214" s="16"/>
      <c r="E214" s="16"/>
      <c r="F214" s="11" t="s">
        <v>868</v>
      </c>
      <c r="G214" s="16"/>
      <c r="H214" s="16"/>
      <c r="I214" s="16"/>
      <c r="J214" s="206"/>
      <c r="K214" s="206"/>
      <c r="L214" s="206"/>
      <c r="M214" s="206"/>
      <c r="N214" s="206"/>
      <c r="O214" s="206"/>
      <c r="P214" s="206"/>
      <c r="Q214" s="457"/>
    </row>
    <row r="215" spans="1:17" ht="12.75">
      <c r="A215" s="16"/>
      <c r="B215" s="16"/>
      <c r="C215" s="205">
        <v>2</v>
      </c>
      <c r="D215" s="205"/>
      <c r="E215" s="205"/>
      <c r="F215" s="205"/>
      <c r="G215" s="205" t="s">
        <v>1008</v>
      </c>
      <c r="H215" s="205"/>
      <c r="I215" s="205"/>
      <c r="J215" s="206">
        <v>0</v>
      </c>
      <c r="K215" s="206">
        <f>K216</f>
        <v>215647</v>
      </c>
      <c r="L215" s="206"/>
      <c r="M215" s="206"/>
      <c r="N215" s="206">
        <f>N216</f>
        <v>215647</v>
      </c>
      <c r="O215" s="206">
        <f>O216</f>
        <v>215647</v>
      </c>
      <c r="P215" s="206">
        <f>P216</f>
        <v>174575</v>
      </c>
      <c r="Q215" s="457">
        <f t="shared" si="5"/>
        <v>80.95405918004887</v>
      </c>
    </row>
    <row r="216" spans="1:17" ht="12.75">
      <c r="A216" s="16"/>
      <c r="B216" s="16"/>
      <c r="C216" s="16"/>
      <c r="D216" s="16"/>
      <c r="E216" s="16"/>
      <c r="F216" s="11"/>
      <c r="G216" s="16"/>
      <c r="H216" s="16" t="s">
        <v>478</v>
      </c>
      <c r="I216" s="16" t="s">
        <v>1009</v>
      </c>
      <c r="J216" s="206">
        <v>0</v>
      </c>
      <c r="K216" s="199">
        <v>215647</v>
      </c>
      <c r="L216" s="206"/>
      <c r="M216" s="206"/>
      <c r="N216" s="199">
        <v>215647</v>
      </c>
      <c r="O216" s="199">
        <v>215647</v>
      </c>
      <c r="P216" s="199">
        <v>174575</v>
      </c>
      <c r="Q216" s="457">
        <f t="shared" si="5"/>
        <v>80.95405918004887</v>
      </c>
    </row>
    <row r="217" spans="1:17" ht="12.75">
      <c r="A217" s="16"/>
      <c r="B217" s="16"/>
      <c r="C217" s="16"/>
      <c r="D217" s="16"/>
      <c r="E217" s="16"/>
      <c r="F217" s="11" t="s">
        <v>482</v>
      </c>
      <c r="G217" s="16"/>
      <c r="H217" s="16"/>
      <c r="I217" s="16"/>
      <c r="J217" s="206">
        <f>J215</f>
        <v>0</v>
      </c>
      <c r="K217" s="206">
        <f>K215</f>
        <v>215647</v>
      </c>
      <c r="L217" s="206"/>
      <c r="M217" s="206"/>
      <c r="N217" s="206">
        <f>N215</f>
        <v>215647</v>
      </c>
      <c r="O217" s="206">
        <f>O215</f>
        <v>215647</v>
      </c>
      <c r="P217" s="206">
        <f>P215</f>
        <v>174575</v>
      </c>
      <c r="Q217" s="457">
        <f t="shared" si="5"/>
        <v>80.95405918004887</v>
      </c>
    </row>
    <row r="218" spans="1:17" ht="12.75">
      <c r="A218" s="16"/>
      <c r="B218" s="16"/>
      <c r="C218" s="16"/>
      <c r="D218" s="16"/>
      <c r="E218" s="16"/>
      <c r="F218" s="11"/>
      <c r="G218" s="16"/>
      <c r="H218" s="16"/>
      <c r="I218" s="16"/>
      <c r="J218" s="206"/>
      <c r="K218" s="206"/>
      <c r="L218" s="206"/>
      <c r="M218" s="206"/>
      <c r="N218" s="206"/>
      <c r="O218" s="206"/>
      <c r="P218" s="206"/>
      <c r="Q218" s="457"/>
    </row>
    <row r="219" spans="1:17" ht="12.75">
      <c r="A219" s="16"/>
      <c r="B219" s="11">
        <v>12</v>
      </c>
      <c r="C219" s="11"/>
      <c r="D219" s="11"/>
      <c r="E219" s="11"/>
      <c r="F219" s="724" t="s">
        <v>654</v>
      </c>
      <c r="G219" s="724"/>
      <c r="H219" s="724"/>
      <c r="I219" s="724"/>
      <c r="J219" s="206"/>
      <c r="K219" s="206"/>
      <c r="L219" s="206"/>
      <c r="M219" s="206"/>
      <c r="N219" s="206"/>
      <c r="O219" s="206"/>
      <c r="P219" s="206"/>
      <c r="Q219" s="457"/>
    </row>
    <row r="220" spans="1:17" ht="12.75">
      <c r="A220" s="16"/>
      <c r="B220" s="205">
        <v>2</v>
      </c>
      <c r="C220" s="16"/>
      <c r="D220" s="16"/>
      <c r="E220" s="16"/>
      <c r="F220" s="11" t="s">
        <v>868</v>
      </c>
      <c r="G220" s="16"/>
      <c r="H220" s="16"/>
      <c r="I220" s="16"/>
      <c r="J220" s="206"/>
      <c r="K220" s="206"/>
      <c r="L220" s="206"/>
      <c r="M220" s="206"/>
      <c r="N220" s="206"/>
      <c r="O220" s="206"/>
      <c r="P220" s="206"/>
      <c r="Q220" s="457"/>
    </row>
    <row r="221" spans="1:17" ht="12.75">
      <c r="A221" s="16"/>
      <c r="B221" s="16"/>
      <c r="C221" s="205">
        <v>2</v>
      </c>
      <c r="D221" s="205"/>
      <c r="E221" s="205"/>
      <c r="F221" s="205"/>
      <c r="G221" s="205" t="s">
        <v>1008</v>
      </c>
      <c r="H221" s="205"/>
      <c r="I221" s="205"/>
      <c r="J221" s="206">
        <v>0</v>
      </c>
      <c r="K221" s="206">
        <v>0</v>
      </c>
      <c r="L221" s="206"/>
      <c r="M221" s="206"/>
      <c r="N221" s="206">
        <v>11859</v>
      </c>
      <c r="O221" s="206">
        <v>11859</v>
      </c>
      <c r="P221" s="206">
        <v>5683</v>
      </c>
      <c r="Q221" s="457">
        <f t="shared" si="5"/>
        <v>47.92140989965427</v>
      </c>
    </row>
    <row r="222" spans="1:17" ht="12.75">
      <c r="A222" s="16"/>
      <c r="B222" s="16"/>
      <c r="C222" s="16"/>
      <c r="D222" s="16"/>
      <c r="E222" s="16"/>
      <c r="F222" s="11"/>
      <c r="G222" s="16"/>
      <c r="H222" s="16" t="s">
        <v>478</v>
      </c>
      <c r="I222" s="16" t="s">
        <v>1040</v>
      </c>
      <c r="J222" s="206">
        <v>0</v>
      </c>
      <c r="K222" s="199">
        <v>0</v>
      </c>
      <c r="L222" s="206"/>
      <c r="M222" s="206"/>
      <c r="N222" s="199">
        <v>11859</v>
      </c>
      <c r="O222" s="199">
        <v>11859</v>
      </c>
      <c r="P222" s="199">
        <v>5683</v>
      </c>
      <c r="Q222" s="457">
        <f t="shared" si="5"/>
        <v>47.92140989965427</v>
      </c>
    </row>
    <row r="223" spans="1:17" ht="12.75">
      <c r="A223" s="16"/>
      <c r="B223" s="16"/>
      <c r="C223" s="16"/>
      <c r="D223" s="16"/>
      <c r="E223" s="16"/>
      <c r="F223" s="11" t="s">
        <v>482</v>
      </c>
      <c r="G223" s="16"/>
      <c r="H223" s="16"/>
      <c r="I223" s="16"/>
      <c r="J223" s="206">
        <v>0</v>
      </c>
      <c r="K223" s="206">
        <v>0</v>
      </c>
      <c r="L223" s="206"/>
      <c r="M223" s="206"/>
      <c r="N223" s="206">
        <v>11859</v>
      </c>
      <c r="O223" s="206">
        <v>11859</v>
      </c>
      <c r="P223" s="206">
        <v>5683</v>
      </c>
      <c r="Q223" s="457">
        <f t="shared" si="5"/>
        <v>47.92140989965427</v>
      </c>
    </row>
    <row r="224" spans="1:17" ht="12.75">
      <c r="A224" s="16"/>
      <c r="B224" s="16"/>
      <c r="C224" s="16"/>
      <c r="D224" s="16"/>
      <c r="E224" s="16"/>
      <c r="F224" s="11"/>
      <c r="G224" s="16"/>
      <c r="H224" s="16"/>
      <c r="I224" s="16"/>
      <c r="J224" s="206"/>
      <c r="K224" s="206"/>
      <c r="L224" s="206"/>
      <c r="M224" s="206"/>
      <c r="N224" s="206"/>
      <c r="O224" s="206"/>
      <c r="P224" s="206"/>
      <c r="Q224" s="457"/>
    </row>
    <row r="225" spans="1:17" ht="12.75">
      <c r="A225" s="16"/>
      <c r="B225" s="11">
        <v>12</v>
      </c>
      <c r="C225" s="11"/>
      <c r="D225" s="11"/>
      <c r="E225" s="11"/>
      <c r="F225" s="724" t="s">
        <v>741</v>
      </c>
      <c r="G225" s="724"/>
      <c r="H225" s="724"/>
      <c r="I225" s="724"/>
      <c r="J225" s="206"/>
      <c r="K225" s="206"/>
      <c r="L225" s="206"/>
      <c r="M225" s="206"/>
      <c r="N225" s="206"/>
      <c r="O225" s="206"/>
      <c r="P225" s="206"/>
      <c r="Q225" s="457"/>
    </row>
    <row r="226" spans="1:17" ht="12.75">
      <c r="A226" s="16"/>
      <c r="B226" s="205">
        <v>2</v>
      </c>
      <c r="C226" s="16"/>
      <c r="D226" s="16"/>
      <c r="E226" s="16"/>
      <c r="F226" s="11" t="s">
        <v>868</v>
      </c>
      <c r="G226" s="16"/>
      <c r="H226" s="16"/>
      <c r="I226" s="16"/>
      <c r="J226" s="206"/>
      <c r="K226" s="206"/>
      <c r="L226" s="206"/>
      <c r="M226" s="206"/>
      <c r="N226" s="206"/>
      <c r="O226" s="206"/>
      <c r="P226" s="206"/>
      <c r="Q226" s="457"/>
    </row>
    <row r="227" spans="1:17" ht="12.75">
      <c r="A227" s="16"/>
      <c r="B227" s="16"/>
      <c r="C227" s="205">
        <v>2</v>
      </c>
      <c r="D227" s="205"/>
      <c r="E227" s="205"/>
      <c r="F227" s="205"/>
      <c r="G227" s="205" t="s">
        <v>1008</v>
      </c>
      <c r="H227" s="205"/>
      <c r="I227" s="205"/>
      <c r="J227" s="206">
        <v>0</v>
      </c>
      <c r="K227" s="206">
        <v>0</v>
      </c>
      <c r="L227" s="206"/>
      <c r="M227" s="206"/>
      <c r="N227" s="206">
        <v>6985</v>
      </c>
      <c r="O227" s="206">
        <v>6985</v>
      </c>
      <c r="P227" s="206">
        <v>6985</v>
      </c>
      <c r="Q227" s="457">
        <f t="shared" si="5"/>
        <v>100</v>
      </c>
    </row>
    <row r="228" spans="1:17" ht="12.75">
      <c r="A228" s="16"/>
      <c r="B228" s="16"/>
      <c r="C228" s="16"/>
      <c r="D228" s="16"/>
      <c r="E228" s="16"/>
      <c r="F228" s="11"/>
      <c r="G228" s="16"/>
      <c r="H228" s="16" t="s">
        <v>478</v>
      </c>
      <c r="I228" s="16" t="s">
        <v>1041</v>
      </c>
      <c r="J228" s="206">
        <v>0</v>
      </c>
      <c r="K228" s="206">
        <v>0</v>
      </c>
      <c r="L228" s="206"/>
      <c r="M228" s="206"/>
      <c r="N228" s="199">
        <v>6985</v>
      </c>
      <c r="O228" s="199">
        <v>6985</v>
      </c>
      <c r="P228" s="199">
        <v>6985</v>
      </c>
      <c r="Q228" s="457">
        <f t="shared" si="5"/>
        <v>100</v>
      </c>
    </row>
    <row r="229" spans="1:17" ht="12.75">
      <c r="A229" s="16"/>
      <c r="B229" s="16"/>
      <c r="C229" s="16"/>
      <c r="D229" s="16"/>
      <c r="E229" s="16"/>
      <c r="F229" s="11" t="s">
        <v>482</v>
      </c>
      <c r="G229" s="16"/>
      <c r="H229" s="16"/>
      <c r="I229" s="16"/>
      <c r="J229" s="206">
        <v>0</v>
      </c>
      <c r="K229" s="206">
        <v>0</v>
      </c>
      <c r="L229" s="206"/>
      <c r="M229" s="206"/>
      <c r="N229" s="206">
        <v>6985</v>
      </c>
      <c r="O229" s="206">
        <v>6985</v>
      </c>
      <c r="P229" s="206">
        <v>6985</v>
      </c>
      <c r="Q229" s="457">
        <f t="shared" si="5"/>
        <v>100</v>
      </c>
    </row>
    <row r="230" spans="1:17" ht="12.75">
      <c r="A230" s="16"/>
      <c r="B230" s="16"/>
      <c r="C230" s="16"/>
      <c r="D230" s="16"/>
      <c r="E230" s="16"/>
      <c r="F230" s="11"/>
      <c r="G230" s="16"/>
      <c r="H230" s="16"/>
      <c r="I230" s="16"/>
      <c r="J230" s="206"/>
      <c r="K230" s="206"/>
      <c r="L230" s="206"/>
      <c r="M230" s="206"/>
      <c r="N230" s="206"/>
      <c r="O230" s="206"/>
      <c r="P230" s="206"/>
      <c r="Q230" s="457"/>
    </row>
    <row r="231" spans="1:17" ht="12.75">
      <c r="A231" s="16"/>
      <c r="B231" s="16"/>
      <c r="C231" s="16"/>
      <c r="D231" s="16"/>
      <c r="E231" s="16"/>
      <c r="F231" s="11"/>
      <c r="G231" s="16"/>
      <c r="H231" s="16"/>
      <c r="I231" s="16"/>
      <c r="J231" s="66"/>
      <c r="K231" s="66"/>
      <c r="L231" s="206"/>
      <c r="M231" s="206"/>
      <c r="N231" s="66"/>
      <c r="O231" s="66"/>
      <c r="P231" s="66"/>
      <c r="Q231" s="457"/>
    </row>
    <row r="232" spans="1:17" ht="14.25" hidden="1">
      <c r="A232" s="16"/>
      <c r="B232" s="12"/>
      <c r="C232" s="16"/>
      <c r="D232" s="16"/>
      <c r="E232" s="16"/>
      <c r="F232" s="16"/>
      <c r="G232" s="16"/>
      <c r="H232" s="16"/>
      <c r="I232" s="16"/>
      <c r="J232" s="16"/>
      <c r="K232" s="16"/>
      <c r="L232" s="206"/>
      <c r="M232" s="206"/>
      <c r="N232" s="16"/>
      <c r="O232" s="16"/>
      <c r="P232" s="16"/>
      <c r="Q232" s="457" t="e">
        <f t="shared" si="5"/>
        <v>#DIV/0!</v>
      </c>
    </row>
    <row r="233" spans="1:17" ht="14.25">
      <c r="A233" s="12" t="s">
        <v>819</v>
      </c>
      <c r="B233" s="16"/>
      <c r="C233" s="11"/>
      <c r="D233" s="11"/>
      <c r="E233" s="11"/>
      <c r="F233" s="12"/>
      <c r="G233" s="11"/>
      <c r="H233" s="11"/>
      <c r="I233" s="11"/>
      <c r="J233" s="131">
        <f>J211+J195+J159+J141+J111+J61+J49+J41+J26+J13</f>
        <v>266814</v>
      </c>
      <c r="K233" s="131">
        <f>K211+K198+K159+K141+K111+K61+K49+K41+K26+K13+K217</f>
        <v>488568</v>
      </c>
      <c r="L233" s="206"/>
      <c r="M233" s="206"/>
      <c r="N233" s="131">
        <f>N211+N198+N159+N141+N111+N61+N49+N41+N26+N13+N217+N223+N229</f>
        <v>523800</v>
      </c>
      <c r="O233" s="131">
        <f>O211+O198+O159+O141+O111+O61+O49+O41+O26+O13+O217+O223+O229</f>
        <v>561505</v>
      </c>
      <c r="P233" s="131">
        <f>P211+P198+P159+P141+P111+P61+P49+P41+P26+P13+P217+P223+P229</f>
        <v>502095</v>
      </c>
      <c r="Q233" s="457">
        <f t="shared" si="5"/>
        <v>89.41950650483967</v>
      </c>
    </row>
    <row r="234" spans="1:17" ht="13.5">
      <c r="A234" s="16"/>
      <c r="B234" s="127" t="s">
        <v>837</v>
      </c>
      <c r="C234" s="16"/>
      <c r="D234" s="16"/>
      <c r="E234" s="16"/>
      <c r="F234" s="393" t="s">
        <v>494</v>
      </c>
      <c r="G234" s="393"/>
      <c r="H234" s="393"/>
      <c r="I234" s="394"/>
      <c r="J234" s="413">
        <f>J236+J246+J252</f>
        <v>268165</v>
      </c>
      <c r="K234" s="413">
        <f>K236+K246+K252</f>
        <v>271821</v>
      </c>
      <c r="L234" s="206"/>
      <c r="M234" s="206"/>
      <c r="N234" s="413">
        <f>N236+N246+N252</f>
        <v>288209</v>
      </c>
      <c r="O234" s="413">
        <f>O236+O246+O252+O264</f>
        <v>304646</v>
      </c>
      <c r="P234" s="413">
        <f>P236+P246+P252+P264</f>
        <v>304012</v>
      </c>
      <c r="Q234" s="457">
        <f t="shared" si="5"/>
        <v>99.79188960301465</v>
      </c>
    </row>
    <row r="235" spans="1:17" ht="12.75" hidden="1">
      <c r="A235" s="16"/>
      <c r="B235" s="16"/>
      <c r="C235" s="16"/>
      <c r="D235" s="16"/>
      <c r="E235" s="16">
        <v>1</v>
      </c>
      <c r="F235" s="16"/>
      <c r="G235" s="16"/>
      <c r="H235" s="16"/>
      <c r="I235" s="721" t="s">
        <v>484</v>
      </c>
      <c r="J235" s="721"/>
      <c r="K235" s="206"/>
      <c r="L235" s="206"/>
      <c r="M235" s="206"/>
      <c r="N235" s="206"/>
      <c r="O235" s="206"/>
      <c r="P235" s="206"/>
      <c r="Q235" s="457" t="e">
        <f t="shared" si="5"/>
        <v>#DIV/0!</v>
      </c>
    </row>
    <row r="236" spans="1:17" ht="12.75">
      <c r="A236" s="16"/>
      <c r="B236" s="16"/>
      <c r="C236" s="11">
        <v>1</v>
      </c>
      <c r="D236" s="11"/>
      <c r="E236" s="11"/>
      <c r="F236" s="11"/>
      <c r="G236" s="393" t="s">
        <v>847</v>
      </c>
      <c r="H236" s="393"/>
      <c r="I236" s="410"/>
      <c r="J236" s="379">
        <f>J237+J244</f>
        <v>213411</v>
      </c>
      <c r="K236" s="379">
        <f>K237+K244+K245</f>
        <v>217067</v>
      </c>
      <c r="L236" s="206"/>
      <c r="M236" s="206"/>
      <c r="N236" s="379">
        <f>N237+N244+N245</f>
        <v>233455</v>
      </c>
      <c r="O236" s="379">
        <f>O237+O244+O245</f>
        <v>235123</v>
      </c>
      <c r="P236" s="379">
        <f>P237+P244+P245</f>
        <v>233958</v>
      </c>
      <c r="Q236" s="457">
        <f t="shared" si="5"/>
        <v>99.50451465828523</v>
      </c>
    </row>
    <row r="237" spans="1:17" ht="12.75">
      <c r="A237" s="16"/>
      <c r="B237" s="16"/>
      <c r="C237" s="16"/>
      <c r="D237" s="222">
        <v>1</v>
      </c>
      <c r="E237" s="222"/>
      <c r="F237" s="222"/>
      <c r="G237" s="222"/>
      <c r="H237" s="756" t="s">
        <v>848</v>
      </c>
      <c r="I237" s="757"/>
      <c r="J237" s="392">
        <f>J238+J239+J240+J241</f>
        <v>189089</v>
      </c>
      <c r="K237" s="392">
        <f>K238+K239+K240+K241+K242+K243</f>
        <v>190941</v>
      </c>
      <c r="L237" s="206"/>
      <c r="M237" s="206"/>
      <c r="N237" s="392">
        <f>N238+N239+N240+N241+N242+N243</f>
        <v>195219</v>
      </c>
      <c r="O237" s="392">
        <f>O238+O239+O240+O241+O242+O243</f>
        <v>196887</v>
      </c>
      <c r="P237" s="392">
        <f>P238+P239+P240+P241+P242+P243</f>
        <v>193970</v>
      </c>
      <c r="Q237" s="457">
        <f t="shared" si="5"/>
        <v>98.51843951098853</v>
      </c>
    </row>
    <row r="238" spans="1:17" ht="12.75">
      <c r="A238" s="16"/>
      <c r="B238" s="16"/>
      <c r="C238" s="16"/>
      <c r="D238" s="16"/>
      <c r="E238" s="16">
        <v>1</v>
      </c>
      <c r="F238" s="16"/>
      <c r="G238" s="16"/>
      <c r="H238" s="16"/>
      <c r="I238" s="397" t="s">
        <v>849</v>
      </c>
      <c r="J238" s="225">
        <f aca="true" t="shared" si="6" ref="J238:K241">J67</f>
        <v>94995</v>
      </c>
      <c r="K238" s="225">
        <f t="shared" si="6"/>
        <v>102419</v>
      </c>
      <c r="L238" s="206"/>
      <c r="M238" s="206"/>
      <c r="N238" s="225">
        <f aca="true" t="shared" si="7" ref="N238:O242">N67</f>
        <v>102419</v>
      </c>
      <c r="O238" s="225">
        <f t="shared" si="7"/>
        <v>102419</v>
      </c>
      <c r="P238" s="225">
        <f>P67</f>
        <v>102419</v>
      </c>
      <c r="Q238" s="457">
        <f t="shared" si="5"/>
        <v>100</v>
      </c>
    </row>
    <row r="239" spans="1:17" ht="25.5">
      <c r="A239" s="16"/>
      <c r="B239" s="16"/>
      <c r="C239" s="16"/>
      <c r="D239" s="16"/>
      <c r="E239" s="16">
        <v>2</v>
      </c>
      <c r="F239" s="16"/>
      <c r="G239" s="16"/>
      <c r="H239" s="16"/>
      <c r="I239" s="397" t="s">
        <v>850</v>
      </c>
      <c r="J239" s="225">
        <f t="shared" si="6"/>
        <v>41676</v>
      </c>
      <c r="K239" s="225">
        <f t="shared" si="6"/>
        <v>41676</v>
      </c>
      <c r="L239" s="206"/>
      <c r="M239" s="206"/>
      <c r="N239" s="225">
        <f t="shared" si="7"/>
        <v>41676</v>
      </c>
      <c r="O239" s="225">
        <f t="shared" si="7"/>
        <v>41676</v>
      </c>
      <c r="P239" s="225">
        <f>P68</f>
        <v>39432</v>
      </c>
      <c r="Q239" s="457">
        <f t="shared" si="5"/>
        <v>94.61560610423265</v>
      </c>
    </row>
    <row r="240" spans="1:17" ht="25.5">
      <c r="A240" s="16"/>
      <c r="B240" s="16"/>
      <c r="C240" s="16"/>
      <c r="D240" s="16"/>
      <c r="E240" s="16">
        <v>3</v>
      </c>
      <c r="F240" s="16"/>
      <c r="G240" s="16"/>
      <c r="H240" s="16"/>
      <c r="I240" s="397" t="s">
        <v>851</v>
      </c>
      <c r="J240" s="225">
        <f t="shared" si="6"/>
        <v>49196</v>
      </c>
      <c r="K240" s="225">
        <f t="shared" si="6"/>
        <v>38301</v>
      </c>
      <c r="L240" s="206"/>
      <c r="M240" s="206"/>
      <c r="N240" s="225">
        <f t="shared" si="7"/>
        <v>38301</v>
      </c>
      <c r="O240" s="225">
        <f t="shared" si="7"/>
        <v>39432</v>
      </c>
      <c r="P240" s="225">
        <f>P69</f>
        <v>39270</v>
      </c>
      <c r="Q240" s="457">
        <f t="shared" si="5"/>
        <v>99.5891661594644</v>
      </c>
    </row>
    <row r="241" spans="1:17" ht="12.75">
      <c r="A241" s="16"/>
      <c r="B241" s="11"/>
      <c r="C241" s="221"/>
      <c r="D241" s="16"/>
      <c r="E241" s="16">
        <v>4</v>
      </c>
      <c r="F241" s="16"/>
      <c r="G241" s="221"/>
      <c r="H241" s="221"/>
      <c r="I241" s="397" t="s">
        <v>852</v>
      </c>
      <c r="J241" s="225">
        <f t="shared" si="6"/>
        <v>3222</v>
      </c>
      <c r="K241" s="225">
        <f t="shared" si="6"/>
        <v>3222</v>
      </c>
      <c r="L241" s="206"/>
      <c r="M241" s="206"/>
      <c r="N241" s="225">
        <f t="shared" si="7"/>
        <v>3222</v>
      </c>
      <c r="O241" s="225">
        <f t="shared" si="7"/>
        <v>3222</v>
      </c>
      <c r="P241" s="225">
        <f>P70</f>
        <v>3222</v>
      </c>
      <c r="Q241" s="457">
        <f t="shared" si="5"/>
        <v>100</v>
      </c>
    </row>
    <row r="242" spans="1:17" ht="12.75">
      <c r="A242" s="16"/>
      <c r="B242" s="11"/>
      <c r="C242" s="221"/>
      <c r="D242" s="16"/>
      <c r="E242" s="16">
        <v>5</v>
      </c>
      <c r="F242" s="16"/>
      <c r="G242" s="221"/>
      <c r="H242" s="221"/>
      <c r="I242" s="417" t="s">
        <v>996</v>
      </c>
      <c r="J242" s="225">
        <v>0</v>
      </c>
      <c r="K242" s="225">
        <f>K71</f>
        <v>3768</v>
      </c>
      <c r="L242" s="206"/>
      <c r="M242" s="206"/>
      <c r="N242" s="225">
        <f t="shared" si="7"/>
        <v>8046</v>
      </c>
      <c r="O242" s="225">
        <f t="shared" si="7"/>
        <v>8046</v>
      </c>
      <c r="P242" s="225">
        <f>P71</f>
        <v>7535</v>
      </c>
      <c r="Q242" s="457">
        <f t="shared" si="5"/>
        <v>93.64901814566244</v>
      </c>
    </row>
    <row r="243" spans="1:17" ht="12.75">
      <c r="A243" s="16"/>
      <c r="B243" s="11"/>
      <c r="C243" s="221"/>
      <c r="D243" s="16"/>
      <c r="E243" s="16">
        <v>6</v>
      </c>
      <c r="F243" s="16"/>
      <c r="G243" s="221"/>
      <c r="H243" s="221"/>
      <c r="I243" s="417" t="s">
        <v>1001</v>
      </c>
      <c r="J243" s="225">
        <v>0</v>
      </c>
      <c r="K243" s="225">
        <f>K78</f>
        <v>1555</v>
      </c>
      <c r="L243" s="206"/>
      <c r="M243" s="206"/>
      <c r="N243" s="225">
        <f>N78</f>
        <v>1555</v>
      </c>
      <c r="O243" s="225">
        <f>O78</f>
        <v>2092</v>
      </c>
      <c r="P243" s="225">
        <f>P78</f>
        <v>2092</v>
      </c>
      <c r="Q243" s="457">
        <f t="shared" si="5"/>
        <v>100</v>
      </c>
    </row>
    <row r="244" spans="1:17" ht="12.75">
      <c r="A244" s="16"/>
      <c r="B244" s="11"/>
      <c r="C244" s="221"/>
      <c r="D244" s="222">
        <v>2</v>
      </c>
      <c r="E244" s="18"/>
      <c r="F244" s="400"/>
      <c r="G244" s="400"/>
      <c r="H244" s="750" t="s">
        <v>867</v>
      </c>
      <c r="I244" s="747"/>
      <c r="J244" s="392">
        <f>J205+J154</f>
        <v>24322</v>
      </c>
      <c r="K244" s="392">
        <f>K205+K154</f>
        <v>24322</v>
      </c>
      <c r="L244" s="206"/>
      <c r="M244" s="206"/>
      <c r="N244" s="392">
        <f>N205+N154+N84</f>
        <v>36432</v>
      </c>
      <c r="O244" s="392">
        <f>O205+O154+O84</f>
        <v>36432</v>
      </c>
      <c r="P244" s="392">
        <f>P205+P154+P84</f>
        <v>34684</v>
      </c>
      <c r="Q244" s="457">
        <f t="shared" si="5"/>
        <v>95.2020202020202</v>
      </c>
    </row>
    <row r="245" spans="1:17" ht="28.5" customHeight="1">
      <c r="A245" s="16"/>
      <c r="B245" s="11"/>
      <c r="C245" s="18"/>
      <c r="D245" s="18">
        <v>3</v>
      </c>
      <c r="E245" s="18"/>
      <c r="F245" s="242"/>
      <c r="G245" s="753" t="s">
        <v>994</v>
      </c>
      <c r="H245" s="754"/>
      <c r="I245" s="755"/>
      <c r="J245" s="392">
        <v>0</v>
      </c>
      <c r="K245" s="392">
        <f>K87</f>
        <v>1804</v>
      </c>
      <c r="L245" s="206"/>
      <c r="M245" s="206"/>
      <c r="N245" s="392">
        <f>N87</f>
        <v>1804</v>
      </c>
      <c r="O245" s="392">
        <f>O87</f>
        <v>1804</v>
      </c>
      <c r="P245" s="392">
        <f>P87</f>
        <v>5304</v>
      </c>
      <c r="Q245" s="457">
        <f t="shared" si="5"/>
        <v>294.0133037694013</v>
      </c>
    </row>
    <row r="246" spans="1:17" ht="13.5">
      <c r="A246" s="16"/>
      <c r="B246" s="16"/>
      <c r="C246" s="205">
        <v>2</v>
      </c>
      <c r="D246" s="11"/>
      <c r="E246" s="11"/>
      <c r="F246" s="11"/>
      <c r="G246" s="742" t="s">
        <v>844</v>
      </c>
      <c r="H246" s="742"/>
      <c r="I246" s="728"/>
      <c r="J246" s="377">
        <f>J247+J248+J249+J250+J251</f>
        <v>39300</v>
      </c>
      <c r="K246" s="377">
        <f>K247+K248+K249+K250+K251</f>
        <v>39300</v>
      </c>
      <c r="L246" s="206"/>
      <c r="M246" s="206"/>
      <c r="N246" s="377">
        <f>N247+N248+N249+N250+N251</f>
        <v>39300</v>
      </c>
      <c r="O246" s="377">
        <f>O247+O248+O249+O250+O251</f>
        <v>54000</v>
      </c>
      <c r="P246" s="377">
        <f>P247+P248+P249+P250+P251</f>
        <v>52533</v>
      </c>
      <c r="Q246" s="457">
        <f t="shared" si="5"/>
        <v>97.28333333333333</v>
      </c>
    </row>
    <row r="247" spans="1:17" ht="12.75">
      <c r="A247" s="16"/>
      <c r="B247" s="16"/>
      <c r="C247" s="16"/>
      <c r="D247" s="16"/>
      <c r="E247" s="16"/>
      <c r="F247" s="16"/>
      <c r="G247" s="16"/>
      <c r="H247" s="748" t="s">
        <v>474</v>
      </c>
      <c r="I247" s="743"/>
      <c r="J247" s="225">
        <f aca="true" t="shared" si="8" ref="J247:K250">J54</f>
        <v>6000</v>
      </c>
      <c r="K247" s="225">
        <f t="shared" si="8"/>
        <v>6000</v>
      </c>
      <c r="L247" s="206"/>
      <c r="M247" s="206"/>
      <c r="N247" s="225">
        <f aca="true" t="shared" si="9" ref="N247:O250">N54</f>
        <v>6000</v>
      </c>
      <c r="O247" s="225">
        <f t="shared" si="9"/>
        <v>6500</v>
      </c>
      <c r="P247" s="225">
        <f>P54</f>
        <v>6407</v>
      </c>
      <c r="Q247" s="457">
        <f t="shared" si="5"/>
        <v>98.56923076923077</v>
      </c>
    </row>
    <row r="248" spans="1:17" ht="12.75">
      <c r="A248" s="16"/>
      <c r="B248" s="16"/>
      <c r="C248" s="16"/>
      <c r="D248" s="16"/>
      <c r="E248" s="16"/>
      <c r="F248" s="16"/>
      <c r="G248" s="16"/>
      <c r="H248" s="748" t="s">
        <v>476</v>
      </c>
      <c r="I248" s="743"/>
      <c r="J248" s="225">
        <f t="shared" si="8"/>
        <v>1500</v>
      </c>
      <c r="K248" s="225">
        <f t="shared" si="8"/>
        <v>1500</v>
      </c>
      <c r="L248" s="206"/>
      <c r="M248" s="206"/>
      <c r="N248" s="225">
        <f t="shared" si="9"/>
        <v>1500</v>
      </c>
      <c r="O248" s="225">
        <f t="shared" si="9"/>
        <v>1500</v>
      </c>
      <c r="P248" s="225">
        <f>P55</f>
        <v>1106</v>
      </c>
      <c r="Q248" s="457">
        <f t="shared" si="5"/>
        <v>73.73333333333333</v>
      </c>
    </row>
    <row r="249" spans="1:17" ht="12.75">
      <c r="A249" s="16"/>
      <c r="B249" s="16"/>
      <c r="C249" s="16"/>
      <c r="D249" s="16"/>
      <c r="E249" s="16"/>
      <c r="F249" s="16"/>
      <c r="G249" s="16"/>
      <c r="H249" s="246" t="s">
        <v>804</v>
      </c>
      <c r="I249" s="16"/>
      <c r="J249" s="225">
        <f t="shared" si="8"/>
        <v>10500</v>
      </c>
      <c r="K249" s="225">
        <f t="shared" si="8"/>
        <v>10500</v>
      </c>
      <c r="L249" s="206"/>
      <c r="M249" s="206"/>
      <c r="N249" s="225">
        <f t="shared" si="9"/>
        <v>10500</v>
      </c>
      <c r="O249" s="225">
        <f t="shared" si="9"/>
        <v>11500</v>
      </c>
      <c r="P249" s="225">
        <f>P56</f>
        <v>11591</v>
      </c>
      <c r="Q249" s="457">
        <f t="shared" si="5"/>
        <v>100.79130434782608</v>
      </c>
    </row>
    <row r="250" spans="1:17" ht="12.75">
      <c r="A250" s="16"/>
      <c r="B250" s="16"/>
      <c r="C250" s="16"/>
      <c r="D250" s="16"/>
      <c r="E250" s="221"/>
      <c r="F250" s="16"/>
      <c r="G250" s="16"/>
      <c r="H250" s="748" t="s">
        <v>475</v>
      </c>
      <c r="I250" s="743"/>
      <c r="J250" s="225">
        <f t="shared" si="8"/>
        <v>21000</v>
      </c>
      <c r="K250" s="225">
        <f t="shared" si="8"/>
        <v>21000</v>
      </c>
      <c r="L250" s="206"/>
      <c r="M250" s="206"/>
      <c r="N250" s="225">
        <f t="shared" si="9"/>
        <v>21000</v>
      </c>
      <c r="O250" s="225">
        <f t="shared" si="9"/>
        <v>34200</v>
      </c>
      <c r="P250" s="225">
        <f>P57</f>
        <v>33214</v>
      </c>
      <c r="Q250" s="457">
        <f t="shared" si="5"/>
        <v>97.11695906432749</v>
      </c>
    </row>
    <row r="251" spans="1:17" ht="12.75">
      <c r="A251" s="16"/>
      <c r="B251" s="11"/>
      <c r="C251" s="16"/>
      <c r="D251" s="16"/>
      <c r="E251" s="221"/>
      <c r="F251" s="16"/>
      <c r="G251" s="16"/>
      <c r="H251" s="748" t="s">
        <v>861</v>
      </c>
      <c r="I251" s="743"/>
      <c r="J251" s="225">
        <f>J59</f>
        <v>300</v>
      </c>
      <c r="K251" s="225">
        <f>K59</f>
        <v>300</v>
      </c>
      <c r="L251" s="206"/>
      <c r="M251" s="206"/>
      <c r="N251" s="225">
        <f>N59</f>
        <v>300</v>
      </c>
      <c r="O251" s="225">
        <f>O59</f>
        <v>300</v>
      </c>
      <c r="P251" s="225">
        <f>P59</f>
        <v>215</v>
      </c>
      <c r="Q251" s="457">
        <f t="shared" si="5"/>
        <v>71.66666666666667</v>
      </c>
    </row>
    <row r="252" spans="1:17" ht="13.5">
      <c r="A252" s="16"/>
      <c r="B252" s="16"/>
      <c r="C252" s="205">
        <v>3</v>
      </c>
      <c r="D252" s="205"/>
      <c r="E252" s="205"/>
      <c r="F252" s="205"/>
      <c r="G252" s="205" t="s">
        <v>810</v>
      </c>
      <c r="H252" s="205"/>
      <c r="I252" s="205"/>
      <c r="J252" s="377">
        <f>J253+J254+J255+J256+J261+J263</f>
        <v>15454</v>
      </c>
      <c r="K252" s="377">
        <f>K253+K254+K255+K256+K261+K263</f>
        <v>15454</v>
      </c>
      <c r="L252" s="206"/>
      <c r="M252" s="206"/>
      <c r="N252" s="377">
        <f>N253+N254+N255+N256+N261+N263</f>
        <v>15454</v>
      </c>
      <c r="O252" s="377">
        <f>O253+O254+O255+O256+O261+O263</f>
        <v>15454</v>
      </c>
      <c r="P252" s="377">
        <f>P253+P254+P255+P256+P261+P263+P262</f>
        <v>17452</v>
      </c>
      <c r="Q252" s="457">
        <f t="shared" si="5"/>
        <v>112.92869160088004</v>
      </c>
    </row>
    <row r="253" spans="1:17" ht="12.75">
      <c r="A253" s="16"/>
      <c r="B253" s="16"/>
      <c r="C253" s="16"/>
      <c r="D253" s="16"/>
      <c r="E253" s="16">
        <v>1</v>
      </c>
      <c r="F253" s="11"/>
      <c r="G253" s="16"/>
      <c r="H253" s="749" t="s">
        <v>859</v>
      </c>
      <c r="I253" s="745"/>
      <c r="J253" s="145">
        <f>J157</f>
        <v>1124</v>
      </c>
      <c r="K253" s="145">
        <f>K157</f>
        <v>1124</v>
      </c>
      <c r="L253" s="206"/>
      <c r="M253" s="206"/>
      <c r="N253" s="145">
        <f>N157</f>
        <v>1124</v>
      </c>
      <c r="O253" s="145">
        <f>O157</f>
        <v>1124</v>
      </c>
      <c r="P253" s="145">
        <f>P157</f>
        <v>1254</v>
      </c>
      <c r="Q253" s="457">
        <f t="shared" si="5"/>
        <v>111.56583629893237</v>
      </c>
    </row>
    <row r="254" spans="1:17" ht="12.75">
      <c r="A254" s="16"/>
      <c r="B254" s="16"/>
      <c r="C254" s="16"/>
      <c r="D254" s="16"/>
      <c r="E254" s="16">
        <v>2</v>
      </c>
      <c r="F254" s="16"/>
      <c r="G254" s="16"/>
      <c r="H254" s="395" t="s">
        <v>855</v>
      </c>
      <c r="I254" s="129"/>
      <c r="J254" s="145">
        <f>J11+J24+J46</f>
        <v>3112</v>
      </c>
      <c r="K254" s="145">
        <f>K11+K24+K46</f>
        <v>3112</v>
      </c>
      <c r="L254" s="206"/>
      <c r="M254" s="206"/>
      <c r="N254" s="145">
        <f>N11+N24+N46</f>
        <v>3112</v>
      </c>
      <c r="O254" s="145">
        <f>O11+O24+O46</f>
        <v>3112</v>
      </c>
      <c r="P254" s="145">
        <f>P11+P24+P46+P91</f>
        <v>1247</v>
      </c>
      <c r="Q254" s="457">
        <f t="shared" si="5"/>
        <v>40.070694087403595</v>
      </c>
    </row>
    <row r="255" spans="1:17" ht="12.75">
      <c r="A255" s="16"/>
      <c r="B255" s="11"/>
      <c r="C255" s="11"/>
      <c r="D255" s="11"/>
      <c r="E255" s="16">
        <v>3</v>
      </c>
      <c r="F255" s="205"/>
      <c r="G255" s="16"/>
      <c r="H255" s="395" t="s">
        <v>858</v>
      </c>
      <c r="I255" s="16"/>
      <c r="J255" s="225">
        <f>J193+J92</f>
        <v>662</v>
      </c>
      <c r="K255" s="225">
        <f>K193+K92</f>
        <v>662</v>
      </c>
      <c r="L255" s="206"/>
      <c r="M255" s="206"/>
      <c r="N255" s="225">
        <f>N193+N92</f>
        <v>662</v>
      </c>
      <c r="O255" s="225">
        <f>O193+O92</f>
        <v>662</v>
      </c>
      <c r="P255" s="225">
        <f>P193+P92</f>
        <v>2264</v>
      </c>
      <c r="Q255" s="457">
        <f t="shared" si="5"/>
        <v>341.9939577039275</v>
      </c>
    </row>
    <row r="256" spans="1:17" ht="12.75">
      <c r="A256" s="16"/>
      <c r="B256" s="11"/>
      <c r="C256" s="11"/>
      <c r="D256" s="11"/>
      <c r="E256" s="16">
        <v>4</v>
      </c>
      <c r="F256" s="205"/>
      <c r="G256" s="16"/>
      <c r="H256" s="395" t="s">
        <v>853</v>
      </c>
      <c r="I256" s="16"/>
      <c r="J256" s="225">
        <f>J40+J93+J140+J194</f>
        <v>8779</v>
      </c>
      <c r="K256" s="225">
        <f>K40+K93+K140+K194</f>
        <v>8779</v>
      </c>
      <c r="L256" s="206"/>
      <c r="M256" s="206"/>
      <c r="N256" s="225">
        <f>N40+N93+N140+N194</f>
        <v>8779</v>
      </c>
      <c r="O256" s="225">
        <f>O40+O93+O140+O194</f>
        <v>8779</v>
      </c>
      <c r="P256" s="225">
        <f>P40+P93+P140+P194</f>
        <v>10111</v>
      </c>
      <c r="Q256" s="457">
        <f t="shared" si="5"/>
        <v>115.17257090784827</v>
      </c>
    </row>
    <row r="257" spans="1:17" ht="12.75" hidden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206"/>
      <c r="M257" s="206"/>
      <c r="N257" s="16"/>
      <c r="O257" s="16"/>
      <c r="P257" s="16"/>
      <c r="Q257" s="457" t="e">
        <f t="shared" si="5"/>
        <v>#DIV/0!</v>
      </c>
    </row>
    <row r="258" spans="1:17" ht="12.75" hidden="1">
      <c r="A258" s="16"/>
      <c r="B258" s="16"/>
      <c r="C258" s="16"/>
      <c r="D258" s="11"/>
      <c r="E258" s="221"/>
      <c r="F258" s="11"/>
      <c r="G258" s="11"/>
      <c r="H258" s="11"/>
      <c r="I258" s="16"/>
      <c r="J258" s="11"/>
      <c r="K258" s="11"/>
      <c r="L258" s="206"/>
      <c r="M258" s="206"/>
      <c r="N258" s="11"/>
      <c r="O258" s="11"/>
      <c r="P258" s="11"/>
      <c r="Q258" s="457" t="e">
        <f t="shared" si="5"/>
        <v>#DIV/0!</v>
      </c>
    </row>
    <row r="259" spans="1:17" ht="12.75" hidden="1">
      <c r="A259" s="16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206"/>
      <c r="M259" s="206"/>
      <c r="N259" s="11"/>
      <c r="O259" s="11"/>
      <c r="P259" s="11"/>
      <c r="Q259" s="457" t="e">
        <f t="shared" si="5"/>
        <v>#DIV/0!</v>
      </c>
    </row>
    <row r="260" spans="1:17" ht="12.75" hidden="1">
      <c r="A260" s="16"/>
      <c r="B260" s="16"/>
      <c r="C260" s="16"/>
      <c r="D260" s="11"/>
      <c r="E260" s="11"/>
      <c r="F260" s="11"/>
      <c r="G260" s="11"/>
      <c r="H260" s="11"/>
      <c r="I260" s="11"/>
      <c r="J260" s="11"/>
      <c r="K260" s="11"/>
      <c r="L260" s="206"/>
      <c r="M260" s="206"/>
      <c r="N260" s="11"/>
      <c r="O260" s="11"/>
      <c r="P260" s="11"/>
      <c r="Q260" s="457" t="e">
        <f t="shared" si="5"/>
        <v>#DIV/0!</v>
      </c>
    </row>
    <row r="261" spans="1:17" ht="12.75">
      <c r="A261" s="16"/>
      <c r="B261" s="16"/>
      <c r="C261" s="16"/>
      <c r="D261" s="11"/>
      <c r="E261" s="16">
        <v>6</v>
      </c>
      <c r="F261" s="16"/>
      <c r="G261" s="16"/>
      <c r="H261" s="395" t="s">
        <v>856</v>
      </c>
      <c r="I261" s="16"/>
      <c r="J261" s="225">
        <f>J12+J25+J47+J95+J158</f>
        <v>1025</v>
      </c>
      <c r="K261" s="225">
        <f>K12+K25+K47+K95+K158</f>
        <v>1025</v>
      </c>
      <c r="L261" s="206"/>
      <c r="M261" s="206"/>
      <c r="N261" s="225">
        <f>N12+N25+N47+N95+N158</f>
        <v>1025</v>
      </c>
      <c r="O261" s="225">
        <f>O12+O25+O47+O95+O158</f>
        <v>1025</v>
      </c>
      <c r="P261" s="225">
        <f>P12+P25+P47+P95+P158</f>
        <v>791</v>
      </c>
      <c r="Q261" s="457">
        <f t="shared" si="5"/>
        <v>77.17073170731707</v>
      </c>
    </row>
    <row r="262" spans="1:17" ht="12.75">
      <c r="A262" s="16"/>
      <c r="B262" s="16"/>
      <c r="C262" s="16"/>
      <c r="D262" s="11"/>
      <c r="E262" s="16">
        <v>7</v>
      </c>
      <c r="F262" s="16"/>
      <c r="G262" s="16"/>
      <c r="H262" s="395" t="s">
        <v>1098</v>
      </c>
      <c r="I262" s="16"/>
      <c r="J262" s="225">
        <v>0</v>
      </c>
      <c r="K262" s="225">
        <v>0</v>
      </c>
      <c r="L262" s="206"/>
      <c r="M262" s="206"/>
      <c r="N262" s="225">
        <v>0</v>
      </c>
      <c r="O262" s="225">
        <v>0</v>
      </c>
      <c r="P262" s="225">
        <f>P96</f>
        <v>46</v>
      </c>
      <c r="Q262" s="457"/>
    </row>
    <row r="263" spans="1:17" ht="12.75">
      <c r="A263" s="16"/>
      <c r="B263" s="16"/>
      <c r="C263" s="16"/>
      <c r="D263" s="11"/>
      <c r="E263" s="221">
        <v>8</v>
      </c>
      <c r="F263" s="221"/>
      <c r="G263" s="221"/>
      <c r="H263" s="749" t="s">
        <v>860</v>
      </c>
      <c r="I263" s="745"/>
      <c r="J263" s="145">
        <f>J97</f>
        <v>752</v>
      </c>
      <c r="K263" s="145">
        <f>K97</f>
        <v>752</v>
      </c>
      <c r="L263" s="206"/>
      <c r="M263" s="206"/>
      <c r="N263" s="145">
        <f>N97</f>
        <v>752</v>
      </c>
      <c r="O263" s="145">
        <f>O97</f>
        <v>752</v>
      </c>
      <c r="P263" s="145">
        <f>P97</f>
        <v>1739</v>
      </c>
      <c r="Q263" s="457">
        <f t="shared" si="5"/>
        <v>231.25</v>
      </c>
    </row>
    <row r="264" spans="1:17" ht="12.75">
      <c r="A264" s="16"/>
      <c r="B264" s="16"/>
      <c r="C264" s="205">
        <v>4</v>
      </c>
      <c r="D264" s="11"/>
      <c r="E264" s="221"/>
      <c r="F264" s="221"/>
      <c r="G264" s="205" t="s">
        <v>1057</v>
      </c>
      <c r="H264" s="395"/>
      <c r="I264" s="129"/>
      <c r="J264" s="339">
        <v>0</v>
      </c>
      <c r="K264" s="339">
        <v>0</v>
      </c>
      <c r="L264" s="206"/>
      <c r="M264" s="206"/>
      <c r="N264" s="339">
        <v>0</v>
      </c>
      <c r="O264" s="339">
        <f>O98</f>
        <v>69</v>
      </c>
      <c r="P264" s="339">
        <f>P98</f>
        <v>69</v>
      </c>
      <c r="Q264" s="457">
        <f t="shared" si="5"/>
        <v>100</v>
      </c>
    </row>
    <row r="265" spans="1:17" ht="12.75">
      <c r="A265" s="16"/>
      <c r="B265" s="205">
        <v>2</v>
      </c>
      <c r="C265" s="16"/>
      <c r="D265" s="16"/>
      <c r="E265" s="16"/>
      <c r="F265" s="11" t="s">
        <v>868</v>
      </c>
      <c r="G265" s="16"/>
      <c r="H265" s="16"/>
      <c r="I265" s="16"/>
      <c r="J265" s="145">
        <v>0</v>
      </c>
      <c r="K265" s="339">
        <f>K266+K267</f>
        <v>216747</v>
      </c>
      <c r="L265" s="206"/>
      <c r="M265" s="206"/>
      <c r="N265" s="339">
        <f>N266+N267</f>
        <v>235591</v>
      </c>
      <c r="O265" s="339">
        <f>O266+O267+O268+O269</f>
        <v>256859</v>
      </c>
      <c r="P265" s="339">
        <f>P266+P267+P268+P269</f>
        <v>198083</v>
      </c>
      <c r="Q265" s="457">
        <f t="shared" si="5"/>
        <v>77.11740682631327</v>
      </c>
    </row>
    <row r="266" spans="1:17" ht="12.75">
      <c r="A266" s="16"/>
      <c r="B266" s="205"/>
      <c r="C266" s="221">
        <v>1</v>
      </c>
      <c r="D266" s="221"/>
      <c r="E266" s="221"/>
      <c r="F266" s="221"/>
      <c r="G266" s="221" t="s">
        <v>1004</v>
      </c>
      <c r="H266" s="221"/>
      <c r="I266" s="221"/>
      <c r="J266" s="145">
        <v>0</v>
      </c>
      <c r="K266" s="145">
        <f>K196</f>
        <v>1100</v>
      </c>
      <c r="L266" s="206"/>
      <c r="M266" s="206"/>
      <c r="N266" s="145">
        <f>N196</f>
        <v>1100</v>
      </c>
      <c r="O266" s="145">
        <f>O196+O208</f>
        <v>1200</v>
      </c>
      <c r="P266" s="145">
        <f>P196+P208</f>
        <v>700</v>
      </c>
      <c r="Q266" s="457">
        <f t="shared" si="5"/>
        <v>58.333333333333336</v>
      </c>
    </row>
    <row r="267" spans="1:17" ht="12.75">
      <c r="A267" s="16"/>
      <c r="B267" s="205"/>
      <c r="C267" s="221">
        <v>2</v>
      </c>
      <c r="D267" s="221"/>
      <c r="E267" s="221"/>
      <c r="F267" s="221"/>
      <c r="G267" s="221" t="s">
        <v>1008</v>
      </c>
      <c r="H267" s="221"/>
      <c r="I267" s="221"/>
      <c r="J267" s="145">
        <v>0</v>
      </c>
      <c r="K267" s="145">
        <f>K215</f>
        <v>215647</v>
      </c>
      <c r="L267" s="206"/>
      <c r="M267" s="206"/>
      <c r="N267" s="145">
        <f>N215+N221+N227</f>
        <v>234491</v>
      </c>
      <c r="O267" s="145">
        <f>O215+O221+O227</f>
        <v>234491</v>
      </c>
      <c r="P267" s="145">
        <f>P215+P221+P227</f>
        <v>187243</v>
      </c>
      <c r="Q267" s="457">
        <f t="shared" si="5"/>
        <v>79.85082583126858</v>
      </c>
    </row>
    <row r="268" spans="1:17" ht="12.75">
      <c r="A268" s="16"/>
      <c r="B268" s="205"/>
      <c r="C268" s="16">
        <v>5</v>
      </c>
      <c r="D268" s="221"/>
      <c r="E268" s="221"/>
      <c r="F268" s="221"/>
      <c r="G268" s="452" t="s">
        <v>1052</v>
      </c>
      <c r="H268" s="395"/>
      <c r="I268" s="394"/>
      <c r="J268" s="145">
        <v>0</v>
      </c>
      <c r="K268" s="145">
        <v>0</v>
      </c>
      <c r="L268" s="206"/>
      <c r="M268" s="206"/>
      <c r="N268" s="145">
        <v>0</v>
      </c>
      <c r="O268" s="145">
        <f>O102</f>
        <v>1534</v>
      </c>
      <c r="P268" s="145">
        <f>P102</f>
        <v>1831</v>
      </c>
      <c r="Q268" s="457">
        <f t="shared" si="5"/>
        <v>119.36114732724903</v>
      </c>
    </row>
    <row r="269" spans="1:17" ht="12.75">
      <c r="A269" s="16"/>
      <c r="B269" s="205"/>
      <c r="C269" s="221">
        <v>6</v>
      </c>
      <c r="D269" s="221"/>
      <c r="E269" s="221"/>
      <c r="F269" s="221"/>
      <c r="G269" s="221" t="s">
        <v>1053</v>
      </c>
      <c r="H269" s="395"/>
      <c r="I269" s="394"/>
      <c r="J269" s="145">
        <v>0</v>
      </c>
      <c r="K269" s="145">
        <v>0</v>
      </c>
      <c r="L269" s="206"/>
      <c r="M269" s="206"/>
      <c r="N269" s="145">
        <v>0</v>
      </c>
      <c r="O269" s="145">
        <f>O106</f>
        <v>19634</v>
      </c>
      <c r="P269" s="145">
        <f>P106</f>
        <v>8309</v>
      </c>
      <c r="Q269" s="457">
        <f t="shared" si="5"/>
        <v>42.3194458592238</v>
      </c>
    </row>
    <row r="270" spans="1:17" ht="15">
      <c r="A270" s="717" t="s">
        <v>819</v>
      </c>
      <c r="B270" s="700"/>
      <c r="C270" s="700"/>
      <c r="D270" s="700"/>
      <c r="E270" s="700"/>
      <c r="F270" s="700"/>
      <c r="G270" s="700"/>
      <c r="H270" s="700"/>
      <c r="I270" s="700"/>
      <c r="J270" s="339">
        <f>J236+J246+J252</f>
        <v>268165</v>
      </c>
      <c r="K270" s="339">
        <f>K236+K246+K252+K265</f>
        <v>488568</v>
      </c>
      <c r="L270" s="206"/>
      <c r="M270" s="206"/>
      <c r="N270" s="339">
        <f>N236+N246+N252+N265</f>
        <v>523800</v>
      </c>
      <c r="O270" s="339">
        <f>O236+O246+O252+O265+O264</f>
        <v>561505</v>
      </c>
      <c r="P270" s="339">
        <f>P236+P246+P252+P265+P264</f>
        <v>502095</v>
      </c>
      <c r="Q270" s="457">
        <f t="shared" si="5"/>
        <v>89.41950650483967</v>
      </c>
    </row>
    <row r="271" spans="1:17" ht="12.75">
      <c r="A271" s="16"/>
      <c r="B271" s="16"/>
      <c r="C271" s="16"/>
      <c r="D271" s="16"/>
      <c r="E271" s="221"/>
      <c r="F271" s="221"/>
      <c r="G271" s="221"/>
      <c r="H271" s="221"/>
      <c r="I271" s="221"/>
      <c r="J271" s="225"/>
      <c r="K271" s="225"/>
      <c r="L271" s="206"/>
      <c r="M271" s="206"/>
      <c r="N271" s="225"/>
      <c r="O271" s="225"/>
      <c r="P271" s="225"/>
      <c r="Q271" s="457"/>
    </row>
    <row r="272" spans="1:17" ht="25.5" customHeight="1" hidden="1">
      <c r="A272" s="16"/>
      <c r="B272" s="16"/>
      <c r="C272" s="16"/>
      <c r="D272" s="16"/>
      <c r="E272" s="16"/>
      <c r="F272" s="16"/>
      <c r="G272" s="16"/>
      <c r="H272" s="16"/>
      <c r="I272" s="23"/>
      <c r="J272" s="335"/>
      <c r="K272" s="335"/>
      <c r="L272" s="206"/>
      <c r="M272" s="206"/>
      <c r="N272" s="335"/>
      <c r="O272" s="335"/>
      <c r="P272" s="335"/>
      <c r="Q272" s="457"/>
    </row>
    <row r="273" spans="1:17" ht="12.75" customHeight="1" hidden="1">
      <c r="A273" s="16"/>
      <c r="B273" s="16"/>
      <c r="C273" s="16"/>
      <c r="D273" s="16"/>
      <c r="E273" s="16"/>
      <c r="F273" s="16"/>
      <c r="G273" s="16"/>
      <c r="H273" s="16"/>
      <c r="I273" s="16"/>
      <c r="J273" s="225"/>
      <c r="K273" s="225"/>
      <c r="L273" s="206"/>
      <c r="M273" s="206"/>
      <c r="N273" s="225"/>
      <c r="O273" s="225"/>
      <c r="P273" s="225"/>
      <c r="Q273" s="457"/>
    </row>
    <row r="274" spans="1:17" ht="12.75" hidden="1">
      <c r="A274" s="16"/>
      <c r="B274" s="16"/>
      <c r="C274" s="16"/>
      <c r="D274" s="16"/>
      <c r="E274" s="16"/>
      <c r="F274" s="16"/>
      <c r="G274" s="16"/>
      <c r="H274" s="16"/>
      <c r="I274" s="16"/>
      <c r="J274" s="225"/>
      <c r="K274" s="225"/>
      <c r="L274" s="206"/>
      <c r="M274" s="206"/>
      <c r="N274" s="225"/>
      <c r="O274" s="225"/>
      <c r="P274" s="225"/>
      <c r="Q274" s="457"/>
    </row>
    <row r="275" spans="1:17" ht="12.75" hidden="1">
      <c r="A275" s="16"/>
      <c r="B275" s="16"/>
      <c r="C275" s="16"/>
      <c r="D275" s="16"/>
      <c r="E275" s="221"/>
      <c r="F275" s="221"/>
      <c r="G275" s="221"/>
      <c r="H275" s="221"/>
      <c r="I275" s="221"/>
      <c r="J275" s="225"/>
      <c r="K275" s="225"/>
      <c r="L275" s="206"/>
      <c r="M275" s="206"/>
      <c r="N275" s="225"/>
      <c r="O275" s="225"/>
      <c r="P275" s="225"/>
      <c r="Q275" s="457"/>
    </row>
    <row r="276" spans="1:17" ht="12.75" hidden="1">
      <c r="A276" s="16"/>
      <c r="B276" s="16"/>
      <c r="C276" s="16"/>
      <c r="D276" s="16"/>
      <c r="E276" s="16"/>
      <c r="F276" s="16"/>
      <c r="G276" s="16"/>
      <c r="H276" s="16"/>
      <c r="I276" s="16"/>
      <c r="J276" s="222"/>
      <c r="K276" s="222"/>
      <c r="L276" s="206"/>
      <c r="M276" s="206"/>
      <c r="N276" s="222"/>
      <c r="O276" s="222"/>
      <c r="P276" s="222"/>
      <c r="Q276" s="457"/>
    </row>
    <row r="277" spans="1:17" ht="12.75" hidden="1">
      <c r="A277" s="16"/>
      <c r="B277" s="16"/>
      <c r="C277" s="16"/>
      <c r="D277" s="16"/>
      <c r="E277" s="221"/>
      <c r="F277" s="221"/>
      <c r="G277" s="221"/>
      <c r="H277" s="221"/>
      <c r="I277" s="221"/>
      <c r="J277" s="225"/>
      <c r="K277" s="225"/>
      <c r="L277" s="206"/>
      <c r="M277" s="206"/>
      <c r="N277" s="225"/>
      <c r="O277" s="225"/>
      <c r="P277" s="225"/>
      <c r="Q277" s="457"/>
    </row>
    <row r="278" spans="1:17" ht="12.75" hidden="1">
      <c r="A278" s="16"/>
      <c r="B278" s="16"/>
      <c r="C278" s="16"/>
      <c r="D278" s="205"/>
      <c r="E278" s="16"/>
      <c r="F278" s="16"/>
      <c r="G278" s="16"/>
      <c r="H278" s="16"/>
      <c r="I278" s="23"/>
      <c r="J278" s="225"/>
      <c r="K278" s="225"/>
      <c r="L278" s="206"/>
      <c r="M278" s="206"/>
      <c r="N278" s="225"/>
      <c r="O278" s="225"/>
      <c r="P278" s="225"/>
      <c r="Q278" s="457"/>
    </row>
    <row r="279" spans="1:17" ht="12.75" hidden="1">
      <c r="A279" s="16"/>
      <c r="B279" s="16"/>
      <c r="C279" s="16"/>
      <c r="D279" s="16"/>
      <c r="E279" s="16"/>
      <c r="F279" s="16"/>
      <c r="G279" s="16"/>
      <c r="H279" s="16"/>
      <c r="I279" s="128"/>
      <c r="J279" s="16"/>
      <c r="K279" s="16"/>
      <c r="L279" s="206"/>
      <c r="M279" s="206"/>
      <c r="N279" s="16"/>
      <c r="O279" s="16"/>
      <c r="P279" s="16"/>
      <c r="Q279" s="457"/>
    </row>
    <row r="280" spans="1:17" ht="12.75" hidden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206"/>
      <c r="M280" s="206"/>
      <c r="N280" s="16"/>
      <c r="O280" s="16"/>
      <c r="P280" s="16"/>
      <c r="Q280" s="457"/>
    </row>
    <row r="281" spans="1:17" ht="12.75" hidden="1">
      <c r="A281" s="16"/>
      <c r="B281" s="16"/>
      <c r="C281" s="16"/>
      <c r="D281" s="11"/>
      <c r="E281" s="11"/>
      <c r="F281" s="11"/>
      <c r="G281" s="11"/>
      <c r="H281" s="11"/>
      <c r="I281" s="11"/>
      <c r="J281" s="131"/>
      <c r="K281" s="131"/>
      <c r="L281" s="206"/>
      <c r="M281" s="206"/>
      <c r="N281" s="131"/>
      <c r="O281" s="131"/>
      <c r="P281" s="131"/>
      <c r="Q281" s="457"/>
    </row>
    <row r="282" spans="1:17" ht="12.75" hidden="1">
      <c r="A282" s="16"/>
      <c r="B282" s="16"/>
      <c r="C282" s="16"/>
      <c r="D282" s="205"/>
      <c r="E282" s="16"/>
      <c r="F282" s="16"/>
      <c r="G282" s="16"/>
      <c r="H282" s="11"/>
      <c r="I282" s="16"/>
      <c r="J282" s="145"/>
      <c r="K282" s="145"/>
      <c r="L282" s="206"/>
      <c r="M282" s="206"/>
      <c r="N282" s="145"/>
      <c r="O282" s="145"/>
      <c r="P282" s="145"/>
      <c r="Q282" s="457"/>
    </row>
    <row r="283" spans="1:17" ht="12.75" hidden="1">
      <c r="A283" s="16"/>
      <c r="B283" s="16"/>
      <c r="C283" s="16"/>
      <c r="D283" s="16"/>
      <c r="E283" s="16"/>
      <c r="F283" s="16"/>
      <c r="G283" s="16"/>
      <c r="H283" s="16"/>
      <c r="I283" s="16"/>
      <c r="J283" s="339"/>
      <c r="K283" s="339"/>
      <c r="L283" s="206"/>
      <c r="M283" s="206"/>
      <c r="N283" s="339"/>
      <c r="O283" s="339"/>
      <c r="P283" s="339"/>
      <c r="Q283" s="457"/>
    </row>
    <row r="284" spans="1:17" ht="14.25" hidden="1">
      <c r="A284" s="16"/>
      <c r="B284" s="12"/>
      <c r="C284" s="16"/>
      <c r="D284" s="16"/>
      <c r="E284" s="16"/>
      <c r="F284" s="16"/>
      <c r="G284" s="16"/>
      <c r="H284" s="16"/>
      <c r="I284" s="16"/>
      <c r="J284" s="16"/>
      <c r="K284" s="16"/>
      <c r="L284" s="206"/>
      <c r="M284" s="206"/>
      <c r="N284" s="16"/>
      <c r="O284" s="16"/>
      <c r="P284" s="16"/>
      <c r="Q284" s="457"/>
    </row>
    <row r="285" spans="1:17" ht="14.25" hidden="1">
      <c r="A285" s="16"/>
      <c r="B285" s="12"/>
      <c r="C285" s="16"/>
      <c r="D285" s="16"/>
      <c r="E285" s="16"/>
      <c r="F285" s="16"/>
      <c r="G285" s="16"/>
      <c r="H285" s="16"/>
      <c r="I285" s="16"/>
      <c r="J285" s="16"/>
      <c r="K285" s="16"/>
      <c r="L285" s="206"/>
      <c r="M285" s="206"/>
      <c r="N285" s="16"/>
      <c r="O285" s="16"/>
      <c r="P285" s="16"/>
      <c r="Q285" s="457"/>
    </row>
    <row r="286" spans="1:17" ht="12.75" hidden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206"/>
      <c r="M286" s="206"/>
      <c r="N286" s="16"/>
      <c r="O286" s="16"/>
      <c r="P286" s="16"/>
      <c r="Q286" s="457"/>
    </row>
    <row r="287" spans="1:17" ht="12.75" hidden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206"/>
      <c r="M287" s="206"/>
      <c r="N287" s="16"/>
      <c r="O287" s="16"/>
      <c r="P287" s="16"/>
      <c r="Q287" s="457"/>
    </row>
    <row r="288" spans="1:17" ht="12.75" hidden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206"/>
      <c r="M288" s="206"/>
      <c r="N288" s="16"/>
      <c r="O288" s="16"/>
      <c r="P288" s="16"/>
      <c r="Q288" s="457"/>
    </row>
    <row r="289" spans="1:17" ht="12.75" hidden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206"/>
      <c r="M289" s="206"/>
      <c r="N289" s="16"/>
      <c r="O289" s="16"/>
      <c r="P289" s="16"/>
      <c r="Q289" s="457"/>
    </row>
    <row r="290" spans="1:17" ht="12.75" hidden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206"/>
      <c r="M290" s="206"/>
      <c r="N290" s="16"/>
      <c r="O290" s="16"/>
      <c r="P290" s="16"/>
      <c r="Q290" s="457"/>
    </row>
    <row r="291" spans="1:17" ht="14.25" hidden="1">
      <c r="A291" s="12" t="s">
        <v>809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206"/>
      <c r="M291" s="206"/>
      <c r="N291" s="16"/>
      <c r="O291" s="16"/>
      <c r="P291" s="16"/>
      <c r="Q291" s="457"/>
    </row>
    <row r="292" spans="1:17" ht="12.75" customHeight="1" hidden="1">
      <c r="A292" s="16"/>
      <c r="B292" s="11">
        <v>1</v>
      </c>
      <c r="C292" s="11"/>
      <c r="D292" s="11"/>
      <c r="E292" s="11"/>
      <c r="F292" s="724" t="s">
        <v>818</v>
      </c>
      <c r="G292" s="724"/>
      <c r="H292" s="724"/>
      <c r="I292" s="724"/>
      <c r="J292" s="119"/>
      <c r="K292" s="119"/>
      <c r="L292" s="206"/>
      <c r="M292" s="206"/>
      <c r="N292" s="119"/>
      <c r="O292" s="119"/>
      <c r="P292" s="119"/>
      <c r="Q292" s="457"/>
    </row>
    <row r="293" spans="1:17" ht="12.75" hidden="1">
      <c r="A293" s="16"/>
      <c r="B293" s="11"/>
      <c r="C293" s="11">
        <v>1</v>
      </c>
      <c r="D293" s="11"/>
      <c r="E293" s="11"/>
      <c r="F293" s="11"/>
      <c r="G293" s="11" t="s">
        <v>736</v>
      </c>
      <c r="H293" s="11"/>
      <c r="I293" s="11"/>
      <c r="J293" s="119"/>
      <c r="K293" s="119"/>
      <c r="L293" s="206"/>
      <c r="M293" s="206"/>
      <c r="N293" s="119"/>
      <c r="O293" s="119"/>
      <c r="P293" s="119"/>
      <c r="Q293" s="457"/>
    </row>
    <row r="294" spans="1:17" ht="12.75" customHeight="1" hidden="1">
      <c r="A294" s="16"/>
      <c r="B294" s="16"/>
      <c r="C294" s="16"/>
      <c r="D294" s="16">
        <v>2</v>
      </c>
      <c r="E294" s="16"/>
      <c r="F294" s="16"/>
      <c r="G294" s="16"/>
      <c r="H294" s="738" t="s">
        <v>485</v>
      </c>
      <c r="I294" s="738"/>
      <c r="J294" s="66"/>
      <c r="K294" s="66"/>
      <c r="L294" s="206"/>
      <c r="M294" s="206"/>
      <c r="N294" s="66"/>
      <c r="O294" s="66"/>
      <c r="P294" s="66"/>
      <c r="Q294" s="457"/>
    </row>
    <row r="295" spans="1:17" ht="12.75" hidden="1">
      <c r="A295" s="16"/>
      <c r="B295" s="16"/>
      <c r="C295" s="16"/>
      <c r="D295" s="16">
        <v>3</v>
      </c>
      <c r="E295" s="16"/>
      <c r="F295" s="16"/>
      <c r="G295" s="16"/>
      <c r="H295" s="16" t="s">
        <v>486</v>
      </c>
      <c r="I295" s="16"/>
      <c r="J295" s="66"/>
      <c r="K295" s="66"/>
      <c r="L295" s="206"/>
      <c r="M295" s="206"/>
      <c r="N295" s="66"/>
      <c r="O295" s="66"/>
      <c r="P295" s="66"/>
      <c r="Q295" s="457"/>
    </row>
    <row r="296" spans="1:17" ht="12.75" hidden="1">
      <c r="A296" s="16"/>
      <c r="B296" s="16"/>
      <c r="C296" s="205">
        <v>5</v>
      </c>
      <c r="D296" s="205"/>
      <c r="E296" s="205"/>
      <c r="F296" s="205"/>
      <c r="G296" s="205" t="s">
        <v>772</v>
      </c>
      <c r="H296" s="205"/>
      <c r="I296" s="205"/>
      <c r="J296" s="66"/>
      <c r="K296" s="66"/>
      <c r="L296" s="206"/>
      <c r="M296" s="206"/>
      <c r="N296" s="66"/>
      <c r="O296" s="66"/>
      <c r="P296" s="66"/>
      <c r="Q296" s="457"/>
    </row>
    <row r="297" spans="1:17" ht="12.75" hidden="1">
      <c r="A297" s="16"/>
      <c r="B297" s="16"/>
      <c r="C297" s="16"/>
      <c r="D297" s="16">
        <v>1</v>
      </c>
      <c r="E297" s="16"/>
      <c r="F297" s="16"/>
      <c r="G297" s="16"/>
      <c r="H297" s="16" t="s">
        <v>773</v>
      </c>
      <c r="I297" s="16"/>
      <c r="J297" s="66"/>
      <c r="K297" s="66"/>
      <c r="L297" s="206"/>
      <c r="M297" s="206"/>
      <c r="N297" s="66"/>
      <c r="O297" s="66"/>
      <c r="P297" s="66"/>
      <c r="Q297" s="457"/>
    </row>
    <row r="298" spans="1:17" ht="12.75" hidden="1">
      <c r="A298" s="16"/>
      <c r="B298" s="16"/>
      <c r="C298" s="16"/>
      <c r="D298" s="16"/>
      <c r="E298" s="16"/>
      <c r="F298" s="16"/>
      <c r="G298" s="16"/>
      <c r="H298" s="16" t="s">
        <v>478</v>
      </c>
      <c r="I298" s="16" t="s">
        <v>774</v>
      </c>
      <c r="J298" s="66"/>
      <c r="K298" s="66"/>
      <c r="L298" s="206"/>
      <c r="M298" s="206"/>
      <c r="N298" s="66"/>
      <c r="O298" s="66"/>
      <c r="P298" s="66"/>
      <c r="Q298" s="457"/>
    </row>
    <row r="299" spans="1:17" ht="12.75" hidden="1">
      <c r="A299" s="16"/>
      <c r="B299" s="16"/>
      <c r="C299" s="205">
        <v>6</v>
      </c>
      <c r="D299" s="205"/>
      <c r="E299" s="205"/>
      <c r="F299" s="205"/>
      <c r="G299" s="205" t="s">
        <v>739</v>
      </c>
      <c r="H299" s="205"/>
      <c r="I299" s="205"/>
      <c r="J299" s="66"/>
      <c r="K299" s="66"/>
      <c r="L299" s="206"/>
      <c r="M299" s="206"/>
      <c r="N299" s="66"/>
      <c r="O299" s="66"/>
      <c r="P299" s="66"/>
      <c r="Q299" s="457"/>
    </row>
    <row r="300" spans="1:17" ht="12.75" hidden="1">
      <c r="A300" s="16"/>
      <c r="B300" s="16"/>
      <c r="C300" s="16"/>
      <c r="D300" s="16">
        <v>6</v>
      </c>
      <c r="E300" s="16"/>
      <c r="F300" s="16"/>
      <c r="G300" s="16"/>
      <c r="H300" s="16" t="s">
        <v>790</v>
      </c>
      <c r="I300" s="16"/>
      <c r="J300" s="66"/>
      <c r="K300" s="66"/>
      <c r="L300" s="206"/>
      <c r="M300" s="206"/>
      <c r="N300" s="66"/>
      <c r="O300" s="66"/>
      <c r="P300" s="66"/>
      <c r="Q300" s="457"/>
    </row>
    <row r="301" spans="1:17" ht="12.75" hidden="1">
      <c r="A301" s="16"/>
      <c r="B301" s="16"/>
      <c r="C301" s="16"/>
      <c r="D301" s="16"/>
      <c r="E301" s="16"/>
      <c r="F301" s="16"/>
      <c r="G301" s="16"/>
      <c r="H301" s="16"/>
      <c r="I301" s="16"/>
      <c r="J301" s="66"/>
      <c r="K301" s="66"/>
      <c r="L301" s="206"/>
      <c r="M301" s="206"/>
      <c r="N301" s="66"/>
      <c r="O301" s="66"/>
      <c r="P301" s="66"/>
      <c r="Q301" s="457"/>
    </row>
    <row r="302" spans="1:17" ht="25.5" hidden="1">
      <c r="A302" s="16"/>
      <c r="B302" s="16"/>
      <c r="C302" s="16"/>
      <c r="D302" s="16"/>
      <c r="E302" s="16"/>
      <c r="F302" s="16"/>
      <c r="G302" s="16"/>
      <c r="H302" s="16" t="s">
        <v>478</v>
      </c>
      <c r="I302" s="23" t="s">
        <v>789</v>
      </c>
      <c r="J302" s="66"/>
      <c r="K302" s="66"/>
      <c r="L302" s="206"/>
      <c r="M302" s="206"/>
      <c r="N302" s="66"/>
      <c r="O302" s="66"/>
      <c r="P302" s="66"/>
      <c r="Q302" s="457"/>
    </row>
    <row r="303" spans="1:17" ht="12.75" hidden="1">
      <c r="A303" s="16"/>
      <c r="B303" s="16"/>
      <c r="C303" s="11">
        <v>9</v>
      </c>
      <c r="D303" s="11"/>
      <c r="E303" s="11"/>
      <c r="F303" s="11"/>
      <c r="G303" s="11" t="s">
        <v>733</v>
      </c>
      <c r="H303" s="11"/>
      <c r="I303" s="11"/>
      <c r="J303" s="119"/>
      <c r="K303" s="119"/>
      <c r="L303" s="206"/>
      <c r="M303" s="206"/>
      <c r="N303" s="119"/>
      <c r="O303" s="119"/>
      <c r="P303" s="119"/>
      <c r="Q303" s="457"/>
    </row>
    <row r="304" spans="1:17" ht="12.75" hidden="1">
      <c r="A304" s="16"/>
      <c r="B304" s="16"/>
      <c r="C304" s="16"/>
      <c r="D304" s="16"/>
      <c r="E304" s="16"/>
      <c r="F304" s="16"/>
      <c r="G304" s="16"/>
      <c r="H304" s="16" t="s">
        <v>478</v>
      </c>
      <c r="I304" s="16" t="s">
        <v>479</v>
      </c>
      <c r="J304" s="66"/>
      <c r="K304" s="66"/>
      <c r="L304" s="206"/>
      <c r="M304" s="206"/>
      <c r="N304" s="66"/>
      <c r="O304" s="66"/>
      <c r="P304" s="66"/>
      <c r="Q304" s="457"/>
    </row>
    <row r="305" spans="1:17" ht="12.75" hidden="1">
      <c r="A305" s="16"/>
      <c r="B305" s="16"/>
      <c r="C305" s="16"/>
      <c r="D305" s="16"/>
      <c r="E305" s="16"/>
      <c r="F305" s="16"/>
      <c r="G305" s="16"/>
      <c r="H305" s="16" t="s">
        <v>480</v>
      </c>
      <c r="I305" s="16" t="s">
        <v>487</v>
      </c>
      <c r="J305" s="66"/>
      <c r="K305" s="66"/>
      <c r="L305" s="206"/>
      <c r="M305" s="206"/>
      <c r="N305" s="66"/>
      <c r="O305" s="66"/>
      <c r="P305" s="66"/>
      <c r="Q305" s="457"/>
    </row>
    <row r="306" spans="1:17" ht="12.75" hidden="1">
      <c r="A306" s="16"/>
      <c r="B306" s="16"/>
      <c r="C306" s="11"/>
      <c r="D306" s="11"/>
      <c r="E306" s="11"/>
      <c r="F306" s="11" t="s">
        <v>482</v>
      </c>
      <c r="G306" s="11"/>
      <c r="H306" s="11"/>
      <c r="I306" s="11"/>
      <c r="J306" s="119"/>
      <c r="K306" s="119"/>
      <c r="L306" s="206"/>
      <c r="M306" s="206"/>
      <c r="N306" s="119"/>
      <c r="O306" s="119"/>
      <c r="P306" s="119"/>
      <c r="Q306" s="457"/>
    </row>
    <row r="307" spans="1:17" ht="12.75" hidden="1">
      <c r="A307" s="16"/>
      <c r="B307" s="16"/>
      <c r="C307" s="11"/>
      <c r="D307" s="11"/>
      <c r="E307" s="11"/>
      <c r="F307" s="11"/>
      <c r="G307" s="11"/>
      <c r="H307" s="11"/>
      <c r="I307" s="11"/>
      <c r="J307" s="119"/>
      <c r="K307" s="119"/>
      <c r="L307" s="206"/>
      <c r="M307" s="206"/>
      <c r="N307" s="119"/>
      <c r="O307" s="119"/>
      <c r="P307" s="119"/>
      <c r="Q307" s="457"/>
    </row>
    <row r="308" spans="1:17" ht="12.75">
      <c r="A308" s="16"/>
      <c r="B308" s="16"/>
      <c r="C308" s="11"/>
      <c r="D308" s="11"/>
      <c r="E308" s="11"/>
      <c r="F308" s="11"/>
      <c r="G308" s="11"/>
      <c r="H308" s="11"/>
      <c r="I308" s="11"/>
      <c r="J308" s="119"/>
      <c r="K308" s="119"/>
      <c r="L308" s="206"/>
      <c r="M308" s="206"/>
      <c r="N308" s="119"/>
      <c r="O308" s="119"/>
      <c r="P308" s="119"/>
      <c r="Q308" s="457"/>
    </row>
    <row r="309" spans="1:17" ht="14.25">
      <c r="A309" s="726" t="s">
        <v>836</v>
      </c>
      <c r="B309" s="727"/>
      <c r="C309" s="727"/>
      <c r="D309" s="727"/>
      <c r="E309" s="727"/>
      <c r="F309" s="727"/>
      <c r="G309" s="727"/>
      <c r="H309" s="727"/>
      <c r="I309" s="745"/>
      <c r="J309" s="119"/>
      <c r="K309" s="119"/>
      <c r="L309" s="206"/>
      <c r="M309" s="206"/>
      <c r="N309" s="119"/>
      <c r="O309" s="119"/>
      <c r="P309" s="119"/>
      <c r="Q309" s="457"/>
    </row>
    <row r="310" spans="1:17" ht="15">
      <c r="A310" s="331"/>
      <c r="B310" s="418">
        <v>1</v>
      </c>
      <c r="C310" s="332"/>
      <c r="D310" s="332"/>
      <c r="E310" s="332"/>
      <c r="F310" s="742" t="s">
        <v>494</v>
      </c>
      <c r="G310" s="742"/>
      <c r="H310" s="742"/>
      <c r="I310" s="743"/>
      <c r="J310" s="119"/>
      <c r="K310" s="119"/>
      <c r="L310" s="206"/>
      <c r="M310" s="206"/>
      <c r="N310" s="119"/>
      <c r="O310" s="119"/>
      <c r="P310" s="119"/>
      <c r="Q310" s="457"/>
    </row>
    <row r="311" spans="1:17" ht="14.25">
      <c r="A311" s="331"/>
      <c r="B311" s="332"/>
      <c r="C311" s="380">
        <v>4</v>
      </c>
      <c r="D311" s="332"/>
      <c r="E311" s="332"/>
      <c r="F311" s="332"/>
      <c r="H311" s="380" t="s">
        <v>1006</v>
      </c>
      <c r="I311" s="129"/>
      <c r="J311" s="119">
        <v>0</v>
      </c>
      <c r="K311" s="199">
        <v>29790</v>
      </c>
      <c r="L311" s="206"/>
      <c r="M311" s="206"/>
      <c r="N311" s="199">
        <v>29790</v>
      </c>
      <c r="O311" s="199">
        <v>29790</v>
      </c>
      <c r="P311" s="199">
        <v>29790</v>
      </c>
      <c r="Q311" s="457">
        <f>P311/O311*100</f>
        <v>100</v>
      </c>
    </row>
    <row r="312" spans="1:17" ht="14.25" hidden="1">
      <c r="A312" s="331"/>
      <c r="B312" s="332"/>
      <c r="C312" s="332"/>
      <c r="D312" s="332"/>
      <c r="E312" s="332"/>
      <c r="F312" s="332"/>
      <c r="G312" s="332"/>
      <c r="H312" s="332"/>
      <c r="I312" s="129"/>
      <c r="J312" s="119"/>
      <c r="K312" s="119"/>
      <c r="L312" s="206"/>
      <c r="M312" s="206"/>
      <c r="N312" s="119"/>
      <c r="O312" s="119"/>
      <c r="P312" s="119"/>
      <c r="Q312" s="457" t="e">
        <f>P312/O312*100</f>
        <v>#DIV/0!</v>
      </c>
    </row>
    <row r="313" spans="1:17" ht="14.25">
      <c r="A313" s="331"/>
      <c r="B313" s="332"/>
      <c r="C313" s="332"/>
      <c r="D313" s="332"/>
      <c r="E313" s="332"/>
      <c r="F313" s="332"/>
      <c r="G313" s="332"/>
      <c r="H313" s="380" t="s">
        <v>1100</v>
      </c>
      <c r="I313" s="458"/>
      <c r="J313" s="119">
        <v>0</v>
      </c>
      <c r="K313" s="119">
        <v>0</v>
      </c>
      <c r="L313" s="206"/>
      <c r="M313" s="206"/>
      <c r="N313" s="119">
        <v>0</v>
      </c>
      <c r="O313" s="119">
        <v>0</v>
      </c>
      <c r="P313" s="199">
        <v>6463</v>
      </c>
      <c r="Q313" s="457"/>
    </row>
    <row r="314" spans="1:17" ht="15">
      <c r="A314" s="331"/>
      <c r="B314" s="127">
        <v>2</v>
      </c>
      <c r="C314" s="16"/>
      <c r="D314" s="16"/>
      <c r="E314" s="16"/>
      <c r="F314" s="742" t="s">
        <v>868</v>
      </c>
      <c r="G314" s="742"/>
      <c r="H314" s="742"/>
      <c r="I314" s="743"/>
      <c r="J314" s="243"/>
      <c r="K314" s="243"/>
      <c r="L314" s="206"/>
      <c r="M314" s="206"/>
      <c r="N314" s="243"/>
      <c r="O314" s="243"/>
      <c r="P314" s="243"/>
      <c r="Q314" s="457"/>
    </row>
    <row r="315" spans="1:17" ht="14.25">
      <c r="A315" s="331"/>
      <c r="B315" s="332"/>
      <c r="C315" s="380">
        <v>4</v>
      </c>
      <c r="D315" s="332"/>
      <c r="E315" s="332"/>
      <c r="F315" s="332"/>
      <c r="G315" s="742" t="s">
        <v>865</v>
      </c>
      <c r="H315" s="742"/>
      <c r="I315" s="743"/>
      <c r="J315" s="119">
        <f>J316</f>
        <v>3202</v>
      </c>
      <c r="K315" s="119">
        <f>K316+K317</f>
        <v>35914</v>
      </c>
      <c r="L315" s="206"/>
      <c r="M315" s="206"/>
      <c r="N315" s="119">
        <f>N316+N317</f>
        <v>35914</v>
      </c>
      <c r="O315" s="119">
        <f>O316+O317</f>
        <v>35914</v>
      </c>
      <c r="P315" s="119">
        <f>P316+P317</f>
        <v>16927</v>
      </c>
      <c r="Q315" s="457">
        <f>P315/O315*100</f>
        <v>47.13203764548644</v>
      </c>
    </row>
    <row r="316" spans="1:17" ht="14.25">
      <c r="A316" s="331"/>
      <c r="B316" s="332"/>
      <c r="C316" s="332"/>
      <c r="D316" s="332"/>
      <c r="E316" s="332">
        <v>1</v>
      </c>
      <c r="F316" s="332"/>
      <c r="G316" s="332"/>
      <c r="H316" s="744" t="s">
        <v>869</v>
      </c>
      <c r="I316" s="745"/>
      <c r="J316" s="199">
        <v>3202</v>
      </c>
      <c r="K316" s="199">
        <v>25663</v>
      </c>
      <c r="L316" s="206"/>
      <c r="M316" s="206"/>
      <c r="N316" s="199">
        <v>25663</v>
      </c>
      <c r="O316" s="199">
        <v>25663</v>
      </c>
      <c r="P316" s="199">
        <v>6676</v>
      </c>
      <c r="Q316" s="457">
        <f>P316/O316*100</f>
        <v>26.01410591123407</v>
      </c>
    </row>
    <row r="317" spans="1:17" ht="14.25">
      <c r="A317" s="331"/>
      <c r="B317" s="332"/>
      <c r="C317" s="332"/>
      <c r="D317" s="332"/>
      <c r="E317" s="332">
        <v>3</v>
      </c>
      <c r="F317" s="332"/>
      <c r="G317" s="332"/>
      <c r="H317" s="380" t="s">
        <v>1006</v>
      </c>
      <c r="I317" s="129"/>
      <c r="J317" s="199">
        <v>0</v>
      </c>
      <c r="K317" s="199">
        <v>10251</v>
      </c>
      <c r="L317" s="206"/>
      <c r="M317" s="206"/>
      <c r="N317" s="199">
        <v>10251</v>
      </c>
      <c r="O317" s="199">
        <v>10251</v>
      </c>
      <c r="P317" s="199">
        <v>10251</v>
      </c>
      <c r="Q317" s="457">
        <f>P317/O317*100</f>
        <v>100</v>
      </c>
    </row>
    <row r="318" spans="1:17" ht="14.25">
      <c r="A318" s="331"/>
      <c r="B318" s="332"/>
      <c r="C318" s="332"/>
      <c r="D318" s="332"/>
      <c r="E318" s="332"/>
      <c r="F318" s="11" t="s">
        <v>482</v>
      </c>
      <c r="G318" s="332"/>
      <c r="H318" s="332"/>
      <c r="I318" s="129"/>
      <c r="J318" s="119">
        <f>J316</f>
        <v>3202</v>
      </c>
      <c r="K318" s="119">
        <f>K316+K317+K311</f>
        <v>65704</v>
      </c>
      <c r="L318" s="206"/>
      <c r="M318" s="206"/>
      <c r="N318" s="119">
        <f>N316+N317+N311</f>
        <v>65704</v>
      </c>
      <c r="O318" s="119">
        <f>O316+O317+O311</f>
        <v>65704</v>
      </c>
      <c r="P318" s="119">
        <f>P316+P317+P311+P313</f>
        <v>53180</v>
      </c>
      <c r="Q318" s="457">
        <f>P318/O318*100</f>
        <v>80.93875563131621</v>
      </c>
    </row>
    <row r="319" spans="1:17" ht="14.25">
      <c r="A319" s="331"/>
      <c r="B319" s="332"/>
      <c r="C319" s="332"/>
      <c r="D319" s="332"/>
      <c r="E319" s="332"/>
      <c r="F319" s="332"/>
      <c r="G319" s="332"/>
      <c r="H319" s="332"/>
      <c r="I319" s="129"/>
      <c r="J319" s="119"/>
      <c r="K319" s="119"/>
      <c r="L319" s="206"/>
      <c r="M319" s="206"/>
      <c r="N319" s="119"/>
      <c r="O319" s="119"/>
      <c r="P319" s="119"/>
      <c r="Q319" s="457"/>
    </row>
    <row r="320" spans="1:17" ht="12.75" hidden="1">
      <c r="A320" s="16"/>
      <c r="B320" s="205"/>
      <c r="C320" s="16"/>
      <c r="D320" s="16"/>
      <c r="E320" s="16"/>
      <c r="F320" s="205"/>
      <c r="G320" s="16"/>
      <c r="H320" s="16"/>
      <c r="I320" s="16"/>
      <c r="J320" s="16"/>
      <c r="K320" s="16"/>
      <c r="L320" s="206"/>
      <c r="M320" s="206"/>
      <c r="N320" s="16"/>
      <c r="O320" s="16"/>
      <c r="P320" s="16"/>
      <c r="Q320" s="457" t="e">
        <f aca="true" t="shared" si="10" ref="Q320:Q338">P320/O320*100</f>
        <v>#DIV/0!</v>
      </c>
    </row>
    <row r="321" spans="1:17" ht="12.75" hidden="1">
      <c r="A321" s="16"/>
      <c r="B321" s="205"/>
      <c r="C321" s="16"/>
      <c r="D321" s="11"/>
      <c r="E321" s="11"/>
      <c r="F321" s="11"/>
      <c r="G321" s="11"/>
      <c r="H321" s="11"/>
      <c r="I321" s="11"/>
      <c r="J321" s="11"/>
      <c r="K321" s="11"/>
      <c r="L321" s="206"/>
      <c r="M321" s="206"/>
      <c r="N321" s="11"/>
      <c r="O321" s="11"/>
      <c r="P321" s="11"/>
      <c r="Q321" s="457" t="e">
        <f t="shared" si="10"/>
        <v>#DIV/0!</v>
      </c>
    </row>
    <row r="322" spans="1:17" ht="12.75" hidden="1">
      <c r="A322" s="16"/>
      <c r="B322" s="16"/>
      <c r="C322" s="16"/>
      <c r="D322" s="16"/>
      <c r="E322" s="16"/>
      <c r="F322" s="16"/>
      <c r="G322" s="16"/>
      <c r="H322" s="336"/>
      <c r="I322" s="16"/>
      <c r="J322" s="199"/>
      <c r="K322" s="199"/>
      <c r="L322" s="206"/>
      <c r="M322" s="206"/>
      <c r="N322" s="199"/>
      <c r="O322" s="199"/>
      <c r="P322" s="199"/>
      <c r="Q322" s="457" t="e">
        <f t="shared" si="10"/>
        <v>#DIV/0!</v>
      </c>
    </row>
    <row r="323" spans="1:17" ht="12.75" hidden="1">
      <c r="A323" s="16"/>
      <c r="B323" s="16"/>
      <c r="C323" s="16"/>
      <c r="D323" s="16"/>
      <c r="E323" s="16"/>
      <c r="F323" s="16"/>
      <c r="G323" s="16"/>
      <c r="H323" s="128" t="s">
        <v>478</v>
      </c>
      <c r="I323" s="16" t="s">
        <v>743</v>
      </c>
      <c r="J323" s="66"/>
      <c r="K323" s="66"/>
      <c r="L323" s="206"/>
      <c r="M323" s="206"/>
      <c r="N323" s="66"/>
      <c r="O323" s="66"/>
      <c r="P323" s="66"/>
      <c r="Q323" s="457" t="e">
        <f t="shared" si="10"/>
        <v>#DIV/0!</v>
      </c>
    </row>
    <row r="324" spans="1:17" ht="25.5" hidden="1">
      <c r="A324" s="16"/>
      <c r="B324" s="16"/>
      <c r="C324" s="16"/>
      <c r="D324" s="16"/>
      <c r="E324" s="16"/>
      <c r="F324" s="16"/>
      <c r="G324" s="16"/>
      <c r="H324" s="128"/>
      <c r="I324" s="23" t="s">
        <v>744</v>
      </c>
      <c r="J324" s="66"/>
      <c r="K324" s="66"/>
      <c r="L324" s="206"/>
      <c r="M324" s="206"/>
      <c r="N324" s="66"/>
      <c r="O324" s="66"/>
      <c r="P324" s="66"/>
      <c r="Q324" s="457" t="e">
        <f t="shared" si="10"/>
        <v>#DIV/0!</v>
      </c>
    </row>
    <row r="325" spans="1:17" ht="25.5" hidden="1">
      <c r="A325" s="16"/>
      <c r="B325" s="16"/>
      <c r="C325" s="16"/>
      <c r="D325" s="16"/>
      <c r="E325" s="16"/>
      <c r="F325" s="16"/>
      <c r="G325" s="16"/>
      <c r="H325" s="128"/>
      <c r="I325" s="23" t="s">
        <v>745</v>
      </c>
      <c r="J325" s="66"/>
      <c r="K325" s="66"/>
      <c r="L325" s="206"/>
      <c r="M325" s="206"/>
      <c r="N325" s="66"/>
      <c r="O325" s="66"/>
      <c r="P325" s="66"/>
      <c r="Q325" s="457" t="e">
        <f t="shared" si="10"/>
        <v>#DIV/0!</v>
      </c>
    </row>
    <row r="326" spans="1:17" ht="12.75" hidden="1">
      <c r="A326" s="16"/>
      <c r="B326" s="16"/>
      <c r="C326" s="16"/>
      <c r="D326" s="16"/>
      <c r="E326" s="16"/>
      <c r="F326" s="16"/>
      <c r="G326" s="16"/>
      <c r="H326" s="128"/>
      <c r="I326" s="23" t="s">
        <v>800</v>
      </c>
      <c r="J326" s="66"/>
      <c r="K326" s="66"/>
      <c r="L326" s="206"/>
      <c r="M326" s="206"/>
      <c r="N326" s="66"/>
      <c r="O326" s="66"/>
      <c r="P326" s="66"/>
      <c r="Q326" s="457" t="e">
        <f t="shared" si="10"/>
        <v>#DIV/0!</v>
      </c>
    </row>
    <row r="327" spans="1:17" ht="12.75" hidden="1">
      <c r="A327" s="16"/>
      <c r="B327" s="16"/>
      <c r="C327" s="16"/>
      <c r="D327" s="16">
        <v>2</v>
      </c>
      <c r="E327" s="16"/>
      <c r="F327" s="16"/>
      <c r="G327" s="16"/>
      <c r="H327" s="221" t="s">
        <v>748</v>
      </c>
      <c r="I327" s="16"/>
      <c r="J327" s="199"/>
      <c r="K327" s="199"/>
      <c r="L327" s="206"/>
      <c r="M327" s="206"/>
      <c r="N327" s="199"/>
      <c r="O327" s="199"/>
      <c r="P327" s="199"/>
      <c r="Q327" s="457" t="e">
        <f t="shared" si="10"/>
        <v>#DIV/0!</v>
      </c>
    </row>
    <row r="328" spans="1:17" ht="12.75" hidden="1">
      <c r="A328" s="16"/>
      <c r="B328" s="16"/>
      <c r="C328" s="16"/>
      <c r="D328" s="16"/>
      <c r="E328" s="16"/>
      <c r="F328" s="16"/>
      <c r="G328" s="16"/>
      <c r="H328" s="128" t="s">
        <v>478</v>
      </c>
      <c r="I328" s="222" t="s">
        <v>746</v>
      </c>
      <c r="J328" s="226"/>
      <c r="K328" s="226"/>
      <c r="L328" s="206"/>
      <c r="M328" s="206"/>
      <c r="N328" s="226"/>
      <c r="O328" s="226"/>
      <c r="P328" s="226"/>
      <c r="Q328" s="457" t="e">
        <f t="shared" si="10"/>
        <v>#DIV/0!</v>
      </c>
    </row>
    <row r="329" spans="1:17" ht="12.75" hidden="1">
      <c r="A329" s="16"/>
      <c r="B329" s="16"/>
      <c r="C329" s="16"/>
      <c r="D329" s="16"/>
      <c r="E329" s="16"/>
      <c r="F329" s="11"/>
      <c r="G329" s="16"/>
      <c r="H329" s="16"/>
      <c r="I329" s="16"/>
      <c r="J329" s="206"/>
      <c r="K329" s="206"/>
      <c r="L329" s="206"/>
      <c r="M329" s="206"/>
      <c r="N329" s="206"/>
      <c r="O329" s="206"/>
      <c r="P329" s="206"/>
      <c r="Q329" s="457" t="e">
        <f t="shared" si="10"/>
        <v>#DIV/0!</v>
      </c>
    </row>
    <row r="330" spans="1:17" ht="12.75" hidden="1">
      <c r="A330" s="16"/>
      <c r="B330" s="16"/>
      <c r="C330" s="16"/>
      <c r="D330" s="16"/>
      <c r="E330" s="16"/>
      <c r="F330" s="11"/>
      <c r="G330" s="16"/>
      <c r="H330" s="16"/>
      <c r="I330" s="16"/>
      <c r="J330" s="66"/>
      <c r="K330" s="66"/>
      <c r="L330" s="206"/>
      <c r="M330" s="206"/>
      <c r="N330" s="66"/>
      <c r="O330" s="66"/>
      <c r="P330" s="66"/>
      <c r="Q330" s="457" t="e">
        <f t="shared" si="10"/>
        <v>#DIV/0!</v>
      </c>
    </row>
    <row r="331" spans="1:17" ht="12.75" hidden="1">
      <c r="A331" s="16"/>
      <c r="B331" s="16"/>
      <c r="C331" s="16"/>
      <c r="D331" s="16"/>
      <c r="E331" s="16"/>
      <c r="F331" s="11"/>
      <c r="G331" s="16"/>
      <c r="H331" s="16"/>
      <c r="I331" s="16"/>
      <c r="J331" s="66"/>
      <c r="K331" s="66"/>
      <c r="L331" s="206"/>
      <c r="M331" s="206"/>
      <c r="N331" s="66"/>
      <c r="O331" s="66"/>
      <c r="P331" s="66"/>
      <c r="Q331" s="457" t="e">
        <f t="shared" si="10"/>
        <v>#DIV/0!</v>
      </c>
    </row>
    <row r="332" spans="1:17" ht="12.75" hidden="1">
      <c r="A332" s="16"/>
      <c r="B332" s="16"/>
      <c r="C332" s="16"/>
      <c r="D332" s="16"/>
      <c r="E332" s="16"/>
      <c r="F332" s="11"/>
      <c r="G332" s="16"/>
      <c r="H332" s="16"/>
      <c r="I332" s="16"/>
      <c r="J332" s="66"/>
      <c r="K332" s="66"/>
      <c r="L332" s="206"/>
      <c r="M332" s="206"/>
      <c r="N332" s="66"/>
      <c r="O332" s="66"/>
      <c r="P332" s="66"/>
      <c r="Q332" s="457" t="e">
        <f t="shared" si="10"/>
        <v>#DIV/0!</v>
      </c>
    </row>
    <row r="333" spans="1:17" ht="12.75" hidden="1">
      <c r="A333" s="16"/>
      <c r="B333" s="16"/>
      <c r="C333" s="16"/>
      <c r="D333" s="16"/>
      <c r="E333" s="16"/>
      <c r="F333" s="16"/>
      <c r="G333" s="16"/>
      <c r="H333" s="16"/>
      <c r="I333" s="16"/>
      <c r="J333" s="66"/>
      <c r="K333" s="66"/>
      <c r="L333" s="66"/>
      <c r="M333" s="66"/>
      <c r="N333" s="66"/>
      <c r="O333" s="66"/>
      <c r="P333" s="66"/>
      <c r="Q333" s="457" t="e">
        <f t="shared" si="10"/>
        <v>#DIV/0!</v>
      </c>
    </row>
    <row r="334" spans="1:17" ht="14.25">
      <c r="A334" s="11">
        <v>1</v>
      </c>
      <c r="B334" s="11"/>
      <c r="C334" s="11"/>
      <c r="D334" s="11"/>
      <c r="E334" s="12" t="s">
        <v>729</v>
      </c>
      <c r="F334" s="11"/>
      <c r="G334" s="11"/>
      <c r="H334" s="11"/>
      <c r="I334" s="11"/>
      <c r="J334" s="119">
        <f>J318+J270</f>
        <v>271367</v>
      </c>
      <c r="K334" s="119">
        <f>K318+K270</f>
        <v>554272</v>
      </c>
      <c r="L334" s="119"/>
      <c r="M334" s="119"/>
      <c r="N334" s="119">
        <f>N318+N270</f>
        <v>589504</v>
      </c>
      <c r="O334" s="119">
        <f>O318+O270</f>
        <v>627209</v>
      </c>
      <c r="P334" s="119">
        <f>P318+P270</f>
        <v>555275</v>
      </c>
      <c r="Q334" s="457">
        <f t="shared" si="10"/>
        <v>88.53109569537428</v>
      </c>
    </row>
    <row r="335" spans="1:17" ht="13.5">
      <c r="A335" s="11"/>
      <c r="B335" s="127" t="s">
        <v>837</v>
      </c>
      <c r="C335" s="16"/>
      <c r="D335" s="16"/>
      <c r="E335" s="16"/>
      <c r="F335" s="742" t="s">
        <v>494</v>
      </c>
      <c r="G335" s="742"/>
      <c r="H335" s="742"/>
      <c r="I335" s="743"/>
      <c r="J335" s="243">
        <f>J336+J346+J352</f>
        <v>268165</v>
      </c>
      <c r="K335" s="243">
        <f>K336+K346+K352+K361</f>
        <v>301611</v>
      </c>
      <c r="L335" s="119"/>
      <c r="M335" s="119"/>
      <c r="N335" s="243">
        <f>N336+N346+N352+N361</f>
        <v>317999</v>
      </c>
      <c r="O335" s="243">
        <f>O336+O346+O352+O361+O360</f>
        <v>334436</v>
      </c>
      <c r="P335" s="243">
        <f>P336+P346+P352+P361+P360</f>
        <v>340265</v>
      </c>
      <c r="Q335" s="457">
        <f t="shared" si="10"/>
        <v>101.7429343730938</v>
      </c>
    </row>
    <row r="336" spans="1:17" s="15" customFormat="1" ht="12.75" customHeight="1">
      <c r="A336" s="16"/>
      <c r="B336" s="16"/>
      <c r="C336" s="11">
        <v>1</v>
      </c>
      <c r="D336" s="11"/>
      <c r="E336" s="11"/>
      <c r="F336" s="11"/>
      <c r="G336" s="742" t="s">
        <v>847</v>
      </c>
      <c r="H336" s="742"/>
      <c r="I336" s="728"/>
      <c r="J336" s="206">
        <f>J337+J344</f>
        <v>213411</v>
      </c>
      <c r="K336" s="206">
        <f>K337+K344+K345</f>
        <v>217067</v>
      </c>
      <c r="L336" s="66"/>
      <c r="M336" s="66"/>
      <c r="N336" s="206">
        <f>N337+N344+N345</f>
        <v>233455</v>
      </c>
      <c r="O336" s="206">
        <f>O337+O344+O345</f>
        <v>235123</v>
      </c>
      <c r="P336" s="206">
        <f>P337+P344+P345</f>
        <v>233958</v>
      </c>
      <c r="Q336" s="457">
        <f t="shared" si="10"/>
        <v>99.50451465828523</v>
      </c>
    </row>
    <row r="337" spans="1:17" ht="12.75" customHeight="1">
      <c r="A337" s="16"/>
      <c r="B337" s="16"/>
      <c r="C337" s="16"/>
      <c r="D337" s="222">
        <v>1</v>
      </c>
      <c r="E337" s="222"/>
      <c r="F337" s="222"/>
      <c r="G337" s="222"/>
      <c r="H337" s="703" t="s">
        <v>848</v>
      </c>
      <c r="I337" s="703"/>
      <c r="J337" s="226">
        <f>J338+J339+J340+J341</f>
        <v>189089</v>
      </c>
      <c r="K337" s="226">
        <f>K338+K339+K340+K341+K342+K343</f>
        <v>190941</v>
      </c>
      <c r="L337" s="66"/>
      <c r="M337" s="66"/>
      <c r="N337" s="226">
        <f>N338+N339+N340+N341+N342+N343</f>
        <v>195219</v>
      </c>
      <c r="O337" s="226">
        <f>O338+O339+O340+O341+O342+O343</f>
        <v>196887</v>
      </c>
      <c r="P337" s="226">
        <f>P338+P339+P340+P341+P342+P343</f>
        <v>193970</v>
      </c>
      <c r="Q337" s="457">
        <f t="shared" si="10"/>
        <v>98.51843951098853</v>
      </c>
    </row>
    <row r="338" spans="1:17" ht="12.75">
      <c r="A338" s="16"/>
      <c r="B338" s="16"/>
      <c r="C338" s="16"/>
      <c r="D338" s="16"/>
      <c r="E338" s="16">
        <v>1</v>
      </c>
      <c r="F338" s="16"/>
      <c r="G338" s="16"/>
      <c r="H338" s="16"/>
      <c r="I338" s="397" t="s">
        <v>849</v>
      </c>
      <c r="J338" s="66">
        <f aca="true" t="shared" si="11" ref="J338:K341">J238</f>
        <v>94995</v>
      </c>
      <c r="K338" s="66">
        <f t="shared" si="11"/>
        <v>102419</v>
      </c>
      <c r="L338" s="66"/>
      <c r="M338" s="66"/>
      <c r="N338" s="66">
        <f aca="true" t="shared" si="12" ref="N338:O345">N238</f>
        <v>102419</v>
      </c>
      <c r="O338" s="66">
        <f t="shared" si="12"/>
        <v>102419</v>
      </c>
      <c r="P338" s="66">
        <f aca="true" t="shared" si="13" ref="P338:P345">P238</f>
        <v>102419</v>
      </c>
      <c r="Q338" s="457">
        <f t="shared" si="10"/>
        <v>100</v>
      </c>
    </row>
    <row r="339" spans="1:17" ht="25.5">
      <c r="A339" s="16"/>
      <c r="B339" s="16"/>
      <c r="C339" s="16"/>
      <c r="D339" s="16"/>
      <c r="E339" s="16">
        <v>2</v>
      </c>
      <c r="F339" s="16"/>
      <c r="G339" s="16"/>
      <c r="H339" s="16"/>
      <c r="I339" s="397" t="s">
        <v>850</v>
      </c>
      <c r="J339" s="66">
        <f t="shared" si="11"/>
        <v>41676</v>
      </c>
      <c r="K339" s="66">
        <f t="shared" si="11"/>
        <v>41676</v>
      </c>
      <c r="L339" s="66"/>
      <c r="M339" s="66"/>
      <c r="N339" s="66">
        <f t="shared" si="12"/>
        <v>41676</v>
      </c>
      <c r="O339" s="66">
        <f t="shared" si="12"/>
        <v>41676</v>
      </c>
      <c r="P339" s="66">
        <f t="shared" si="13"/>
        <v>39432</v>
      </c>
      <c r="Q339" s="457">
        <f aca="true" t="shared" si="14" ref="Q339:Q405">P339/O339*100</f>
        <v>94.61560610423265</v>
      </c>
    </row>
    <row r="340" spans="1:17" ht="25.5">
      <c r="A340" s="16"/>
      <c r="B340" s="16"/>
      <c r="C340" s="16"/>
      <c r="D340" s="16"/>
      <c r="E340" s="16">
        <v>3</v>
      </c>
      <c r="F340" s="16"/>
      <c r="G340" s="16"/>
      <c r="H340" s="16"/>
      <c r="I340" s="397" t="s">
        <v>851</v>
      </c>
      <c r="J340" s="66">
        <f t="shared" si="11"/>
        <v>49196</v>
      </c>
      <c r="K340" s="66">
        <f t="shared" si="11"/>
        <v>38301</v>
      </c>
      <c r="L340" s="66"/>
      <c r="M340" s="66"/>
      <c r="N340" s="66">
        <f t="shared" si="12"/>
        <v>38301</v>
      </c>
      <c r="O340" s="66">
        <f t="shared" si="12"/>
        <v>39432</v>
      </c>
      <c r="P340" s="66">
        <f t="shared" si="13"/>
        <v>39270</v>
      </c>
      <c r="Q340" s="457">
        <f t="shared" si="14"/>
        <v>99.5891661594644</v>
      </c>
    </row>
    <row r="341" spans="1:17" ht="12.75">
      <c r="A341" s="16"/>
      <c r="B341" s="16"/>
      <c r="C341" s="221"/>
      <c r="D341" s="16"/>
      <c r="E341" s="16">
        <v>4</v>
      </c>
      <c r="F341" s="16"/>
      <c r="G341" s="221"/>
      <c r="H341" s="221"/>
      <c r="I341" s="397" t="s">
        <v>852</v>
      </c>
      <c r="J341" s="199">
        <f t="shared" si="11"/>
        <v>3222</v>
      </c>
      <c r="K341" s="199">
        <f t="shared" si="11"/>
        <v>3222</v>
      </c>
      <c r="L341" s="206"/>
      <c r="M341" s="206"/>
      <c r="N341" s="199">
        <f t="shared" si="12"/>
        <v>3222</v>
      </c>
      <c r="O341" s="199">
        <f t="shared" si="12"/>
        <v>3222</v>
      </c>
      <c r="P341" s="199">
        <f t="shared" si="13"/>
        <v>3222</v>
      </c>
      <c r="Q341" s="457">
        <f t="shared" si="14"/>
        <v>100</v>
      </c>
    </row>
    <row r="342" spans="1:17" ht="12.75">
      <c r="A342" s="16"/>
      <c r="B342" s="16"/>
      <c r="C342" s="221"/>
      <c r="D342" s="16"/>
      <c r="E342" s="16">
        <v>5</v>
      </c>
      <c r="F342" s="16"/>
      <c r="G342" s="221"/>
      <c r="H342" s="221"/>
      <c r="I342" s="417" t="s">
        <v>996</v>
      </c>
      <c r="J342" s="199">
        <v>0</v>
      </c>
      <c r="K342" s="199">
        <f>K242</f>
        <v>3768</v>
      </c>
      <c r="L342" s="206"/>
      <c r="M342" s="206"/>
      <c r="N342" s="199">
        <f t="shared" si="12"/>
        <v>8046</v>
      </c>
      <c r="O342" s="199">
        <f t="shared" si="12"/>
        <v>8046</v>
      </c>
      <c r="P342" s="199">
        <f t="shared" si="13"/>
        <v>7535</v>
      </c>
      <c r="Q342" s="457">
        <f t="shared" si="14"/>
        <v>93.64901814566244</v>
      </c>
    </row>
    <row r="343" spans="1:17" ht="12.75">
      <c r="A343" s="16"/>
      <c r="B343" s="16"/>
      <c r="C343" s="221"/>
      <c r="D343" s="16"/>
      <c r="E343" s="16">
        <v>6</v>
      </c>
      <c r="F343" s="16"/>
      <c r="G343" s="221"/>
      <c r="H343" s="221"/>
      <c r="I343" s="417" t="s">
        <v>1001</v>
      </c>
      <c r="J343" s="199">
        <v>0</v>
      </c>
      <c r="K343" s="199">
        <f>K243</f>
        <v>1555</v>
      </c>
      <c r="L343" s="206"/>
      <c r="M343" s="206"/>
      <c r="N343" s="199">
        <f t="shared" si="12"/>
        <v>1555</v>
      </c>
      <c r="O343" s="199">
        <f t="shared" si="12"/>
        <v>2092</v>
      </c>
      <c r="P343" s="199">
        <f t="shared" si="13"/>
        <v>2092</v>
      </c>
      <c r="Q343" s="457">
        <f t="shared" si="14"/>
        <v>100</v>
      </c>
    </row>
    <row r="344" spans="1:17" ht="12.75">
      <c r="A344" s="16"/>
      <c r="B344" s="16"/>
      <c r="C344" s="221"/>
      <c r="D344" s="222">
        <v>2</v>
      </c>
      <c r="E344" s="18"/>
      <c r="F344" s="400"/>
      <c r="G344" s="400"/>
      <c r="H344" s="750" t="s">
        <v>867</v>
      </c>
      <c r="I344" s="747"/>
      <c r="J344" s="226">
        <f>J244</f>
        <v>24322</v>
      </c>
      <c r="K344" s="226">
        <f>K244</f>
        <v>24322</v>
      </c>
      <c r="L344" s="206"/>
      <c r="M344" s="206"/>
      <c r="N344" s="226">
        <f t="shared" si="12"/>
        <v>36432</v>
      </c>
      <c r="O344" s="226">
        <f t="shared" si="12"/>
        <v>36432</v>
      </c>
      <c r="P344" s="226">
        <f t="shared" si="13"/>
        <v>34684</v>
      </c>
      <c r="Q344" s="457">
        <f t="shared" si="14"/>
        <v>95.2020202020202</v>
      </c>
    </row>
    <row r="345" spans="1:17" ht="24.75" customHeight="1">
      <c r="A345" s="16"/>
      <c r="B345" s="16"/>
      <c r="C345" s="221"/>
      <c r="D345" s="222">
        <v>3</v>
      </c>
      <c r="E345" s="18"/>
      <c r="F345" s="400"/>
      <c r="G345" s="753" t="s">
        <v>994</v>
      </c>
      <c r="H345" s="754"/>
      <c r="I345" s="755"/>
      <c r="J345" s="226">
        <v>0</v>
      </c>
      <c r="K345" s="226">
        <f>K245</f>
        <v>1804</v>
      </c>
      <c r="L345" s="206"/>
      <c r="M345" s="206"/>
      <c r="N345" s="226">
        <f t="shared" si="12"/>
        <v>1804</v>
      </c>
      <c r="O345" s="226">
        <f t="shared" si="12"/>
        <v>1804</v>
      </c>
      <c r="P345" s="226">
        <f t="shared" si="13"/>
        <v>5304</v>
      </c>
      <c r="Q345" s="457">
        <f t="shared" si="14"/>
        <v>294.0133037694013</v>
      </c>
    </row>
    <row r="346" spans="1:17" ht="13.5">
      <c r="A346" s="11"/>
      <c r="B346" s="11"/>
      <c r="C346" s="205">
        <v>2</v>
      </c>
      <c r="D346" s="11"/>
      <c r="E346" s="11"/>
      <c r="F346" s="11"/>
      <c r="G346" s="742" t="s">
        <v>844</v>
      </c>
      <c r="H346" s="742"/>
      <c r="I346" s="728"/>
      <c r="J346" s="243">
        <f>J347+J348+J349+J350+J351</f>
        <v>39300</v>
      </c>
      <c r="K346" s="243">
        <f>K347+K348+K349+K350+K351</f>
        <v>39300</v>
      </c>
      <c r="L346" s="199"/>
      <c r="M346" s="199"/>
      <c r="N346" s="243">
        <f>N347+N348+N349+N350+N351</f>
        <v>39300</v>
      </c>
      <c r="O346" s="243">
        <f>O347+O348+O349+O350+O351</f>
        <v>54000</v>
      </c>
      <c r="P346" s="243">
        <f>P347+P348+P349+P350+P351</f>
        <v>52533</v>
      </c>
      <c r="Q346" s="457">
        <f t="shared" si="14"/>
        <v>97.28333333333333</v>
      </c>
    </row>
    <row r="347" spans="1:17" ht="12.75">
      <c r="A347" s="16"/>
      <c r="B347" s="16"/>
      <c r="C347" s="16"/>
      <c r="D347" s="16"/>
      <c r="E347" s="16"/>
      <c r="F347" s="16"/>
      <c r="G347" s="16"/>
      <c r="H347" s="748" t="s">
        <v>474</v>
      </c>
      <c r="I347" s="743"/>
      <c r="J347" s="66">
        <f aca="true" t="shared" si="15" ref="J347:K351">J247</f>
        <v>6000</v>
      </c>
      <c r="K347" s="66">
        <f t="shared" si="15"/>
        <v>6000</v>
      </c>
      <c r="L347" s="66"/>
      <c r="M347" s="66"/>
      <c r="N347" s="66">
        <f aca="true" t="shared" si="16" ref="N347:O351">N247</f>
        <v>6000</v>
      </c>
      <c r="O347" s="66">
        <f t="shared" si="16"/>
        <v>6500</v>
      </c>
      <c r="P347" s="66">
        <f>P247</f>
        <v>6407</v>
      </c>
      <c r="Q347" s="457">
        <f t="shared" si="14"/>
        <v>98.56923076923077</v>
      </c>
    </row>
    <row r="348" spans="1:17" s="15" customFormat="1" ht="12.75">
      <c r="A348" s="16"/>
      <c r="B348" s="16"/>
      <c r="C348" s="16"/>
      <c r="D348" s="16"/>
      <c r="E348" s="16"/>
      <c r="F348" s="16"/>
      <c r="G348" s="16"/>
      <c r="H348" s="748" t="s">
        <v>476</v>
      </c>
      <c r="I348" s="743"/>
      <c r="J348" s="66">
        <f t="shared" si="15"/>
        <v>1500</v>
      </c>
      <c r="K348" s="66">
        <f t="shared" si="15"/>
        <v>1500</v>
      </c>
      <c r="L348" s="66"/>
      <c r="M348" s="66"/>
      <c r="N348" s="66">
        <f t="shared" si="16"/>
        <v>1500</v>
      </c>
      <c r="O348" s="66">
        <f t="shared" si="16"/>
        <v>1500</v>
      </c>
      <c r="P348" s="66">
        <f>P248</f>
        <v>1106</v>
      </c>
      <c r="Q348" s="457">
        <f t="shared" si="14"/>
        <v>73.73333333333333</v>
      </c>
    </row>
    <row r="349" spans="1:17" ht="12.75">
      <c r="A349" s="16"/>
      <c r="B349" s="16"/>
      <c r="C349" s="16"/>
      <c r="D349" s="16"/>
      <c r="E349" s="16"/>
      <c r="F349" s="16"/>
      <c r="G349" s="16"/>
      <c r="H349" s="246" t="s">
        <v>804</v>
      </c>
      <c r="I349" s="16"/>
      <c r="J349" s="66">
        <f t="shared" si="15"/>
        <v>10500</v>
      </c>
      <c r="K349" s="66">
        <f t="shared" si="15"/>
        <v>10500</v>
      </c>
      <c r="L349" s="66"/>
      <c r="M349" s="66"/>
      <c r="N349" s="66">
        <f t="shared" si="16"/>
        <v>10500</v>
      </c>
      <c r="O349" s="66">
        <f t="shared" si="16"/>
        <v>11500</v>
      </c>
      <c r="P349" s="66">
        <f>P249</f>
        <v>11591</v>
      </c>
      <c r="Q349" s="457">
        <f t="shared" si="14"/>
        <v>100.79130434782608</v>
      </c>
    </row>
    <row r="350" spans="1:17" ht="12.75" customHeight="1">
      <c r="A350" s="16"/>
      <c r="B350" s="16"/>
      <c r="C350" s="16"/>
      <c r="D350" s="16"/>
      <c r="E350" s="221"/>
      <c r="F350" s="16"/>
      <c r="G350" s="16"/>
      <c r="H350" s="748" t="s">
        <v>475</v>
      </c>
      <c r="I350" s="743"/>
      <c r="J350" s="66">
        <f t="shared" si="15"/>
        <v>21000</v>
      </c>
      <c r="K350" s="66">
        <f t="shared" si="15"/>
        <v>21000</v>
      </c>
      <c r="L350" s="66"/>
      <c r="M350" s="66"/>
      <c r="N350" s="66">
        <f t="shared" si="16"/>
        <v>21000</v>
      </c>
      <c r="O350" s="66">
        <f t="shared" si="16"/>
        <v>34200</v>
      </c>
      <c r="P350" s="66">
        <f>P250</f>
        <v>33214</v>
      </c>
      <c r="Q350" s="457">
        <f t="shared" si="14"/>
        <v>97.11695906432749</v>
      </c>
    </row>
    <row r="351" spans="1:17" ht="12.75">
      <c r="A351" s="16"/>
      <c r="B351" s="16"/>
      <c r="C351" s="16"/>
      <c r="D351" s="16"/>
      <c r="E351" s="221"/>
      <c r="F351" s="16"/>
      <c r="G351" s="16"/>
      <c r="H351" s="748" t="s">
        <v>861</v>
      </c>
      <c r="I351" s="743"/>
      <c r="J351" s="66">
        <f t="shared" si="15"/>
        <v>300</v>
      </c>
      <c r="K351" s="66">
        <f t="shared" si="15"/>
        <v>300</v>
      </c>
      <c r="L351" s="66"/>
      <c r="M351" s="66"/>
      <c r="N351" s="66">
        <f t="shared" si="16"/>
        <v>300</v>
      </c>
      <c r="O351" s="66">
        <f t="shared" si="16"/>
        <v>300</v>
      </c>
      <c r="P351" s="66">
        <f>P251</f>
        <v>215</v>
      </c>
      <c r="Q351" s="457">
        <f t="shared" si="14"/>
        <v>71.66666666666667</v>
      </c>
    </row>
    <row r="352" spans="1:17" ht="12.75" customHeight="1">
      <c r="A352" s="11"/>
      <c r="B352" s="11"/>
      <c r="C352" s="205">
        <v>3</v>
      </c>
      <c r="D352" s="205"/>
      <c r="E352" s="205"/>
      <c r="F352" s="205"/>
      <c r="G352" s="205" t="s">
        <v>810</v>
      </c>
      <c r="H352" s="205"/>
      <c r="I352" s="205"/>
      <c r="J352" s="243">
        <f>J353+J354+J355+J356+J357+J359</f>
        <v>15454</v>
      </c>
      <c r="K352" s="243">
        <f>K353+K354+K355+K356+K357+K359</f>
        <v>15454</v>
      </c>
      <c r="L352" s="119"/>
      <c r="M352" s="119"/>
      <c r="N352" s="243">
        <f>N353+N354+N355+N356+N357+N359</f>
        <v>15454</v>
      </c>
      <c r="O352" s="243">
        <f>O353+O354+O355+O356+O357+O359</f>
        <v>15454</v>
      </c>
      <c r="P352" s="243">
        <f>P353+P354+P355+P356+P357+P359+P358</f>
        <v>17452</v>
      </c>
      <c r="Q352" s="457">
        <f t="shared" si="14"/>
        <v>112.92869160088004</v>
      </c>
    </row>
    <row r="353" spans="1:17" ht="12.75" customHeight="1">
      <c r="A353" s="16"/>
      <c r="B353" s="16"/>
      <c r="C353" s="16"/>
      <c r="D353" s="16"/>
      <c r="E353" s="16">
        <v>1</v>
      </c>
      <c r="F353" s="11"/>
      <c r="G353" s="16"/>
      <c r="H353" s="749" t="s">
        <v>859</v>
      </c>
      <c r="I353" s="745"/>
      <c r="J353" s="66">
        <f aca="true" t="shared" si="17" ref="J353:K356">J253</f>
        <v>1124</v>
      </c>
      <c r="K353" s="66">
        <f t="shared" si="17"/>
        <v>1124</v>
      </c>
      <c r="L353" s="66"/>
      <c r="M353" s="66"/>
      <c r="N353" s="66">
        <f aca="true" t="shared" si="18" ref="N353:O356">N253</f>
        <v>1124</v>
      </c>
      <c r="O353" s="66">
        <f t="shared" si="18"/>
        <v>1124</v>
      </c>
      <c r="P353" s="66">
        <f>P253</f>
        <v>1254</v>
      </c>
      <c r="Q353" s="457">
        <f t="shared" si="14"/>
        <v>111.56583629893237</v>
      </c>
    </row>
    <row r="354" spans="1:17" ht="12.75" customHeight="1">
      <c r="A354" s="16"/>
      <c r="B354" s="16"/>
      <c r="C354" s="16"/>
      <c r="D354" s="16"/>
      <c r="E354" s="16">
        <v>2</v>
      </c>
      <c r="F354" s="16"/>
      <c r="G354" s="16"/>
      <c r="H354" s="395" t="s">
        <v>855</v>
      </c>
      <c r="I354" s="129"/>
      <c r="J354" s="66">
        <f t="shared" si="17"/>
        <v>3112</v>
      </c>
      <c r="K354" s="66">
        <f t="shared" si="17"/>
        <v>3112</v>
      </c>
      <c r="L354" s="66"/>
      <c r="M354" s="66"/>
      <c r="N354" s="66">
        <f t="shared" si="18"/>
        <v>3112</v>
      </c>
      <c r="O354" s="66">
        <f t="shared" si="18"/>
        <v>3112</v>
      </c>
      <c r="P354" s="66">
        <f>P254</f>
        <v>1247</v>
      </c>
      <c r="Q354" s="457">
        <f t="shared" si="14"/>
        <v>40.070694087403595</v>
      </c>
    </row>
    <row r="355" spans="1:17" ht="12.75" customHeight="1">
      <c r="A355" s="16"/>
      <c r="B355" s="16"/>
      <c r="C355" s="11"/>
      <c r="D355" s="11"/>
      <c r="E355" s="16">
        <v>3</v>
      </c>
      <c r="F355" s="205"/>
      <c r="G355" s="16"/>
      <c r="H355" s="395" t="s">
        <v>858</v>
      </c>
      <c r="I355" s="16"/>
      <c r="J355" s="66">
        <f t="shared" si="17"/>
        <v>662</v>
      </c>
      <c r="K355" s="66">
        <f t="shared" si="17"/>
        <v>662</v>
      </c>
      <c r="L355" s="66"/>
      <c r="M355" s="66"/>
      <c r="N355" s="66">
        <f t="shared" si="18"/>
        <v>662</v>
      </c>
      <c r="O355" s="66">
        <f t="shared" si="18"/>
        <v>662</v>
      </c>
      <c r="P355" s="66">
        <f>P255</f>
        <v>2264</v>
      </c>
      <c r="Q355" s="457">
        <f t="shared" si="14"/>
        <v>341.9939577039275</v>
      </c>
    </row>
    <row r="356" spans="1:17" ht="12.75" customHeight="1">
      <c r="A356" s="11"/>
      <c r="B356" s="11"/>
      <c r="C356" s="11"/>
      <c r="D356" s="11"/>
      <c r="E356" s="16">
        <v>4</v>
      </c>
      <c r="F356" s="205"/>
      <c r="G356" s="16"/>
      <c r="H356" s="395" t="s">
        <v>853</v>
      </c>
      <c r="I356" s="16"/>
      <c r="J356" s="199">
        <f t="shared" si="17"/>
        <v>8779</v>
      </c>
      <c r="K356" s="199">
        <f t="shared" si="17"/>
        <v>8779</v>
      </c>
      <c r="L356" s="119"/>
      <c r="M356" s="119"/>
      <c r="N356" s="199">
        <f t="shared" si="18"/>
        <v>8779</v>
      </c>
      <c r="O356" s="199">
        <f t="shared" si="18"/>
        <v>8779</v>
      </c>
      <c r="P356" s="199">
        <f>P256</f>
        <v>10111</v>
      </c>
      <c r="Q356" s="457">
        <f t="shared" si="14"/>
        <v>115.17257090784827</v>
      </c>
    </row>
    <row r="357" spans="1:17" ht="12.75" customHeight="1">
      <c r="A357" s="11"/>
      <c r="B357" s="11"/>
      <c r="C357" s="16"/>
      <c r="D357" s="16"/>
      <c r="E357" s="16">
        <v>6</v>
      </c>
      <c r="F357" s="16"/>
      <c r="G357" s="16"/>
      <c r="H357" s="395" t="s">
        <v>856</v>
      </c>
      <c r="I357" s="16"/>
      <c r="J357" s="199">
        <f>J261</f>
        <v>1025</v>
      </c>
      <c r="K357" s="199">
        <f>K261</f>
        <v>1025</v>
      </c>
      <c r="L357" s="119"/>
      <c r="M357" s="119"/>
      <c r="N357" s="199">
        <f>N261</f>
        <v>1025</v>
      </c>
      <c r="O357" s="199">
        <f>O261</f>
        <v>1025</v>
      </c>
      <c r="P357" s="199">
        <f>P261</f>
        <v>791</v>
      </c>
      <c r="Q357" s="457">
        <f t="shared" si="14"/>
        <v>77.17073170731707</v>
      </c>
    </row>
    <row r="358" spans="1:17" ht="12.75" customHeight="1">
      <c r="A358" s="11"/>
      <c r="B358" s="11"/>
      <c r="C358" s="16"/>
      <c r="D358" s="16"/>
      <c r="E358" s="16">
        <v>7</v>
      </c>
      <c r="F358" s="16"/>
      <c r="G358" s="16"/>
      <c r="H358" s="395" t="s">
        <v>1098</v>
      </c>
      <c r="I358" s="16"/>
      <c r="J358" s="199">
        <v>0</v>
      </c>
      <c r="K358" s="199">
        <v>0</v>
      </c>
      <c r="L358" s="119"/>
      <c r="M358" s="119"/>
      <c r="N358" s="199">
        <v>0</v>
      </c>
      <c r="O358" s="199">
        <v>0</v>
      </c>
      <c r="P358" s="199">
        <f>P96</f>
        <v>46</v>
      </c>
      <c r="Q358" s="457"/>
    </row>
    <row r="359" spans="1:17" ht="12.75" customHeight="1">
      <c r="A359" s="16"/>
      <c r="B359" s="16"/>
      <c r="C359" s="16"/>
      <c r="D359" s="11"/>
      <c r="E359" s="221">
        <v>8</v>
      </c>
      <c r="F359" s="221"/>
      <c r="G359" s="221"/>
      <c r="H359" s="749" t="s">
        <v>860</v>
      </c>
      <c r="I359" s="745"/>
      <c r="J359" s="66">
        <f>J263</f>
        <v>752</v>
      </c>
      <c r="K359" s="66">
        <f>K263</f>
        <v>752</v>
      </c>
      <c r="L359" s="66"/>
      <c r="M359" s="66"/>
      <c r="N359" s="66">
        <f aca="true" t="shared" si="19" ref="N359:P360">N263</f>
        <v>752</v>
      </c>
      <c r="O359" s="66">
        <f t="shared" si="19"/>
        <v>752</v>
      </c>
      <c r="P359" s="66">
        <f t="shared" si="19"/>
        <v>1739</v>
      </c>
      <c r="Q359" s="457">
        <f t="shared" si="14"/>
        <v>231.25</v>
      </c>
    </row>
    <row r="360" spans="1:17" ht="12.75" customHeight="1">
      <c r="A360" s="16"/>
      <c r="B360" s="16"/>
      <c r="C360" s="205">
        <v>4</v>
      </c>
      <c r="D360" s="11"/>
      <c r="E360" s="221"/>
      <c r="F360" s="221"/>
      <c r="G360" s="205" t="s">
        <v>1057</v>
      </c>
      <c r="H360" s="395"/>
      <c r="I360" s="129"/>
      <c r="J360" s="206">
        <f>J264</f>
        <v>0</v>
      </c>
      <c r="K360" s="206">
        <f>K264</f>
        <v>0</v>
      </c>
      <c r="L360" s="206">
        <f>L264</f>
        <v>0</v>
      </c>
      <c r="M360" s="206">
        <f>M264</f>
        <v>0</v>
      </c>
      <c r="N360" s="206">
        <f t="shared" si="19"/>
        <v>0</v>
      </c>
      <c r="O360" s="206">
        <f t="shared" si="19"/>
        <v>69</v>
      </c>
      <c r="P360" s="206">
        <f t="shared" si="19"/>
        <v>69</v>
      </c>
      <c r="Q360" s="457">
        <f t="shared" si="14"/>
        <v>100</v>
      </c>
    </row>
    <row r="361" spans="1:17" ht="12.75" customHeight="1">
      <c r="A361" s="16"/>
      <c r="B361" s="16"/>
      <c r="C361" s="205">
        <v>5</v>
      </c>
      <c r="D361" s="11"/>
      <c r="E361" s="221"/>
      <c r="F361" s="221"/>
      <c r="G361" s="419" t="s">
        <v>865</v>
      </c>
      <c r="H361" s="395"/>
      <c r="I361" s="129"/>
      <c r="J361" s="66">
        <v>0</v>
      </c>
      <c r="K361" s="206">
        <f>K311</f>
        <v>29790</v>
      </c>
      <c r="L361" s="66"/>
      <c r="M361" s="66"/>
      <c r="N361" s="206">
        <f>N311</f>
        <v>29790</v>
      </c>
      <c r="O361" s="206">
        <f>O311</f>
        <v>29790</v>
      </c>
      <c r="P361" s="206">
        <f>P311+P363</f>
        <v>36253</v>
      </c>
      <c r="Q361" s="457">
        <f t="shared" si="14"/>
        <v>121.69519973145351</v>
      </c>
    </row>
    <row r="362" spans="1:17" ht="12.75" customHeight="1">
      <c r="A362" s="16"/>
      <c r="B362" s="16"/>
      <c r="C362" s="16"/>
      <c r="D362" s="11"/>
      <c r="E362" s="221">
        <v>4</v>
      </c>
      <c r="F362" s="221"/>
      <c r="G362" s="419"/>
      <c r="H362" s="395" t="s">
        <v>1006</v>
      </c>
      <c r="I362" s="129"/>
      <c r="J362" s="66">
        <v>0</v>
      </c>
      <c r="K362" s="199">
        <f>K311</f>
        <v>29790</v>
      </c>
      <c r="L362" s="66"/>
      <c r="M362" s="66"/>
      <c r="N362" s="199">
        <f>N311</f>
        <v>29790</v>
      </c>
      <c r="O362" s="199">
        <f>O311</f>
        <v>29790</v>
      </c>
      <c r="P362" s="199">
        <f>P311</f>
        <v>29790</v>
      </c>
      <c r="Q362" s="457">
        <f t="shared" si="14"/>
        <v>100</v>
      </c>
    </row>
    <row r="363" spans="1:17" ht="12.75" customHeight="1">
      <c r="A363" s="16"/>
      <c r="B363" s="16"/>
      <c r="C363" s="16"/>
      <c r="D363" s="11"/>
      <c r="E363" s="221"/>
      <c r="F363" s="221"/>
      <c r="G363" s="419"/>
      <c r="H363" s="380" t="s">
        <v>1100</v>
      </c>
      <c r="I363" s="129"/>
      <c r="J363" s="66"/>
      <c r="K363" s="199"/>
      <c r="L363" s="66"/>
      <c r="M363" s="66"/>
      <c r="N363" s="199"/>
      <c r="O363" s="199"/>
      <c r="P363" s="199">
        <f>P313</f>
        <v>6463</v>
      </c>
      <c r="Q363" s="457"/>
    </row>
    <row r="364" spans="1:17" ht="12.75" customHeight="1">
      <c r="A364" s="16"/>
      <c r="B364" s="127">
        <v>2</v>
      </c>
      <c r="C364" s="16"/>
      <c r="D364" s="16"/>
      <c r="E364" s="16"/>
      <c r="F364" s="742" t="s">
        <v>868</v>
      </c>
      <c r="G364" s="742"/>
      <c r="H364" s="742"/>
      <c r="I364" s="743"/>
      <c r="J364" s="243">
        <f>J367</f>
        <v>3202</v>
      </c>
      <c r="K364" s="243">
        <f>K367+K365+K366</f>
        <v>252661</v>
      </c>
      <c r="L364" s="199"/>
      <c r="M364" s="199"/>
      <c r="N364" s="243">
        <f>N367+N365+N366</f>
        <v>271505</v>
      </c>
      <c r="O364" s="243">
        <f>O367+O365+O366+O371+O372</f>
        <v>292773</v>
      </c>
      <c r="P364" s="243">
        <f>P367+P365+P366+P371+P372</f>
        <v>215010</v>
      </c>
      <c r="Q364" s="457">
        <f t="shared" si="14"/>
        <v>73.4391491018639</v>
      </c>
    </row>
    <row r="365" spans="1:17" ht="12.75" customHeight="1">
      <c r="A365" s="16"/>
      <c r="B365" s="127"/>
      <c r="C365" s="221">
        <v>1</v>
      </c>
      <c r="D365" s="221"/>
      <c r="E365" s="221"/>
      <c r="F365" s="221"/>
      <c r="G365" s="221" t="s">
        <v>1004</v>
      </c>
      <c r="H365" s="221"/>
      <c r="I365" s="221"/>
      <c r="J365" s="243">
        <v>0</v>
      </c>
      <c r="K365" s="199">
        <f>K266</f>
        <v>1100</v>
      </c>
      <c r="L365" s="199"/>
      <c r="M365" s="199"/>
      <c r="N365" s="199">
        <f aca="true" t="shared" si="20" ref="N365:P366">N266</f>
        <v>1100</v>
      </c>
      <c r="O365" s="199">
        <f t="shared" si="20"/>
        <v>1200</v>
      </c>
      <c r="P365" s="199">
        <f t="shared" si="20"/>
        <v>700</v>
      </c>
      <c r="Q365" s="457">
        <f t="shared" si="14"/>
        <v>58.333333333333336</v>
      </c>
    </row>
    <row r="366" spans="1:17" ht="12.75" customHeight="1">
      <c r="A366" s="16"/>
      <c r="B366" s="127"/>
      <c r="C366" s="221">
        <v>2</v>
      </c>
      <c r="D366" s="221"/>
      <c r="E366" s="221"/>
      <c r="F366" s="221"/>
      <c r="G366" s="221" t="s">
        <v>1008</v>
      </c>
      <c r="H366" s="221"/>
      <c r="I366" s="221"/>
      <c r="J366" s="243">
        <v>0</v>
      </c>
      <c r="K366" s="199">
        <f>K267</f>
        <v>215647</v>
      </c>
      <c r="L366" s="199"/>
      <c r="M366" s="199"/>
      <c r="N366" s="199">
        <f t="shared" si="20"/>
        <v>234491</v>
      </c>
      <c r="O366" s="199">
        <f t="shared" si="20"/>
        <v>234491</v>
      </c>
      <c r="P366" s="199">
        <f t="shared" si="20"/>
        <v>187243</v>
      </c>
      <c r="Q366" s="457">
        <f t="shared" si="14"/>
        <v>79.85082583126858</v>
      </c>
    </row>
    <row r="367" spans="1:17" ht="12.75" customHeight="1">
      <c r="A367" s="11"/>
      <c r="B367" s="332"/>
      <c r="C367" s="421">
        <v>4</v>
      </c>
      <c r="D367" s="332"/>
      <c r="E367" s="332"/>
      <c r="F367" s="332"/>
      <c r="G367" s="744" t="s">
        <v>865</v>
      </c>
      <c r="H367" s="744"/>
      <c r="I367" s="743"/>
      <c r="J367" s="66">
        <f>J368</f>
        <v>3202</v>
      </c>
      <c r="K367" s="66">
        <f>K368+K369</f>
        <v>35914</v>
      </c>
      <c r="L367" s="119"/>
      <c r="M367" s="119"/>
      <c r="N367" s="66">
        <f>N368+N369</f>
        <v>35914</v>
      </c>
      <c r="O367" s="66">
        <f>O368+O369</f>
        <v>35914</v>
      </c>
      <c r="P367" s="66">
        <f>P368+P369</f>
        <v>16927</v>
      </c>
      <c r="Q367" s="457">
        <f t="shared" si="14"/>
        <v>47.13203764548644</v>
      </c>
    </row>
    <row r="368" spans="1:17" ht="12.75" customHeight="1">
      <c r="A368" s="16"/>
      <c r="B368" s="332"/>
      <c r="C368" s="332"/>
      <c r="D368" s="332"/>
      <c r="E368" s="332">
        <v>1</v>
      </c>
      <c r="F368" s="332"/>
      <c r="G368" s="332"/>
      <c r="H368" s="744" t="s">
        <v>869</v>
      </c>
      <c r="I368" s="743"/>
      <c r="J368" s="199">
        <f>J316</f>
        <v>3202</v>
      </c>
      <c r="K368" s="199">
        <f>K316</f>
        <v>25663</v>
      </c>
      <c r="L368" s="206"/>
      <c r="M368" s="206"/>
      <c r="N368" s="199">
        <f aca="true" t="shared" si="21" ref="N368:P369">N316</f>
        <v>25663</v>
      </c>
      <c r="O368" s="199">
        <f t="shared" si="21"/>
        <v>25663</v>
      </c>
      <c r="P368" s="199">
        <f t="shared" si="21"/>
        <v>6676</v>
      </c>
      <c r="Q368" s="457">
        <f t="shared" si="14"/>
        <v>26.01410591123407</v>
      </c>
    </row>
    <row r="369" spans="1:17" ht="12.75" customHeight="1">
      <c r="A369" s="16"/>
      <c r="B369" s="332"/>
      <c r="C369" s="332"/>
      <c r="D369" s="332"/>
      <c r="E369" s="332">
        <v>3</v>
      </c>
      <c r="F369" s="332"/>
      <c r="G369" s="332"/>
      <c r="H369" s="420" t="s">
        <v>1006</v>
      </c>
      <c r="I369" s="394"/>
      <c r="J369" s="199">
        <v>0</v>
      </c>
      <c r="K369" s="199">
        <f>K317</f>
        <v>10251</v>
      </c>
      <c r="L369" s="206"/>
      <c r="M369" s="206"/>
      <c r="N369" s="199">
        <f t="shared" si="21"/>
        <v>10251</v>
      </c>
      <c r="O369" s="199">
        <f t="shared" si="21"/>
        <v>10251</v>
      </c>
      <c r="P369" s="199">
        <f t="shared" si="21"/>
        <v>10251</v>
      </c>
      <c r="Q369" s="457">
        <f t="shared" si="14"/>
        <v>100</v>
      </c>
    </row>
    <row r="370" spans="1:17" ht="12.75" customHeight="1" hidden="1">
      <c r="A370" s="16"/>
      <c r="B370" s="332"/>
      <c r="C370" s="332"/>
      <c r="D370" s="332"/>
      <c r="E370" s="332"/>
      <c r="F370" s="332"/>
      <c r="G370" s="459"/>
      <c r="H370" s="380"/>
      <c r="I370" s="394"/>
      <c r="J370" s="199">
        <v>0</v>
      </c>
      <c r="K370" s="199">
        <v>0</v>
      </c>
      <c r="L370" s="206"/>
      <c r="M370" s="206"/>
      <c r="N370" s="199">
        <v>0</v>
      </c>
      <c r="O370" s="199">
        <v>0</v>
      </c>
      <c r="P370" s="199"/>
      <c r="Q370" s="457"/>
    </row>
    <row r="371" spans="1:17" ht="12.75" customHeight="1">
      <c r="A371" s="16"/>
      <c r="B371" s="332"/>
      <c r="C371" s="16">
        <v>5</v>
      </c>
      <c r="D371" s="221"/>
      <c r="E371" s="221"/>
      <c r="F371" s="221"/>
      <c r="G371" s="452" t="s">
        <v>1052</v>
      </c>
      <c r="H371" s="395"/>
      <c r="I371" s="394"/>
      <c r="J371" s="199">
        <v>0</v>
      </c>
      <c r="K371" s="199">
        <v>0</v>
      </c>
      <c r="L371" s="206"/>
      <c r="M371" s="206"/>
      <c r="N371" s="199">
        <v>0</v>
      </c>
      <c r="O371" s="199">
        <f>O268</f>
        <v>1534</v>
      </c>
      <c r="P371" s="199">
        <f>P268</f>
        <v>1831</v>
      </c>
      <c r="Q371" s="457">
        <f t="shared" si="14"/>
        <v>119.36114732724903</v>
      </c>
    </row>
    <row r="372" spans="1:17" ht="12.75" customHeight="1">
      <c r="A372" s="16"/>
      <c r="B372" s="332"/>
      <c r="C372" s="221">
        <v>6</v>
      </c>
      <c r="D372" s="221"/>
      <c r="E372" s="221"/>
      <c r="F372" s="221"/>
      <c r="G372" s="221" t="s">
        <v>1053</v>
      </c>
      <c r="H372" s="395"/>
      <c r="I372" s="394"/>
      <c r="J372" s="199">
        <v>0</v>
      </c>
      <c r="K372" s="199">
        <v>0</v>
      </c>
      <c r="L372" s="206"/>
      <c r="M372" s="206"/>
      <c r="N372" s="199">
        <v>0</v>
      </c>
      <c r="O372" s="199">
        <f>O269</f>
        <v>19634</v>
      </c>
      <c r="P372" s="199">
        <f>P269</f>
        <v>8309</v>
      </c>
      <c r="Q372" s="457">
        <f t="shared" si="14"/>
        <v>42.3194458592238</v>
      </c>
    </row>
    <row r="373" spans="1:17" ht="12.75" customHeight="1">
      <c r="A373" s="11">
        <v>1</v>
      </c>
      <c r="B373" s="11"/>
      <c r="C373" s="16"/>
      <c r="D373" s="16"/>
      <c r="E373" s="12" t="s">
        <v>729</v>
      </c>
      <c r="F373" s="16"/>
      <c r="G373" s="16"/>
      <c r="H373" s="16"/>
      <c r="I373" s="16"/>
      <c r="J373" s="206">
        <f>J364+J335</f>
        <v>271367</v>
      </c>
      <c r="K373" s="206">
        <f>K364+K335</f>
        <v>554272</v>
      </c>
      <c r="L373" s="66"/>
      <c r="M373" s="66"/>
      <c r="N373" s="206">
        <f>N364+N335</f>
        <v>589504</v>
      </c>
      <c r="O373" s="206">
        <f>O364+O335</f>
        <v>627209</v>
      </c>
      <c r="P373" s="206">
        <f>P364+P335</f>
        <v>555275</v>
      </c>
      <c r="Q373" s="457">
        <f t="shared" si="14"/>
        <v>88.53109569537428</v>
      </c>
    </row>
    <row r="374" spans="1:17" ht="12.75" customHeight="1">
      <c r="A374" s="16"/>
      <c r="B374" s="16"/>
      <c r="C374" s="16"/>
      <c r="D374" s="11"/>
      <c r="E374" s="221"/>
      <c r="F374" s="221"/>
      <c r="G374" s="221"/>
      <c r="H374" s="749"/>
      <c r="I374" s="745"/>
      <c r="J374" s="66"/>
      <c r="K374" s="66"/>
      <c r="L374" s="66"/>
      <c r="M374" s="66"/>
      <c r="N374" s="66"/>
      <c r="O374" s="66"/>
      <c r="P374" s="66"/>
      <c r="Q374" s="457"/>
    </row>
    <row r="375" spans="1:17" ht="12.75" customHeight="1" hidden="1">
      <c r="A375" s="16"/>
      <c r="B375" s="16"/>
      <c r="C375" s="11"/>
      <c r="D375" s="11"/>
      <c r="E375" s="11"/>
      <c r="F375" s="11"/>
      <c r="G375" s="205"/>
      <c r="H375" s="11"/>
      <c r="I375" s="11"/>
      <c r="J375" s="206"/>
      <c r="K375" s="206"/>
      <c r="L375" s="206"/>
      <c r="M375" s="206"/>
      <c r="N375" s="206"/>
      <c r="O375" s="206"/>
      <c r="P375" s="206"/>
      <c r="Q375" s="457"/>
    </row>
    <row r="376" spans="1:17" ht="12.75" customHeight="1" hidden="1">
      <c r="A376" s="16"/>
      <c r="B376" s="16"/>
      <c r="C376" s="16"/>
      <c r="D376" s="16"/>
      <c r="E376" s="16"/>
      <c r="F376" s="16"/>
      <c r="G376" s="16"/>
      <c r="H376" s="16"/>
      <c r="I376" s="16"/>
      <c r="J376" s="66"/>
      <c r="K376" s="66"/>
      <c r="L376" s="66"/>
      <c r="M376" s="66"/>
      <c r="N376" s="66"/>
      <c r="O376" s="66"/>
      <c r="P376" s="66"/>
      <c r="Q376" s="457"/>
    </row>
    <row r="377" spans="1:17" ht="12.75" hidden="1">
      <c r="A377" s="16"/>
      <c r="B377" s="16"/>
      <c r="C377" s="16"/>
      <c r="D377" s="16"/>
      <c r="E377" s="16"/>
      <c r="F377" s="16"/>
      <c r="G377" s="16"/>
      <c r="H377" s="221"/>
      <c r="I377" s="16"/>
      <c r="J377" s="66"/>
      <c r="K377" s="66"/>
      <c r="L377" s="66"/>
      <c r="M377" s="66"/>
      <c r="N377" s="66"/>
      <c r="O377" s="66"/>
      <c r="P377" s="66"/>
      <c r="Q377" s="457"/>
    </row>
    <row r="378" spans="1:17" ht="12.75" hidden="1">
      <c r="A378" s="16"/>
      <c r="B378" s="16"/>
      <c r="C378" s="16"/>
      <c r="D378" s="16"/>
      <c r="E378" s="16"/>
      <c r="F378" s="16"/>
      <c r="G378" s="16"/>
      <c r="H378" s="221"/>
      <c r="I378" s="16"/>
      <c r="J378" s="66"/>
      <c r="K378" s="66"/>
      <c r="L378" s="66"/>
      <c r="M378" s="66"/>
      <c r="N378" s="66"/>
      <c r="O378" s="66"/>
      <c r="P378" s="66"/>
      <c r="Q378" s="457"/>
    </row>
    <row r="379" spans="1:17" ht="24" customHeight="1" hidden="1">
      <c r="A379" s="16"/>
      <c r="B379" s="16"/>
      <c r="C379" s="16"/>
      <c r="D379" s="16"/>
      <c r="E379" s="16"/>
      <c r="F379" s="16"/>
      <c r="G379" s="16"/>
      <c r="H379" s="721"/>
      <c r="I379" s="745"/>
      <c r="J379" s="66"/>
      <c r="K379" s="66"/>
      <c r="L379" s="66"/>
      <c r="M379" s="66"/>
      <c r="N379" s="66"/>
      <c r="O379" s="66"/>
      <c r="P379" s="66"/>
      <c r="Q379" s="457"/>
    </row>
    <row r="380" spans="1:17" ht="12.75" hidden="1">
      <c r="A380" s="16"/>
      <c r="B380" s="16"/>
      <c r="C380" s="16"/>
      <c r="D380" s="16"/>
      <c r="E380" s="16"/>
      <c r="F380" s="16"/>
      <c r="G380" s="16"/>
      <c r="H380" s="16"/>
      <c r="I380" s="222"/>
      <c r="J380" s="66"/>
      <c r="K380" s="66"/>
      <c r="L380" s="66"/>
      <c r="M380" s="66"/>
      <c r="N380" s="66"/>
      <c r="O380" s="66"/>
      <c r="P380" s="66"/>
      <c r="Q380" s="457"/>
    </row>
    <row r="381" spans="1:17" ht="12.75" hidden="1">
      <c r="A381" s="16"/>
      <c r="B381" s="16"/>
      <c r="C381" s="16"/>
      <c r="D381" s="16"/>
      <c r="E381" s="16"/>
      <c r="F381" s="16"/>
      <c r="G381" s="16"/>
      <c r="H381" s="16"/>
      <c r="I381" s="222"/>
      <c r="J381" s="66"/>
      <c r="K381" s="66"/>
      <c r="L381" s="66"/>
      <c r="M381" s="66"/>
      <c r="N381" s="66"/>
      <c r="O381" s="66"/>
      <c r="P381" s="66"/>
      <c r="Q381" s="457"/>
    </row>
    <row r="382" spans="1:17" ht="12.75" hidden="1">
      <c r="A382" s="16"/>
      <c r="B382" s="16"/>
      <c r="C382" s="16"/>
      <c r="D382" s="16"/>
      <c r="E382" s="16"/>
      <c r="F382" s="16"/>
      <c r="G382" s="16"/>
      <c r="H382" s="221"/>
      <c r="I382" s="222"/>
      <c r="J382" s="66"/>
      <c r="K382" s="66"/>
      <c r="L382" s="66"/>
      <c r="M382" s="66"/>
      <c r="N382" s="66"/>
      <c r="O382" s="66"/>
      <c r="P382" s="66"/>
      <c r="Q382" s="457"/>
    </row>
    <row r="383" spans="1:17" ht="12.75" hidden="1">
      <c r="A383" s="16"/>
      <c r="B383" s="16"/>
      <c r="C383" s="16"/>
      <c r="D383" s="16"/>
      <c r="E383" s="16"/>
      <c r="F383" s="16"/>
      <c r="G383" s="16"/>
      <c r="H383" s="221"/>
      <c r="I383" s="222"/>
      <c r="J383" s="66"/>
      <c r="K383" s="66"/>
      <c r="L383" s="66"/>
      <c r="M383" s="66"/>
      <c r="N383" s="66"/>
      <c r="O383" s="66"/>
      <c r="P383" s="66"/>
      <c r="Q383" s="457"/>
    </row>
    <row r="384" spans="1:17" ht="12.75" hidden="1">
      <c r="A384" s="16"/>
      <c r="B384" s="16"/>
      <c r="C384" s="16"/>
      <c r="D384" s="16"/>
      <c r="E384" s="16"/>
      <c r="F384" s="16"/>
      <c r="G384" s="16"/>
      <c r="H384" s="729"/>
      <c r="I384" s="745"/>
      <c r="J384" s="66"/>
      <c r="K384" s="66"/>
      <c r="L384" s="66"/>
      <c r="M384" s="66"/>
      <c r="N384" s="66"/>
      <c r="O384" s="66"/>
      <c r="P384" s="66"/>
      <c r="Q384" s="457"/>
    </row>
    <row r="385" spans="1:17" ht="12.75" hidden="1">
      <c r="A385" s="16"/>
      <c r="B385" s="16"/>
      <c r="C385" s="205"/>
      <c r="D385" s="16"/>
      <c r="E385" s="16"/>
      <c r="F385" s="16"/>
      <c r="G385" s="205"/>
      <c r="H385" s="16"/>
      <c r="I385" s="16"/>
      <c r="J385" s="206"/>
      <c r="K385" s="206"/>
      <c r="L385" s="206"/>
      <c r="M385" s="206"/>
      <c r="N385" s="206"/>
      <c r="O385" s="206"/>
      <c r="P385" s="206"/>
      <c r="Q385" s="457"/>
    </row>
    <row r="386" spans="1:17" ht="12.75" customHeight="1" hidden="1">
      <c r="A386" s="16"/>
      <c r="B386" s="16"/>
      <c r="C386" s="16"/>
      <c r="D386" s="16"/>
      <c r="E386" s="16"/>
      <c r="F386" s="16"/>
      <c r="G386" s="16"/>
      <c r="H386" s="128"/>
      <c r="I386" s="16"/>
      <c r="J386" s="66"/>
      <c r="K386" s="66"/>
      <c r="L386" s="66"/>
      <c r="M386" s="66"/>
      <c r="N386" s="66"/>
      <c r="O386" s="66"/>
      <c r="P386" s="66"/>
      <c r="Q386" s="457"/>
    </row>
    <row r="387" spans="1:17" s="15" customFormat="1" ht="12.75" hidden="1">
      <c r="A387" s="16"/>
      <c r="B387" s="16"/>
      <c r="C387" s="16"/>
      <c r="D387" s="16"/>
      <c r="E387" s="16"/>
      <c r="F387" s="16"/>
      <c r="G387" s="16"/>
      <c r="H387" s="16"/>
      <c r="I387" s="16"/>
      <c r="J387" s="66"/>
      <c r="K387" s="66"/>
      <c r="L387" s="66"/>
      <c r="M387" s="66"/>
      <c r="N387" s="66"/>
      <c r="O387" s="66"/>
      <c r="P387" s="66"/>
      <c r="Q387" s="457"/>
    </row>
    <row r="388" spans="1:17" s="15" customFormat="1" ht="12.75" hidden="1">
      <c r="A388" s="16"/>
      <c r="B388" s="16"/>
      <c r="C388" s="11"/>
      <c r="D388" s="11"/>
      <c r="E388" s="11"/>
      <c r="F388" s="11"/>
      <c r="G388" s="11"/>
      <c r="H388" s="11"/>
      <c r="I388" s="11"/>
      <c r="J388" s="206"/>
      <c r="K388" s="206"/>
      <c r="L388" s="206"/>
      <c r="M388" s="206"/>
      <c r="N388" s="206"/>
      <c r="O388" s="206"/>
      <c r="P388" s="206"/>
      <c r="Q388" s="457"/>
    </row>
    <row r="389" spans="1:17" ht="12.75" hidden="1">
      <c r="A389" s="16"/>
      <c r="B389" s="16"/>
      <c r="C389" s="205"/>
      <c r="D389" s="16"/>
      <c r="E389" s="16"/>
      <c r="F389" s="16"/>
      <c r="G389" s="11"/>
      <c r="H389" s="16"/>
      <c r="I389" s="16"/>
      <c r="J389" s="206"/>
      <c r="K389" s="206"/>
      <c r="L389" s="206"/>
      <c r="M389" s="206"/>
      <c r="N389" s="206"/>
      <c r="O389" s="206"/>
      <c r="P389" s="206"/>
      <c r="Q389" s="457"/>
    </row>
    <row r="390" spans="1:17" ht="12.75" customHeight="1" hidden="1">
      <c r="A390" s="16"/>
      <c r="B390" s="16"/>
      <c r="C390" s="16"/>
      <c r="D390" s="16"/>
      <c r="E390" s="16"/>
      <c r="F390" s="16"/>
      <c r="G390" s="16"/>
      <c r="H390" s="16"/>
      <c r="I390" s="16"/>
      <c r="J390" s="119"/>
      <c r="K390" s="119"/>
      <c r="L390" s="119"/>
      <c r="M390" s="119"/>
      <c r="N390" s="119"/>
      <c r="O390" s="119"/>
      <c r="P390" s="119"/>
      <c r="Q390" s="457"/>
    </row>
    <row r="391" spans="1:17" ht="12.75" customHeight="1" hidden="1">
      <c r="A391" s="11"/>
      <c r="B391" s="11"/>
      <c r="C391" s="16"/>
      <c r="D391" s="16"/>
      <c r="E391" s="16"/>
      <c r="F391" s="16"/>
      <c r="G391" s="16"/>
      <c r="H391" s="16"/>
      <c r="I391" s="16"/>
      <c r="J391" s="66"/>
      <c r="K391" s="66"/>
      <c r="L391" s="66"/>
      <c r="M391" s="66"/>
      <c r="N391" s="66"/>
      <c r="O391" s="66"/>
      <c r="P391" s="66"/>
      <c r="Q391" s="457"/>
    </row>
    <row r="392" spans="1:17" s="15" customFormat="1" ht="12.75" hidden="1">
      <c r="A392" s="16"/>
      <c r="B392" s="16"/>
      <c r="C392" s="16"/>
      <c r="D392" s="16"/>
      <c r="E392" s="16"/>
      <c r="F392" s="16"/>
      <c r="G392" s="16"/>
      <c r="H392" s="16"/>
      <c r="I392" s="16"/>
      <c r="J392" s="66"/>
      <c r="K392" s="66"/>
      <c r="L392" s="66"/>
      <c r="M392" s="66"/>
      <c r="N392" s="66"/>
      <c r="O392" s="66"/>
      <c r="P392" s="66"/>
      <c r="Q392" s="457"/>
    </row>
    <row r="393" spans="1:17" ht="14.25">
      <c r="A393" s="11">
        <v>2</v>
      </c>
      <c r="B393" s="11"/>
      <c r="C393" s="11"/>
      <c r="D393" s="11"/>
      <c r="E393" s="12" t="s">
        <v>730</v>
      </c>
      <c r="F393" s="11"/>
      <c r="G393" s="11"/>
      <c r="H393" s="11"/>
      <c r="I393" s="11"/>
      <c r="J393" s="119"/>
      <c r="K393" s="119"/>
      <c r="L393" s="119"/>
      <c r="M393" s="119"/>
      <c r="N393" s="119"/>
      <c r="O393" s="119"/>
      <c r="P393" s="119"/>
      <c r="Q393" s="457"/>
    </row>
    <row r="394" spans="1:17" ht="14.25">
      <c r="A394" s="717" t="s">
        <v>807</v>
      </c>
      <c r="B394" s="745"/>
      <c r="C394" s="745"/>
      <c r="D394" s="745"/>
      <c r="E394" s="745"/>
      <c r="F394" s="745"/>
      <c r="G394" s="745"/>
      <c r="H394" s="745"/>
      <c r="I394" s="11"/>
      <c r="J394" s="119"/>
      <c r="K394" s="119"/>
      <c r="L394" s="119"/>
      <c r="M394" s="119"/>
      <c r="N394" s="119"/>
      <c r="O394" s="119"/>
      <c r="P394" s="119"/>
      <c r="Q394" s="457"/>
    </row>
    <row r="395" spans="1:17" ht="12.75" hidden="1">
      <c r="A395" s="11"/>
      <c r="B395" s="205"/>
      <c r="C395" s="205"/>
      <c r="D395" s="205"/>
      <c r="E395" s="205"/>
      <c r="F395" s="205"/>
      <c r="G395" s="205"/>
      <c r="H395" s="205"/>
      <c r="I395" s="205"/>
      <c r="J395" s="119"/>
      <c r="K395" s="119"/>
      <c r="L395" s="119"/>
      <c r="M395" s="119"/>
      <c r="N395" s="119"/>
      <c r="O395" s="119"/>
      <c r="P395" s="119"/>
      <c r="Q395" s="457"/>
    </row>
    <row r="396" spans="1:17" ht="12.75" hidden="1">
      <c r="A396" s="11"/>
      <c r="B396" s="221"/>
      <c r="C396" s="205"/>
      <c r="D396" s="205"/>
      <c r="E396" s="205"/>
      <c r="F396" s="205"/>
      <c r="G396" s="205"/>
      <c r="H396" s="205"/>
      <c r="I396" s="205"/>
      <c r="J396" s="119"/>
      <c r="K396" s="119"/>
      <c r="L396" s="119"/>
      <c r="M396" s="119"/>
      <c r="N396" s="119"/>
      <c r="O396" s="119"/>
      <c r="P396" s="119"/>
      <c r="Q396" s="457"/>
    </row>
    <row r="397" spans="1:17" s="15" customFormat="1" ht="12.75" hidden="1">
      <c r="A397" s="11"/>
      <c r="B397" s="221"/>
      <c r="C397" s="221"/>
      <c r="D397" s="221"/>
      <c r="E397" s="221"/>
      <c r="F397" s="221"/>
      <c r="G397" s="221"/>
      <c r="H397" s="718"/>
      <c r="I397" s="718"/>
      <c r="J397" s="66"/>
      <c r="K397" s="66"/>
      <c r="L397" s="66"/>
      <c r="M397" s="66"/>
      <c r="N397" s="66"/>
      <c r="O397" s="66"/>
      <c r="P397" s="66"/>
      <c r="Q397" s="457"/>
    </row>
    <row r="398" spans="1:17" s="15" customFormat="1" ht="12.75" hidden="1">
      <c r="A398" s="11"/>
      <c r="B398" s="221"/>
      <c r="C398" s="221"/>
      <c r="D398" s="221"/>
      <c r="E398" s="221"/>
      <c r="F398" s="221"/>
      <c r="G398" s="221"/>
      <c r="H398" s="221"/>
      <c r="I398" s="221"/>
      <c r="J398" s="66"/>
      <c r="K398" s="66"/>
      <c r="L398" s="66"/>
      <c r="M398" s="66"/>
      <c r="N398" s="66"/>
      <c r="O398" s="66"/>
      <c r="P398" s="66"/>
      <c r="Q398" s="457"/>
    </row>
    <row r="399" spans="1:17" s="15" customFormat="1" ht="12.75" hidden="1">
      <c r="A399" s="11"/>
      <c r="B399" s="205"/>
      <c r="C399" s="205"/>
      <c r="D399" s="205"/>
      <c r="E399" s="205"/>
      <c r="F399" s="205"/>
      <c r="G399" s="205"/>
      <c r="H399" s="205"/>
      <c r="I399" s="205"/>
      <c r="J399" s="119"/>
      <c r="K399" s="119"/>
      <c r="L399" s="119"/>
      <c r="M399" s="119"/>
      <c r="N399" s="119"/>
      <c r="O399" s="119"/>
      <c r="P399" s="119"/>
      <c r="Q399" s="457"/>
    </row>
    <row r="400" spans="1:17" s="15" customFormat="1" ht="12.75" hidden="1">
      <c r="A400" s="11"/>
      <c r="B400" s="205"/>
      <c r="C400" s="205"/>
      <c r="D400" s="205"/>
      <c r="E400" s="205"/>
      <c r="F400" s="205"/>
      <c r="G400" s="205"/>
      <c r="H400" s="205"/>
      <c r="I400" s="205"/>
      <c r="J400" s="119"/>
      <c r="K400" s="119"/>
      <c r="L400" s="119"/>
      <c r="M400" s="119"/>
      <c r="N400" s="119"/>
      <c r="O400" s="119"/>
      <c r="P400" s="119"/>
      <c r="Q400" s="457"/>
    </row>
    <row r="401" spans="1:17" ht="17.25" customHeight="1">
      <c r="A401" s="11"/>
      <c r="B401" s="205">
        <v>1</v>
      </c>
      <c r="C401" s="205"/>
      <c r="D401" s="205"/>
      <c r="E401" s="205"/>
      <c r="F401" s="205" t="s">
        <v>483</v>
      </c>
      <c r="G401" s="205"/>
      <c r="H401" s="205"/>
      <c r="I401" s="205"/>
      <c r="J401" s="119"/>
      <c r="K401" s="119"/>
      <c r="L401" s="119"/>
      <c r="M401" s="119"/>
      <c r="N401" s="119"/>
      <c r="O401" s="119"/>
      <c r="P401" s="119"/>
      <c r="Q401" s="457"/>
    </row>
    <row r="402" spans="1:17" ht="12.75" customHeight="1">
      <c r="A402" s="11"/>
      <c r="B402" s="127" t="s">
        <v>837</v>
      </c>
      <c r="C402" s="16"/>
      <c r="D402" s="16"/>
      <c r="E402" s="16"/>
      <c r="F402" s="742" t="s">
        <v>494</v>
      </c>
      <c r="G402" s="742"/>
      <c r="H402" s="742"/>
      <c r="I402" s="743"/>
      <c r="J402" s="119"/>
      <c r="K402" s="119"/>
      <c r="L402" s="119"/>
      <c r="M402" s="119"/>
      <c r="N402" s="119"/>
      <c r="O402" s="119"/>
      <c r="P402" s="119"/>
      <c r="Q402" s="457"/>
    </row>
    <row r="403" spans="1:17" ht="12.75" customHeight="1">
      <c r="A403" s="11"/>
      <c r="B403" s="127"/>
      <c r="C403" s="205">
        <v>2</v>
      </c>
      <c r="D403" s="16"/>
      <c r="E403" s="16"/>
      <c r="F403" s="16"/>
      <c r="G403" s="742" t="s">
        <v>844</v>
      </c>
      <c r="H403" s="742"/>
      <c r="I403" s="743"/>
      <c r="J403" s="119">
        <f>J404</f>
        <v>163</v>
      </c>
      <c r="K403" s="119">
        <f>K404</f>
        <v>163</v>
      </c>
      <c r="L403" s="119"/>
      <c r="M403" s="119"/>
      <c r="N403" s="119">
        <f>N404</f>
        <v>163</v>
      </c>
      <c r="O403" s="119">
        <f>O404</f>
        <v>163</v>
      </c>
      <c r="P403" s="119">
        <f>P404</f>
        <v>70</v>
      </c>
      <c r="Q403" s="457">
        <f t="shared" si="14"/>
        <v>42.944785276073624</v>
      </c>
    </row>
    <row r="404" spans="1:17" ht="12.75" customHeight="1">
      <c r="A404" s="11"/>
      <c r="B404" s="127"/>
      <c r="C404" s="16"/>
      <c r="D404" s="16"/>
      <c r="E404" s="16"/>
      <c r="F404" s="398"/>
      <c r="G404" s="398"/>
      <c r="H404" s="748" t="s">
        <v>861</v>
      </c>
      <c r="I404" s="745"/>
      <c r="J404" s="199">
        <v>163</v>
      </c>
      <c r="K404" s="199">
        <v>163</v>
      </c>
      <c r="L404" s="119"/>
      <c r="M404" s="119"/>
      <c r="N404" s="199">
        <v>163</v>
      </c>
      <c r="O404" s="199">
        <v>163</v>
      </c>
      <c r="P404" s="199">
        <v>70</v>
      </c>
      <c r="Q404" s="457">
        <f t="shared" si="14"/>
        <v>42.944785276073624</v>
      </c>
    </row>
    <row r="405" spans="1:17" ht="12.75">
      <c r="A405" s="16"/>
      <c r="B405" s="221"/>
      <c r="C405" s="11">
        <v>3</v>
      </c>
      <c r="D405" s="11"/>
      <c r="E405" s="11"/>
      <c r="F405" s="11"/>
      <c r="G405" s="11" t="s">
        <v>810</v>
      </c>
      <c r="H405" s="11"/>
      <c r="I405" s="11"/>
      <c r="J405" s="206">
        <f>J406+J407+J408+J410</f>
        <v>2855</v>
      </c>
      <c r="K405" s="206">
        <f>K406+K407+K408+K410</f>
        <v>2855</v>
      </c>
      <c r="L405" s="66"/>
      <c r="M405" s="66"/>
      <c r="N405" s="206">
        <f>N406+N407+N408+N410</f>
        <v>2855</v>
      </c>
      <c r="O405" s="206">
        <f>O406+O407+O408+O410</f>
        <v>2855</v>
      </c>
      <c r="P405" s="206">
        <f>P406+P407+P408+P410+P409</f>
        <v>3318</v>
      </c>
      <c r="Q405" s="457">
        <f t="shared" si="14"/>
        <v>116.2171628721541</v>
      </c>
    </row>
    <row r="406" spans="1:17" ht="12.75">
      <c r="A406" s="16"/>
      <c r="B406" s="221"/>
      <c r="C406" s="221"/>
      <c r="D406" s="221"/>
      <c r="E406" s="16">
        <v>3</v>
      </c>
      <c r="F406" s="205"/>
      <c r="G406" s="16"/>
      <c r="H406" s="395" t="s">
        <v>858</v>
      </c>
      <c r="I406" s="16"/>
      <c r="J406" s="66">
        <v>2208</v>
      </c>
      <c r="K406" s="66">
        <v>2208</v>
      </c>
      <c r="L406" s="66"/>
      <c r="M406" s="66"/>
      <c r="N406" s="66">
        <v>2208</v>
      </c>
      <c r="O406" s="66">
        <v>2208</v>
      </c>
      <c r="P406" s="66">
        <v>2386</v>
      </c>
      <c r="Q406" s="457">
        <f aca="true" t="shared" si="22" ref="Q406:Q471">P406/O406*100</f>
        <v>108.06159420289856</v>
      </c>
    </row>
    <row r="407" spans="1:17" ht="12.75" customHeight="1">
      <c r="A407" s="11"/>
      <c r="B407" s="221"/>
      <c r="C407" s="221"/>
      <c r="D407" s="221"/>
      <c r="E407" s="16">
        <v>4</v>
      </c>
      <c r="F407" s="205"/>
      <c r="G407" s="16"/>
      <c r="H407" s="395" t="s">
        <v>853</v>
      </c>
      <c r="I407" s="16"/>
      <c r="J407" s="66">
        <v>50</v>
      </c>
      <c r="K407" s="66">
        <v>50</v>
      </c>
      <c r="L407" s="66"/>
      <c r="M407" s="66"/>
      <c r="N407" s="66">
        <v>50</v>
      </c>
      <c r="O407" s="66">
        <v>50</v>
      </c>
      <c r="P407" s="66">
        <v>139</v>
      </c>
      <c r="Q407" s="457">
        <f t="shared" si="22"/>
        <v>278</v>
      </c>
    </row>
    <row r="408" spans="1:17" ht="12.75" customHeight="1">
      <c r="A408" s="16"/>
      <c r="B408" s="221"/>
      <c r="C408" s="221"/>
      <c r="D408" s="221"/>
      <c r="E408" s="16">
        <v>6</v>
      </c>
      <c r="F408" s="16"/>
      <c r="G408" s="16"/>
      <c r="H408" s="395" t="s">
        <v>856</v>
      </c>
      <c r="I408" s="16"/>
      <c r="J408" s="66">
        <v>591</v>
      </c>
      <c r="K408" s="66">
        <v>591</v>
      </c>
      <c r="L408" s="66"/>
      <c r="M408" s="66"/>
      <c r="N408" s="66">
        <v>591</v>
      </c>
      <c r="O408" s="66">
        <v>591</v>
      </c>
      <c r="P408" s="66">
        <v>642</v>
      </c>
      <c r="Q408" s="457">
        <f t="shared" si="22"/>
        <v>108.62944162436547</v>
      </c>
    </row>
    <row r="409" spans="1:17" ht="12.75" customHeight="1">
      <c r="A409" s="16"/>
      <c r="B409" s="221"/>
      <c r="C409" s="221"/>
      <c r="D409" s="221"/>
      <c r="E409" s="16">
        <v>7</v>
      </c>
      <c r="F409" s="16"/>
      <c r="G409" s="16"/>
      <c r="H409" s="395" t="s">
        <v>1098</v>
      </c>
      <c r="I409" s="16"/>
      <c r="J409" s="66">
        <v>0</v>
      </c>
      <c r="K409" s="66">
        <v>0</v>
      </c>
      <c r="L409" s="66"/>
      <c r="M409" s="66"/>
      <c r="N409" s="66">
        <v>0</v>
      </c>
      <c r="O409" s="66">
        <v>0</v>
      </c>
      <c r="P409" s="66">
        <v>140</v>
      </c>
      <c r="Q409" s="457"/>
    </row>
    <row r="410" spans="1:17" ht="12.75" customHeight="1">
      <c r="A410" s="16"/>
      <c r="B410" s="221"/>
      <c r="C410" s="205"/>
      <c r="D410" s="205"/>
      <c r="E410" s="221">
        <v>8</v>
      </c>
      <c r="F410" s="221"/>
      <c r="G410" s="221"/>
      <c r="H410" s="749" t="s">
        <v>860</v>
      </c>
      <c r="I410" s="745"/>
      <c r="J410" s="199">
        <v>6</v>
      </c>
      <c r="K410" s="199">
        <v>6</v>
      </c>
      <c r="L410" s="119"/>
      <c r="M410" s="119"/>
      <c r="N410" s="199">
        <v>6</v>
      </c>
      <c r="O410" s="199">
        <v>6</v>
      </c>
      <c r="P410" s="199">
        <v>11</v>
      </c>
      <c r="Q410" s="457">
        <f t="shared" si="22"/>
        <v>183.33333333333331</v>
      </c>
    </row>
    <row r="411" spans="1:17" ht="12.75" customHeight="1" hidden="1">
      <c r="A411" s="16"/>
      <c r="B411" s="221"/>
      <c r="C411" s="221"/>
      <c r="D411" s="221"/>
      <c r="E411" s="222"/>
      <c r="F411" s="222"/>
      <c r="G411" s="222"/>
      <c r="H411" s="221"/>
      <c r="I411" s="222"/>
      <c r="J411" s="64"/>
      <c r="K411" s="64"/>
      <c r="L411" s="64"/>
      <c r="M411" s="64"/>
      <c r="N411" s="64"/>
      <c r="O411" s="64"/>
      <c r="P411" s="64"/>
      <c r="Q411" s="457" t="e">
        <f t="shared" si="22"/>
        <v>#DIV/0!</v>
      </c>
    </row>
    <row r="412" spans="1:17" ht="12.75" customHeight="1" hidden="1">
      <c r="A412" s="16"/>
      <c r="B412" s="221"/>
      <c r="C412" s="221"/>
      <c r="D412" s="221"/>
      <c r="E412" s="221"/>
      <c r="F412" s="221"/>
      <c r="G412" s="221"/>
      <c r="H412" s="221"/>
      <c r="I412" s="337"/>
      <c r="J412" s="66"/>
      <c r="K412" s="66"/>
      <c r="L412" s="66"/>
      <c r="M412" s="66"/>
      <c r="N412" s="66"/>
      <c r="O412" s="66"/>
      <c r="P412" s="66"/>
      <c r="Q412" s="457" t="e">
        <f t="shared" si="22"/>
        <v>#DIV/0!</v>
      </c>
    </row>
    <row r="413" spans="1:17" s="15" customFormat="1" ht="12.75" hidden="1">
      <c r="A413" s="16"/>
      <c r="B413" s="221"/>
      <c r="C413" s="221"/>
      <c r="D413" s="221"/>
      <c r="E413" s="221"/>
      <c r="F413" s="221"/>
      <c r="G413" s="221"/>
      <c r="H413" s="221"/>
      <c r="I413" s="329"/>
      <c r="J413" s="66"/>
      <c r="K413" s="66"/>
      <c r="L413" s="66"/>
      <c r="M413" s="66"/>
      <c r="N413" s="66"/>
      <c r="O413" s="66"/>
      <c r="P413" s="66"/>
      <c r="Q413" s="457" t="e">
        <f t="shared" si="22"/>
        <v>#DIV/0!</v>
      </c>
    </row>
    <row r="414" spans="1:17" s="15" customFormat="1" ht="12.75" hidden="1">
      <c r="A414" s="16"/>
      <c r="B414" s="221"/>
      <c r="C414" s="221"/>
      <c r="D414" s="221"/>
      <c r="E414" s="221"/>
      <c r="F414" s="221"/>
      <c r="G414" s="221"/>
      <c r="H414" s="221"/>
      <c r="I414" s="329"/>
      <c r="J414" s="66"/>
      <c r="K414" s="66"/>
      <c r="L414" s="66"/>
      <c r="M414" s="66"/>
      <c r="N414" s="66"/>
      <c r="O414" s="66"/>
      <c r="P414" s="66"/>
      <c r="Q414" s="457" t="e">
        <f t="shared" si="22"/>
        <v>#DIV/0!</v>
      </c>
    </row>
    <row r="415" spans="1:17" s="15" customFormat="1" ht="12.75" hidden="1">
      <c r="A415" s="16"/>
      <c r="B415" s="221"/>
      <c r="C415" s="205"/>
      <c r="D415" s="205"/>
      <c r="E415" s="205"/>
      <c r="F415" s="205"/>
      <c r="G415" s="205"/>
      <c r="H415" s="205"/>
      <c r="I415" s="334"/>
      <c r="J415" s="206"/>
      <c r="K415" s="206"/>
      <c r="L415" s="206"/>
      <c r="M415" s="206"/>
      <c r="N415" s="206"/>
      <c r="O415" s="206"/>
      <c r="P415" s="206"/>
      <c r="Q415" s="457" t="e">
        <f t="shared" si="22"/>
        <v>#DIV/0!</v>
      </c>
    </row>
    <row r="416" spans="1:17" s="15" customFormat="1" ht="12.75" hidden="1">
      <c r="A416" s="16"/>
      <c r="B416" s="221"/>
      <c r="C416" s="221"/>
      <c r="D416" s="221"/>
      <c r="E416" s="221"/>
      <c r="F416" s="221"/>
      <c r="G416" s="221"/>
      <c r="H416" s="221"/>
      <c r="I416" s="329"/>
      <c r="J416" s="66"/>
      <c r="K416" s="66"/>
      <c r="L416" s="66"/>
      <c r="M416" s="66"/>
      <c r="N416" s="66"/>
      <c r="O416" s="66"/>
      <c r="P416" s="66"/>
      <c r="Q416" s="457" t="e">
        <f t="shared" si="22"/>
        <v>#DIV/0!</v>
      </c>
    </row>
    <row r="417" spans="1:17" s="15" customFormat="1" ht="17.25" customHeight="1" hidden="1">
      <c r="A417" s="16"/>
      <c r="B417" s="221"/>
      <c r="C417" s="221"/>
      <c r="D417" s="221"/>
      <c r="E417" s="221"/>
      <c r="F417" s="221"/>
      <c r="G417" s="221"/>
      <c r="H417" s="221"/>
      <c r="I417" s="329"/>
      <c r="J417" s="66"/>
      <c r="K417" s="66"/>
      <c r="L417" s="66"/>
      <c r="M417" s="66"/>
      <c r="N417" s="66"/>
      <c r="O417" s="66"/>
      <c r="P417" s="66"/>
      <c r="Q417" s="457" t="e">
        <f t="shared" si="22"/>
        <v>#DIV/0!</v>
      </c>
    </row>
    <row r="418" spans="1:17" s="15" customFormat="1" ht="12.75" hidden="1">
      <c r="A418" s="16"/>
      <c r="B418" s="221"/>
      <c r="C418" s="221"/>
      <c r="D418" s="221"/>
      <c r="E418" s="221"/>
      <c r="F418" s="221"/>
      <c r="G418" s="221"/>
      <c r="H418" s="221"/>
      <c r="I418" s="329"/>
      <c r="J418" s="66"/>
      <c r="K418" s="66"/>
      <c r="L418" s="66"/>
      <c r="M418" s="66"/>
      <c r="N418" s="66"/>
      <c r="O418" s="66"/>
      <c r="P418" s="66"/>
      <c r="Q418" s="457" t="e">
        <f t="shared" si="22"/>
        <v>#DIV/0!</v>
      </c>
    </row>
    <row r="419" spans="1:17" s="15" customFormat="1" ht="17.25" customHeight="1">
      <c r="A419" s="11"/>
      <c r="B419" s="205"/>
      <c r="C419" s="205"/>
      <c r="D419" s="205"/>
      <c r="E419" s="205"/>
      <c r="F419" s="205" t="s">
        <v>482</v>
      </c>
      <c r="G419" s="205"/>
      <c r="H419" s="205"/>
      <c r="I419" s="205"/>
      <c r="J419" s="119">
        <f>J404+J406+J407+J408+J410</f>
        <v>3018</v>
      </c>
      <c r="K419" s="119">
        <f>K404+K406+K407+K408+K410</f>
        <v>3018</v>
      </c>
      <c r="L419" s="119"/>
      <c r="M419" s="119"/>
      <c r="N419" s="119">
        <f>N404+N406+N407+N408+N410</f>
        <v>3018</v>
      </c>
      <c r="O419" s="119">
        <f>O404+O406+O407+O408+O410</f>
        <v>3018</v>
      </c>
      <c r="P419" s="119">
        <f>P404+P406+P407+P408+P410+P409</f>
        <v>3388</v>
      </c>
      <c r="Q419" s="457">
        <f t="shared" si="22"/>
        <v>112.259774685222</v>
      </c>
    </row>
    <row r="420" spans="1:17" s="15" customFormat="1" ht="17.25" customHeight="1">
      <c r="A420" s="11"/>
      <c r="B420" s="205"/>
      <c r="C420" s="205"/>
      <c r="D420" s="205"/>
      <c r="E420" s="205"/>
      <c r="F420" s="205"/>
      <c r="G420" s="205"/>
      <c r="H420" s="205"/>
      <c r="I420" s="205"/>
      <c r="J420" s="119"/>
      <c r="K420" s="119"/>
      <c r="L420" s="119"/>
      <c r="M420" s="119"/>
      <c r="N420" s="119"/>
      <c r="O420" s="119"/>
      <c r="P420" s="119"/>
      <c r="Q420" s="457"/>
    </row>
    <row r="421" spans="1:17" s="15" customFormat="1" ht="24.75" customHeight="1">
      <c r="A421" s="11"/>
      <c r="B421" s="205">
        <v>2</v>
      </c>
      <c r="C421" s="205"/>
      <c r="D421" s="205"/>
      <c r="E421" s="205"/>
      <c r="F421" s="739" t="s">
        <v>1010</v>
      </c>
      <c r="G421" s="740"/>
      <c r="H421" s="740"/>
      <c r="I421" s="741"/>
      <c r="J421" s="119"/>
      <c r="K421" s="119"/>
      <c r="L421" s="119"/>
      <c r="M421" s="119"/>
      <c r="N421" s="119"/>
      <c r="O421" s="119"/>
      <c r="P421" s="119"/>
      <c r="Q421" s="457"/>
    </row>
    <row r="422" spans="1:17" s="15" customFormat="1" ht="17.25" customHeight="1">
      <c r="A422" s="11"/>
      <c r="B422" s="127" t="s">
        <v>837</v>
      </c>
      <c r="C422" s="16"/>
      <c r="D422" s="16"/>
      <c r="E422" s="16"/>
      <c r="F422" s="742" t="s">
        <v>494</v>
      </c>
      <c r="G422" s="742"/>
      <c r="H422" s="742"/>
      <c r="I422" s="743"/>
      <c r="J422" s="119"/>
      <c r="K422" s="119"/>
      <c r="L422" s="119"/>
      <c r="M422" s="119"/>
      <c r="N422" s="119"/>
      <c r="O422" s="119"/>
      <c r="P422" s="119"/>
      <c r="Q422" s="457"/>
    </row>
    <row r="423" spans="1:17" s="15" customFormat="1" ht="14.25" customHeight="1">
      <c r="A423" s="11"/>
      <c r="B423" s="205"/>
      <c r="C423" s="11">
        <v>1</v>
      </c>
      <c r="D423" s="11"/>
      <c r="E423" s="11"/>
      <c r="F423" s="11"/>
      <c r="G423" s="742" t="s">
        <v>847</v>
      </c>
      <c r="H423" s="742"/>
      <c r="I423" s="743"/>
      <c r="J423" s="119"/>
      <c r="K423" s="119">
        <f>K424</f>
        <v>880</v>
      </c>
      <c r="L423" s="119"/>
      <c r="M423" s="119"/>
      <c r="N423" s="119">
        <f>N424</f>
        <v>880</v>
      </c>
      <c r="O423" s="119">
        <f>O424</f>
        <v>1702</v>
      </c>
      <c r="P423" s="119">
        <f>P424</f>
        <v>1576</v>
      </c>
      <c r="Q423" s="457">
        <f t="shared" si="22"/>
        <v>92.59694477085782</v>
      </c>
    </row>
    <row r="424" spans="1:17" s="15" customFormat="1" ht="13.5" customHeight="1">
      <c r="A424" s="11"/>
      <c r="B424" s="205"/>
      <c r="C424" s="205"/>
      <c r="D424" s="222">
        <v>2</v>
      </c>
      <c r="E424" s="18"/>
      <c r="F424" s="400"/>
      <c r="G424" s="400"/>
      <c r="H424" s="750" t="s">
        <v>867</v>
      </c>
      <c r="I424" s="747"/>
      <c r="J424" s="66">
        <v>0</v>
      </c>
      <c r="K424" s="226">
        <v>880</v>
      </c>
      <c r="L424" s="119"/>
      <c r="M424" s="119"/>
      <c r="N424" s="226">
        <v>880</v>
      </c>
      <c r="O424" s="226">
        <v>1702</v>
      </c>
      <c r="P424" s="226">
        <v>1576</v>
      </c>
      <c r="Q424" s="457">
        <f t="shared" si="22"/>
        <v>92.59694477085782</v>
      </c>
    </row>
    <row r="425" spans="1:17" s="15" customFormat="1" ht="15.75" customHeight="1">
      <c r="A425" s="11"/>
      <c r="B425" s="205"/>
      <c r="C425" s="205"/>
      <c r="D425" s="205"/>
      <c r="E425" s="205"/>
      <c r="F425" s="205" t="s">
        <v>482</v>
      </c>
      <c r="G425" s="205"/>
      <c r="H425" s="205"/>
      <c r="I425" s="205"/>
      <c r="J425" s="119">
        <v>0</v>
      </c>
      <c r="K425" s="119">
        <f>K423</f>
        <v>880</v>
      </c>
      <c r="L425" s="119"/>
      <c r="M425" s="119"/>
      <c r="N425" s="119">
        <f>N423</f>
        <v>880</v>
      </c>
      <c r="O425" s="119">
        <f>O423</f>
        <v>1702</v>
      </c>
      <c r="P425" s="119">
        <f>P423</f>
        <v>1576</v>
      </c>
      <c r="Q425" s="457">
        <f t="shared" si="22"/>
        <v>92.59694477085782</v>
      </c>
    </row>
    <row r="426" spans="1:17" s="15" customFormat="1" ht="17.25" customHeight="1">
      <c r="A426" s="726" t="s">
        <v>836</v>
      </c>
      <c r="B426" s="727"/>
      <c r="C426" s="727"/>
      <c r="D426" s="727"/>
      <c r="E426" s="727"/>
      <c r="F426" s="727"/>
      <c r="G426" s="727"/>
      <c r="H426" s="727"/>
      <c r="I426" s="745"/>
      <c r="J426" s="119"/>
      <c r="K426" s="119"/>
      <c r="L426" s="119"/>
      <c r="M426" s="119"/>
      <c r="N426" s="119"/>
      <c r="O426" s="119"/>
      <c r="P426" s="119"/>
      <c r="Q426" s="457"/>
    </row>
    <row r="427" spans="1:17" s="15" customFormat="1" ht="13.5" customHeight="1">
      <c r="A427" s="331"/>
      <c r="B427" s="127" t="s">
        <v>837</v>
      </c>
      <c r="C427" s="16"/>
      <c r="D427" s="16"/>
      <c r="E427" s="16"/>
      <c r="F427" s="742" t="s">
        <v>494</v>
      </c>
      <c r="G427" s="742"/>
      <c r="H427" s="742"/>
      <c r="I427" s="743"/>
      <c r="J427" s="119"/>
      <c r="K427" s="119"/>
      <c r="L427" s="119"/>
      <c r="M427" s="119"/>
      <c r="N427" s="119"/>
      <c r="O427" s="119"/>
      <c r="P427" s="119"/>
      <c r="Q427" s="457"/>
    </row>
    <row r="428" spans="1:17" s="15" customFormat="1" ht="12.75" customHeight="1">
      <c r="A428" s="11"/>
      <c r="B428" s="205"/>
      <c r="C428" s="205">
        <v>5</v>
      </c>
      <c r="D428" s="205"/>
      <c r="E428" s="205"/>
      <c r="F428" s="11"/>
      <c r="G428" s="393" t="s">
        <v>865</v>
      </c>
      <c r="H428" s="394"/>
      <c r="I428" s="394"/>
      <c r="J428" s="119">
        <f>J430</f>
        <v>57312</v>
      </c>
      <c r="K428" s="119">
        <f>K430+K429</f>
        <v>57362</v>
      </c>
      <c r="L428" s="119"/>
      <c r="M428" s="119"/>
      <c r="N428" s="119">
        <f>N430+N429</f>
        <v>58835</v>
      </c>
      <c r="O428" s="119">
        <f>O430+O429</f>
        <v>60398</v>
      </c>
      <c r="P428" s="119">
        <f>P430+P429</f>
        <v>53873</v>
      </c>
      <c r="Q428" s="457">
        <f t="shared" si="22"/>
        <v>89.1966621411305</v>
      </c>
    </row>
    <row r="429" spans="1:17" s="15" customFormat="1" ht="12.75" customHeight="1">
      <c r="A429" s="11"/>
      <c r="B429" s="205"/>
      <c r="C429" s="205"/>
      <c r="D429" s="205"/>
      <c r="E429" s="205">
        <v>3</v>
      </c>
      <c r="F429" s="11"/>
      <c r="G429" s="398"/>
      <c r="H429" s="394" t="s">
        <v>1006</v>
      </c>
      <c r="I429" s="424"/>
      <c r="J429" s="119">
        <v>0</v>
      </c>
      <c r="K429" s="199">
        <v>50</v>
      </c>
      <c r="L429" s="119"/>
      <c r="M429" s="119"/>
      <c r="N429" s="199">
        <v>50</v>
      </c>
      <c r="O429" s="199">
        <v>50</v>
      </c>
      <c r="P429" s="199">
        <v>50</v>
      </c>
      <c r="Q429" s="457">
        <f t="shared" si="22"/>
        <v>100</v>
      </c>
    </row>
    <row r="430" spans="1:17" s="15" customFormat="1" ht="13.5" customHeight="1">
      <c r="A430" s="11"/>
      <c r="B430" s="205"/>
      <c r="C430" s="221"/>
      <c r="D430" s="221"/>
      <c r="E430" s="221">
        <v>4</v>
      </c>
      <c r="F430" s="221"/>
      <c r="G430" s="11"/>
      <c r="H430" s="389" t="s">
        <v>866</v>
      </c>
      <c r="I430" s="129"/>
      <c r="J430" s="199">
        <v>57312</v>
      </c>
      <c r="K430" s="199">
        <v>57312</v>
      </c>
      <c r="L430" s="119"/>
      <c r="M430" s="119"/>
      <c r="N430" s="199">
        <v>58785</v>
      </c>
      <c r="O430" s="199">
        <v>60348</v>
      </c>
      <c r="P430" s="199">
        <v>53823</v>
      </c>
      <c r="Q430" s="457">
        <f t="shared" si="22"/>
        <v>89.18771127460727</v>
      </c>
    </row>
    <row r="431" spans="1:17" s="15" customFormat="1" ht="11.25" customHeight="1">
      <c r="A431" s="11"/>
      <c r="B431" s="127">
        <v>2</v>
      </c>
      <c r="C431" s="16"/>
      <c r="D431" s="16"/>
      <c r="E431" s="16"/>
      <c r="F431" s="742" t="s">
        <v>868</v>
      </c>
      <c r="G431" s="742"/>
      <c r="H431" s="742"/>
      <c r="I431" s="743"/>
      <c r="J431" s="199"/>
      <c r="K431" s="199"/>
      <c r="L431" s="119"/>
      <c r="M431" s="119"/>
      <c r="N431" s="199"/>
      <c r="O431" s="199"/>
      <c r="P431" s="199"/>
      <c r="Q431" s="457"/>
    </row>
    <row r="432" spans="1:17" s="15" customFormat="1" ht="12" customHeight="1">
      <c r="A432" s="11"/>
      <c r="B432" s="205"/>
      <c r="C432" s="205">
        <v>4</v>
      </c>
      <c r="D432" s="205"/>
      <c r="E432" s="205"/>
      <c r="F432" s="11"/>
      <c r="G432" s="393" t="s">
        <v>865</v>
      </c>
      <c r="H432" s="394"/>
      <c r="I432" s="394"/>
      <c r="J432" s="206">
        <f>J433</f>
        <v>300</v>
      </c>
      <c r="K432" s="206">
        <f>K433</f>
        <v>300</v>
      </c>
      <c r="L432" s="119"/>
      <c r="M432" s="119"/>
      <c r="N432" s="206">
        <f>N433</f>
        <v>300</v>
      </c>
      <c r="O432" s="206">
        <f>O433</f>
        <v>300</v>
      </c>
      <c r="P432" s="206">
        <f>P433</f>
        <v>3</v>
      </c>
      <c r="Q432" s="457">
        <f t="shared" si="22"/>
        <v>1</v>
      </c>
    </row>
    <row r="433" spans="1:17" s="15" customFormat="1" ht="12.75" customHeight="1">
      <c r="A433" s="11"/>
      <c r="B433" s="205"/>
      <c r="C433" s="221"/>
      <c r="D433" s="221"/>
      <c r="E433" s="221">
        <v>4</v>
      </c>
      <c r="F433" s="221"/>
      <c r="G433" s="11"/>
      <c r="H433" s="389" t="s">
        <v>866</v>
      </c>
      <c r="I433" s="129"/>
      <c r="J433" s="199">
        <v>300</v>
      </c>
      <c r="K433" s="199">
        <v>300</v>
      </c>
      <c r="L433" s="119"/>
      <c r="M433" s="119"/>
      <c r="N433" s="199">
        <v>300</v>
      </c>
      <c r="O433" s="199">
        <v>300</v>
      </c>
      <c r="P433" s="199">
        <v>3</v>
      </c>
      <c r="Q433" s="457">
        <f t="shared" si="22"/>
        <v>1</v>
      </c>
    </row>
    <row r="434" spans="1:17" s="15" customFormat="1" ht="12" customHeight="1" hidden="1">
      <c r="A434" s="11"/>
      <c r="B434" s="205"/>
      <c r="C434" s="205"/>
      <c r="D434" s="205"/>
      <c r="E434" s="205"/>
      <c r="F434" s="205"/>
      <c r="G434" s="205"/>
      <c r="H434" s="205"/>
      <c r="I434" s="205"/>
      <c r="J434" s="119"/>
      <c r="K434" s="119"/>
      <c r="L434" s="119"/>
      <c r="M434" s="119"/>
      <c r="N434" s="119"/>
      <c r="O434" s="119"/>
      <c r="P434" s="119"/>
      <c r="Q434" s="457" t="e">
        <f t="shared" si="22"/>
        <v>#DIV/0!</v>
      </c>
    </row>
    <row r="435" spans="1:17" s="15" customFormat="1" ht="12.75" customHeight="1" hidden="1">
      <c r="A435" s="11"/>
      <c r="B435" s="205"/>
      <c r="C435" s="205"/>
      <c r="D435" s="205"/>
      <c r="E435" s="205"/>
      <c r="F435" s="205"/>
      <c r="G435" s="205"/>
      <c r="H435" s="205"/>
      <c r="I435" s="205"/>
      <c r="J435" s="119"/>
      <c r="K435" s="119"/>
      <c r="L435" s="119"/>
      <c r="M435" s="119"/>
      <c r="N435" s="119"/>
      <c r="O435" s="119"/>
      <c r="P435" s="119"/>
      <c r="Q435" s="457" t="e">
        <f t="shared" si="22"/>
        <v>#DIV/0!</v>
      </c>
    </row>
    <row r="436" spans="1:17" s="15" customFormat="1" ht="13.5" customHeight="1" hidden="1">
      <c r="A436" s="11"/>
      <c r="B436" s="205"/>
      <c r="C436" s="205"/>
      <c r="D436" s="205"/>
      <c r="E436" s="205"/>
      <c r="F436" s="205"/>
      <c r="G436" s="205"/>
      <c r="H436" s="205"/>
      <c r="I436" s="205"/>
      <c r="J436" s="119"/>
      <c r="K436" s="119"/>
      <c r="L436" s="119"/>
      <c r="M436" s="119"/>
      <c r="N436" s="119"/>
      <c r="O436" s="119"/>
      <c r="P436" s="119"/>
      <c r="Q436" s="457" t="e">
        <f t="shared" si="22"/>
        <v>#DIV/0!</v>
      </c>
    </row>
    <row r="437" spans="1:17" s="15" customFormat="1" ht="13.5" customHeight="1">
      <c r="A437" s="11"/>
      <c r="B437" s="205"/>
      <c r="C437" s="205"/>
      <c r="D437" s="205"/>
      <c r="E437" s="205"/>
      <c r="F437" s="205" t="s">
        <v>482</v>
      </c>
      <c r="G437" s="205"/>
      <c r="H437" s="205"/>
      <c r="I437" s="205"/>
      <c r="J437" s="119">
        <f>J428+J432</f>
        <v>57612</v>
      </c>
      <c r="K437" s="119">
        <f>K428+K432</f>
        <v>57662</v>
      </c>
      <c r="L437" s="119"/>
      <c r="M437" s="119"/>
      <c r="N437" s="119">
        <f>N428+N432</f>
        <v>59135</v>
      </c>
      <c r="O437" s="119">
        <f>O428+O432</f>
        <v>60698</v>
      </c>
      <c r="P437" s="119">
        <f>P428+P432</f>
        <v>53876</v>
      </c>
      <c r="Q437" s="457">
        <f t="shared" si="22"/>
        <v>88.76074994233747</v>
      </c>
    </row>
    <row r="438" spans="1:17" s="15" customFormat="1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9"/>
      <c r="K438" s="119"/>
      <c r="L438" s="119"/>
      <c r="M438" s="119"/>
      <c r="N438" s="119"/>
      <c r="O438" s="119"/>
      <c r="P438" s="119"/>
      <c r="Q438" s="457"/>
    </row>
    <row r="439" spans="1:17" ht="12.75" customHeight="1">
      <c r="A439" s="16"/>
      <c r="B439" s="16"/>
      <c r="C439" s="16"/>
      <c r="D439" s="16"/>
      <c r="E439" s="717" t="s">
        <v>749</v>
      </c>
      <c r="F439" s="745"/>
      <c r="G439" s="745"/>
      <c r="H439" s="745"/>
      <c r="I439" s="745"/>
      <c r="J439" s="206">
        <f>J437+J419</f>
        <v>60630</v>
      </c>
      <c r="K439" s="206">
        <f>K437+K419+K425</f>
        <v>61560</v>
      </c>
      <c r="L439" s="226"/>
      <c r="M439" s="226"/>
      <c r="N439" s="206">
        <f>N437+N419+N425</f>
        <v>63033</v>
      </c>
      <c r="O439" s="206">
        <f>O437+O419+O425</f>
        <v>65418</v>
      </c>
      <c r="P439" s="206">
        <f>P437+P419+P425</f>
        <v>58840</v>
      </c>
      <c r="Q439" s="457">
        <f t="shared" si="22"/>
        <v>89.94466354825889</v>
      </c>
    </row>
    <row r="440" spans="1:17" ht="13.5">
      <c r="A440" s="16"/>
      <c r="B440" s="127" t="s">
        <v>837</v>
      </c>
      <c r="C440" s="16"/>
      <c r="D440" s="16"/>
      <c r="E440" s="16"/>
      <c r="F440" s="742" t="s">
        <v>494</v>
      </c>
      <c r="G440" s="742"/>
      <c r="H440" s="742"/>
      <c r="I440" s="743"/>
      <c r="J440" s="243">
        <f>J445+J453+J443</f>
        <v>60330</v>
      </c>
      <c r="K440" s="243">
        <f>K445+K451+K443+K441</f>
        <v>61260</v>
      </c>
      <c r="L440" s="206"/>
      <c r="M440" s="206"/>
      <c r="N440" s="243">
        <f>N445+N451+N443+N441</f>
        <v>62733</v>
      </c>
      <c r="O440" s="243">
        <f>O445+O451+O443+O441</f>
        <v>65118</v>
      </c>
      <c r="P440" s="243">
        <f>P445+P451+P443+P441</f>
        <v>58837</v>
      </c>
      <c r="Q440" s="457">
        <f t="shared" si="22"/>
        <v>90.35443348997205</v>
      </c>
    </row>
    <row r="441" spans="1:17" ht="13.5">
      <c r="A441" s="16"/>
      <c r="B441" s="127"/>
      <c r="C441" s="11">
        <v>1</v>
      </c>
      <c r="D441" s="11"/>
      <c r="E441" s="11"/>
      <c r="F441" s="11"/>
      <c r="G441" s="742" t="s">
        <v>847</v>
      </c>
      <c r="H441" s="742"/>
      <c r="I441" s="743"/>
      <c r="J441" s="243">
        <v>0</v>
      </c>
      <c r="K441" s="243">
        <f>K442</f>
        <v>880</v>
      </c>
      <c r="L441" s="206"/>
      <c r="M441" s="206"/>
      <c r="N441" s="243">
        <f>N442</f>
        <v>880</v>
      </c>
      <c r="O441" s="243">
        <f>O442</f>
        <v>1702</v>
      </c>
      <c r="P441" s="243">
        <f>P442</f>
        <v>1576</v>
      </c>
      <c r="Q441" s="457">
        <f t="shared" si="22"/>
        <v>92.59694477085782</v>
      </c>
    </row>
    <row r="442" spans="1:17" ht="13.5">
      <c r="A442" s="16"/>
      <c r="B442" s="127"/>
      <c r="C442" s="11"/>
      <c r="D442" s="222">
        <v>2</v>
      </c>
      <c r="E442" s="18"/>
      <c r="F442" s="400"/>
      <c r="G442" s="400"/>
      <c r="H442" s="750" t="s">
        <v>867</v>
      </c>
      <c r="I442" s="747"/>
      <c r="J442" s="243">
        <v>0</v>
      </c>
      <c r="K442" s="226">
        <f>K424</f>
        <v>880</v>
      </c>
      <c r="L442" s="206"/>
      <c r="M442" s="206"/>
      <c r="N442" s="226">
        <f>N424</f>
        <v>880</v>
      </c>
      <c r="O442" s="226">
        <f>O424</f>
        <v>1702</v>
      </c>
      <c r="P442" s="226">
        <f>P424</f>
        <v>1576</v>
      </c>
      <c r="Q442" s="457">
        <f t="shared" si="22"/>
        <v>92.59694477085782</v>
      </c>
    </row>
    <row r="443" spans="1:17" ht="12.75">
      <c r="A443" s="16"/>
      <c r="B443" s="127"/>
      <c r="C443" s="205">
        <v>2</v>
      </c>
      <c r="D443" s="16"/>
      <c r="E443" s="16"/>
      <c r="F443" s="16"/>
      <c r="G443" s="742" t="s">
        <v>844</v>
      </c>
      <c r="H443" s="742"/>
      <c r="I443" s="743"/>
      <c r="J443" s="206">
        <f>J444</f>
        <v>163</v>
      </c>
      <c r="K443" s="206">
        <f>K444</f>
        <v>163</v>
      </c>
      <c r="L443" s="206"/>
      <c r="M443" s="206"/>
      <c r="N443" s="206">
        <f>N444</f>
        <v>163</v>
      </c>
      <c r="O443" s="206">
        <f>O444</f>
        <v>163</v>
      </c>
      <c r="P443" s="206">
        <f>P444</f>
        <v>70</v>
      </c>
      <c r="Q443" s="457">
        <f t="shared" si="22"/>
        <v>42.944785276073624</v>
      </c>
    </row>
    <row r="444" spans="1:17" ht="12.75">
      <c r="A444" s="16"/>
      <c r="B444" s="127"/>
      <c r="C444" s="16"/>
      <c r="D444" s="16"/>
      <c r="E444" s="16"/>
      <c r="F444" s="398"/>
      <c r="G444" s="398"/>
      <c r="H444" s="748" t="s">
        <v>861</v>
      </c>
      <c r="I444" s="745"/>
      <c r="J444" s="199">
        <f>J404</f>
        <v>163</v>
      </c>
      <c r="K444" s="199">
        <f>K404</f>
        <v>163</v>
      </c>
      <c r="L444" s="206"/>
      <c r="M444" s="206"/>
      <c r="N444" s="199">
        <f>N404</f>
        <v>163</v>
      </c>
      <c r="O444" s="199">
        <f>O404</f>
        <v>163</v>
      </c>
      <c r="P444" s="199">
        <f>P404</f>
        <v>70</v>
      </c>
      <c r="Q444" s="457">
        <f t="shared" si="22"/>
        <v>42.944785276073624</v>
      </c>
    </row>
    <row r="445" spans="1:17" ht="12.75">
      <c r="A445" s="16"/>
      <c r="B445" s="221"/>
      <c r="C445" s="11">
        <v>3</v>
      </c>
      <c r="D445" s="11"/>
      <c r="E445" s="11"/>
      <c r="F445" s="11"/>
      <c r="G445" s="11" t="s">
        <v>810</v>
      </c>
      <c r="H445" s="11"/>
      <c r="I445" s="11"/>
      <c r="J445" s="206">
        <f>J446+J447+J448+J450</f>
        <v>2855</v>
      </c>
      <c r="K445" s="206">
        <f>K446+K447+K448+K450</f>
        <v>2855</v>
      </c>
      <c r="L445" s="66"/>
      <c r="M445" s="66"/>
      <c r="N445" s="206">
        <f>N446+N447+N448+N450</f>
        <v>2855</v>
      </c>
      <c r="O445" s="206">
        <f>O446+O447+O448+O450</f>
        <v>2855</v>
      </c>
      <c r="P445" s="206">
        <f>P446+P447+P448+P450+P449</f>
        <v>3318</v>
      </c>
      <c r="Q445" s="457">
        <f t="shared" si="22"/>
        <v>116.2171628721541</v>
      </c>
    </row>
    <row r="446" spans="1:17" s="15" customFormat="1" ht="12.75">
      <c r="A446" s="11"/>
      <c r="B446" s="221"/>
      <c r="C446" s="221"/>
      <c r="D446" s="221"/>
      <c r="E446" s="16">
        <v>3</v>
      </c>
      <c r="F446" s="205"/>
      <c r="G446" s="16"/>
      <c r="H446" s="395" t="s">
        <v>858</v>
      </c>
      <c r="I446" s="16"/>
      <c r="J446" s="199">
        <f aca="true" t="shared" si="23" ref="J446:K448">J406</f>
        <v>2208</v>
      </c>
      <c r="K446" s="199">
        <f t="shared" si="23"/>
        <v>2208</v>
      </c>
      <c r="L446" s="199"/>
      <c r="M446" s="199"/>
      <c r="N446" s="199">
        <f aca="true" t="shared" si="24" ref="N446:P448">N406</f>
        <v>2208</v>
      </c>
      <c r="O446" s="199">
        <f t="shared" si="24"/>
        <v>2208</v>
      </c>
      <c r="P446" s="199">
        <f t="shared" si="24"/>
        <v>2386</v>
      </c>
      <c r="Q446" s="457">
        <f t="shared" si="22"/>
        <v>108.06159420289856</v>
      </c>
    </row>
    <row r="447" spans="1:17" ht="12.75">
      <c r="A447" s="16"/>
      <c r="B447" s="221"/>
      <c r="C447" s="221"/>
      <c r="D447" s="221"/>
      <c r="E447" s="16">
        <v>4</v>
      </c>
      <c r="F447" s="205"/>
      <c r="G447" s="16"/>
      <c r="H447" s="395" t="s">
        <v>853</v>
      </c>
      <c r="I447" s="16"/>
      <c r="J447" s="66">
        <f t="shared" si="23"/>
        <v>50</v>
      </c>
      <c r="K447" s="66">
        <f t="shared" si="23"/>
        <v>50</v>
      </c>
      <c r="L447" s="66"/>
      <c r="M447" s="66"/>
      <c r="N447" s="66">
        <f t="shared" si="24"/>
        <v>50</v>
      </c>
      <c r="O447" s="66">
        <f t="shared" si="24"/>
        <v>50</v>
      </c>
      <c r="P447" s="66">
        <f t="shared" si="24"/>
        <v>139</v>
      </c>
      <c r="Q447" s="457">
        <f t="shared" si="22"/>
        <v>278</v>
      </c>
    </row>
    <row r="448" spans="1:17" ht="12.75">
      <c r="A448" s="16"/>
      <c r="B448" s="221"/>
      <c r="C448" s="221"/>
      <c r="D448" s="221"/>
      <c r="E448" s="16">
        <v>6</v>
      </c>
      <c r="F448" s="16"/>
      <c r="G448" s="16"/>
      <c r="H448" s="395" t="s">
        <v>856</v>
      </c>
      <c r="I448" s="16"/>
      <c r="J448" s="66">
        <f t="shared" si="23"/>
        <v>591</v>
      </c>
      <c r="K448" s="66">
        <f t="shared" si="23"/>
        <v>591</v>
      </c>
      <c r="L448" s="66"/>
      <c r="M448" s="66"/>
      <c r="N448" s="66">
        <f t="shared" si="24"/>
        <v>591</v>
      </c>
      <c r="O448" s="66">
        <f t="shared" si="24"/>
        <v>591</v>
      </c>
      <c r="P448" s="66">
        <f t="shared" si="24"/>
        <v>642</v>
      </c>
      <c r="Q448" s="457">
        <f t="shared" si="22"/>
        <v>108.62944162436547</v>
      </c>
    </row>
    <row r="449" spans="1:17" ht="12.75">
      <c r="A449" s="16"/>
      <c r="B449" s="221"/>
      <c r="C449" s="221"/>
      <c r="D449" s="221"/>
      <c r="E449" s="16">
        <v>7</v>
      </c>
      <c r="F449" s="16"/>
      <c r="G449" s="16"/>
      <c r="H449" s="395" t="s">
        <v>1098</v>
      </c>
      <c r="I449" s="16"/>
      <c r="J449" s="66">
        <v>0</v>
      </c>
      <c r="K449" s="66">
        <v>0</v>
      </c>
      <c r="L449" s="66"/>
      <c r="M449" s="66"/>
      <c r="N449" s="66">
        <v>0</v>
      </c>
      <c r="O449" s="66">
        <v>0</v>
      </c>
      <c r="P449" s="66">
        <f>P409</f>
        <v>140</v>
      </c>
      <c r="Q449" s="457"/>
    </row>
    <row r="450" spans="1:17" ht="12.75">
      <c r="A450" s="16"/>
      <c r="B450" s="221"/>
      <c r="C450" s="205"/>
      <c r="D450" s="205"/>
      <c r="E450" s="221">
        <v>8</v>
      </c>
      <c r="F450" s="221"/>
      <c r="G450" s="221"/>
      <c r="H450" s="749" t="s">
        <v>860</v>
      </c>
      <c r="I450" s="745"/>
      <c r="J450" s="66">
        <f>J410</f>
        <v>6</v>
      </c>
      <c r="K450" s="66">
        <f>K410</f>
        <v>6</v>
      </c>
      <c r="L450" s="66"/>
      <c r="M450" s="66"/>
      <c r="N450" s="66">
        <f>N410</f>
        <v>6</v>
      </c>
      <c r="O450" s="66">
        <f>O410</f>
        <v>6</v>
      </c>
      <c r="P450" s="66">
        <f>P410</f>
        <v>11</v>
      </c>
      <c r="Q450" s="457">
        <f t="shared" si="22"/>
        <v>183.33333333333331</v>
      </c>
    </row>
    <row r="451" spans="1:17" ht="12.75">
      <c r="A451" s="16"/>
      <c r="B451" s="16"/>
      <c r="C451" s="205">
        <v>5</v>
      </c>
      <c r="D451" s="205"/>
      <c r="E451" s="205"/>
      <c r="F451" s="16"/>
      <c r="G451" s="393" t="s">
        <v>865</v>
      </c>
      <c r="H451" s="394"/>
      <c r="I451" s="394"/>
      <c r="J451" s="206">
        <f>J453</f>
        <v>57312</v>
      </c>
      <c r="K451" s="206">
        <f>K453+K452</f>
        <v>57362</v>
      </c>
      <c r="L451" s="66"/>
      <c r="M451" s="66"/>
      <c r="N451" s="206">
        <f>N453+N452</f>
        <v>58835</v>
      </c>
      <c r="O451" s="206">
        <f>O453+O452</f>
        <v>60398</v>
      </c>
      <c r="P451" s="206">
        <f>P453+P452</f>
        <v>53873</v>
      </c>
      <c r="Q451" s="457">
        <f t="shared" si="22"/>
        <v>89.1966621411305</v>
      </c>
    </row>
    <row r="452" spans="1:17" ht="12.75">
      <c r="A452" s="16"/>
      <c r="B452" s="16"/>
      <c r="C452" s="205"/>
      <c r="D452" s="205"/>
      <c r="E452" s="205">
        <v>3</v>
      </c>
      <c r="F452" s="11"/>
      <c r="G452" s="398"/>
      <c r="H452" s="394" t="s">
        <v>1006</v>
      </c>
      <c r="I452" s="424"/>
      <c r="J452" s="66">
        <v>0</v>
      </c>
      <c r="K452" s="66">
        <f>K429</f>
        <v>50</v>
      </c>
      <c r="L452" s="66"/>
      <c r="M452" s="66"/>
      <c r="N452" s="66">
        <f aca="true" t="shared" si="25" ref="N452:P453">N429</f>
        <v>50</v>
      </c>
      <c r="O452" s="66">
        <f t="shared" si="25"/>
        <v>50</v>
      </c>
      <c r="P452" s="66">
        <f t="shared" si="25"/>
        <v>50</v>
      </c>
      <c r="Q452" s="457">
        <f t="shared" si="22"/>
        <v>100</v>
      </c>
    </row>
    <row r="453" spans="1:17" ht="12.75">
      <c r="A453" s="16"/>
      <c r="B453" s="16"/>
      <c r="C453" s="221"/>
      <c r="D453" s="221"/>
      <c r="E453" s="221">
        <v>4</v>
      </c>
      <c r="F453" s="221"/>
      <c r="G453" s="16"/>
      <c r="H453" s="389" t="s">
        <v>866</v>
      </c>
      <c r="I453" s="129"/>
      <c r="J453" s="66">
        <f>J430</f>
        <v>57312</v>
      </c>
      <c r="K453" s="66">
        <f>K430</f>
        <v>57312</v>
      </c>
      <c r="L453" s="66"/>
      <c r="M453" s="66"/>
      <c r="N453" s="66">
        <f t="shared" si="25"/>
        <v>58785</v>
      </c>
      <c r="O453" s="66">
        <f t="shared" si="25"/>
        <v>60348</v>
      </c>
      <c r="P453" s="66">
        <f t="shared" si="25"/>
        <v>53823</v>
      </c>
      <c r="Q453" s="457">
        <f t="shared" si="22"/>
        <v>89.18771127460727</v>
      </c>
    </row>
    <row r="454" spans="1:17" ht="13.5">
      <c r="A454" s="16"/>
      <c r="B454" s="127">
        <v>2</v>
      </c>
      <c r="C454" s="16"/>
      <c r="D454" s="16"/>
      <c r="E454" s="16"/>
      <c r="F454" s="742" t="s">
        <v>868</v>
      </c>
      <c r="G454" s="742"/>
      <c r="H454" s="742"/>
      <c r="I454" s="743"/>
      <c r="J454" s="243">
        <f>J455</f>
        <v>300</v>
      </c>
      <c r="K454" s="243">
        <f>K455</f>
        <v>300</v>
      </c>
      <c r="L454" s="206"/>
      <c r="M454" s="206"/>
      <c r="N454" s="243">
        <f aca="true" t="shared" si="26" ref="N454:P455">N455</f>
        <v>300</v>
      </c>
      <c r="O454" s="243">
        <f t="shared" si="26"/>
        <v>300</v>
      </c>
      <c r="P454" s="243">
        <f t="shared" si="26"/>
        <v>3</v>
      </c>
      <c r="Q454" s="457">
        <f t="shared" si="22"/>
        <v>1</v>
      </c>
    </row>
    <row r="455" spans="1:17" ht="12.75">
      <c r="A455" s="16"/>
      <c r="B455" s="205"/>
      <c r="C455" s="205">
        <v>4</v>
      </c>
      <c r="D455" s="205"/>
      <c r="E455" s="205"/>
      <c r="F455" s="16"/>
      <c r="G455" s="393" t="s">
        <v>865</v>
      </c>
      <c r="H455" s="394"/>
      <c r="I455" s="394"/>
      <c r="J455" s="199">
        <f>J456</f>
        <v>300</v>
      </c>
      <c r="K455" s="199">
        <f>K456</f>
        <v>300</v>
      </c>
      <c r="L455" s="66"/>
      <c r="M455" s="66"/>
      <c r="N455" s="199">
        <f t="shared" si="26"/>
        <v>300</v>
      </c>
      <c r="O455" s="199">
        <f t="shared" si="26"/>
        <v>300</v>
      </c>
      <c r="P455" s="199">
        <f t="shared" si="26"/>
        <v>3</v>
      </c>
      <c r="Q455" s="457">
        <f t="shared" si="22"/>
        <v>1</v>
      </c>
    </row>
    <row r="456" spans="1:17" ht="12.75">
      <c r="A456" s="16"/>
      <c r="B456" s="205"/>
      <c r="C456" s="221"/>
      <c r="D456" s="221"/>
      <c r="E456" s="221">
        <v>4</v>
      </c>
      <c r="F456" s="221"/>
      <c r="G456" s="16"/>
      <c r="H456" s="389" t="s">
        <v>866</v>
      </c>
      <c r="I456" s="129"/>
      <c r="J456" s="206">
        <f>J433</f>
        <v>300</v>
      </c>
      <c r="K456" s="206">
        <f>K433</f>
        <v>300</v>
      </c>
      <c r="L456" s="66"/>
      <c r="M456" s="66"/>
      <c r="N456" s="206">
        <f>N433</f>
        <v>300</v>
      </c>
      <c r="O456" s="206">
        <f>O433</f>
        <v>300</v>
      </c>
      <c r="P456" s="206">
        <f>P433</f>
        <v>3</v>
      </c>
      <c r="Q456" s="457">
        <f t="shared" si="22"/>
        <v>1</v>
      </c>
    </row>
    <row r="457" spans="1:17" ht="14.25">
      <c r="A457" s="16"/>
      <c r="B457" s="16"/>
      <c r="C457" s="16"/>
      <c r="D457" s="16"/>
      <c r="E457" s="717" t="s">
        <v>749</v>
      </c>
      <c r="F457" s="745"/>
      <c r="G457" s="745"/>
      <c r="H457" s="745"/>
      <c r="I457" s="745"/>
      <c r="J457" s="206">
        <f>J440+J454</f>
        <v>60630</v>
      </c>
      <c r="K457" s="206">
        <f>K440+K454</f>
        <v>61560</v>
      </c>
      <c r="L457" s="206"/>
      <c r="M457" s="206"/>
      <c r="N457" s="206">
        <f>N440+N454</f>
        <v>63033</v>
      </c>
      <c r="O457" s="206">
        <f>O440+O454</f>
        <v>65418</v>
      </c>
      <c r="P457" s="206">
        <f>P440+P454</f>
        <v>58840</v>
      </c>
      <c r="Q457" s="457">
        <f t="shared" si="22"/>
        <v>89.94466354825889</v>
      </c>
    </row>
    <row r="458" spans="1:17" s="15" customFormat="1" ht="12.75" hidden="1">
      <c r="A458" s="11"/>
      <c r="B458" s="11"/>
      <c r="C458" s="11"/>
      <c r="D458" s="11"/>
      <c r="E458" s="11"/>
      <c r="F458" s="11"/>
      <c r="G458" s="11"/>
      <c r="H458" s="11"/>
      <c r="I458" s="11"/>
      <c r="J458" s="119"/>
      <c r="K458" s="119"/>
      <c r="L458" s="119"/>
      <c r="M458" s="119"/>
      <c r="N458" s="119"/>
      <c r="O458" s="119"/>
      <c r="P458" s="119"/>
      <c r="Q458" s="457" t="e">
        <f t="shared" si="22"/>
        <v>#DIV/0!</v>
      </c>
    </row>
    <row r="459" spans="1:17" s="15" customFormat="1" ht="12.75" hidden="1">
      <c r="A459" s="11"/>
      <c r="B459" s="127"/>
      <c r="C459" s="127"/>
      <c r="D459" s="127"/>
      <c r="E459" s="127"/>
      <c r="F459" s="127"/>
      <c r="G459" s="127"/>
      <c r="H459" s="127"/>
      <c r="I459" s="127"/>
      <c r="J459" s="119"/>
      <c r="K459" s="119"/>
      <c r="L459" s="119"/>
      <c r="M459" s="119"/>
      <c r="N459" s="119"/>
      <c r="O459" s="119"/>
      <c r="P459" s="119"/>
      <c r="Q459" s="457" t="e">
        <f t="shared" si="22"/>
        <v>#DIV/0!</v>
      </c>
    </row>
    <row r="460" spans="1:17" s="15" customFormat="1" ht="14.25" hidden="1">
      <c r="A460" s="11">
        <v>3</v>
      </c>
      <c r="B460" s="11"/>
      <c r="C460" s="11"/>
      <c r="D460" s="11"/>
      <c r="E460" s="12" t="s">
        <v>489</v>
      </c>
      <c r="F460" s="11"/>
      <c r="G460" s="11"/>
      <c r="H460" s="11"/>
      <c r="I460" s="11"/>
      <c r="J460" s="119"/>
      <c r="K460" s="119"/>
      <c r="L460" s="119"/>
      <c r="M460" s="119"/>
      <c r="N460" s="119"/>
      <c r="O460" s="119"/>
      <c r="P460" s="119"/>
      <c r="Q460" s="457" t="e">
        <f t="shared" si="22"/>
        <v>#DIV/0!</v>
      </c>
    </row>
    <row r="461" spans="1:17" s="15" customFormat="1" ht="12.75" hidden="1">
      <c r="A461" s="11"/>
      <c r="B461" s="11"/>
      <c r="C461" s="11">
        <v>1</v>
      </c>
      <c r="D461" s="11"/>
      <c r="E461" s="11"/>
      <c r="F461" s="11"/>
      <c r="G461" s="11" t="s">
        <v>473</v>
      </c>
      <c r="H461" s="11"/>
      <c r="I461" s="11"/>
      <c r="J461" s="119"/>
      <c r="K461" s="119"/>
      <c r="L461" s="119"/>
      <c r="M461" s="119"/>
      <c r="N461" s="119"/>
      <c r="O461" s="119"/>
      <c r="P461" s="119"/>
      <c r="Q461" s="457" t="e">
        <f t="shared" si="22"/>
        <v>#DIV/0!</v>
      </c>
    </row>
    <row r="462" spans="1:17" ht="12.75" customHeight="1" hidden="1">
      <c r="A462" s="16"/>
      <c r="B462" s="16"/>
      <c r="C462" s="16"/>
      <c r="D462" s="16">
        <v>2</v>
      </c>
      <c r="E462" s="16"/>
      <c r="F462" s="16"/>
      <c r="G462" s="16"/>
      <c r="H462" s="738" t="s">
        <v>485</v>
      </c>
      <c r="I462" s="738"/>
      <c r="J462" s="66"/>
      <c r="K462" s="66"/>
      <c r="L462" s="66"/>
      <c r="M462" s="66"/>
      <c r="N462" s="66"/>
      <c r="O462" s="66"/>
      <c r="P462" s="66"/>
      <c r="Q462" s="457" t="e">
        <f t="shared" si="22"/>
        <v>#DIV/0!</v>
      </c>
    </row>
    <row r="463" spans="1:17" ht="12.75" hidden="1">
      <c r="A463" s="16"/>
      <c r="B463" s="16"/>
      <c r="C463" s="16"/>
      <c r="D463" s="16">
        <v>5</v>
      </c>
      <c r="E463" s="16"/>
      <c r="F463" s="16"/>
      <c r="G463" s="16"/>
      <c r="H463" s="16" t="s">
        <v>490</v>
      </c>
      <c r="I463" s="16"/>
      <c r="J463" s="66"/>
      <c r="K463" s="66"/>
      <c r="L463" s="66"/>
      <c r="M463" s="66"/>
      <c r="N463" s="66"/>
      <c r="O463" s="66"/>
      <c r="P463" s="66"/>
      <c r="Q463" s="457" t="e">
        <f t="shared" si="22"/>
        <v>#DIV/0!</v>
      </c>
    </row>
    <row r="464" spans="1:17" s="15" customFormat="1" ht="12.75" hidden="1">
      <c r="A464" s="16"/>
      <c r="B464" s="16"/>
      <c r="C464" s="16"/>
      <c r="D464" s="16">
        <v>3</v>
      </c>
      <c r="E464" s="16"/>
      <c r="F464" s="16"/>
      <c r="G464" s="16"/>
      <c r="H464" s="16" t="s">
        <v>486</v>
      </c>
      <c r="I464" s="16"/>
      <c r="J464" s="66"/>
      <c r="K464" s="66"/>
      <c r="L464" s="66"/>
      <c r="M464" s="66"/>
      <c r="N464" s="66"/>
      <c r="O464" s="66"/>
      <c r="P464" s="66"/>
      <c r="Q464" s="457" t="e">
        <f t="shared" si="22"/>
        <v>#DIV/0!</v>
      </c>
    </row>
    <row r="465" spans="1:17" s="15" customFormat="1" ht="12.75" hidden="1">
      <c r="A465" s="16"/>
      <c r="B465" s="16"/>
      <c r="C465" s="11"/>
      <c r="D465" s="11"/>
      <c r="E465" s="11"/>
      <c r="F465" s="11"/>
      <c r="G465" s="11"/>
      <c r="H465" s="11"/>
      <c r="I465" s="11"/>
      <c r="J465" s="66"/>
      <c r="K465" s="66"/>
      <c r="L465" s="206"/>
      <c r="M465" s="206"/>
      <c r="N465" s="66"/>
      <c r="O465" s="66"/>
      <c r="P465" s="66"/>
      <c r="Q465" s="457" t="e">
        <f t="shared" si="22"/>
        <v>#DIV/0!</v>
      </c>
    </row>
    <row r="466" spans="1:17" s="15" customFormat="1" ht="12.75" hidden="1">
      <c r="A466" s="16"/>
      <c r="B466" s="16"/>
      <c r="C466" s="11">
        <v>9</v>
      </c>
      <c r="D466" s="11"/>
      <c r="E466" s="11"/>
      <c r="F466" s="11"/>
      <c r="G466" s="11" t="s">
        <v>733</v>
      </c>
      <c r="H466" s="11"/>
      <c r="I466" s="11"/>
      <c r="J466" s="66"/>
      <c r="K466" s="66"/>
      <c r="L466" s="206"/>
      <c r="M466" s="206"/>
      <c r="N466" s="66"/>
      <c r="O466" s="66"/>
      <c r="P466" s="66"/>
      <c r="Q466" s="457" t="e">
        <f t="shared" si="22"/>
        <v>#DIV/0!</v>
      </c>
    </row>
    <row r="467" spans="1:17" s="15" customFormat="1" ht="12.75" hidden="1">
      <c r="A467" s="16"/>
      <c r="B467" s="16"/>
      <c r="C467" s="16"/>
      <c r="D467" s="16"/>
      <c r="E467" s="16"/>
      <c r="F467" s="16"/>
      <c r="G467" s="16"/>
      <c r="H467" s="16" t="s">
        <v>478</v>
      </c>
      <c r="I467" s="16" t="s">
        <v>775</v>
      </c>
      <c r="J467" s="66"/>
      <c r="K467" s="66"/>
      <c r="L467" s="66"/>
      <c r="M467" s="66"/>
      <c r="N467" s="66"/>
      <c r="O467" s="66"/>
      <c r="P467" s="66"/>
      <c r="Q467" s="457" t="e">
        <f t="shared" si="22"/>
        <v>#DIV/0!</v>
      </c>
    </row>
    <row r="468" spans="1:17" s="15" customFormat="1" ht="12.75" hidden="1">
      <c r="A468" s="16"/>
      <c r="B468" s="16"/>
      <c r="C468" s="205">
        <v>11</v>
      </c>
      <c r="D468" s="205"/>
      <c r="E468" s="205"/>
      <c r="F468" s="205"/>
      <c r="G468" s="205" t="s">
        <v>768</v>
      </c>
      <c r="H468" s="205"/>
      <c r="I468" s="205"/>
      <c r="J468" s="206"/>
      <c r="K468" s="206"/>
      <c r="L468" s="206"/>
      <c r="M468" s="206"/>
      <c r="N468" s="206"/>
      <c r="O468" s="206"/>
      <c r="P468" s="206"/>
      <c r="Q468" s="457" t="e">
        <f t="shared" si="22"/>
        <v>#DIV/0!</v>
      </c>
    </row>
    <row r="469" spans="1:17" s="15" customFormat="1" ht="12.75" hidden="1">
      <c r="A469" s="11"/>
      <c r="B469" s="11"/>
      <c r="C469" s="11"/>
      <c r="D469" s="11"/>
      <c r="E469" s="11"/>
      <c r="F469" s="11" t="s">
        <v>482</v>
      </c>
      <c r="G469" s="11"/>
      <c r="H469" s="11"/>
      <c r="I469" s="11"/>
      <c r="J469" s="119"/>
      <c r="K469" s="119"/>
      <c r="L469" s="119"/>
      <c r="M469" s="119"/>
      <c r="N469" s="119"/>
      <c r="O469" s="119"/>
      <c r="P469" s="119"/>
      <c r="Q469" s="457" t="e">
        <f t="shared" si="22"/>
        <v>#DIV/0!</v>
      </c>
    </row>
    <row r="470" spans="1:17" s="15" customFormat="1" ht="12.75" customHeight="1" hidden="1">
      <c r="A470" s="11"/>
      <c r="B470" s="11">
        <v>6</v>
      </c>
      <c r="C470" s="11"/>
      <c r="D470" s="11"/>
      <c r="E470" s="11"/>
      <c r="F470" s="759" t="s">
        <v>488</v>
      </c>
      <c r="G470" s="759"/>
      <c r="H470" s="759"/>
      <c r="I470" s="759"/>
      <c r="J470" s="119"/>
      <c r="K470" s="119"/>
      <c r="L470" s="119"/>
      <c r="M470" s="119"/>
      <c r="N470" s="119"/>
      <c r="O470" s="119"/>
      <c r="P470" s="119"/>
      <c r="Q470" s="457" t="e">
        <f t="shared" si="22"/>
        <v>#DIV/0!</v>
      </c>
    </row>
    <row r="471" spans="1:17" s="15" customFormat="1" ht="12.75" hidden="1">
      <c r="A471" s="11"/>
      <c r="B471" s="11"/>
      <c r="C471" s="11">
        <v>1</v>
      </c>
      <c r="D471" s="11"/>
      <c r="E471" s="11"/>
      <c r="F471" s="11"/>
      <c r="G471" s="11" t="s">
        <v>473</v>
      </c>
      <c r="H471" s="11"/>
      <c r="I471" s="11"/>
      <c r="J471" s="131"/>
      <c r="K471" s="131"/>
      <c r="L471" s="131"/>
      <c r="M471" s="131"/>
      <c r="N471" s="131"/>
      <c r="O471" s="131"/>
      <c r="P471" s="131"/>
      <c r="Q471" s="457" t="e">
        <f t="shared" si="22"/>
        <v>#DIV/0!</v>
      </c>
    </row>
    <row r="472" spans="1:17" ht="12.75" customHeight="1" hidden="1">
      <c r="A472" s="16"/>
      <c r="B472" s="16"/>
      <c r="C472" s="16"/>
      <c r="D472" s="16">
        <v>2</v>
      </c>
      <c r="E472" s="16"/>
      <c r="F472" s="16"/>
      <c r="G472" s="16"/>
      <c r="H472" s="738" t="s">
        <v>485</v>
      </c>
      <c r="I472" s="738"/>
      <c r="J472" s="66"/>
      <c r="K472" s="66"/>
      <c r="L472" s="66"/>
      <c r="M472" s="66"/>
      <c r="N472" s="66"/>
      <c r="O472" s="66"/>
      <c r="P472" s="66"/>
      <c r="Q472" s="457" t="e">
        <f aca="true" t="shared" si="27" ref="Q472:Q528">P472/O472*100</f>
        <v>#DIV/0!</v>
      </c>
    </row>
    <row r="473" spans="1:17" ht="12.75" hidden="1">
      <c r="A473" s="16"/>
      <c r="B473" s="16"/>
      <c r="C473" s="16"/>
      <c r="D473" s="16">
        <v>3</v>
      </c>
      <c r="E473" s="16"/>
      <c r="F473" s="16"/>
      <c r="G473" s="16"/>
      <c r="H473" s="16" t="s">
        <v>486</v>
      </c>
      <c r="I473" s="16"/>
      <c r="J473" s="66"/>
      <c r="K473" s="66"/>
      <c r="L473" s="66"/>
      <c r="M473" s="66"/>
      <c r="N473" s="66"/>
      <c r="O473" s="66"/>
      <c r="P473" s="66"/>
      <c r="Q473" s="457" t="e">
        <f t="shared" si="27"/>
        <v>#DIV/0!</v>
      </c>
    </row>
    <row r="474" spans="1:17" s="15" customFormat="1" ht="12.75" hidden="1">
      <c r="A474" s="11"/>
      <c r="B474" s="11"/>
      <c r="C474" s="11"/>
      <c r="D474" s="11"/>
      <c r="E474" s="11"/>
      <c r="F474" s="11" t="s">
        <v>482</v>
      </c>
      <c r="G474" s="11"/>
      <c r="H474" s="11"/>
      <c r="I474" s="11"/>
      <c r="J474" s="119"/>
      <c r="K474" s="119"/>
      <c r="L474" s="119"/>
      <c r="M474" s="119"/>
      <c r="N474" s="119"/>
      <c r="O474" s="119"/>
      <c r="P474" s="119"/>
      <c r="Q474" s="457" t="e">
        <f t="shared" si="27"/>
        <v>#DIV/0!</v>
      </c>
    </row>
    <row r="475" spans="1:17" s="15" customFormat="1" ht="13.5" customHeight="1" hidden="1">
      <c r="A475" s="11"/>
      <c r="B475" s="127"/>
      <c r="C475" s="127"/>
      <c r="D475" s="127"/>
      <c r="E475" s="127"/>
      <c r="F475" s="127"/>
      <c r="G475" s="127"/>
      <c r="H475" s="127"/>
      <c r="I475" s="127"/>
      <c r="J475" s="119"/>
      <c r="K475" s="119"/>
      <c r="L475" s="119"/>
      <c r="M475" s="119"/>
      <c r="N475" s="119"/>
      <c r="O475" s="119"/>
      <c r="P475" s="119"/>
      <c r="Q475" s="457" t="e">
        <f t="shared" si="27"/>
        <v>#DIV/0!</v>
      </c>
    </row>
    <row r="476" spans="1:17" s="15" customFormat="1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457"/>
    </row>
    <row r="477" spans="1:17" s="15" customFormat="1" ht="14.25">
      <c r="A477" s="11">
        <v>3</v>
      </c>
      <c r="B477" s="11"/>
      <c r="C477" s="11"/>
      <c r="D477" s="11"/>
      <c r="E477" s="12" t="s">
        <v>756</v>
      </c>
      <c r="F477" s="11"/>
      <c r="G477" s="11"/>
      <c r="H477" s="11"/>
      <c r="I477" s="11"/>
      <c r="J477" s="119"/>
      <c r="K477" s="119"/>
      <c r="L477" s="119"/>
      <c r="M477" s="119"/>
      <c r="N477" s="119"/>
      <c r="O477" s="119"/>
      <c r="P477" s="119"/>
      <c r="Q477" s="457"/>
    </row>
    <row r="478" spans="1:17" s="15" customFormat="1" ht="14.25">
      <c r="A478" s="717" t="s">
        <v>807</v>
      </c>
      <c r="B478" s="745"/>
      <c r="C478" s="745"/>
      <c r="D478" s="745"/>
      <c r="E478" s="745"/>
      <c r="F478" s="745"/>
      <c r="G478" s="745"/>
      <c r="H478" s="745"/>
      <c r="I478" s="11"/>
      <c r="J478" s="119"/>
      <c r="K478" s="119"/>
      <c r="L478" s="119"/>
      <c r="M478" s="119"/>
      <c r="N478" s="119"/>
      <c r="O478" s="119"/>
      <c r="P478" s="119"/>
      <c r="Q478" s="457"/>
    </row>
    <row r="479" spans="1:17" s="15" customFormat="1" ht="14.25">
      <c r="A479" s="11"/>
      <c r="B479" s="11">
        <v>1</v>
      </c>
      <c r="C479" s="11"/>
      <c r="D479" s="11"/>
      <c r="E479" s="12"/>
      <c r="F479" s="11" t="s">
        <v>862</v>
      </c>
      <c r="G479" s="11"/>
      <c r="H479" s="11"/>
      <c r="I479" s="11"/>
      <c r="J479" s="119"/>
      <c r="K479" s="119"/>
      <c r="L479" s="119"/>
      <c r="M479" s="119"/>
      <c r="N479" s="119"/>
      <c r="O479" s="119"/>
      <c r="P479" s="119"/>
      <c r="Q479" s="457"/>
    </row>
    <row r="480" spans="1:17" s="15" customFormat="1" ht="12.75">
      <c r="A480" s="11"/>
      <c r="B480" s="127" t="s">
        <v>837</v>
      </c>
      <c r="C480" s="16"/>
      <c r="D480" s="16"/>
      <c r="E480" s="16"/>
      <c r="F480" s="742" t="s">
        <v>494</v>
      </c>
      <c r="G480" s="742"/>
      <c r="H480" s="742"/>
      <c r="I480" s="743"/>
      <c r="J480" s="119"/>
      <c r="K480" s="119"/>
      <c r="L480" s="119"/>
      <c r="M480" s="119"/>
      <c r="N480" s="119"/>
      <c r="O480" s="119"/>
      <c r="P480" s="119"/>
      <c r="Q480" s="457"/>
    </row>
    <row r="481" spans="1:17" ht="12.75" customHeight="1">
      <c r="A481" s="11"/>
      <c r="B481" s="221"/>
      <c r="C481" s="11">
        <v>3</v>
      </c>
      <c r="D481" s="11"/>
      <c r="E481" s="11"/>
      <c r="F481" s="11"/>
      <c r="G481" s="11" t="s">
        <v>810</v>
      </c>
      <c r="H481" s="11"/>
      <c r="I481" s="11"/>
      <c r="J481" s="119">
        <f>J483+J486</f>
        <v>6700</v>
      </c>
      <c r="K481" s="119">
        <f>K483+K486</f>
        <v>6700</v>
      </c>
      <c r="L481" s="119"/>
      <c r="M481" s="119"/>
      <c r="N481" s="119">
        <f>N483+N486</f>
        <v>6700</v>
      </c>
      <c r="O481" s="119">
        <f>O483+O486</f>
        <v>6700</v>
      </c>
      <c r="P481" s="119">
        <f>P483+P486</f>
        <v>7688</v>
      </c>
      <c r="Q481" s="457">
        <f t="shared" si="27"/>
        <v>114.74626865671642</v>
      </c>
    </row>
    <row r="482" spans="1:17" ht="12.75" customHeight="1" hidden="1">
      <c r="A482" s="16"/>
      <c r="B482" s="221"/>
      <c r="C482" s="11">
        <v>3</v>
      </c>
      <c r="D482" s="11"/>
      <c r="E482" s="11"/>
      <c r="F482" s="11"/>
      <c r="G482" s="11" t="s">
        <v>810</v>
      </c>
      <c r="H482" s="11"/>
      <c r="I482" s="11"/>
      <c r="J482" s="66"/>
      <c r="K482" s="66"/>
      <c r="L482" s="66"/>
      <c r="M482" s="66"/>
      <c r="N482" s="66"/>
      <c r="O482" s="66"/>
      <c r="P482" s="66"/>
      <c r="Q482" s="457" t="e">
        <f t="shared" si="27"/>
        <v>#DIV/0!</v>
      </c>
    </row>
    <row r="483" spans="1:17" ht="12.75">
      <c r="A483" s="16"/>
      <c r="B483" s="16"/>
      <c r="C483" s="16"/>
      <c r="D483" s="16"/>
      <c r="E483" s="16">
        <v>5</v>
      </c>
      <c r="F483" s="16"/>
      <c r="G483" s="16"/>
      <c r="H483" s="738" t="s">
        <v>863</v>
      </c>
      <c r="I483" s="738"/>
      <c r="J483" s="66">
        <v>5276</v>
      </c>
      <c r="K483" s="66">
        <v>5276</v>
      </c>
      <c r="L483" s="66"/>
      <c r="M483" s="66"/>
      <c r="N483" s="66">
        <v>5276</v>
      </c>
      <c r="O483" s="66">
        <v>5276</v>
      </c>
      <c r="P483" s="66">
        <v>6053</v>
      </c>
      <c r="Q483" s="457">
        <f t="shared" si="27"/>
        <v>114.7270659590599</v>
      </c>
    </row>
    <row r="484" spans="1:17" ht="12.75" hidden="1">
      <c r="A484" s="16"/>
      <c r="B484" s="16"/>
      <c r="C484" s="16"/>
      <c r="D484" s="16"/>
      <c r="E484" s="16"/>
      <c r="F484" s="16"/>
      <c r="G484" s="16"/>
      <c r="H484" s="16"/>
      <c r="I484" s="16"/>
      <c r="J484" s="66"/>
      <c r="K484" s="66"/>
      <c r="L484" s="66"/>
      <c r="M484" s="66"/>
      <c r="N484" s="66"/>
      <c r="O484" s="66"/>
      <c r="P484" s="66"/>
      <c r="Q484" s="457" t="e">
        <f t="shared" si="27"/>
        <v>#DIV/0!</v>
      </c>
    </row>
    <row r="485" spans="1:17" ht="12.75" hidden="1">
      <c r="A485" s="16"/>
      <c r="B485" s="16"/>
      <c r="C485" s="16"/>
      <c r="D485" s="16"/>
      <c r="E485" s="16"/>
      <c r="F485" s="16"/>
      <c r="G485" s="16"/>
      <c r="H485" s="16"/>
      <c r="I485" s="16"/>
      <c r="J485" s="66"/>
      <c r="K485" s="66"/>
      <c r="L485" s="66"/>
      <c r="M485" s="66"/>
      <c r="N485" s="66"/>
      <c r="O485" s="66"/>
      <c r="P485" s="66"/>
      <c r="Q485" s="457" t="e">
        <f t="shared" si="27"/>
        <v>#DIV/0!</v>
      </c>
    </row>
    <row r="486" spans="1:17" s="15" customFormat="1" ht="12.75">
      <c r="A486" s="16"/>
      <c r="B486" s="16"/>
      <c r="C486" s="16"/>
      <c r="D486" s="16"/>
      <c r="E486" s="16">
        <v>6</v>
      </c>
      <c r="F486" s="16"/>
      <c r="G486" s="16"/>
      <c r="H486" s="395" t="s">
        <v>856</v>
      </c>
      <c r="I486" s="16"/>
      <c r="J486" s="66">
        <v>1424</v>
      </c>
      <c r="K486" s="66">
        <v>1424</v>
      </c>
      <c r="L486" s="66"/>
      <c r="M486" s="66"/>
      <c r="N486" s="66">
        <v>1424</v>
      </c>
      <c r="O486" s="66">
        <v>1424</v>
      </c>
      <c r="P486" s="66">
        <v>1635</v>
      </c>
      <c r="Q486" s="457">
        <f t="shared" si="27"/>
        <v>114.81741573033707</v>
      </c>
    </row>
    <row r="487" spans="1:17" ht="12.75" hidden="1">
      <c r="A487" s="16"/>
      <c r="B487" s="16"/>
      <c r="C487" s="16"/>
      <c r="D487" s="16"/>
      <c r="E487" s="16"/>
      <c r="F487" s="16"/>
      <c r="G487" s="16"/>
      <c r="H487" s="16"/>
      <c r="I487" s="16"/>
      <c r="J487" s="66"/>
      <c r="K487" s="66"/>
      <c r="L487" s="66"/>
      <c r="M487" s="66"/>
      <c r="N487" s="66"/>
      <c r="O487" s="66"/>
      <c r="P487" s="66"/>
      <c r="Q487" s="457" t="e">
        <f t="shared" si="27"/>
        <v>#DIV/0!</v>
      </c>
    </row>
    <row r="488" spans="1:17" ht="12.75" hidden="1">
      <c r="A488" s="16"/>
      <c r="B488" s="16"/>
      <c r="C488" s="205"/>
      <c r="D488" s="205"/>
      <c r="E488" s="205"/>
      <c r="F488" s="205"/>
      <c r="G488" s="205"/>
      <c r="H488" s="205"/>
      <c r="I488" s="205"/>
      <c r="J488" s="206"/>
      <c r="K488" s="206"/>
      <c r="L488" s="206"/>
      <c r="M488" s="206"/>
      <c r="N488" s="206"/>
      <c r="O488" s="206"/>
      <c r="P488" s="206"/>
      <c r="Q488" s="457" t="e">
        <f t="shared" si="27"/>
        <v>#DIV/0!</v>
      </c>
    </row>
    <row r="489" spans="1:17" ht="12.75">
      <c r="A489" s="11"/>
      <c r="B489" s="11"/>
      <c r="C489" s="11"/>
      <c r="D489" s="11"/>
      <c r="E489" s="11"/>
      <c r="F489" s="205" t="s">
        <v>482</v>
      </c>
      <c r="G489" s="11"/>
      <c r="H489" s="11"/>
      <c r="I489" s="11"/>
      <c r="J489" s="119">
        <f>J481</f>
        <v>6700</v>
      </c>
      <c r="K489" s="119">
        <f>K481</f>
        <v>6700</v>
      </c>
      <c r="L489" s="119"/>
      <c r="M489" s="119"/>
      <c r="N489" s="119">
        <f>N481</f>
        <v>6700</v>
      </c>
      <c r="O489" s="119">
        <f>O481</f>
        <v>6700</v>
      </c>
      <c r="P489" s="119">
        <f>P481</f>
        <v>7688</v>
      </c>
      <c r="Q489" s="457">
        <f t="shared" si="27"/>
        <v>114.74626865671642</v>
      </c>
    </row>
    <row r="490" spans="1:17" ht="12.75">
      <c r="A490" s="11"/>
      <c r="B490" s="11"/>
      <c r="C490" s="11"/>
      <c r="D490" s="11"/>
      <c r="E490" s="11"/>
      <c r="F490" s="205"/>
      <c r="G490" s="11"/>
      <c r="H490" s="11"/>
      <c r="I490" s="11"/>
      <c r="J490" s="119"/>
      <c r="K490" s="119"/>
      <c r="L490" s="119"/>
      <c r="M490" s="119"/>
      <c r="N490" s="119"/>
      <c r="O490" s="119"/>
      <c r="P490" s="119"/>
      <c r="Q490" s="457"/>
    </row>
    <row r="491" spans="1:17" ht="12.75">
      <c r="A491" s="11"/>
      <c r="B491" s="11">
        <v>2</v>
      </c>
      <c r="C491" s="11"/>
      <c r="D491" s="11"/>
      <c r="E491" s="11"/>
      <c r="F491" s="205" t="s">
        <v>820</v>
      </c>
      <c r="G491" s="11"/>
      <c r="H491" s="11"/>
      <c r="I491" s="11"/>
      <c r="J491" s="119"/>
      <c r="K491" s="119"/>
      <c r="L491" s="119"/>
      <c r="M491" s="119"/>
      <c r="N491" s="119"/>
      <c r="O491" s="119"/>
      <c r="P491" s="119"/>
      <c r="Q491" s="457"/>
    </row>
    <row r="492" spans="1:17" ht="12.75">
      <c r="A492" s="11"/>
      <c r="B492" s="127" t="s">
        <v>837</v>
      </c>
      <c r="C492" s="16"/>
      <c r="D492" s="16"/>
      <c r="E492" s="16"/>
      <c r="F492" s="742" t="s">
        <v>494</v>
      </c>
      <c r="G492" s="742"/>
      <c r="H492" s="742"/>
      <c r="I492" s="743"/>
      <c r="J492" s="119">
        <f>J493+J494</f>
        <v>0</v>
      </c>
      <c r="K492" s="119">
        <f aca="true" t="shared" si="28" ref="K492:P492">K493+K494</f>
        <v>0</v>
      </c>
      <c r="L492" s="119">
        <f t="shared" si="28"/>
        <v>0</v>
      </c>
      <c r="M492" s="119">
        <f t="shared" si="28"/>
        <v>0</v>
      </c>
      <c r="N492" s="119">
        <f t="shared" si="28"/>
        <v>0</v>
      </c>
      <c r="O492" s="119">
        <f t="shared" si="28"/>
        <v>0</v>
      </c>
      <c r="P492" s="119">
        <f t="shared" si="28"/>
        <v>201</v>
      </c>
      <c r="Q492" s="457"/>
    </row>
    <row r="493" spans="1:17" ht="12.75">
      <c r="A493" s="11"/>
      <c r="B493" s="11"/>
      <c r="C493" s="11"/>
      <c r="D493" s="11"/>
      <c r="E493" s="16">
        <v>7</v>
      </c>
      <c r="F493" s="16"/>
      <c r="G493" s="16"/>
      <c r="H493" s="395" t="s">
        <v>1098</v>
      </c>
      <c r="I493" s="16"/>
      <c r="J493" s="119">
        <v>0</v>
      </c>
      <c r="K493" s="119">
        <v>0</v>
      </c>
      <c r="L493" s="119"/>
      <c r="M493" s="119"/>
      <c r="N493" s="119">
        <v>0</v>
      </c>
      <c r="O493" s="119">
        <v>0</v>
      </c>
      <c r="P493" s="199">
        <v>192</v>
      </c>
      <c r="Q493" s="457"/>
    </row>
    <row r="494" spans="1:17" ht="12.75">
      <c r="A494" s="11"/>
      <c r="B494" s="11"/>
      <c r="C494" s="11"/>
      <c r="D494" s="11"/>
      <c r="E494" s="221">
        <v>8</v>
      </c>
      <c r="F494" s="221"/>
      <c r="G494" s="221"/>
      <c r="H494" s="749" t="s">
        <v>860</v>
      </c>
      <c r="I494" s="745"/>
      <c r="J494" s="119">
        <v>0</v>
      </c>
      <c r="K494" s="119">
        <v>0</v>
      </c>
      <c r="L494" s="119"/>
      <c r="M494" s="119"/>
      <c r="N494" s="119">
        <v>0</v>
      </c>
      <c r="O494" s="119">
        <v>0</v>
      </c>
      <c r="P494" s="199">
        <v>9</v>
      </c>
      <c r="Q494" s="457"/>
    </row>
    <row r="495" spans="1:17" ht="12.75">
      <c r="A495" s="11"/>
      <c r="B495" s="11"/>
      <c r="C495" s="11"/>
      <c r="D495" s="11"/>
      <c r="E495" s="221"/>
      <c r="F495" s="205" t="s">
        <v>482</v>
      </c>
      <c r="G495" s="221"/>
      <c r="H495" s="395"/>
      <c r="I495" s="129"/>
      <c r="J495" s="119">
        <f>J493+J494</f>
        <v>0</v>
      </c>
      <c r="K495" s="119">
        <f aca="true" t="shared" si="29" ref="K495:P495">K493+K494</f>
        <v>0</v>
      </c>
      <c r="L495" s="119">
        <f t="shared" si="29"/>
        <v>0</v>
      </c>
      <c r="M495" s="119">
        <f t="shared" si="29"/>
        <v>0</v>
      </c>
      <c r="N495" s="119">
        <f t="shared" si="29"/>
        <v>0</v>
      </c>
      <c r="O495" s="119">
        <f t="shared" si="29"/>
        <v>0</v>
      </c>
      <c r="P495" s="119">
        <f t="shared" si="29"/>
        <v>201</v>
      </c>
      <c r="Q495" s="457"/>
    </row>
    <row r="496" spans="1:17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9"/>
      <c r="K496" s="119"/>
      <c r="L496" s="119"/>
      <c r="M496" s="119"/>
      <c r="N496" s="119"/>
      <c r="O496" s="119"/>
      <c r="P496" s="119"/>
      <c r="Q496" s="457"/>
    </row>
    <row r="497" spans="1:17" ht="14.25">
      <c r="A497" s="328" t="s">
        <v>812</v>
      </c>
      <c r="B497" s="129"/>
      <c r="C497" s="129"/>
      <c r="D497" s="129"/>
      <c r="E497" s="129"/>
      <c r="F497" s="129"/>
      <c r="G497" s="129"/>
      <c r="H497" s="129"/>
      <c r="I497" s="16"/>
      <c r="J497" s="119"/>
      <c r="K497" s="119"/>
      <c r="L497" s="119"/>
      <c r="M497" s="119"/>
      <c r="N497" s="119"/>
      <c r="O497" s="119"/>
      <c r="P497" s="119"/>
      <c r="Q497" s="457"/>
    </row>
    <row r="498" spans="1:17" ht="12.75">
      <c r="A498" s="11"/>
      <c r="B498" s="11">
        <v>1</v>
      </c>
      <c r="C498" s="11"/>
      <c r="D498" s="11"/>
      <c r="E498" s="11" t="s">
        <v>864</v>
      </c>
      <c r="F498" s="11"/>
      <c r="G498" s="11"/>
      <c r="H498" s="11"/>
      <c r="I498" s="394"/>
      <c r="J498" s="119"/>
      <c r="K498" s="119"/>
      <c r="L498" s="119"/>
      <c r="M498" s="119"/>
      <c r="N498" s="119"/>
      <c r="O498" s="119"/>
      <c r="P498" s="119"/>
      <c r="Q498" s="457"/>
    </row>
    <row r="499" spans="1:17" ht="12.75">
      <c r="A499" s="11"/>
      <c r="B499" s="127" t="s">
        <v>837</v>
      </c>
      <c r="C499" s="16"/>
      <c r="D499" s="16"/>
      <c r="E499" s="16"/>
      <c r="F499" s="742" t="s">
        <v>494</v>
      </c>
      <c r="G499" s="742"/>
      <c r="H499" s="742"/>
      <c r="I499" s="743"/>
      <c r="J499" s="119"/>
      <c r="K499" s="119"/>
      <c r="L499" s="119"/>
      <c r="M499" s="119"/>
      <c r="N499" s="119"/>
      <c r="O499" s="119"/>
      <c r="P499" s="119"/>
      <c r="Q499" s="457"/>
    </row>
    <row r="500" spans="1:17" ht="12.75" hidden="1">
      <c r="A500" s="11"/>
      <c r="B500" s="16"/>
      <c r="C500" s="16"/>
      <c r="D500" s="16"/>
      <c r="E500" s="16"/>
      <c r="F500" s="16"/>
      <c r="G500" s="16"/>
      <c r="H500" s="738"/>
      <c r="I500" s="738"/>
      <c r="J500" s="66"/>
      <c r="K500" s="66"/>
      <c r="L500" s="119"/>
      <c r="M500" s="119"/>
      <c r="N500" s="66"/>
      <c r="O500" s="66"/>
      <c r="P500" s="66"/>
      <c r="Q500" s="457" t="e">
        <f t="shared" si="27"/>
        <v>#DIV/0!</v>
      </c>
    </row>
    <row r="501" spans="1:17" ht="12.75">
      <c r="A501" s="11"/>
      <c r="B501" s="16"/>
      <c r="C501" s="11">
        <v>3</v>
      </c>
      <c r="D501" s="11"/>
      <c r="E501" s="11"/>
      <c r="F501" s="11"/>
      <c r="G501" s="11" t="s">
        <v>810</v>
      </c>
      <c r="H501" s="11"/>
      <c r="I501" s="11"/>
      <c r="J501" s="206">
        <f>J502+J503</f>
        <v>2151</v>
      </c>
      <c r="K501" s="206">
        <f>K502+K503</f>
        <v>2151</v>
      </c>
      <c r="L501" s="119"/>
      <c r="M501" s="119"/>
      <c r="N501" s="206">
        <f>N502+N503</f>
        <v>2151</v>
      </c>
      <c r="O501" s="206">
        <f>O502+O503</f>
        <v>2151</v>
      </c>
      <c r="P501" s="206">
        <f>P502+P503</f>
        <v>2197</v>
      </c>
      <c r="Q501" s="457">
        <f t="shared" si="27"/>
        <v>102.13854021385403</v>
      </c>
    </row>
    <row r="502" spans="1:17" ht="12.75">
      <c r="A502" s="11"/>
      <c r="B502" s="16"/>
      <c r="C502" s="16"/>
      <c r="D502" s="16"/>
      <c r="E502" s="16">
        <v>2</v>
      </c>
      <c r="F502" s="16"/>
      <c r="G502" s="16"/>
      <c r="H502" s="395" t="s">
        <v>855</v>
      </c>
      <c r="I502" s="129"/>
      <c r="J502" s="66">
        <v>1684</v>
      </c>
      <c r="K502" s="66">
        <v>1684</v>
      </c>
      <c r="L502" s="119"/>
      <c r="M502" s="119"/>
      <c r="N502" s="66">
        <v>1684</v>
      </c>
      <c r="O502" s="66">
        <v>1684</v>
      </c>
      <c r="P502" s="66">
        <v>1730</v>
      </c>
      <c r="Q502" s="457">
        <f t="shared" si="27"/>
        <v>102.73159144893111</v>
      </c>
    </row>
    <row r="503" spans="1:17" ht="12.75">
      <c r="A503" s="11"/>
      <c r="B503" s="16"/>
      <c r="C503" s="16"/>
      <c r="D503" s="16"/>
      <c r="E503" s="16">
        <v>6</v>
      </c>
      <c r="F503" s="16"/>
      <c r="G503" s="16"/>
      <c r="H503" s="395" t="s">
        <v>856</v>
      </c>
      <c r="I503" s="16"/>
      <c r="J503" s="66">
        <v>467</v>
      </c>
      <c r="K503" s="66">
        <v>467</v>
      </c>
      <c r="L503" s="119"/>
      <c r="M503" s="119"/>
      <c r="N503" s="66">
        <v>467</v>
      </c>
      <c r="O503" s="66">
        <v>467</v>
      </c>
      <c r="P503" s="66">
        <v>467</v>
      </c>
      <c r="Q503" s="457">
        <f t="shared" si="27"/>
        <v>100</v>
      </c>
    </row>
    <row r="504" spans="1:17" ht="12.75">
      <c r="A504" s="11"/>
      <c r="B504" s="16"/>
      <c r="C504" s="16"/>
      <c r="D504" s="16"/>
      <c r="E504" s="16"/>
      <c r="F504" s="205" t="s">
        <v>482</v>
      </c>
      <c r="G504" s="16"/>
      <c r="H504" s="16"/>
      <c r="I504" s="16"/>
      <c r="J504" s="206">
        <f>J501</f>
        <v>2151</v>
      </c>
      <c r="K504" s="206">
        <f>K501</f>
        <v>2151</v>
      </c>
      <c r="L504" s="119"/>
      <c r="M504" s="119"/>
      <c r="N504" s="206">
        <f>N501</f>
        <v>2151</v>
      </c>
      <c r="O504" s="206">
        <f>O501</f>
        <v>2151</v>
      </c>
      <c r="P504" s="206">
        <f>P501</f>
        <v>2197</v>
      </c>
      <c r="Q504" s="457">
        <f t="shared" si="27"/>
        <v>102.13854021385403</v>
      </c>
    </row>
    <row r="505" spans="1:17" ht="12.75">
      <c r="A505" s="11"/>
      <c r="B505" s="16"/>
      <c r="C505" s="16"/>
      <c r="D505" s="16"/>
      <c r="E505" s="16"/>
      <c r="F505" s="16"/>
      <c r="G505" s="16"/>
      <c r="H505" s="16"/>
      <c r="I505" s="16"/>
      <c r="J505" s="66"/>
      <c r="K505" s="66"/>
      <c r="L505" s="119"/>
      <c r="M505" s="119"/>
      <c r="N505" s="66"/>
      <c r="O505" s="66"/>
      <c r="P505" s="66"/>
      <c r="Q505" s="457"/>
    </row>
    <row r="506" spans="1:17" ht="14.25">
      <c r="A506" s="726" t="s">
        <v>836</v>
      </c>
      <c r="B506" s="727"/>
      <c r="C506" s="727"/>
      <c r="D506" s="727"/>
      <c r="E506" s="727"/>
      <c r="F506" s="727"/>
      <c r="G506" s="727"/>
      <c r="H506" s="727"/>
      <c r="I506" s="745"/>
      <c r="J506" s="206"/>
      <c r="K506" s="206"/>
      <c r="L506" s="119"/>
      <c r="M506" s="119"/>
      <c r="N506" s="206"/>
      <c r="O506" s="206"/>
      <c r="P506" s="206"/>
      <c r="Q506" s="457"/>
    </row>
    <row r="507" spans="1:17" ht="14.25">
      <c r="A507" s="331"/>
      <c r="B507" s="127" t="s">
        <v>837</v>
      </c>
      <c r="C507" s="16"/>
      <c r="D507" s="16"/>
      <c r="E507" s="16"/>
      <c r="F507" s="742" t="s">
        <v>494</v>
      </c>
      <c r="G507" s="742"/>
      <c r="H507" s="742"/>
      <c r="I507" s="743"/>
      <c r="J507" s="206"/>
      <c r="K507" s="206"/>
      <c r="L507" s="119"/>
      <c r="M507" s="119"/>
      <c r="N507" s="206"/>
      <c r="O507" s="206"/>
      <c r="P507" s="206"/>
      <c r="Q507" s="457"/>
    </row>
    <row r="508" spans="1:17" ht="12.75">
      <c r="A508" s="11"/>
      <c r="B508" s="205"/>
      <c r="C508" s="205">
        <v>5</v>
      </c>
      <c r="D508" s="205"/>
      <c r="E508" s="205"/>
      <c r="F508" s="16"/>
      <c r="G508" s="393" t="s">
        <v>865</v>
      </c>
      <c r="H508" s="394"/>
      <c r="I508" s="394"/>
      <c r="J508" s="119">
        <f>J509</f>
        <v>67239</v>
      </c>
      <c r="K508" s="119">
        <f>K509</f>
        <v>67239</v>
      </c>
      <c r="L508" s="119"/>
      <c r="M508" s="119"/>
      <c r="N508" s="119">
        <f>N509</f>
        <v>69305</v>
      </c>
      <c r="O508" s="119">
        <f>O509</f>
        <v>69441</v>
      </c>
      <c r="P508" s="119">
        <f>P509</f>
        <v>66280</v>
      </c>
      <c r="Q508" s="457">
        <f t="shared" si="27"/>
        <v>95.4479342175372</v>
      </c>
    </row>
    <row r="509" spans="1:17" ht="12.75">
      <c r="A509" s="11"/>
      <c r="B509" s="205"/>
      <c r="C509" s="221"/>
      <c r="D509" s="221"/>
      <c r="E509" s="221">
        <v>4</v>
      </c>
      <c r="F509" s="221"/>
      <c r="G509" s="16"/>
      <c r="H509" s="389" t="s">
        <v>866</v>
      </c>
      <c r="I509" s="129"/>
      <c r="J509" s="199">
        <v>67239</v>
      </c>
      <c r="K509" s="199">
        <v>67239</v>
      </c>
      <c r="L509" s="119"/>
      <c r="M509" s="119"/>
      <c r="N509" s="199">
        <v>69305</v>
      </c>
      <c r="O509" s="199">
        <v>69441</v>
      </c>
      <c r="P509" s="199">
        <v>66280</v>
      </c>
      <c r="Q509" s="457">
        <f t="shared" si="27"/>
        <v>95.4479342175372</v>
      </c>
    </row>
    <row r="510" spans="1:17" ht="12.75">
      <c r="A510" s="11"/>
      <c r="B510" s="127">
        <v>2</v>
      </c>
      <c r="C510" s="16"/>
      <c r="D510" s="16"/>
      <c r="E510" s="16"/>
      <c r="F510" s="742" t="s">
        <v>868</v>
      </c>
      <c r="G510" s="742"/>
      <c r="H510" s="742"/>
      <c r="I510" s="743"/>
      <c r="J510" s="119"/>
      <c r="K510" s="119"/>
      <c r="L510" s="119"/>
      <c r="M510" s="119"/>
      <c r="N510" s="119"/>
      <c r="O510" s="119"/>
      <c r="P510" s="119"/>
      <c r="Q510" s="457"/>
    </row>
    <row r="511" spans="1:17" ht="12.75">
      <c r="A511" s="11"/>
      <c r="B511" s="205"/>
      <c r="C511" s="205">
        <v>4</v>
      </c>
      <c r="D511" s="205"/>
      <c r="E511" s="205"/>
      <c r="F511" s="16"/>
      <c r="G511" s="393" t="s">
        <v>865</v>
      </c>
      <c r="H511" s="394"/>
      <c r="I511" s="394"/>
      <c r="J511" s="119">
        <f>J512</f>
        <v>1350</v>
      </c>
      <c r="K511" s="119">
        <f>K512</f>
        <v>1350</v>
      </c>
      <c r="L511" s="119"/>
      <c r="M511" s="119"/>
      <c r="N511" s="119">
        <f>N512</f>
        <v>2271</v>
      </c>
      <c r="O511" s="119">
        <f>O512</f>
        <v>21905</v>
      </c>
      <c r="P511" s="119">
        <f>P512</f>
        <v>1033</v>
      </c>
      <c r="Q511" s="457">
        <f t="shared" si="27"/>
        <v>4.715818306322758</v>
      </c>
    </row>
    <row r="512" spans="1:17" ht="12.75">
      <c r="A512" s="11"/>
      <c r="B512" s="205"/>
      <c r="C512" s="221"/>
      <c r="D512" s="221"/>
      <c r="E512" s="221">
        <v>4</v>
      </c>
      <c r="F512" s="221"/>
      <c r="G512" s="16"/>
      <c r="H512" s="389" t="s">
        <v>866</v>
      </c>
      <c r="I512" s="129"/>
      <c r="J512" s="199">
        <v>1350</v>
      </c>
      <c r="K512" s="199">
        <v>1350</v>
      </c>
      <c r="L512" s="119"/>
      <c r="M512" s="119"/>
      <c r="N512" s="199">
        <v>2271</v>
      </c>
      <c r="O512" s="199">
        <v>21905</v>
      </c>
      <c r="P512" s="199">
        <v>1033</v>
      </c>
      <c r="Q512" s="457">
        <f t="shared" si="27"/>
        <v>4.715818306322758</v>
      </c>
    </row>
    <row r="513" spans="1:17" ht="12.75">
      <c r="A513" s="11"/>
      <c r="B513" s="205"/>
      <c r="C513" s="205"/>
      <c r="D513" s="205"/>
      <c r="E513" s="205"/>
      <c r="F513" s="205" t="s">
        <v>482</v>
      </c>
      <c r="G513" s="205"/>
      <c r="H513" s="205"/>
      <c r="I513" s="205"/>
      <c r="J513" s="119">
        <f>J508+J511</f>
        <v>68589</v>
      </c>
      <c r="K513" s="119">
        <f>K508+K511</f>
        <v>68589</v>
      </c>
      <c r="L513" s="119"/>
      <c r="M513" s="119"/>
      <c r="N513" s="119">
        <f>N508+N511</f>
        <v>71576</v>
      </c>
      <c r="O513" s="119">
        <f>O508+O511</f>
        <v>91346</v>
      </c>
      <c r="P513" s="119">
        <f>P508+P511</f>
        <v>67313</v>
      </c>
      <c r="Q513" s="457">
        <f t="shared" si="27"/>
        <v>73.69014516234975</v>
      </c>
    </row>
    <row r="514" spans="1:17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9"/>
      <c r="K514" s="119"/>
      <c r="L514" s="119"/>
      <c r="M514" s="119"/>
      <c r="N514" s="119"/>
      <c r="O514" s="119"/>
      <c r="P514" s="119"/>
      <c r="Q514" s="457"/>
    </row>
    <row r="515" spans="1:17" ht="14.25">
      <c r="A515" s="11"/>
      <c r="B515" s="11"/>
      <c r="C515" s="11"/>
      <c r="D515" s="16"/>
      <c r="E515" s="717" t="s">
        <v>814</v>
      </c>
      <c r="F515" s="745"/>
      <c r="G515" s="745"/>
      <c r="H515" s="745"/>
      <c r="I515" s="745"/>
      <c r="J515" s="206">
        <f>J513+J504+J489</f>
        <v>77440</v>
      </c>
      <c r="K515" s="206">
        <f>K513+K504+K489</f>
        <v>77440</v>
      </c>
      <c r="L515" s="119"/>
      <c r="M515" s="119"/>
      <c r="N515" s="206">
        <f>N513+N504+N489</f>
        <v>80427</v>
      </c>
      <c r="O515" s="206">
        <f>O513+O504+O489</f>
        <v>100197</v>
      </c>
      <c r="P515" s="206">
        <f>P513+P504+P489+P495</f>
        <v>77399</v>
      </c>
      <c r="Q515" s="457">
        <f t="shared" si="27"/>
        <v>77.24682375719833</v>
      </c>
    </row>
    <row r="516" spans="1:17" ht="13.5">
      <c r="A516" s="11"/>
      <c r="B516" s="127" t="s">
        <v>837</v>
      </c>
      <c r="C516" s="16"/>
      <c r="D516" s="16"/>
      <c r="E516" s="16"/>
      <c r="F516" s="742" t="s">
        <v>494</v>
      </c>
      <c r="G516" s="742"/>
      <c r="H516" s="742"/>
      <c r="I516" s="743"/>
      <c r="J516" s="243">
        <f>J517+J524</f>
        <v>76090</v>
      </c>
      <c r="K516" s="243">
        <f>K517+K524</f>
        <v>76090</v>
      </c>
      <c r="L516" s="119"/>
      <c r="M516" s="119"/>
      <c r="N516" s="243">
        <f>N517+N524</f>
        <v>78156</v>
      </c>
      <c r="O516" s="243">
        <f>O517+O524</f>
        <v>78292</v>
      </c>
      <c r="P516" s="243">
        <f>P517+P524</f>
        <v>76366</v>
      </c>
      <c r="Q516" s="457">
        <f t="shared" si="27"/>
        <v>97.5399785418689</v>
      </c>
    </row>
    <row r="517" spans="1:17" ht="12.75">
      <c r="A517" s="11"/>
      <c r="B517" s="221"/>
      <c r="C517" s="11">
        <v>3</v>
      </c>
      <c r="D517" s="11"/>
      <c r="E517" s="11"/>
      <c r="F517" s="11"/>
      <c r="G517" s="11" t="s">
        <v>810</v>
      </c>
      <c r="H517" s="11"/>
      <c r="I517" s="11"/>
      <c r="J517" s="119">
        <f>J518+J519+J520</f>
        <v>8851</v>
      </c>
      <c r="K517" s="119">
        <f>K518+K519+K520</f>
        <v>8851</v>
      </c>
      <c r="L517" s="119"/>
      <c r="M517" s="119"/>
      <c r="N517" s="119">
        <f>N518+N519+N520</f>
        <v>8851</v>
      </c>
      <c r="O517" s="119">
        <f>O518+O519+O520</f>
        <v>8851</v>
      </c>
      <c r="P517" s="119">
        <f>P518+P519+P520+P521+P522</f>
        <v>10086</v>
      </c>
      <c r="Q517" s="457">
        <f t="shared" si="27"/>
        <v>113.95322562422325</v>
      </c>
    </row>
    <row r="518" spans="1:17" ht="12.75">
      <c r="A518" s="11"/>
      <c r="B518" s="11"/>
      <c r="C518" s="11"/>
      <c r="D518" s="11"/>
      <c r="E518" s="16">
        <v>2</v>
      </c>
      <c r="F518" s="16"/>
      <c r="G518" s="16"/>
      <c r="H518" s="395" t="s">
        <v>855</v>
      </c>
      <c r="I518" s="129"/>
      <c r="J518" s="199">
        <f>J502</f>
        <v>1684</v>
      </c>
      <c r="K518" s="199">
        <f>K502</f>
        <v>1684</v>
      </c>
      <c r="L518" s="119"/>
      <c r="M518" s="119"/>
      <c r="N518" s="199">
        <f>N502</f>
        <v>1684</v>
      </c>
      <c r="O518" s="199">
        <f>O502</f>
        <v>1684</v>
      </c>
      <c r="P518" s="199">
        <f>P502</f>
        <v>1730</v>
      </c>
      <c r="Q518" s="457">
        <f t="shared" si="27"/>
        <v>102.73159144893111</v>
      </c>
    </row>
    <row r="519" spans="1:17" ht="14.25">
      <c r="A519" s="328"/>
      <c r="B519" s="129"/>
      <c r="C519" s="129"/>
      <c r="D519" s="129"/>
      <c r="E519" s="16">
        <v>5</v>
      </c>
      <c r="F519" s="16"/>
      <c r="G519" s="16"/>
      <c r="H519" s="738" t="s">
        <v>863</v>
      </c>
      <c r="I519" s="738"/>
      <c r="J519" s="199">
        <f>J483</f>
        <v>5276</v>
      </c>
      <c r="K519" s="199">
        <f>K483</f>
        <v>5276</v>
      </c>
      <c r="L519" s="119"/>
      <c r="M519" s="119"/>
      <c r="N519" s="199">
        <f>N483</f>
        <v>5276</v>
      </c>
      <c r="O519" s="199">
        <f>O483</f>
        <v>5276</v>
      </c>
      <c r="P519" s="199">
        <f>P483</f>
        <v>6053</v>
      </c>
      <c r="Q519" s="457">
        <f t="shared" si="27"/>
        <v>114.7270659590599</v>
      </c>
    </row>
    <row r="520" spans="1:17" ht="12.75">
      <c r="A520" s="11"/>
      <c r="B520" s="11"/>
      <c r="C520" s="11"/>
      <c r="D520" s="11"/>
      <c r="E520" s="16">
        <v>6</v>
      </c>
      <c r="F520" s="16"/>
      <c r="G520" s="16"/>
      <c r="H520" s="395" t="s">
        <v>856</v>
      </c>
      <c r="I520" s="16"/>
      <c r="J520" s="199">
        <f>J486+J503</f>
        <v>1891</v>
      </c>
      <c r="K520" s="199">
        <f>K486+K503</f>
        <v>1891</v>
      </c>
      <c r="L520" s="119"/>
      <c r="M520" s="119"/>
      <c r="N520" s="199">
        <f>N486+N503</f>
        <v>1891</v>
      </c>
      <c r="O520" s="199">
        <f>O486+O503</f>
        <v>1891</v>
      </c>
      <c r="P520" s="199">
        <f>P486+P503</f>
        <v>2102</v>
      </c>
      <c r="Q520" s="457">
        <f t="shared" si="27"/>
        <v>111.15811739820201</v>
      </c>
    </row>
    <row r="521" spans="1:17" ht="12.75">
      <c r="A521" s="11"/>
      <c r="B521" s="11"/>
      <c r="C521" s="11"/>
      <c r="D521" s="11"/>
      <c r="E521" s="16">
        <v>7</v>
      </c>
      <c r="F521" s="16"/>
      <c r="G521" s="16"/>
      <c r="H521" s="395" t="s">
        <v>1098</v>
      </c>
      <c r="I521" s="16"/>
      <c r="J521" s="199">
        <v>0</v>
      </c>
      <c r="K521" s="199">
        <v>0</v>
      </c>
      <c r="L521" s="119"/>
      <c r="M521" s="119"/>
      <c r="N521" s="199">
        <v>0</v>
      </c>
      <c r="O521" s="199">
        <v>0</v>
      </c>
      <c r="P521" s="199">
        <f>P493</f>
        <v>192</v>
      </c>
      <c r="Q521" s="457"/>
    </row>
    <row r="522" spans="1:17" ht="12.75">
      <c r="A522" s="11"/>
      <c r="B522" s="11"/>
      <c r="C522" s="11"/>
      <c r="D522" s="11"/>
      <c r="E522" s="221">
        <v>8</v>
      </c>
      <c r="F522" s="221"/>
      <c r="G522" s="221"/>
      <c r="H522" s="749" t="s">
        <v>860</v>
      </c>
      <c r="I522" s="745"/>
      <c r="J522" s="199">
        <v>0</v>
      </c>
      <c r="K522" s="199">
        <v>0</v>
      </c>
      <c r="L522" s="119"/>
      <c r="M522" s="119"/>
      <c r="N522" s="199">
        <v>0</v>
      </c>
      <c r="O522" s="199">
        <v>0</v>
      </c>
      <c r="P522" s="199">
        <f>P494</f>
        <v>9</v>
      </c>
      <c r="Q522" s="457"/>
    </row>
    <row r="523" spans="1:17" ht="12.75">
      <c r="A523" s="11"/>
      <c r="B523" s="11"/>
      <c r="C523" s="205">
        <v>5</v>
      </c>
      <c r="D523" s="205"/>
      <c r="E523" s="205"/>
      <c r="F523" s="742" t="s">
        <v>865</v>
      </c>
      <c r="G523" s="742"/>
      <c r="H523" s="743"/>
      <c r="I523" s="743"/>
      <c r="J523" s="199">
        <f>J524</f>
        <v>67239</v>
      </c>
      <c r="K523" s="199">
        <f>K524</f>
        <v>67239</v>
      </c>
      <c r="L523" s="119"/>
      <c r="M523" s="119"/>
      <c r="N523" s="199">
        <f>N524</f>
        <v>69305</v>
      </c>
      <c r="O523" s="199">
        <f>O524</f>
        <v>69441</v>
      </c>
      <c r="P523" s="199">
        <f>P524</f>
        <v>66280</v>
      </c>
      <c r="Q523" s="457">
        <f t="shared" si="27"/>
        <v>95.4479342175372</v>
      </c>
    </row>
    <row r="524" spans="1:17" ht="12.75">
      <c r="A524" s="11"/>
      <c r="B524" s="11"/>
      <c r="C524" s="221"/>
      <c r="D524" s="221"/>
      <c r="E524" s="221">
        <v>4</v>
      </c>
      <c r="F524" s="221"/>
      <c r="G524" s="737" t="s">
        <v>866</v>
      </c>
      <c r="H524" s="745"/>
      <c r="I524" s="745"/>
      <c r="J524" s="199">
        <f>J509</f>
        <v>67239</v>
      </c>
      <c r="K524" s="199">
        <f>K509</f>
        <v>67239</v>
      </c>
      <c r="L524" s="119"/>
      <c r="M524" s="119"/>
      <c r="N524" s="199">
        <f>N509</f>
        <v>69305</v>
      </c>
      <c r="O524" s="199">
        <f>O509</f>
        <v>69441</v>
      </c>
      <c r="P524" s="199">
        <f>P509</f>
        <v>66280</v>
      </c>
      <c r="Q524" s="457">
        <f t="shared" si="27"/>
        <v>95.4479342175372</v>
      </c>
    </row>
    <row r="525" spans="1:17" ht="13.5">
      <c r="A525" s="11"/>
      <c r="B525" s="127">
        <v>2</v>
      </c>
      <c r="C525" s="16"/>
      <c r="D525" s="16"/>
      <c r="E525" s="16"/>
      <c r="F525" s="742" t="s">
        <v>868</v>
      </c>
      <c r="G525" s="742"/>
      <c r="H525" s="742"/>
      <c r="I525" s="743"/>
      <c r="J525" s="243">
        <f>J526</f>
        <v>1350</v>
      </c>
      <c r="K525" s="243">
        <f>K526</f>
        <v>1350</v>
      </c>
      <c r="L525" s="119"/>
      <c r="M525" s="119"/>
      <c r="N525" s="243">
        <f aca="true" t="shared" si="30" ref="N525:P526">N526</f>
        <v>2271</v>
      </c>
      <c r="O525" s="243">
        <f t="shared" si="30"/>
        <v>21905</v>
      </c>
      <c r="P525" s="243">
        <f t="shared" si="30"/>
        <v>1033</v>
      </c>
      <c r="Q525" s="457">
        <f t="shared" si="27"/>
        <v>4.715818306322758</v>
      </c>
    </row>
    <row r="526" spans="1:17" ht="12.75">
      <c r="A526" s="11"/>
      <c r="B526" s="205"/>
      <c r="C526" s="205">
        <v>4</v>
      </c>
      <c r="D526" s="205"/>
      <c r="E526" s="205"/>
      <c r="F526" s="16"/>
      <c r="G526" s="393" t="s">
        <v>865</v>
      </c>
      <c r="H526" s="394"/>
      <c r="I526" s="394"/>
      <c r="J526" s="119">
        <f>J527</f>
        <v>1350</v>
      </c>
      <c r="K526" s="119">
        <f>K527</f>
        <v>1350</v>
      </c>
      <c r="L526" s="119"/>
      <c r="M526" s="119"/>
      <c r="N526" s="119">
        <f t="shared" si="30"/>
        <v>2271</v>
      </c>
      <c r="O526" s="119">
        <f t="shared" si="30"/>
        <v>21905</v>
      </c>
      <c r="P526" s="119">
        <f t="shared" si="30"/>
        <v>1033</v>
      </c>
      <c r="Q526" s="457">
        <f t="shared" si="27"/>
        <v>4.715818306322758</v>
      </c>
    </row>
    <row r="527" spans="1:17" ht="12.75">
      <c r="A527" s="16"/>
      <c r="B527" s="205"/>
      <c r="C527" s="221"/>
      <c r="D527" s="221"/>
      <c r="E527" s="221">
        <v>4</v>
      </c>
      <c r="F527" s="221"/>
      <c r="G527" s="16"/>
      <c r="H527" s="389" t="s">
        <v>866</v>
      </c>
      <c r="I527" s="129"/>
      <c r="J527" s="199">
        <f>J512</f>
        <v>1350</v>
      </c>
      <c r="K527" s="199">
        <f>K512</f>
        <v>1350</v>
      </c>
      <c r="L527" s="119"/>
      <c r="M527" s="119"/>
      <c r="N527" s="199">
        <f>N512</f>
        <v>2271</v>
      </c>
      <c r="O527" s="199">
        <f>O512</f>
        <v>21905</v>
      </c>
      <c r="P527" s="199">
        <f>P512</f>
        <v>1033</v>
      </c>
      <c r="Q527" s="457">
        <f t="shared" si="27"/>
        <v>4.715818306322758</v>
      </c>
    </row>
    <row r="528" spans="1:17" ht="14.25">
      <c r="A528" s="328"/>
      <c r="B528" s="11"/>
      <c r="C528" s="11"/>
      <c r="D528" s="11"/>
      <c r="E528" s="717" t="s">
        <v>814</v>
      </c>
      <c r="F528" s="745"/>
      <c r="G528" s="745"/>
      <c r="H528" s="745"/>
      <c r="I528" s="745"/>
      <c r="J528" s="119">
        <f>J516+J525</f>
        <v>77440</v>
      </c>
      <c r="K528" s="119">
        <f>K516+K525</f>
        <v>77440</v>
      </c>
      <c r="L528" s="119"/>
      <c r="M528" s="119"/>
      <c r="N528" s="119">
        <f>N516+N525</f>
        <v>80427</v>
      </c>
      <c r="O528" s="119">
        <f>O516+O525</f>
        <v>100197</v>
      </c>
      <c r="P528" s="119">
        <f>P516+P525</f>
        <v>77399</v>
      </c>
      <c r="Q528" s="457">
        <f t="shared" si="27"/>
        <v>77.24682375719833</v>
      </c>
    </row>
    <row r="529" spans="1:17" ht="14.25">
      <c r="A529" s="328"/>
      <c r="B529" s="11"/>
      <c r="C529" s="11"/>
      <c r="D529" s="11"/>
      <c r="E529" s="11"/>
      <c r="F529" s="11"/>
      <c r="G529" s="11"/>
      <c r="H529" s="11"/>
      <c r="I529" s="11"/>
      <c r="J529" s="119"/>
      <c r="K529" s="119"/>
      <c r="L529" s="119"/>
      <c r="M529" s="119"/>
      <c r="N529" s="119"/>
      <c r="O529" s="119"/>
      <c r="P529" s="119"/>
      <c r="Q529" s="457"/>
    </row>
    <row r="530" spans="1:17" ht="14.25" hidden="1">
      <c r="A530" s="328"/>
      <c r="B530" s="11"/>
      <c r="C530" s="11"/>
      <c r="D530" s="16"/>
      <c r="E530" s="16"/>
      <c r="F530" s="16"/>
      <c r="G530" s="16"/>
      <c r="H530" s="738"/>
      <c r="I530" s="738"/>
      <c r="J530" s="199"/>
      <c r="K530" s="199"/>
      <c r="L530" s="119"/>
      <c r="M530" s="119"/>
      <c r="N530" s="199"/>
      <c r="O530" s="199"/>
      <c r="P530" s="199"/>
      <c r="Q530" s="457"/>
    </row>
    <row r="531" spans="1:17" ht="12.75" hidden="1">
      <c r="A531" s="11"/>
      <c r="B531" s="11"/>
      <c r="C531" s="11"/>
      <c r="D531" s="16"/>
      <c r="E531" s="16"/>
      <c r="F531" s="16"/>
      <c r="G531" s="16"/>
      <c r="H531" s="16"/>
      <c r="I531" s="16"/>
      <c r="J531" s="199"/>
      <c r="K531" s="199"/>
      <c r="L531" s="119"/>
      <c r="M531" s="119"/>
      <c r="N531" s="199"/>
      <c r="O531" s="199"/>
      <c r="P531" s="199"/>
      <c r="Q531" s="457"/>
    </row>
    <row r="532" spans="1:17" ht="12.75" hidden="1">
      <c r="A532" s="11"/>
      <c r="B532" s="11"/>
      <c r="C532" s="11"/>
      <c r="D532" s="11"/>
      <c r="E532" s="11"/>
      <c r="F532" s="11"/>
      <c r="G532" s="11"/>
      <c r="H532" s="11"/>
      <c r="I532" s="11"/>
      <c r="J532" s="119"/>
      <c r="K532" s="119"/>
      <c r="L532" s="119"/>
      <c r="M532" s="119"/>
      <c r="N532" s="119"/>
      <c r="O532" s="119"/>
      <c r="P532" s="119"/>
      <c r="Q532" s="457"/>
    </row>
    <row r="533" spans="1:17" ht="12.75" hidden="1">
      <c r="A533" s="11"/>
      <c r="B533" s="11"/>
      <c r="C533" s="11"/>
      <c r="D533" s="11"/>
      <c r="E533" s="11"/>
      <c r="F533" s="11"/>
      <c r="G533" s="11"/>
      <c r="H533" s="11"/>
      <c r="I533" s="11"/>
      <c r="J533" s="119"/>
      <c r="K533" s="119"/>
      <c r="L533" s="119"/>
      <c r="M533" s="119"/>
      <c r="N533" s="119"/>
      <c r="O533" s="119"/>
      <c r="P533" s="119"/>
      <c r="Q533" s="457"/>
    </row>
    <row r="534" spans="1:17" ht="12.75" hidden="1">
      <c r="A534" s="11"/>
      <c r="B534" s="11"/>
      <c r="C534" s="11"/>
      <c r="D534" s="11"/>
      <c r="E534" s="11"/>
      <c r="F534" s="11"/>
      <c r="G534" s="11"/>
      <c r="H534" s="11"/>
      <c r="I534" s="11"/>
      <c r="J534" s="119"/>
      <c r="K534" s="119"/>
      <c r="L534" s="119"/>
      <c r="M534" s="119"/>
      <c r="N534" s="119"/>
      <c r="O534" s="119"/>
      <c r="P534" s="119"/>
      <c r="Q534" s="457"/>
    </row>
    <row r="535" spans="1:17" ht="12.75" hidden="1">
      <c r="A535" s="11"/>
      <c r="B535" s="11"/>
      <c r="C535" s="11"/>
      <c r="D535" s="11"/>
      <c r="E535" s="11"/>
      <c r="F535" s="11"/>
      <c r="G535" s="11"/>
      <c r="H535" s="11"/>
      <c r="I535" s="11"/>
      <c r="J535" s="206"/>
      <c r="K535" s="206"/>
      <c r="L535" s="119"/>
      <c r="M535" s="119"/>
      <c r="N535" s="206"/>
      <c r="O535" s="206"/>
      <c r="P535" s="206"/>
      <c r="Q535" s="457"/>
    </row>
    <row r="536" spans="1:17" ht="12.75" customHeight="1" hidden="1">
      <c r="A536" s="11"/>
      <c r="B536" s="11"/>
      <c r="C536" s="11"/>
      <c r="D536" s="16"/>
      <c r="E536" s="16"/>
      <c r="F536" s="16"/>
      <c r="G536" s="16"/>
      <c r="H536" s="738"/>
      <c r="I536" s="738"/>
      <c r="J536" s="199"/>
      <c r="K536" s="199"/>
      <c r="L536" s="119"/>
      <c r="M536" s="119"/>
      <c r="N536" s="199"/>
      <c r="O536" s="199"/>
      <c r="P536" s="199"/>
      <c r="Q536" s="457"/>
    </row>
    <row r="537" spans="1:17" ht="12.75" hidden="1">
      <c r="A537" s="11"/>
      <c r="B537" s="11"/>
      <c r="C537" s="11"/>
      <c r="D537" s="16"/>
      <c r="E537" s="16"/>
      <c r="F537" s="16"/>
      <c r="G537" s="16"/>
      <c r="H537" s="16"/>
      <c r="I537" s="16"/>
      <c r="J537" s="199"/>
      <c r="K537" s="199"/>
      <c r="L537" s="119"/>
      <c r="M537" s="119"/>
      <c r="N537" s="199"/>
      <c r="O537" s="199"/>
      <c r="P537" s="199"/>
      <c r="Q537" s="457"/>
    </row>
    <row r="538" spans="1:17" ht="12.75" hidden="1">
      <c r="A538" s="11"/>
      <c r="B538" s="11"/>
      <c r="C538" s="11"/>
      <c r="D538" s="11"/>
      <c r="E538" s="11"/>
      <c r="F538" s="11"/>
      <c r="G538" s="11"/>
      <c r="H538" s="11"/>
      <c r="I538" s="11"/>
      <c r="J538" s="119"/>
      <c r="K538" s="119"/>
      <c r="L538" s="119"/>
      <c r="M538" s="119"/>
      <c r="N538" s="119"/>
      <c r="O538" s="119"/>
      <c r="P538" s="119"/>
      <c r="Q538" s="457"/>
    </row>
    <row r="539" spans="1:17" ht="12.75" hidden="1">
      <c r="A539" s="11"/>
      <c r="B539" s="11"/>
      <c r="C539" s="11"/>
      <c r="D539" s="11"/>
      <c r="E539" s="11"/>
      <c r="F539" s="11"/>
      <c r="G539" s="11"/>
      <c r="H539" s="11"/>
      <c r="I539" s="11"/>
      <c r="J539" s="119"/>
      <c r="K539" s="119"/>
      <c r="L539" s="119"/>
      <c r="M539" s="119"/>
      <c r="N539" s="119"/>
      <c r="O539" s="119"/>
      <c r="P539" s="119"/>
      <c r="Q539" s="457"/>
    </row>
    <row r="540" spans="1:17" ht="12.75" hidden="1">
      <c r="A540" s="11"/>
      <c r="B540" s="11"/>
      <c r="C540" s="11"/>
      <c r="D540" s="11"/>
      <c r="E540" s="11"/>
      <c r="F540" s="11"/>
      <c r="G540" s="11"/>
      <c r="H540" s="11"/>
      <c r="I540" s="11"/>
      <c r="J540" s="119"/>
      <c r="K540" s="119"/>
      <c r="L540" s="119"/>
      <c r="M540" s="119"/>
      <c r="N540" s="119"/>
      <c r="O540" s="119"/>
      <c r="P540" s="119"/>
      <c r="Q540" s="457"/>
    </row>
    <row r="541" spans="1:17" ht="12.75" hidden="1">
      <c r="A541" s="11"/>
      <c r="B541" s="11"/>
      <c r="C541" s="11"/>
      <c r="D541" s="11"/>
      <c r="E541" s="11"/>
      <c r="F541" s="11"/>
      <c r="G541" s="11"/>
      <c r="H541" s="11"/>
      <c r="I541" s="11"/>
      <c r="J541" s="119"/>
      <c r="K541" s="119"/>
      <c r="L541" s="119"/>
      <c r="M541" s="119"/>
      <c r="N541" s="119"/>
      <c r="O541" s="119"/>
      <c r="P541" s="119"/>
      <c r="Q541" s="457"/>
    </row>
    <row r="542" spans="1:17" ht="12.75" hidden="1">
      <c r="A542" s="11"/>
      <c r="B542" s="11"/>
      <c r="C542" s="11"/>
      <c r="D542" s="16"/>
      <c r="E542" s="16"/>
      <c r="F542" s="16"/>
      <c r="G542" s="16"/>
      <c r="H542" s="738"/>
      <c r="I542" s="738"/>
      <c r="J542" s="199"/>
      <c r="K542" s="199"/>
      <c r="L542" s="119"/>
      <c r="M542" s="119"/>
      <c r="N542" s="199"/>
      <c r="O542" s="199"/>
      <c r="P542" s="199"/>
      <c r="Q542" s="457"/>
    </row>
    <row r="543" spans="1:17" ht="12.75" hidden="1">
      <c r="A543" s="11"/>
      <c r="B543" s="11"/>
      <c r="C543" s="11"/>
      <c r="D543" s="16"/>
      <c r="E543" s="16"/>
      <c r="F543" s="16"/>
      <c r="G543" s="16"/>
      <c r="H543" s="16"/>
      <c r="I543" s="16"/>
      <c r="J543" s="199"/>
      <c r="K543" s="199"/>
      <c r="L543" s="119"/>
      <c r="M543" s="119"/>
      <c r="N543" s="199"/>
      <c r="O543" s="199"/>
      <c r="P543" s="199"/>
      <c r="Q543" s="457"/>
    </row>
    <row r="544" spans="1:17" ht="12.75" hidden="1">
      <c r="A544" s="11"/>
      <c r="B544" s="11"/>
      <c r="C544" s="11"/>
      <c r="D544" s="11"/>
      <c r="E544" s="11"/>
      <c r="F544" s="11"/>
      <c r="G544" s="11"/>
      <c r="H544" s="11"/>
      <c r="I544" s="11"/>
      <c r="J544" s="119"/>
      <c r="K544" s="119"/>
      <c r="L544" s="119"/>
      <c r="M544" s="119"/>
      <c r="N544" s="119"/>
      <c r="O544" s="119"/>
      <c r="P544" s="119"/>
      <c r="Q544" s="457"/>
    </row>
    <row r="545" spans="1:17" ht="12.75" hidden="1">
      <c r="A545" s="11"/>
      <c r="B545" s="11"/>
      <c r="C545" s="11"/>
      <c r="D545" s="11"/>
      <c r="E545" s="11"/>
      <c r="F545" s="11"/>
      <c r="G545" s="11"/>
      <c r="H545" s="11"/>
      <c r="I545" s="11"/>
      <c r="J545" s="119"/>
      <c r="K545" s="119"/>
      <c r="L545" s="119"/>
      <c r="M545" s="119"/>
      <c r="N545" s="119"/>
      <c r="O545" s="119"/>
      <c r="P545" s="119"/>
      <c r="Q545" s="457"/>
    </row>
    <row r="546" spans="1:17" ht="12.75" hidden="1">
      <c r="A546" s="11"/>
      <c r="B546" s="11"/>
      <c r="C546" s="11"/>
      <c r="D546" s="11"/>
      <c r="E546" s="11"/>
      <c r="F546" s="11"/>
      <c r="G546" s="11"/>
      <c r="H546" s="11"/>
      <c r="I546" s="11"/>
      <c r="J546" s="119"/>
      <c r="K546" s="119"/>
      <c r="L546" s="119"/>
      <c r="M546" s="119"/>
      <c r="N546" s="119"/>
      <c r="O546" s="119"/>
      <c r="P546" s="119"/>
      <c r="Q546" s="457"/>
    </row>
    <row r="547" spans="1:17" ht="12.75" hidden="1">
      <c r="A547" s="11"/>
      <c r="B547" s="11"/>
      <c r="C547" s="11"/>
      <c r="D547" s="11"/>
      <c r="E547" s="11"/>
      <c r="F547" s="11"/>
      <c r="G547" s="11"/>
      <c r="H547" s="11"/>
      <c r="I547" s="11"/>
      <c r="J547" s="119"/>
      <c r="K547" s="119"/>
      <c r="L547" s="119"/>
      <c r="M547" s="119"/>
      <c r="N547" s="119"/>
      <c r="O547" s="119"/>
      <c r="P547" s="119"/>
      <c r="Q547" s="457"/>
    </row>
    <row r="548" spans="1:17" ht="14.25" hidden="1">
      <c r="A548" s="328"/>
      <c r="B548" s="11"/>
      <c r="C548" s="11"/>
      <c r="D548" s="11"/>
      <c r="E548" s="11"/>
      <c r="F548" s="11"/>
      <c r="G548" s="11"/>
      <c r="H548" s="11"/>
      <c r="I548" s="11"/>
      <c r="J548" s="119"/>
      <c r="K548" s="119"/>
      <c r="L548" s="119"/>
      <c r="M548" s="119"/>
      <c r="N548" s="119"/>
      <c r="O548" s="119"/>
      <c r="P548" s="119"/>
      <c r="Q548" s="457"/>
    </row>
    <row r="549" spans="1:17" ht="12.75" hidden="1">
      <c r="A549" s="11"/>
      <c r="B549" s="11"/>
      <c r="C549" s="11"/>
      <c r="D549" s="11"/>
      <c r="E549" s="11"/>
      <c r="F549" s="11"/>
      <c r="G549" s="11"/>
      <c r="H549" s="11"/>
      <c r="I549" s="11"/>
      <c r="J549" s="119"/>
      <c r="K549" s="119"/>
      <c r="L549" s="119"/>
      <c r="M549" s="119"/>
      <c r="N549" s="119"/>
      <c r="O549" s="119"/>
      <c r="P549" s="119"/>
      <c r="Q549" s="457"/>
    </row>
    <row r="550" spans="1:17" ht="12.75" hidden="1">
      <c r="A550" s="11"/>
      <c r="B550" s="11"/>
      <c r="C550" s="11"/>
      <c r="D550" s="16"/>
      <c r="E550" s="16"/>
      <c r="F550" s="16"/>
      <c r="G550" s="16"/>
      <c r="H550" s="738"/>
      <c r="I550" s="738"/>
      <c r="J550" s="199"/>
      <c r="K550" s="199"/>
      <c r="L550" s="119"/>
      <c r="M550" s="119"/>
      <c r="N550" s="199"/>
      <c r="O550" s="199"/>
      <c r="P550" s="199"/>
      <c r="Q550" s="457"/>
    </row>
    <row r="551" spans="1:17" ht="12.75" hidden="1">
      <c r="A551" s="11"/>
      <c r="B551" s="11"/>
      <c r="C551" s="11"/>
      <c r="D551" s="16"/>
      <c r="E551" s="16"/>
      <c r="F551" s="16"/>
      <c r="G551" s="16"/>
      <c r="H551" s="16"/>
      <c r="I551" s="16"/>
      <c r="J551" s="199"/>
      <c r="K551" s="199"/>
      <c r="L551" s="119"/>
      <c r="M551" s="119"/>
      <c r="N551" s="199"/>
      <c r="O551" s="199"/>
      <c r="P551" s="199"/>
      <c r="Q551" s="457"/>
    </row>
    <row r="552" spans="1:17" ht="12.75" hidden="1">
      <c r="A552" s="11"/>
      <c r="B552" s="11"/>
      <c r="C552" s="11"/>
      <c r="D552" s="11"/>
      <c r="E552" s="11"/>
      <c r="F552" s="11"/>
      <c r="G552" s="11"/>
      <c r="H552" s="11"/>
      <c r="I552" s="11"/>
      <c r="J552" s="119"/>
      <c r="K552" s="119"/>
      <c r="L552" s="119"/>
      <c r="M552" s="119"/>
      <c r="N552" s="119"/>
      <c r="O552" s="119"/>
      <c r="P552" s="119"/>
      <c r="Q552" s="457"/>
    </row>
    <row r="553" spans="1:17" ht="12.75" hidden="1">
      <c r="A553" s="11"/>
      <c r="B553" s="11"/>
      <c r="C553" s="11"/>
      <c r="D553" s="11"/>
      <c r="E553" s="11"/>
      <c r="F553" s="11"/>
      <c r="G553" s="11"/>
      <c r="H553" s="11"/>
      <c r="I553" s="11"/>
      <c r="J553" s="119"/>
      <c r="K553" s="119"/>
      <c r="L553" s="119"/>
      <c r="M553" s="119"/>
      <c r="N553" s="119"/>
      <c r="O553" s="119"/>
      <c r="P553" s="119"/>
      <c r="Q553" s="457"/>
    </row>
    <row r="554" spans="1:17" ht="14.25" hidden="1">
      <c r="A554" s="726"/>
      <c r="B554" s="727"/>
      <c r="C554" s="727"/>
      <c r="D554" s="727"/>
      <c r="E554" s="727"/>
      <c r="F554" s="727"/>
      <c r="G554" s="727"/>
      <c r="H554" s="727"/>
      <c r="I554" s="745"/>
      <c r="J554" s="119"/>
      <c r="K554" s="119"/>
      <c r="L554" s="119"/>
      <c r="M554" s="119"/>
      <c r="N554" s="119"/>
      <c r="O554" s="119"/>
      <c r="P554" s="119"/>
      <c r="Q554" s="457"/>
    </row>
    <row r="555" spans="1:17" ht="12.75" hidden="1">
      <c r="A555" s="11"/>
      <c r="B555" s="16"/>
      <c r="C555" s="16"/>
      <c r="D555" s="16"/>
      <c r="E555" s="16"/>
      <c r="F555" s="16"/>
      <c r="G555" s="16"/>
      <c r="H555" s="16"/>
      <c r="I555" s="16"/>
      <c r="J555" s="119"/>
      <c r="K555" s="119"/>
      <c r="L555" s="119"/>
      <c r="M555" s="119"/>
      <c r="N555" s="119"/>
      <c r="O555" s="119"/>
      <c r="P555" s="119"/>
      <c r="Q555" s="457"/>
    </row>
    <row r="556" spans="1:17" ht="12.75" hidden="1">
      <c r="A556" s="11"/>
      <c r="B556" s="16"/>
      <c r="C556" s="16"/>
      <c r="D556" s="16"/>
      <c r="E556" s="16"/>
      <c r="F556" s="16"/>
      <c r="G556" s="16"/>
      <c r="H556" s="16"/>
      <c r="I556" s="16"/>
      <c r="J556" s="199"/>
      <c r="K556" s="199"/>
      <c r="L556" s="119"/>
      <c r="M556" s="119"/>
      <c r="N556" s="199"/>
      <c r="O556" s="199"/>
      <c r="P556" s="199"/>
      <c r="Q556" s="457"/>
    </row>
    <row r="557" spans="1:17" ht="12.75" hidden="1">
      <c r="A557" s="11"/>
      <c r="B557" s="16"/>
      <c r="C557" s="16"/>
      <c r="D557" s="16"/>
      <c r="E557" s="16"/>
      <c r="F557" s="16"/>
      <c r="G557" s="16"/>
      <c r="H557" s="16"/>
      <c r="I557" s="16"/>
      <c r="J557" s="119"/>
      <c r="K557" s="119"/>
      <c r="L557" s="119"/>
      <c r="M557" s="119"/>
      <c r="N557" s="119"/>
      <c r="O557" s="119"/>
      <c r="P557" s="119"/>
      <c r="Q557" s="457"/>
    </row>
    <row r="558" spans="1:17" ht="12.75" hidden="1">
      <c r="A558" s="11"/>
      <c r="B558" s="11"/>
      <c r="C558" s="11"/>
      <c r="D558" s="11"/>
      <c r="E558" s="11"/>
      <c r="F558" s="11"/>
      <c r="G558" s="11"/>
      <c r="H558" s="11"/>
      <c r="I558" s="11"/>
      <c r="J558" s="119"/>
      <c r="K558" s="119"/>
      <c r="L558" s="119"/>
      <c r="M558" s="119"/>
      <c r="N558" s="119"/>
      <c r="O558" s="119"/>
      <c r="P558" s="119"/>
      <c r="Q558" s="457"/>
    </row>
    <row r="559" spans="1:17" ht="12.75" hidden="1">
      <c r="A559" s="16"/>
      <c r="B559" s="11"/>
      <c r="C559" s="11"/>
      <c r="D559" s="11"/>
      <c r="E559" s="16"/>
      <c r="F559" s="11"/>
      <c r="G559" s="11"/>
      <c r="H559" s="11"/>
      <c r="I559" s="11"/>
      <c r="J559" s="199"/>
      <c r="K559" s="199"/>
      <c r="L559" s="119"/>
      <c r="M559" s="119"/>
      <c r="N559" s="199"/>
      <c r="O559" s="199"/>
      <c r="P559" s="199"/>
      <c r="Q559" s="457"/>
    </row>
    <row r="560" spans="1:17" ht="12.75" hidden="1">
      <c r="A560" s="11"/>
      <c r="B560" s="11"/>
      <c r="C560" s="11"/>
      <c r="D560" s="11"/>
      <c r="E560" s="11"/>
      <c r="F560" s="11"/>
      <c r="G560" s="11"/>
      <c r="H560" s="11"/>
      <c r="I560" s="11"/>
      <c r="J560" s="119"/>
      <c r="K560" s="119"/>
      <c r="L560" s="119"/>
      <c r="M560" s="119"/>
      <c r="N560" s="119"/>
      <c r="O560" s="119"/>
      <c r="P560" s="119"/>
      <c r="Q560" s="457"/>
    </row>
    <row r="561" spans="1:17" ht="12.75" hidden="1">
      <c r="A561" s="11"/>
      <c r="B561" s="11"/>
      <c r="C561" s="11"/>
      <c r="D561" s="16"/>
      <c r="E561" s="16"/>
      <c r="F561" s="16"/>
      <c r="G561" s="16"/>
      <c r="H561" s="738"/>
      <c r="I561" s="738"/>
      <c r="J561" s="199"/>
      <c r="K561" s="199"/>
      <c r="L561" s="119"/>
      <c r="M561" s="119"/>
      <c r="N561" s="199"/>
      <c r="O561" s="199"/>
      <c r="P561" s="199"/>
      <c r="Q561" s="457"/>
    </row>
    <row r="562" spans="1:17" ht="12.75" hidden="1">
      <c r="A562" s="11"/>
      <c r="B562" s="11"/>
      <c r="C562" s="11"/>
      <c r="D562" s="16"/>
      <c r="E562" s="16"/>
      <c r="F562" s="16"/>
      <c r="G562" s="16"/>
      <c r="H562" s="16"/>
      <c r="I562" s="16"/>
      <c r="J562" s="199"/>
      <c r="K562" s="199"/>
      <c r="L562" s="119"/>
      <c r="M562" s="119"/>
      <c r="N562" s="199"/>
      <c r="O562" s="199"/>
      <c r="P562" s="199"/>
      <c r="Q562" s="457"/>
    </row>
    <row r="563" spans="1:17" ht="12.75" hidden="1">
      <c r="A563" s="11"/>
      <c r="B563" s="11"/>
      <c r="C563" s="11"/>
      <c r="D563" s="16"/>
      <c r="E563" s="16"/>
      <c r="F563" s="16"/>
      <c r="G563" s="205"/>
      <c r="H563" s="16"/>
      <c r="I563" s="16"/>
      <c r="J563" s="206"/>
      <c r="K563" s="206"/>
      <c r="L563" s="119"/>
      <c r="M563" s="119"/>
      <c r="N563" s="206"/>
      <c r="O563" s="206"/>
      <c r="P563" s="206"/>
      <c r="Q563" s="457"/>
    </row>
    <row r="564" spans="1:17" ht="12.75" hidden="1">
      <c r="A564" s="11"/>
      <c r="B564" s="11"/>
      <c r="C564" s="11"/>
      <c r="D564" s="11"/>
      <c r="E564" s="11"/>
      <c r="F564" s="11"/>
      <c r="G564" s="11"/>
      <c r="H564" s="11"/>
      <c r="I564" s="11"/>
      <c r="J564" s="119"/>
      <c r="K564" s="119"/>
      <c r="L564" s="119"/>
      <c r="M564" s="119"/>
      <c r="N564" s="119"/>
      <c r="O564" s="119"/>
      <c r="P564" s="119"/>
      <c r="Q564" s="457"/>
    </row>
    <row r="565" spans="1:17" ht="12.75" hidden="1">
      <c r="A565" s="11"/>
      <c r="B565" s="11"/>
      <c r="C565" s="11"/>
      <c r="D565" s="11"/>
      <c r="E565" s="11"/>
      <c r="F565" s="11"/>
      <c r="G565" s="11"/>
      <c r="H565" s="11"/>
      <c r="I565" s="11"/>
      <c r="J565" s="119"/>
      <c r="K565" s="119"/>
      <c r="L565" s="119"/>
      <c r="M565" s="119"/>
      <c r="N565" s="119"/>
      <c r="O565" s="119"/>
      <c r="P565" s="119"/>
      <c r="Q565" s="457"/>
    </row>
    <row r="566" spans="1:17" ht="12.75" hidden="1">
      <c r="A566" s="11"/>
      <c r="B566" s="11"/>
      <c r="C566" s="11"/>
      <c r="D566" s="11"/>
      <c r="E566" s="11"/>
      <c r="F566" s="11"/>
      <c r="G566" s="11"/>
      <c r="H566" s="11"/>
      <c r="I566" s="11"/>
      <c r="J566" s="119"/>
      <c r="K566" s="119"/>
      <c r="L566" s="119"/>
      <c r="M566" s="119"/>
      <c r="N566" s="119"/>
      <c r="O566" s="119"/>
      <c r="P566" s="119"/>
      <c r="Q566" s="457"/>
    </row>
    <row r="567" spans="1:17" ht="12.75" hidden="1">
      <c r="A567" s="11"/>
      <c r="B567" s="11"/>
      <c r="C567" s="11"/>
      <c r="D567" s="11"/>
      <c r="E567" s="11"/>
      <c r="F567" s="11"/>
      <c r="G567" s="11"/>
      <c r="H567" s="11"/>
      <c r="I567" s="11"/>
      <c r="J567" s="119"/>
      <c r="K567" s="119"/>
      <c r="L567" s="119"/>
      <c r="M567" s="119"/>
      <c r="N567" s="119"/>
      <c r="O567" s="119"/>
      <c r="P567" s="119"/>
      <c r="Q567" s="457"/>
    </row>
    <row r="568" spans="1:17" ht="12.75" hidden="1">
      <c r="A568" s="11"/>
      <c r="B568" s="11"/>
      <c r="C568" s="11"/>
      <c r="D568" s="11"/>
      <c r="E568" s="11"/>
      <c r="F568" s="11"/>
      <c r="G568" s="11"/>
      <c r="H568" s="11"/>
      <c r="I568" s="11"/>
      <c r="J568" s="119"/>
      <c r="K568" s="119"/>
      <c r="L568" s="119"/>
      <c r="M568" s="119"/>
      <c r="N568" s="119"/>
      <c r="O568" s="119"/>
      <c r="P568" s="119"/>
      <c r="Q568" s="457"/>
    </row>
    <row r="569" spans="1:17" ht="12.75" customHeight="1" hidden="1">
      <c r="A569" s="16"/>
      <c r="B569" s="16"/>
      <c r="C569" s="16"/>
      <c r="D569" s="16"/>
      <c r="E569" s="16"/>
      <c r="F569" s="16"/>
      <c r="G569" s="16"/>
      <c r="H569" s="16"/>
      <c r="I569" s="16"/>
      <c r="J569" s="66"/>
      <c r="K569" s="66"/>
      <c r="L569" s="66"/>
      <c r="M569" s="66"/>
      <c r="N569" s="66"/>
      <c r="O569" s="66"/>
      <c r="P569" s="66"/>
      <c r="Q569" s="457"/>
    </row>
    <row r="570" spans="1:17" ht="12.75" hidden="1">
      <c r="A570" s="16"/>
      <c r="B570" s="16"/>
      <c r="C570" s="16"/>
      <c r="D570" s="16"/>
      <c r="E570" s="16"/>
      <c r="F570" s="16"/>
      <c r="G570" s="16"/>
      <c r="H570" s="16"/>
      <c r="I570" s="16"/>
      <c r="J570" s="66"/>
      <c r="K570" s="66"/>
      <c r="L570" s="66"/>
      <c r="M570" s="66"/>
      <c r="N570" s="66"/>
      <c r="O570" s="66"/>
      <c r="P570" s="66"/>
      <c r="Q570" s="457"/>
    </row>
    <row r="571" spans="1:17" ht="14.25">
      <c r="A571" s="11">
        <v>4</v>
      </c>
      <c r="B571" s="11"/>
      <c r="C571" s="11"/>
      <c r="D571" s="11"/>
      <c r="E571" s="12" t="s">
        <v>492</v>
      </c>
      <c r="F571" s="11"/>
      <c r="G571" s="11"/>
      <c r="H571" s="11"/>
      <c r="I571" s="11"/>
      <c r="J571" s="119"/>
      <c r="K571" s="119"/>
      <c r="L571" s="119"/>
      <c r="M571" s="119"/>
      <c r="N571" s="119"/>
      <c r="O571" s="119"/>
      <c r="P571" s="119"/>
      <c r="Q571" s="457"/>
    </row>
    <row r="572" spans="1:17" ht="14.25">
      <c r="A572" s="717" t="s">
        <v>807</v>
      </c>
      <c r="B572" s="745"/>
      <c r="C572" s="745"/>
      <c r="D572" s="745"/>
      <c r="E572" s="745"/>
      <c r="F572" s="745"/>
      <c r="G572" s="745"/>
      <c r="H572" s="745"/>
      <c r="I572" s="11"/>
      <c r="J572" s="119"/>
      <c r="K572" s="119"/>
      <c r="L572" s="119"/>
      <c r="M572" s="119"/>
      <c r="N572" s="119"/>
      <c r="O572" s="119"/>
      <c r="P572" s="119"/>
      <c r="Q572" s="457"/>
    </row>
    <row r="573" spans="1:17" ht="14.25">
      <c r="A573" s="328"/>
      <c r="B573" s="129">
        <v>1</v>
      </c>
      <c r="C573" s="129"/>
      <c r="D573" s="129"/>
      <c r="E573" s="129"/>
      <c r="F573" s="11" t="s">
        <v>815</v>
      </c>
      <c r="G573" s="129"/>
      <c r="H573" s="129"/>
      <c r="I573" s="11"/>
      <c r="J573" s="119"/>
      <c r="K573" s="119"/>
      <c r="L573" s="119"/>
      <c r="M573" s="119"/>
      <c r="N573" s="119"/>
      <c r="O573" s="119"/>
      <c r="P573" s="119"/>
      <c r="Q573" s="457"/>
    </row>
    <row r="574" spans="1:17" ht="12.75">
      <c r="A574" s="11"/>
      <c r="B574" s="127" t="s">
        <v>837</v>
      </c>
      <c r="C574" s="16"/>
      <c r="D574" s="16"/>
      <c r="E574" s="16"/>
      <c r="F574" s="742" t="s">
        <v>494</v>
      </c>
      <c r="G574" s="742"/>
      <c r="H574" s="742"/>
      <c r="I574" s="743"/>
      <c r="J574" s="119"/>
      <c r="K574" s="119"/>
      <c r="L574" s="119"/>
      <c r="M574" s="119"/>
      <c r="N574" s="119"/>
      <c r="O574" s="119"/>
      <c r="P574" s="119"/>
      <c r="Q574" s="457"/>
    </row>
    <row r="575" spans="1:17" ht="12.75">
      <c r="A575" s="11"/>
      <c r="B575" s="127"/>
      <c r="C575" s="11">
        <v>1</v>
      </c>
      <c r="D575" s="11"/>
      <c r="E575" s="11"/>
      <c r="F575" s="11"/>
      <c r="G575" s="742" t="s">
        <v>847</v>
      </c>
      <c r="H575" s="742"/>
      <c r="I575" s="743"/>
      <c r="J575" s="119"/>
      <c r="K575" s="119">
        <f>K576</f>
        <v>100</v>
      </c>
      <c r="L575" s="119"/>
      <c r="M575" s="119"/>
      <c r="N575" s="119">
        <f>N576</f>
        <v>450</v>
      </c>
      <c r="O575" s="119">
        <f>O576</f>
        <v>497</v>
      </c>
      <c r="P575" s="119">
        <f>P576</f>
        <v>497</v>
      </c>
      <c r="Q575" s="457">
        <f aca="true" t="shared" si="31" ref="Q575:Q586">P575/O575*100</f>
        <v>100</v>
      </c>
    </row>
    <row r="576" spans="1:17" ht="13.5">
      <c r="A576" s="11"/>
      <c r="B576" s="127"/>
      <c r="C576" s="16"/>
      <c r="D576" s="242">
        <v>2</v>
      </c>
      <c r="E576" s="18"/>
      <c r="F576" s="401"/>
      <c r="G576" s="401"/>
      <c r="H576" s="746" t="s">
        <v>867</v>
      </c>
      <c r="I576" s="747"/>
      <c r="J576" s="119">
        <v>0</v>
      </c>
      <c r="K576" s="243">
        <f>K577</f>
        <v>100</v>
      </c>
      <c r="L576" s="119"/>
      <c r="M576" s="119"/>
      <c r="N576" s="243">
        <f>N577+N578</f>
        <v>450</v>
      </c>
      <c r="O576" s="243">
        <f>O577+O578+O579</f>
        <v>497</v>
      </c>
      <c r="P576" s="243">
        <f>P577+P578+P579</f>
        <v>497</v>
      </c>
      <c r="Q576" s="457">
        <f t="shared" si="31"/>
        <v>100</v>
      </c>
    </row>
    <row r="577" spans="1:17" ht="12.75">
      <c r="A577" s="11"/>
      <c r="B577" s="127"/>
      <c r="C577" s="16"/>
      <c r="D577" s="16"/>
      <c r="E577" s="16"/>
      <c r="F577" s="398"/>
      <c r="G577" s="398"/>
      <c r="H577" s="399" t="s">
        <v>478</v>
      </c>
      <c r="I577" s="394" t="s">
        <v>1011</v>
      </c>
      <c r="J577" s="119">
        <v>0</v>
      </c>
      <c r="K577" s="199">
        <v>100</v>
      </c>
      <c r="L577" s="119"/>
      <c r="M577" s="119"/>
      <c r="N577" s="199">
        <v>100</v>
      </c>
      <c r="O577" s="199">
        <v>100</v>
      </c>
      <c r="P577" s="199">
        <v>100</v>
      </c>
      <c r="Q577" s="457">
        <f t="shared" si="31"/>
        <v>100</v>
      </c>
    </row>
    <row r="578" spans="1:17" ht="12.75">
      <c r="A578" s="11"/>
      <c r="B578" s="127"/>
      <c r="C578" s="16"/>
      <c r="D578" s="16"/>
      <c r="E578" s="16"/>
      <c r="F578" s="398"/>
      <c r="G578" s="398"/>
      <c r="H578" s="399"/>
      <c r="I578" s="394" t="s">
        <v>1042</v>
      </c>
      <c r="J578" s="119">
        <v>0</v>
      </c>
      <c r="K578" s="199">
        <v>0</v>
      </c>
      <c r="L578" s="119"/>
      <c r="M578" s="119"/>
      <c r="N578" s="199">
        <v>350</v>
      </c>
      <c r="O578" s="199">
        <v>350</v>
      </c>
      <c r="P578" s="199">
        <v>350</v>
      </c>
      <c r="Q578" s="457">
        <f t="shared" si="31"/>
        <v>100</v>
      </c>
    </row>
    <row r="579" spans="1:17" ht="12.75">
      <c r="A579" s="11"/>
      <c r="B579" s="127"/>
      <c r="C579" s="16"/>
      <c r="D579" s="16"/>
      <c r="E579" s="16"/>
      <c r="F579" s="398"/>
      <c r="G579" s="398"/>
      <c r="H579" s="399"/>
      <c r="I579" s="394" t="s">
        <v>1060</v>
      </c>
      <c r="J579" s="119">
        <v>0</v>
      </c>
      <c r="K579" s="199">
        <v>0</v>
      </c>
      <c r="L579" s="119"/>
      <c r="M579" s="119"/>
      <c r="N579" s="199">
        <v>0</v>
      </c>
      <c r="O579" s="199">
        <v>47</v>
      </c>
      <c r="P579" s="199">
        <v>47</v>
      </c>
      <c r="Q579" s="457">
        <f t="shared" si="31"/>
        <v>100</v>
      </c>
    </row>
    <row r="580" spans="1:17" ht="12.75">
      <c r="A580" s="11"/>
      <c r="B580" s="221"/>
      <c r="C580" s="11">
        <v>3</v>
      </c>
      <c r="D580" s="11"/>
      <c r="E580" s="11"/>
      <c r="F580" s="11"/>
      <c r="G580" s="11" t="s">
        <v>810</v>
      </c>
      <c r="H580" s="11"/>
      <c r="I580" s="11"/>
      <c r="J580" s="119">
        <f>J581+J582</f>
        <v>2080</v>
      </c>
      <c r="K580" s="119">
        <f>K581+K582</f>
        <v>2080</v>
      </c>
      <c r="L580" s="119"/>
      <c r="M580" s="119"/>
      <c r="N580" s="119">
        <f>N581+N582</f>
        <v>2080</v>
      </c>
      <c r="O580" s="119">
        <f>O581+O582</f>
        <v>2080</v>
      </c>
      <c r="P580" s="119">
        <f>P581+P582+P583</f>
        <v>1189</v>
      </c>
      <c r="Q580" s="457">
        <f t="shared" si="31"/>
        <v>57.16346153846153</v>
      </c>
    </row>
    <row r="581" spans="1:17" ht="12.75">
      <c r="A581" s="11"/>
      <c r="B581" s="221"/>
      <c r="C581" s="11"/>
      <c r="D581" s="11"/>
      <c r="E581" s="16">
        <v>4</v>
      </c>
      <c r="F581" s="205"/>
      <c r="G581" s="16"/>
      <c r="H581" s="395" t="s">
        <v>853</v>
      </c>
      <c r="I581" s="16"/>
      <c r="J581" s="199">
        <v>2004</v>
      </c>
      <c r="K581" s="199">
        <v>2004</v>
      </c>
      <c r="L581" s="119"/>
      <c r="M581" s="119"/>
      <c r="N581" s="199">
        <v>2004</v>
      </c>
      <c r="O581" s="199">
        <v>2004</v>
      </c>
      <c r="P581" s="199">
        <v>1130</v>
      </c>
      <c r="Q581" s="457">
        <f t="shared" si="31"/>
        <v>56.3872255489022</v>
      </c>
    </row>
    <row r="582" spans="1:17" ht="12.75">
      <c r="A582" s="11"/>
      <c r="B582" s="11"/>
      <c r="C582" s="11"/>
      <c r="D582" s="16"/>
      <c r="E582" s="16">
        <v>6</v>
      </c>
      <c r="F582" s="16"/>
      <c r="G582" s="16"/>
      <c r="H582" s="395" t="s">
        <v>856</v>
      </c>
      <c r="I582" s="16"/>
      <c r="J582" s="199">
        <v>76</v>
      </c>
      <c r="K582" s="199">
        <v>76</v>
      </c>
      <c r="L582" s="119"/>
      <c r="M582" s="119"/>
      <c r="N582" s="199">
        <v>76</v>
      </c>
      <c r="O582" s="199">
        <v>76</v>
      </c>
      <c r="P582" s="199">
        <v>53</v>
      </c>
      <c r="Q582" s="457">
        <f t="shared" si="31"/>
        <v>69.73684210526315</v>
      </c>
    </row>
    <row r="583" spans="1:17" ht="12.75">
      <c r="A583" s="11"/>
      <c r="B583" s="11"/>
      <c r="C583" s="11"/>
      <c r="D583" s="16"/>
      <c r="E583" s="16">
        <v>8</v>
      </c>
      <c r="F583" s="16"/>
      <c r="G583" s="16"/>
      <c r="H583" s="16" t="s">
        <v>1103</v>
      </c>
      <c r="I583" s="16"/>
      <c r="J583" s="119">
        <v>0</v>
      </c>
      <c r="K583" s="119">
        <v>0</v>
      </c>
      <c r="L583" s="119"/>
      <c r="M583" s="119"/>
      <c r="N583" s="119">
        <v>0</v>
      </c>
      <c r="O583" s="119">
        <v>0</v>
      </c>
      <c r="P583" s="199">
        <v>6</v>
      </c>
      <c r="Q583" s="457"/>
    </row>
    <row r="584" spans="1:17" ht="12.75">
      <c r="A584" s="11"/>
      <c r="B584" s="11"/>
      <c r="C584" s="11">
        <v>4</v>
      </c>
      <c r="D584" s="16"/>
      <c r="E584" s="16"/>
      <c r="F584" s="16"/>
      <c r="G584" s="205" t="s">
        <v>1062</v>
      </c>
      <c r="H584" s="16"/>
      <c r="I584" s="16"/>
      <c r="J584" s="119">
        <f aca="true" t="shared" si="32" ref="J584:P584">J585</f>
        <v>0</v>
      </c>
      <c r="K584" s="119">
        <f t="shared" si="32"/>
        <v>0</v>
      </c>
      <c r="L584" s="119">
        <f t="shared" si="32"/>
        <v>0</v>
      </c>
      <c r="M584" s="119">
        <f t="shared" si="32"/>
        <v>0</v>
      </c>
      <c r="N584" s="119">
        <f t="shared" si="32"/>
        <v>0</v>
      </c>
      <c r="O584" s="119">
        <f t="shared" si="32"/>
        <v>20</v>
      </c>
      <c r="P584" s="119">
        <f t="shared" si="32"/>
        <v>30</v>
      </c>
      <c r="Q584" s="457">
        <f t="shared" si="31"/>
        <v>150</v>
      </c>
    </row>
    <row r="585" spans="1:17" ht="12.75">
      <c r="A585" s="11"/>
      <c r="B585" s="11"/>
      <c r="C585" s="11"/>
      <c r="D585" s="16"/>
      <c r="E585" s="16"/>
      <c r="F585" s="16"/>
      <c r="G585" s="16"/>
      <c r="H585" s="16" t="s">
        <v>478</v>
      </c>
      <c r="I585" s="16" t="s">
        <v>1063</v>
      </c>
      <c r="J585" s="119">
        <v>0</v>
      </c>
      <c r="K585" s="119">
        <v>0</v>
      </c>
      <c r="L585" s="119"/>
      <c r="M585" s="119"/>
      <c r="N585" s="119">
        <v>0</v>
      </c>
      <c r="O585" s="199">
        <v>20</v>
      </c>
      <c r="P585" s="199">
        <v>30</v>
      </c>
      <c r="Q585" s="457">
        <f t="shared" si="31"/>
        <v>150</v>
      </c>
    </row>
    <row r="586" spans="1:17" ht="12.75">
      <c r="A586" s="11"/>
      <c r="B586" s="11"/>
      <c r="C586" s="11"/>
      <c r="D586" s="11"/>
      <c r="E586" s="11"/>
      <c r="F586" s="11" t="s">
        <v>482</v>
      </c>
      <c r="G586" s="11"/>
      <c r="H586" s="11"/>
      <c r="I586" s="11"/>
      <c r="J586" s="119">
        <f>J580</f>
        <v>2080</v>
      </c>
      <c r="K586" s="119">
        <f>K580+K575</f>
        <v>2180</v>
      </c>
      <c r="L586" s="119"/>
      <c r="M586" s="119"/>
      <c r="N586" s="119">
        <f>N580+N575</f>
        <v>2530</v>
      </c>
      <c r="O586" s="119">
        <f>O580+O575+O584</f>
        <v>2597</v>
      </c>
      <c r="P586" s="119">
        <f>P580+P575+P584</f>
        <v>1716</v>
      </c>
      <c r="Q586" s="457">
        <f t="shared" si="31"/>
        <v>66.0762418174817</v>
      </c>
    </row>
    <row r="587" spans="1:17" ht="14.25">
      <c r="A587" s="11"/>
      <c r="B587" s="11"/>
      <c r="C587" s="11"/>
      <c r="D587" s="11"/>
      <c r="E587" s="12"/>
      <c r="F587" s="11"/>
      <c r="G587" s="11"/>
      <c r="H587" s="11"/>
      <c r="I587" s="11"/>
      <c r="J587" s="119"/>
      <c r="K587" s="119"/>
      <c r="L587" s="119"/>
      <c r="M587" s="119"/>
      <c r="N587" s="119"/>
      <c r="O587" s="119"/>
      <c r="P587" s="119"/>
      <c r="Q587" s="457"/>
    </row>
    <row r="588" spans="1:17" ht="14.25">
      <c r="A588" s="328" t="s">
        <v>812</v>
      </c>
      <c r="B588" s="11"/>
      <c r="C588" s="11"/>
      <c r="D588" s="11"/>
      <c r="E588" s="12"/>
      <c r="F588" s="11"/>
      <c r="G588" s="11"/>
      <c r="H588" s="11"/>
      <c r="I588" s="11"/>
      <c r="J588" s="119"/>
      <c r="K588" s="119"/>
      <c r="L588" s="119"/>
      <c r="M588" s="119"/>
      <c r="N588" s="119"/>
      <c r="O588" s="119"/>
      <c r="P588" s="119"/>
      <c r="Q588" s="457"/>
    </row>
    <row r="589" spans="1:17" s="15" customFormat="1" ht="12.75">
      <c r="A589" s="11"/>
      <c r="B589" s="11">
        <v>1</v>
      </c>
      <c r="C589" s="11"/>
      <c r="D589" s="11"/>
      <c r="E589" s="11"/>
      <c r="F589" s="11" t="s">
        <v>816</v>
      </c>
      <c r="G589" s="11"/>
      <c r="H589" s="11"/>
      <c r="I589" s="11"/>
      <c r="J589" s="119"/>
      <c r="K589" s="119"/>
      <c r="L589" s="119"/>
      <c r="M589" s="119"/>
      <c r="N589" s="119"/>
      <c r="O589" s="119"/>
      <c r="P589" s="119"/>
      <c r="Q589" s="457"/>
    </row>
    <row r="590" spans="1:17" s="15" customFormat="1" ht="12.75">
      <c r="A590" s="11"/>
      <c r="B590" s="127" t="s">
        <v>837</v>
      </c>
      <c r="C590" s="16"/>
      <c r="D590" s="16"/>
      <c r="E590" s="16"/>
      <c r="F590" s="742" t="s">
        <v>494</v>
      </c>
      <c r="G590" s="742"/>
      <c r="H590" s="742"/>
      <c r="I590" s="743"/>
      <c r="J590" s="206"/>
      <c r="K590" s="206"/>
      <c r="L590" s="119"/>
      <c r="M590" s="119"/>
      <c r="N590" s="206"/>
      <c r="O590" s="206"/>
      <c r="P590" s="206"/>
      <c r="Q590" s="457"/>
    </row>
    <row r="591" spans="1:17" ht="12.75" customHeight="1">
      <c r="A591" s="16"/>
      <c r="B591" s="221"/>
      <c r="C591" s="11">
        <v>3</v>
      </c>
      <c r="D591" s="11"/>
      <c r="E591" s="11"/>
      <c r="F591" s="11"/>
      <c r="G591" s="11" t="s">
        <v>810</v>
      </c>
      <c r="H591" s="11"/>
      <c r="I591" s="11"/>
      <c r="J591" s="206">
        <f>J592+J593</f>
        <v>1101</v>
      </c>
      <c r="K591" s="206">
        <f>K592+K593</f>
        <v>1101</v>
      </c>
      <c r="L591" s="66"/>
      <c r="M591" s="66"/>
      <c r="N591" s="206">
        <f>N592+N593</f>
        <v>1101</v>
      </c>
      <c r="O591" s="206">
        <f>O592+O593</f>
        <v>1101</v>
      </c>
      <c r="P591" s="206">
        <f>P592+P593</f>
        <v>1212</v>
      </c>
      <c r="Q591" s="457">
        <f aca="true" t="shared" si="33" ref="Q591:Q596">P591/O591*100</f>
        <v>110.08174386920982</v>
      </c>
    </row>
    <row r="592" spans="1:17" ht="12.75">
      <c r="A592" s="16"/>
      <c r="B592" s="11"/>
      <c r="C592" s="11"/>
      <c r="D592" s="16"/>
      <c r="E592" s="16">
        <v>2</v>
      </c>
      <c r="F592" s="16"/>
      <c r="G592" s="16"/>
      <c r="H592" s="395" t="s">
        <v>855</v>
      </c>
      <c r="I592" s="129"/>
      <c r="J592" s="66">
        <v>867</v>
      </c>
      <c r="K592" s="66">
        <v>867</v>
      </c>
      <c r="L592" s="66"/>
      <c r="M592" s="66"/>
      <c r="N592" s="66">
        <v>867</v>
      </c>
      <c r="O592" s="66">
        <v>867</v>
      </c>
      <c r="P592" s="66">
        <v>1010</v>
      </c>
      <c r="Q592" s="457">
        <f t="shared" si="33"/>
        <v>116.49365628604383</v>
      </c>
    </row>
    <row r="593" spans="1:17" ht="12.75">
      <c r="A593" s="16"/>
      <c r="B593" s="11"/>
      <c r="C593" s="11"/>
      <c r="D593" s="16"/>
      <c r="E593" s="16">
        <v>6</v>
      </c>
      <c r="F593" s="16"/>
      <c r="G593" s="16"/>
      <c r="H593" s="395" t="s">
        <v>856</v>
      </c>
      <c r="I593" s="16"/>
      <c r="J593" s="66">
        <v>234</v>
      </c>
      <c r="K593" s="66">
        <v>234</v>
      </c>
      <c r="L593" s="66"/>
      <c r="M593" s="66"/>
      <c r="N593" s="66">
        <v>234</v>
      </c>
      <c r="O593" s="66">
        <v>234</v>
      </c>
      <c r="P593" s="66">
        <v>202</v>
      </c>
      <c r="Q593" s="457">
        <f t="shared" si="33"/>
        <v>86.32478632478633</v>
      </c>
    </row>
    <row r="594" spans="1:17" s="15" customFormat="1" ht="12.75" customHeight="1" hidden="1">
      <c r="A594" s="16"/>
      <c r="B594" s="11"/>
      <c r="C594" s="11"/>
      <c r="D594" s="11"/>
      <c r="E594" s="11"/>
      <c r="F594" s="11" t="s">
        <v>482</v>
      </c>
      <c r="G594" s="11"/>
      <c r="H594" s="11"/>
      <c r="I594" s="11"/>
      <c r="J594" s="66"/>
      <c r="K594" s="66"/>
      <c r="L594" s="66"/>
      <c r="M594" s="66"/>
      <c r="N594" s="66"/>
      <c r="O594" s="66"/>
      <c r="P594" s="66"/>
      <c r="Q594" s="457" t="e">
        <f t="shared" si="33"/>
        <v>#DIV/0!</v>
      </c>
    </row>
    <row r="595" spans="1:17" s="15" customFormat="1" ht="12.75" hidden="1">
      <c r="A595" s="16"/>
      <c r="B595" s="16"/>
      <c r="C595" s="16"/>
      <c r="D595" s="16"/>
      <c r="E595" s="16"/>
      <c r="F595" s="16"/>
      <c r="G595" s="16"/>
      <c r="H595" s="16"/>
      <c r="I595" s="16"/>
      <c r="J595" s="66"/>
      <c r="K595" s="66"/>
      <c r="L595" s="66"/>
      <c r="M595" s="66"/>
      <c r="N595" s="66"/>
      <c r="O595" s="66"/>
      <c r="P595" s="66"/>
      <c r="Q595" s="457" t="e">
        <f t="shared" si="33"/>
        <v>#DIV/0!</v>
      </c>
    </row>
    <row r="596" spans="1:17" ht="12.75">
      <c r="A596" s="11"/>
      <c r="B596" s="11"/>
      <c r="C596" s="11"/>
      <c r="D596" s="11"/>
      <c r="E596" s="11"/>
      <c r="F596" s="11" t="s">
        <v>482</v>
      </c>
      <c r="G596" s="205"/>
      <c r="H596" s="11"/>
      <c r="I596" s="11"/>
      <c r="J596" s="119">
        <f>J591</f>
        <v>1101</v>
      </c>
      <c r="K596" s="119">
        <f>K591</f>
        <v>1101</v>
      </c>
      <c r="L596" s="119"/>
      <c r="M596" s="119"/>
      <c r="N596" s="119">
        <f>N591</f>
        <v>1101</v>
      </c>
      <c r="O596" s="119">
        <f>O591</f>
        <v>1101</v>
      </c>
      <c r="P596" s="119">
        <f>P591</f>
        <v>1212</v>
      </c>
      <c r="Q596" s="457">
        <f t="shared" si="33"/>
        <v>110.08174386920982</v>
      </c>
    </row>
    <row r="597" spans="1:17" ht="12.75">
      <c r="A597" s="11"/>
      <c r="B597" s="11"/>
      <c r="C597" s="11"/>
      <c r="D597" s="11"/>
      <c r="E597" s="11"/>
      <c r="F597" s="11"/>
      <c r="G597" s="205"/>
      <c r="H597" s="11"/>
      <c r="I597" s="11"/>
      <c r="J597" s="119"/>
      <c r="K597" s="119"/>
      <c r="L597" s="119"/>
      <c r="M597" s="119"/>
      <c r="N597" s="119"/>
      <c r="O597" s="119"/>
      <c r="P597" s="119"/>
      <c r="Q597" s="457"/>
    </row>
    <row r="598" spans="1:17" ht="14.25">
      <c r="A598" s="726" t="s">
        <v>836</v>
      </c>
      <c r="B598" s="727"/>
      <c r="C598" s="727"/>
      <c r="D598" s="727"/>
      <c r="E598" s="727"/>
      <c r="F598" s="727"/>
      <c r="G598" s="727"/>
      <c r="H598" s="727"/>
      <c r="I598" s="745"/>
      <c r="J598" s="119"/>
      <c r="K598" s="119"/>
      <c r="L598" s="119"/>
      <c r="M598" s="119"/>
      <c r="N598" s="119"/>
      <c r="O598" s="119"/>
      <c r="P598" s="119"/>
      <c r="Q598" s="457"/>
    </row>
    <row r="599" spans="1:17" ht="14.25">
      <c r="A599" s="331"/>
      <c r="B599" s="127" t="s">
        <v>837</v>
      </c>
      <c r="C599" s="16"/>
      <c r="D599" s="16"/>
      <c r="E599" s="16"/>
      <c r="F599" s="742" t="s">
        <v>494</v>
      </c>
      <c r="G599" s="742"/>
      <c r="H599" s="742"/>
      <c r="I599" s="743"/>
      <c r="J599" s="119"/>
      <c r="K599" s="119"/>
      <c r="L599" s="119"/>
      <c r="M599" s="119"/>
      <c r="N599" s="119"/>
      <c r="O599" s="119"/>
      <c r="P599" s="119"/>
      <c r="Q599" s="457"/>
    </row>
    <row r="600" spans="1:17" ht="14.25">
      <c r="A600" s="331"/>
      <c r="B600" s="205"/>
      <c r="C600" s="205">
        <v>5</v>
      </c>
      <c r="D600" s="205"/>
      <c r="E600" s="205"/>
      <c r="F600" s="16"/>
      <c r="G600" s="393" t="s">
        <v>865</v>
      </c>
      <c r="H600" s="394"/>
      <c r="I600" s="394"/>
      <c r="J600" s="119">
        <f>J601</f>
        <v>13145</v>
      </c>
      <c r="K600" s="119">
        <f>K601</f>
        <v>13442</v>
      </c>
      <c r="L600" s="119"/>
      <c r="M600" s="119"/>
      <c r="N600" s="119">
        <f>N601</f>
        <v>13540</v>
      </c>
      <c r="O600" s="119">
        <f>O601</f>
        <v>13540</v>
      </c>
      <c r="P600" s="119">
        <f>P601</f>
        <v>10899</v>
      </c>
      <c r="Q600" s="457">
        <f>P600/O600*100</f>
        <v>80.49483013293944</v>
      </c>
    </row>
    <row r="601" spans="1:17" ht="14.25">
      <c r="A601" s="331"/>
      <c r="B601" s="205"/>
      <c r="C601" s="221"/>
      <c r="D601" s="221"/>
      <c r="E601" s="221">
        <v>4</v>
      </c>
      <c r="F601" s="221"/>
      <c r="G601" s="16"/>
      <c r="H601" s="389" t="s">
        <v>866</v>
      </c>
      <c r="I601" s="129"/>
      <c r="J601" s="199">
        <v>13145</v>
      </c>
      <c r="K601" s="199">
        <v>13442</v>
      </c>
      <c r="L601" s="119"/>
      <c r="M601" s="119"/>
      <c r="N601" s="199">
        <v>13540</v>
      </c>
      <c r="O601" s="199">
        <v>13540</v>
      </c>
      <c r="P601" s="199">
        <v>10899</v>
      </c>
      <c r="Q601" s="457">
        <f>P601/O601*100</f>
        <v>80.49483013293944</v>
      </c>
    </row>
    <row r="602" spans="1:17" ht="14.25">
      <c r="A602" s="331"/>
      <c r="B602" s="127">
        <v>2</v>
      </c>
      <c r="C602" s="16"/>
      <c r="D602" s="16"/>
      <c r="E602" s="16"/>
      <c r="F602" s="742" t="s">
        <v>868</v>
      </c>
      <c r="G602" s="742"/>
      <c r="H602" s="742"/>
      <c r="I602" s="743"/>
      <c r="J602" s="119"/>
      <c r="K602" s="119"/>
      <c r="L602" s="119"/>
      <c r="M602" s="119"/>
      <c r="N602" s="119"/>
      <c r="O602" s="119"/>
      <c r="P602" s="119"/>
      <c r="Q602" s="457"/>
    </row>
    <row r="603" spans="1:17" ht="14.25">
      <c r="A603" s="331"/>
      <c r="B603" s="205"/>
      <c r="C603" s="205">
        <v>4</v>
      </c>
      <c r="D603" s="205"/>
      <c r="E603" s="205"/>
      <c r="F603" s="16"/>
      <c r="G603" s="393" t="s">
        <v>865</v>
      </c>
      <c r="H603" s="394"/>
      <c r="I603" s="394"/>
      <c r="J603" s="206">
        <f>J604</f>
        <v>500</v>
      </c>
      <c r="K603" s="206">
        <f>K604</f>
        <v>500</v>
      </c>
      <c r="L603" s="119"/>
      <c r="M603" s="119"/>
      <c r="N603" s="206">
        <f>N604</f>
        <v>500</v>
      </c>
      <c r="O603" s="206">
        <f>O604</f>
        <v>500</v>
      </c>
      <c r="P603" s="206">
        <f>P604</f>
        <v>37</v>
      </c>
      <c r="Q603" s="457">
        <f>P603/O603*100</f>
        <v>7.3999999999999995</v>
      </c>
    </row>
    <row r="604" spans="1:17" ht="14.25">
      <c r="A604" s="331"/>
      <c r="B604" s="205"/>
      <c r="C604" s="221"/>
      <c r="D604" s="221"/>
      <c r="E604" s="221">
        <v>4</v>
      </c>
      <c r="F604" s="221"/>
      <c r="G604" s="16"/>
      <c r="H604" s="389" t="s">
        <v>866</v>
      </c>
      <c r="I604" s="129"/>
      <c r="J604" s="199">
        <v>500</v>
      </c>
      <c r="K604" s="199">
        <v>500</v>
      </c>
      <c r="L604" s="119"/>
      <c r="M604" s="119"/>
      <c r="N604" s="199">
        <v>500</v>
      </c>
      <c r="O604" s="199">
        <v>500</v>
      </c>
      <c r="P604" s="199">
        <v>37</v>
      </c>
      <c r="Q604" s="457">
        <f>P604/O604*100</f>
        <v>7.3999999999999995</v>
      </c>
    </row>
    <row r="605" spans="1:17" ht="12.75">
      <c r="A605" s="11"/>
      <c r="B605" s="205"/>
      <c r="C605" s="205"/>
      <c r="D605" s="205"/>
      <c r="E605" s="205"/>
      <c r="F605" s="205" t="s">
        <v>482</v>
      </c>
      <c r="G605" s="205"/>
      <c r="H605" s="205"/>
      <c r="I605" s="205"/>
      <c r="J605" s="119">
        <f>J600+J603</f>
        <v>13645</v>
      </c>
      <c r="K605" s="119">
        <f>K600+K603</f>
        <v>13942</v>
      </c>
      <c r="L605" s="119"/>
      <c r="M605" s="119"/>
      <c r="N605" s="119">
        <f>N600+N603</f>
        <v>14040</v>
      </c>
      <c r="O605" s="119">
        <f>O600+O603</f>
        <v>14040</v>
      </c>
      <c r="P605" s="119">
        <f>P600+P603</f>
        <v>10936</v>
      </c>
      <c r="Q605" s="457">
        <f>P605/O605*100</f>
        <v>77.89173789173789</v>
      </c>
    </row>
    <row r="606" spans="1:17" ht="12.75">
      <c r="A606" s="11"/>
      <c r="B606" s="205"/>
      <c r="C606" s="221"/>
      <c r="D606" s="221"/>
      <c r="E606" s="221"/>
      <c r="F606" s="221"/>
      <c r="G606" s="221"/>
      <c r="H606" s="221"/>
      <c r="I606" s="221"/>
      <c r="J606" s="199"/>
      <c r="K606" s="199"/>
      <c r="L606" s="119"/>
      <c r="M606" s="119"/>
      <c r="N606" s="199"/>
      <c r="O606" s="199"/>
      <c r="P606" s="199"/>
      <c r="Q606" s="457"/>
    </row>
    <row r="607" spans="1:17" ht="12.75" hidden="1">
      <c r="A607" s="11"/>
      <c r="B607" s="205"/>
      <c r="C607" s="205"/>
      <c r="D607" s="205"/>
      <c r="E607" s="205"/>
      <c r="F607" s="205"/>
      <c r="G607" s="205"/>
      <c r="H607" s="205"/>
      <c r="I607" s="205"/>
      <c r="J607" s="119"/>
      <c r="K607" s="119"/>
      <c r="L607" s="119"/>
      <c r="M607" s="119"/>
      <c r="N607" s="119"/>
      <c r="O607" s="119"/>
      <c r="P607" s="119"/>
      <c r="Q607" s="457" t="e">
        <f>P607/O607*100</f>
        <v>#DIV/0!</v>
      </c>
    </row>
    <row r="608" spans="1:17" ht="12.75" hidden="1">
      <c r="A608" s="16"/>
      <c r="B608" s="16"/>
      <c r="C608" s="16"/>
      <c r="D608" s="16"/>
      <c r="E608" s="16"/>
      <c r="F608" s="16"/>
      <c r="G608" s="16"/>
      <c r="H608" s="16"/>
      <c r="I608" s="16"/>
      <c r="J608" s="66"/>
      <c r="K608" s="66"/>
      <c r="L608" s="66"/>
      <c r="M608" s="66"/>
      <c r="N608" s="66"/>
      <c r="O608" s="66"/>
      <c r="P608" s="66"/>
      <c r="Q608" s="457" t="e">
        <f aca="true" t="shared" si="34" ref="Q608:Q673">P608/O608*100</f>
        <v>#DIV/0!</v>
      </c>
    </row>
    <row r="609" spans="1:17" ht="14.25">
      <c r="A609" s="16"/>
      <c r="B609" s="16"/>
      <c r="C609" s="16"/>
      <c r="D609" s="16"/>
      <c r="E609" s="12" t="s">
        <v>817</v>
      </c>
      <c r="F609" s="16"/>
      <c r="G609" s="16"/>
      <c r="H609" s="16"/>
      <c r="I609" s="16"/>
      <c r="J609" s="206">
        <f>J605+J596+J586</f>
        <v>16826</v>
      </c>
      <c r="K609" s="206">
        <f>K605+K596+K586</f>
        <v>17223</v>
      </c>
      <c r="L609" s="66"/>
      <c r="M609" s="66"/>
      <c r="N609" s="206">
        <f>N605+N596+N586</f>
        <v>17671</v>
      </c>
      <c r="O609" s="206">
        <f>O605+O596+O586</f>
        <v>17738</v>
      </c>
      <c r="P609" s="206">
        <f>P605+P596+P586</f>
        <v>13864</v>
      </c>
      <c r="Q609" s="457">
        <f t="shared" si="34"/>
        <v>78.15988273762544</v>
      </c>
    </row>
    <row r="610" spans="1:17" ht="13.5">
      <c r="A610" s="16"/>
      <c r="B610" s="127" t="s">
        <v>837</v>
      </c>
      <c r="C610" s="16"/>
      <c r="D610" s="16"/>
      <c r="E610" s="16"/>
      <c r="F610" s="742" t="s">
        <v>494</v>
      </c>
      <c r="G610" s="742"/>
      <c r="H610" s="742"/>
      <c r="I610" s="743"/>
      <c r="J610" s="243">
        <f>J613+J620</f>
        <v>16326</v>
      </c>
      <c r="K610" s="243">
        <f>K613+K620+K611</f>
        <v>16723</v>
      </c>
      <c r="L610" s="66"/>
      <c r="M610" s="66"/>
      <c r="N610" s="243">
        <f>N613+N620+N611</f>
        <v>17171</v>
      </c>
      <c r="O610" s="243">
        <f>O613+O620+O611+O621+O618</f>
        <v>17238</v>
      </c>
      <c r="P610" s="243">
        <f>P613+P620+P611+P621+P618</f>
        <v>13827</v>
      </c>
      <c r="Q610" s="457">
        <f t="shared" si="34"/>
        <v>80.21232161503656</v>
      </c>
    </row>
    <row r="611" spans="1:17" ht="13.5">
      <c r="A611" s="16"/>
      <c r="B611" s="127"/>
      <c r="C611" s="11">
        <v>1</v>
      </c>
      <c r="D611" s="11"/>
      <c r="E611" s="11"/>
      <c r="F611" s="11"/>
      <c r="G611" s="742" t="s">
        <v>847</v>
      </c>
      <c r="H611" s="742"/>
      <c r="I611" s="743"/>
      <c r="J611" s="243">
        <v>0</v>
      </c>
      <c r="K611" s="206">
        <f>K612</f>
        <v>100</v>
      </c>
      <c r="L611" s="66"/>
      <c r="M611" s="66"/>
      <c r="N611" s="206">
        <f>N612</f>
        <v>450</v>
      </c>
      <c r="O611" s="206">
        <f>O612</f>
        <v>497</v>
      </c>
      <c r="P611" s="206">
        <f>P612</f>
        <v>497</v>
      </c>
      <c r="Q611" s="457">
        <f t="shared" si="34"/>
        <v>100</v>
      </c>
    </row>
    <row r="612" spans="1:17" ht="13.5">
      <c r="A612" s="16"/>
      <c r="B612" s="127"/>
      <c r="C612" s="16"/>
      <c r="D612" s="242">
        <v>2</v>
      </c>
      <c r="E612" s="18"/>
      <c r="F612" s="401"/>
      <c r="G612" s="401"/>
      <c r="H612" s="746" t="s">
        <v>867</v>
      </c>
      <c r="I612" s="747"/>
      <c r="J612" s="243">
        <v>0</v>
      </c>
      <c r="K612" s="243">
        <f>K576</f>
        <v>100</v>
      </c>
      <c r="L612" s="66"/>
      <c r="M612" s="66"/>
      <c r="N612" s="243">
        <f>N576</f>
        <v>450</v>
      </c>
      <c r="O612" s="243">
        <f>O576</f>
        <v>497</v>
      </c>
      <c r="P612" s="243">
        <f>P576</f>
        <v>497</v>
      </c>
      <c r="Q612" s="457">
        <f t="shared" si="34"/>
        <v>100</v>
      </c>
    </row>
    <row r="613" spans="1:17" s="15" customFormat="1" ht="12.75">
      <c r="A613" s="16"/>
      <c r="B613" s="221"/>
      <c r="C613" s="11">
        <v>3</v>
      </c>
      <c r="D613" s="11"/>
      <c r="E613" s="11"/>
      <c r="F613" s="11"/>
      <c r="G613" s="11" t="s">
        <v>810</v>
      </c>
      <c r="H613" s="11"/>
      <c r="I613" s="11"/>
      <c r="J613" s="206">
        <f>J614+J615+J616</f>
        <v>3181</v>
      </c>
      <c r="K613" s="206">
        <f>K614+K615+K616</f>
        <v>3181</v>
      </c>
      <c r="L613" s="206"/>
      <c r="M613" s="206"/>
      <c r="N613" s="206">
        <f>N614+N615+N616</f>
        <v>3181</v>
      </c>
      <c r="O613" s="206">
        <f>O614+O615+O616</f>
        <v>3181</v>
      </c>
      <c r="P613" s="206">
        <f>P614+P615+P616+P617</f>
        <v>2401</v>
      </c>
      <c r="Q613" s="457">
        <f t="shared" si="34"/>
        <v>75.47940899088337</v>
      </c>
    </row>
    <row r="614" spans="1:17" ht="12.75">
      <c r="A614" s="16"/>
      <c r="B614" s="16"/>
      <c r="C614" s="11"/>
      <c r="D614" s="16"/>
      <c r="E614" s="16">
        <v>2</v>
      </c>
      <c r="F614" s="16"/>
      <c r="G614" s="16"/>
      <c r="H614" s="395" t="s">
        <v>855</v>
      </c>
      <c r="I614" s="129"/>
      <c r="J614" s="66">
        <f>J592</f>
        <v>867</v>
      </c>
      <c r="K614" s="66">
        <f>K592</f>
        <v>867</v>
      </c>
      <c r="L614" s="66"/>
      <c r="M614" s="66"/>
      <c r="N614" s="66">
        <f>N592</f>
        <v>867</v>
      </c>
      <c r="O614" s="66">
        <f>O592</f>
        <v>867</v>
      </c>
      <c r="P614" s="66">
        <f>P592</f>
        <v>1010</v>
      </c>
      <c r="Q614" s="457">
        <f t="shared" si="34"/>
        <v>116.49365628604383</v>
      </c>
    </row>
    <row r="615" spans="1:17" ht="12.75">
      <c r="A615" s="16"/>
      <c r="B615" s="16"/>
      <c r="C615" s="11"/>
      <c r="D615" s="16"/>
      <c r="E615" s="16">
        <v>4</v>
      </c>
      <c r="F615" s="205"/>
      <c r="G615" s="16"/>
      <c r="H615" s="395" t="s">
        <v>853</v>
      </c>
      <c r="I615" s="16"/>
      <c r="J615" s="199">
        <f>J581</f>
        <v>2004</v>
      </c>
      <c r="K615" s="199">
        <f>K581</f>
        <v>2004</v>
      </c>
      <c r="L615" s="206"/>
      <c r="M615" s="206"/>
      <c r="N615" s="199">
        <f>N581</f>
        <v>2004</v>
      </c>
      <c r="O615" s="199">
        <f>O581</f>
        <v>2004</v>
      </c>
      <c r="P615" s="199">
        <f>P581</f>
        <v>1130</v>
      </c>
      <c r="Q615" s="457">
        <f t="shared" si="34"/>
        <v>56.3872255489022</v>
      </c>
    </row>
    <row r="616" spans="1:17" ht="12.75">
      <c r="A616" s="16"/>
      <c r="B616" s="16"/>
      <c r="C616" s="11"/>
      <c r="D616" s="16"/>
      <c r="E616" s="16">
        <v>6</v>
      </c>
      <c r="F616" s="16"/>
      <c r="G616" s="16"/>
      <c r="H616" s="395" t="s">
        <v>856</v>
      </c>
      <c r="I616" s="16"/>
      <c r="J616" s="199">
        <f>J582+J593</f>
        <v>310</v>
      </c>
      <c r="K616" s="199">
        <f>K582+K593</f>
        <v>310</v>
      </c>
      <c r="L616" s="206"/>
      <c r="M616" s="206"/>
      <c r="N616" s="199">
        <f>N582+N593</f>
        <v>310</v>
      </c>
      <c r="O616" s="199">
        <f>O582+O593</f>
        <v>310</v>
      </c>
      <c r="P616" s="199">
        <f>P582+P593</f>
        <v>255</v>
      </c>
      <c r="Q616" s="457">
        <f t="shared" si="34"/>
        <v>82.25806451612904</v>
      </c>
    </row>
    <row r="617" spans="1:17" ht="12.75">
      <c r="A617" s="16"/>
      <c r="B617" s="16"/>
      <c r="C617" s="11"/>
      <c r="D617" s="16"/>
      <c r="E617" s="16">
        <v>8</v>
      </c>
      <c r="F617" s="16"/>
      <c r="G617" s="16"/>
      <c r="H617" s="16" t="s">
        <v>1103</v>
      </c>
      <c r="I617" s="16"/>
      <c r="J617" s="199">
        <v>0</v>
      </c>
      <c r="K617" s="199">
        <v>0</v>
      </c>
      <c r="L617" s="206"/>
      <c r="M617" s="206"/>
      <c r="N617" s="199">
        <v>0</v>
      </c>
      <c r="O617" s="199">
        <v>0</v>
      </c>
      <c r="P617" s="199">
        <f>P583</f>
        <v>6</v>
      </c>
      <c r="Q617" s="457"/>
    </row>
    <row r="618" spans="1:17" ht="12.75">
      <c r="A618" s="16"/>
      <c r="B618" s="16"/>
      <c r="C618" s="205">
        <v>4</v>
      </c>
      <c r="D618" s="221"/>
      <c r="E618" s="221"/>
      <c r="F618" s="221"/>
      <c r="G618" s="205" t="s">
        <v>1062</v>
      </c>
      <c r="H618" s="389"/>
      <c r="I618" s="129"/>
      <c r="J618" s="199">
        <v>0</v>
      </c>
      <c r="K618" s="199">
        <v>0</v>
      </c>
      <c r="L618" s="206"/>
      <c r="M618" s="206"/>
      <c r="N618" s="199">
        <v>0</v>
      </c>
      <c r="O618" s="199">
        <f>O584</f>
        <v>20</v>
      </c>
      <c r="P618" s="199">
        <f>P584</f>
        <v>30</v>
      </c>
      <c r="Q618" s="457">
        <f t="shared" si="34"/>
        <v>150</v>
      </c>
    </row>
    <row r="619" spans="1:17" ht="12.75">
      <c r="A619" s="16"/>
      <c r="B619" s="11"/>
      <c r="C619" s="205">
        <v>5</v>
      </c>
      <c r="D619" s="205"/>
      <c r="E619" s="205"/>
      <c r="G619" s="393" t="s">
        <v>865</v>
      </c>
      <c r="H619" s="394"/>
      <c r="I619" s="394"/>
      <c r="J619" s="199">
        <f>J620</f>
        <v>13145</v>
      </c>
      <c r="K619" s="199">
        <f>K620</f>
        <v>13442</v>
      </c>
      <c r="L619" s="206"/>
      <c r="M619" s="206"/>
      <c r="N619" s="199">
        <f>N620</f>
        <v>13540</v>
      </c>
      <c r="O619" s="199">
        <f>O620</f>
        <v>13540</v>
      </c>
      <c r="P619" s="199">
        <f>P620</f>
        <v>10899</v>
      </c>
      <c r="Q619" s="457">
        <f t="shared" si="34"/>
        <v>80.49483013293944</v>
      </c>
    </row>
    <row r="620" spans="1:17" ht="12.75">
      <c r="A620" s="16"/>
      <c r="B620" s="11"/>
      <c r="C620" s="221"/>
      <c r="D620" s="221"/>
      <c r="E620" s="221">
        <v>4</v>
      </c>
      <c r="F620" s="221"/>
      <c r="G620" s="16"/>
      <c r="H620" s="389" t="s">
        <v>866</v>
      </c>
      <c r="I620" s="129"/>
      <c r="J620" s="199">
        <f>J601</f>
        <v>13145</v>
      </c>
      <c r="K620" s="199">
        <f>K601</f>
        <v>13442</v>
      </c>
      <c r="L620" s="206"/>
      <c r="M620" s="206"/>
      <c r="N620" s="199">
        <f>N601</f>
        <v>13540</v>
      </c>
      <c r="O620" s="199">
        <f>O601</f>
        <v>13540</v>
      </c>
      <c r="P620" s="199">
        <f>P601</f>
        <v>10899</v>
      </c>
      <c r="Q620" s="457">
        <f t="shared" si="34"/>
        <v>80.49483013293944</v>
      </c>
    </row>
    <row r="621" spans="1:17" ht="12.75" hidden="1">
      <c r="A621" s="16"/>
      <c r="B621" s="11"/>
      <c r="J621" s="206"/>
      <c r="K621" s="206"/>
      <c r="L621" s="206"/>
      <c r="M621" s="206"/>
      <c r="N621" s="206"/>
      <c r="O621" s="206"/>
      <c r="P621" s="206"/>
      <c r="Q621" s="457" t="e">
        <f t="shared" si="34"/>
        <v>#DIV/0!</v>
      </c>
    </row>
    <row r="622" spans="1:17" ht="13.5">
      <c r="A622" s="16"/>
      <c r="B622" s="127">
        <v>2</v>
      </c>
      <c r="C622" s="16"/>
      <c r="D622" s="16"/>
      <c r="E622" s="16"/>
      <c r="F622" s="742" t="s">
        <v>868</v>
      </c>
      <c r="G622" s="742"/>
      <c r="H622" s="742"/>
      <c r="I622" s="743"/>
      <c r="J622" s="243">
        <f>J623</f>
        <v>500</v>
      </c>
      <c r="K622" s="243">
        <f>K623</f>
        <v>500</v>
      </c>
      <c r="L622" s="206"/>
      <c r="M622" s="206"/>
      <c r="N622" s="243">
        <f aca="true" t="shared" si="35" ref="N622:P623">N623</f>
        <v>500</v>
      </c>
      <c r="O622" s="243">
        <f t="shared" si="35"/>
        <v>500</v>
      </c>
      <c r="P622" s="243">
        <f t="shared" si="35"/>
        <v>37</v>
      </c>
      <c r="Q622" s="457">
        <f t="shared" si="34"/>
        <v>7.3999999999999995</v>
      </c>
    </row>
    <row r="623" spans="1:17" ht="12.75">
      <c r="A623" s="16"/>
      <c r="B623" s="205"/>
      <c r="C623" s="205">
        <v>4</v>
      </c>
      <c r="D623" s="205"/>
      <c r="E623" s="205"/>
      <c r="F623" s="16"/>
      <c r="G623" s="393" t="s">
        <v>865</v>
      </c>
      <c r="H623" s="394"/>
      <c r="I623" s="394"/>
      <c r="J623" s="199">
        <f>J624</f>
        <v>500</v>
      </c>
      <c r="K623" s="199">
        <f>K624</f>
        <v>500</v>
      </c>
      <c r="L623" s="206"/>
      <c r="M623" s="206"/>
      <c r="N623" s="199">
        <f t="shared" si="35"/>
        <v>500</v>
      </c>
      <c r="O623" s="199">
        <f t="shared" si="35"/>
        <v>500</v>
      </c>
      <c r="P623" s="199">
        <f t="shared" si="35"/>
        <v>37</v>
      </c>
      <c r="Q623" s="457">
        <f t="shared" si="34"/>
        <v>7.3999999999999995</v>
      </c>
    </row>
    <row r="624" spans="1:17" ht="12.75">
      <c r="A624" s="16"/>
      <c r="B624" s="205"/>
      <c r="C624" s="221"/>
      <c r="D624" s="221"/>
      <c r="E624" s="221">
        <v>4</v>
      </c>
      <c r="F624" s="221"/>
      <c r="G624" s="16"/>
      <c r="H624" s="389" t="s">
        <v>866</v>
      </c>
      <c r="I624" s="129"/>
      <c r="J624" s="199">
        <f>J604</f>
        <v>500</v>
      </c>
      <c r="K624" s="199">
        <f>K604</f>
        <v>500</v>
      </c>
      <c r="L624" s="206"/>
      <c r="M624" s="206"/>
      <c r="N624" s="199">
        <f>N604</f>
        <v>500</v>
      </c>
      <c r="O624" s="199">
        <f>O604</f>
        <v>500</v>
      </c>
      <c r="P624" s="199">
        <f>P604</f>
        <v>37</v>
      </c>
      <c r="Q624" s="457">
        <f t="shared" si="34"/>
        <v>7.3999999999999995</v>
      </c>
    </row>
    <row r="625" spans="1:17" ht="12.75">
      <c r="A625" s="11"/>
      <c r="B625" s="11"/>
      <c r="C625" s="11"/>
      <c r="D625" s="11"/>
      <c r="E625" s="11"/>
      <c r="F625" s="11" t="s">
        <v>482</v>
      </c>
      <c r="G625" s="11"/>
      <c r="H625" s="11"/>
      <c r="I625" s="11"/>
      <c r="J625" s="119">
        <f>J610+J622</f>
        <v>16826</v>
      </c>
      <c r="K625" s="119">
        <f>K610+K622</f>
        <v>17223</v>
      </c>
      <c r="L625" s="119"/>
      <c r="M625" s="119"/>
      <c r="N625" s="119">
        <f>N610+N622</f>
        <v>17671</v>
      </c>
      <c r="O625" s="119">
        <f>O610+O622</f>
        <v>17738</v>
      </c>
      <c r="P625" s="119">
        <f>P610+P622</f>
        <v>13864</v>
      </c>
      <c r="Q625" s="457">
        <f t="shared" si="34"/>
        <v>78.15988273762544</v>
      </c>
    </row>
    <row r="626" spans="1:17" ht="12.75">
      <c r="A626" s="16"/>
      <c r="B626" s="16"/>
      <c r="C626" s="16"/>
      <c r="D626" s="16"/>
      <c r="E626" s="16"/>
      <c r="F626" s="16"/>
      <c r="G626" s="16"/>
      <c r="H626" s="16"/>
      <c r="I626" s="16"/>
      <c r="J626" s="66"/>
      <c r="K626" s="66"/>
      <c r="L626" s="66"/>
      <c r="M626" s="66"/>
      <c r="N626" s="66"/>
      <c r="O626" s="66"/>
      <c r="P626" s="66"/>
      <c r="Q626" s="457"/>
    </row>
    <row r="627" spans="1:17" ht="12.75" hidden="1">
      <c r="A627" s="16"/>
      <c r="B627" s="16"/>
      <c r="C627" s="11"/>
      <c r="D627" s="11"/>
      <c r="E627" s="11"/>
      <c r="F627" s="11" t="s">
        <v>482</v>
      </c>
      <c r="G627" s="205"/>
      <c r="H627" s="11"/>
      <c r="I627" s="11"/>
      <c r="J627" s="66"/>
      <c r="K627" s="66"/>
      <c r="L627" s="66"/>
      <c r="M627" s="66"/>
      <c r="N627" s="66"/>
      <c r="O627" s="66"/>
      <c r="P627" s="66"/>
      <c r="Q627" s="457"/>
    </row>
    <row r="628" spans="1:17" ht="12.75" hidden="1">
      <c r="A628" s="16"/>
      <c r="B628" s="16"/>
      <c r="C628" s="16"/>
      <c r="D628" s="16"/>
      <c r="E628" s="16"/>
      <c r="F628" s="16"/>
      <c r="G628" s="16"/>
      <c r="H628" s="16"/>
      <c r="I628" s="16"/>
      <c r="J628" s="66"/>
      <c r="K628" s="66"/>
      <c r="L628" s="66"/>
      <c r="M628" s="66"/>
      <c r="N628" s="66"/>
      <c r="O628" s="66"/>
      <c r="P628" s="66"/>
      <c r="Q628" s="457"/>
    </row>
    <row r="629" spans="1:17" ht="12.75" hidden="1">
      <c r="A629" s="16"/>
      <c r="B629" s="16"/>
      <c r="C629" s="16"/>
      <c r="D629" s="16"/>
      <c r="E629" s="16"/>
      <c r="F629" s="16"/>
      <c r="G629" s="16"/>
      <c r="H629" s="16"/>
      <c r="I629" s="16"/>
      <c r="J629" s="66"/>
      <c r="K629" s="66"/>
      <c r="L629" s="66"/>
      <c r="M629" s="66"/>
      <c r="N629" s="66"/>
      <c r="O629" s="66"/>
      <c r="P629" s="66"/>
      <c r="Q629" s="457"/>
    </row>
    <row r="630" spans="1:17" ht="12.75" hidden="1">
      <c r="A630" s="16"/>
      <c r="B630" s="16"/>
      <c r="C630" s="16"/>
      <c r="D630" s="16"/>
      <c r="E630" s="16"/>
      <c r="F630" s="16"/>
      <c r="G630" s="16"/>
      <c r="H630" s="16"/>
      <c r="I630" s="16"/>
      <c r="J630" s="66"/>
      <c r="K630" s="66"/>
      <c r="L630" s="66"/>
      <c r="M630" s="66"/>
      <c r="N630" s="66"/>
      <c r="O630" s="66"/>
      <c r="P630" s="66"/>
      <c r="Q630" s="457"/>
    </row>
    <row r="631" spans="1:17" ht="12.75" hidden="1">
      <c r="A631" s="16"/>
      <c r="B631" s="16"/>
      <c r="C631" s="16"/>
      <c r="D631" s="16"/>
      <c r="E631" s="16"/>
      <c r="F631" s="16"/>
      <c r="G631" s="16"/>
      <c r="H631" s="16"/>
      <c r="I631" s="16"/>
      <c r="J631" s="66"/>
      <c r="K631" s="66"/>
      <c r="L631" s="66"/>
      <c r="M631" s="66"/>
      <c r="N631" s="66"/>
      <c r="O631" s="66"/>
      <c r="P631" s="66"/>
      <c r="Q631" s="457"/>
    </row>
    <row r="632" spans="1:17" ht="12.75">
      <c r="A632" s="16"/>
      <c r="B632" s="16"/>
      <c r="C632" s="16"/>
      <c r="D632" s="16"/>
      <c r="E632" s="16"/>
      <c r="F632" s="16"/>
      <c r="G632" s="16"/>
      <c r="H632" s="16"/>
      <c r="I632" s="16"/>
      <c r="J632" s="66"/>
      <c r="K632" s="66"/>
      <c r="L632" s="66"/>
      <c r="M632" s="66"/>
      <c r="N632" s="66"/>
      <c r="O632" s="66"/>
      <c r="P632" s="66"/>
      <c r="Q632" s="457"/>
    </row>
    <row r="633" spans="1:17" ht="12.75" hidden="1">
      <c r="A633" s="16"/>
      <c r="B633" s="16"/>
      <c r="C633" s="16"/>
      <c r="D633" s="16"/>
      <c r="E633" s="16"/>
      <c r="F633" s="16"/>
      <c r="G633" s="16"/>
      <c r="H633" s="16"/>
      <c r="I633" s="16"/>
      <c r="J633" s="66"/>
      <c r="K633" s="66"/>
      <c r="L633" s="66"/>
      <c r="M633" s="66"/>
      <c r="N633" s="66"/>
      <c r="O633" s="66"/>
      <c r="P633" s="66"/>
      <c r="Q633" s="457" t="e">
        <f t="shared" si="34"/>
        <v>#DIV/0!</v>
      </c>
    </row>
    <row r="634" spans="1:17" ht="27" customHeight="1">
      <c r="A634" s="11"/>
      <c r="B634" s="11"/>
      <c r="C634" s="11"/>
      <c r="D634" s="11"/>
      <c r="E634" s="735" t="s">
        <v>750</v>
      </c>
      <c r="F634" s="736"/>
      <c r="G634" s="736"/>
      <c r="H634" s="736"/>
      <c r="I634" s="736"/>
      <c r="J634" s="223">
        <f>J625+J528+J457+J373</f>
        <v>426263</v>
      </c>
      <c r="K634" s="223">
        <f>K625+K528+K457+K373</f>
        <v>710495</v>
      </c>
      <c r="L634" s="223"/>
      <c r="M634" s="223"/>
      <c r="N634" s="223">
        <f>N625+N528+N457+N373</f>
        <v>750635</v>
      </c>
      <c r="O634" s="223">
        <f>O625+O528+O457+O373</f>
        <v>810562</v>
      </c>
      <c r="P634" s="223">
        <f>P625+P528+P457+P373</f>
        <v>705378</v>
      </c>
      <c r="Q634" s="457">
        <f t="shared" si="34"/>
        <v>87.02332455752922</v>
      </c>
    </row>
    <row r="635" spans="1:17" s="15" customFormat="1" ht="13.5">
      <c r="A635" s="11"/>
      <c r="B635" s="127" t="s">
        <v>837</v>
      </c>
      <c r="C635" s="16"/>
      <c r="D635" s="16"/>
      <c r="E635" s="16"/>
      <c r="F635" s="742" t="s">
        <v>494</v>
      </c>
      <c r="G635" s="742"/>
      <c r="H635" s="742"/>
      <c r="I635" s="743"/>
      <c r="J635" s="377">
        <f>J636+J646+J652+J663</f>
        <v>420911</v>
      </c>
      <c r="K635" s="377">
        <f>K636+K646+K652+K663</f>
        <v>455684</v>
      </c>
      <c r="L635" s="131"/>
      <c r="M635" s="131"/>
      <c r="N635" s="377">
        <f>N636+N646+N652+N663</f>
        <v>476059</v>
      </c>
      <c r="O635" s="377">
        <f>O636+O646+O652+O663+O666+O662</f>
        <v>495084</v>
      </c>
      <c r="P635" s="377">
        <f>P636+P646+P652+P663+P662</f>
        <v>489295</v>
      </c>
      <c r="Q635" s="457">
        <f t="shared" si="34"/>
        <v>98.83070347658175</v>
      </c>
    </row>
    <row r="636" spans="1:17" s="15" customFormat="1" ht="12.75" customHeight="1">
      <c r="A636" s="16"/>
      <c r="B636" s="16"/>
      <c r="C636" s="11">
        <v>1</v>
      </c>
      <c r="D636" s="11"/>
      <c r="E636" s="11"/>
      <c r="F636" s="11"/>
      <c r="G636" s="742" t="s">
        <v>847</v>
      </c>
      <c r="H636" s="742"/>
      <c r="I636" s="743"/>
      <c r="J636" s="339">
        <f>J637+J644</f>
        <v>213411</v>
      </c>
      <c r="K636" s="339">
        <f>K637+K644+K645</f>
        <v>218047</v>
      </c>
      <c r="L636" s="225"/>
      <c r="M636" s="225"/>
      <c r="N636" s="339">
        <f>N637+N644+N645</f>
        <v>234785</v>
      </c>
      <c r="O636" s="339">
        <f>O637+O644+O645</f>
        <v>237322</v>
      </c>
      <c r="P636" s="339">
        <f>P637+P644+P645</f>
        <v>236031</v>
      </c>
      <c r="Q636" s="457">
        <f t="shared" si="34"/>
        <v>99.45601334895206</v>
      </c>
    </row>
    <row r="637" spans="1:17" ht="13.5" customHeight="1">
      <c r="A637" s="16"/>
      <c r="B637" s="16"/>
      <c r="C637" s="16"/>
      <c r="D637" s="242">
        <v>1</v>
      </c>
      <c r="E637" s="242"/>
      <c r="F637" s="242"/>
      <c r="G637" s="242"/>
      <c r="H637" s="734" t="s">
        <v>848</v>
      </c>
      <c r="I637" s="734"/>
      <c r="J637" s="243">
        <f>J638+J639+J640+J641</f>
        <v>189089</v>
      </c>
      <c r="K637" s="243">
        <f>K638+K639+K640+K641+K642+K643</f>
        <v>190941</v>
      </c>
      <c r="L637" s="66"/>
      <c r="M637" s="66"/>
      <c r="N637" s="243">
        <f>N638+N639+N640+N641+N642+N643</f>
        <v>195219</v>
      </c>
      <c r="O637" s="243">
        <f>O638+O639+O640+O641+O642+O643</f>
        <v>196887</v>
      </c>
      <c r="P637" s="243">
        <f>P638+P639+P640+P641+P642+P643</f>
        <v>193970</v>
      </c>
      <c r="Q637" s="457">
        <f t="shared" si="34"/>
        <v>98.51843951098853</v>
      </c>
    </row>
    <row r="638" spans="1:17" ht="12.75" customHeight="1">
      <c r="A638" s="16"/>
      <c r="B638" s="16"/>
      <c r="C638" s="16"/>
      <c r="D638" s="16"/>
      <c r="E638" s="16">
        <v>1</v>
      </c>
      <c r="F638" s="16"/>
      <c r="G638" s="16"/>
      <c r="H638" s="16"/>
      <c r="I638" s="397" t="s">
        <v>849</v>
      </c>
      <c r="J638" s="66">
        <f aca="true" t="shared" si="36" ref="J638:K641">J338</f>
        <v>94995</v>
      </c>
      <c r="K638" s="66">
        <f t="shared" si="36"/>
        <v>102419</v>
      </c>
      <c r="L638" s="66"/>
      <c r="M638" s="66"/>
      <c r="N638" s="66">
        <f aca="true" t="shared" si="37" ref="N638:O643">N338</f>
        <v>102419</v>
      </c>
      <c r="O638" s="66">
        <f t="shared" si="37"/>
        <v>102419</v>
      </c>
      <c r="P638" s="66">
        <f aca="true" t="shared" si="38" ref="P638:P643">P338</f>
        <v>102419</v>
      </c>
      <c r="Q638" s="457">
        <f t="shared" si="34"/>
        <v>100</v>
      </c>
    </row>
    <row r="639" spans="1:17" ht="12.75" customHeight="1">
      <c r="A639" s="16"/>
      <c r="B639" s="16"/>
      <c r="C639" s="16"/>
      <c r="D639" s="16"/>
      <c r="E639" s="16">
        <v>2</v>
      </c>
      <c r="F639" s="11"/>
      <c r="G639" s="16"/>
      <c r="H639" s="16"/>
      <c r="I639" s="397" t="s">
        <v>850</v>
      </c>
      <c r="J639" s="66">
        <f t="shared" si="36"/>
        <v>41676</v>
      </c>
      <c r="K639" s="66">
        <f t="shared" si="36"/>
        <v>41676</v>
      </c>
      <c r="L639" s="66"/>
      <c r="M639" s="66"/>
      <c r="N639" s="66">
        <f t="shared" si="37"/>
        <v>41676</v>
      </c>
      <c r="O639" s="66">
        <f t="shared" si="37"/>
        <v>41676</v>
      </c>
      <c r="P639" s="66">
        <f t="shared" si="38"/>
        <v>39432</v>
      </c>
      <c r="Q639" s="457">
        <f t="shared" si="34"/>
        <v>94.61560610423265</v>
      </c>
    </row>
    <row r="640" spans="1:17" ht="12.75" customHeight="1">
      <c r="A640" s="16"/>
      <c r="B640" s="16"/>
      <c r="C640" s="16"/>
      <c r="D640" s="16"/>
      <c r="E640" s="16">
        <v>3</v>
      </c>
      <c r="F640" s="16"/>
      <c r="G640" s="16"/>
      <c r="H640" s="16"/>
      <c r="I640" s="397" t="s">
        <v>851</v>
      </c>
      <c r="J640" s="66">
        <f t="shared" si="36"/>
        <v>49196</v>
      </c>
      <c r="K640" s="66">
        <f t="shared" si="36"/>
        <v>38301</v>
      </c>
      <c r="L640" s="66"/>
      <c r="M640" s="66"/>
      <c r="N640" s="66">
        <f t="shared" si="37"/>
        <v>38301</v>
      </c>
      <c r="O640" s="66">
        <f t="shared" si="37"/>
        <v>39432</v>
      </c>
      <c r="P640" s="66">
        <f t="shared" si="38"/>
        <v>39270</v>
      </c>
      <c r="Q640" s="457">
        <f t="shared" si="34"/>
        <v>99.5891661594644</v>
      </c>
    </row>
    <row r="641" spans="1:17" s="15" customFormat="1" ht="12.75">
      <c r="A641" s="16"/>
      <c r="B641" s="16"/>
      <c r="C641" s="205"/>
      <c r="D641" s="16"/>
      <c r="E641" s="16">
        <v>4</v>
      </c>
      <c r="F641" s="16"/>
      <c r="G641" s="205"/>
      <c r="H641" s="205"/>
      <c r="I641" s="397" t="s">
        <v>852</v>
      </c>
      <c r="J641" s="131">
        <f t="shared" si="36"/>
        <v>3222</v>
      </c>
      <c r="K641" s="131">
        <f t="shared" si="36"/>
        <v>3222</v>
      </c>
      <c r="L641" s="131"/>
      <c r="M641" s="131"/>
      <c r="N641" s="131">
        <f t="shared" si="37"/>
        <v>3222</v>
      </c>
      <c r="O641" s="131">
        <f t="shared" si="37"/>
        <v>3222</v>
      </c>
      <c r="P641" s="131">
        <f t="shared" si="38"/>
        <v>3222</v>
      </c>
      <c r="Q641" s="457">
        <f t="shared" si="34"/>
        <v>100</v>
      </c>
    </row>
    <row r="642" spans="1:17" s="15" customFormat="1" ht="12.75">
      <c r="A642" s="16"/>
      <c r="B642" s="16"/>
      <c r="C642" s="205"/>
      <c r="D642" s="16"/>
      <c r="E642" s="16">
        <v>5</v>
      </c>
      <c r="F642" s="16"/>
      <c r="G642" s="205"/>
      <c r="H642" s="205"/>
      <c r="I642" s="417" t="s">
        <v>996</v>
      </c>
      <c r="J642" s="131">
        <v>0</v>
      </c>
      <c r="K642" s="225">
        <f>K342</f>
        <v>3768</v>
      </c>
      <c r="L642" s="131"/>
      <c r="M642" s="131"/>
      <c r="N642" s="225">
        <f t="shared" si="37"/>
        <v>8046</v>
      </c>
      <c r="O642" s="225">
        <f t="shared" si="37"/>
        <v>8046</v>
      </c>
      <c r="P642" s="225">
        <f t="shared" si="38"/>
        <v>7535</v>
      </c>
      <c r="Q642" s="457">
        <f t="shared" si="34"/>
        <v>93.64901814566244</v>
      </c>
    </row>
    <row r="643" spans="1:17" s="15" customFormat="1" ht="12.75">
      <c r="A643" s="16"/>
      <c r="B643" s="16"/>
      <c r="C643" s="205"/>
      <c r="D643" s="16"/>
      <c r="E643" s="16">
        <v>6</v>
      </c>
      <c r="F643" s="16"/>
      <c r="G643" s="205"/>
      <c r="H643" s="205"/>
      <c r="I643" s="417" t="s">
        <v>1001</v>
      </c>
      <c r="J643" s="131">
        <v>0</v>
      </c>
      <c r="K643" s="225">
        <f>K343</f>
        <v>1555</v>
      </c>
      <c r="L643" s="131"/>
      <c r="M643" s="131"/>
      <c r="N643" s="225">
        <f t="shared" si="37"/>
        <v>1555</v>
      </c>
      <c r="O643" s="225">
        <f t="shared" si="37"/>
        <v>2092</v>
      </c>
      <c r="P643" s="225">
        <f t="shared" si="38"/>
        <v>2092</v>
      </c>
      <c r="Q643" s="457">
        <f t="shared" si="34"/>
        <v>100</v>
      </c>
    </row>
    <row r="644" spans="1:17" ht="13.5">
      <c r="A644" s="11"/>
      <c r="B644" s="16"/>
      <c r="C644" s="205"/>
      <c r="D644" s="242">
        <v>2</v>
      </c>
      <c r="E644" s="18"/>
      <c r="F644" s="401"/>
      <c r="G644" s="401"/>
      <c r="H644" s="746" t="s">
        <v>867</v>
      </c>
      <c r="I644" s="747"/>
      <c r="J644" s="243">
        <f>J344</f>
        <v>24322</v>
      </c>
      <c r="K644" s="243">
        <f>K344+K612+K442</f>
        <v>25302</v>
      </c>
      <c r="L644" s="199"/>
      <c r="M644" s="199"/>
      <c r="N644" s="243">
        <f>N344+N612+N442</f>
        <v>37762</v>
      </c>
      <c r="O644" s="243">
        <f>O344+O612+O442</f>
        <v>38631</v>
      </c>
      <c r="P644" s="243">
        <f>P344+P612+P442</f>
        <v>36757</v>
      </c>
      <c r="Q644" s="457">
        <f t="shared" si="34"/>
        <v>95.1489736222205</v>
      </c>
    </row>
    <row r="645" spans="1:17" ht="29.25" customHeight="1">
      <c r="A645" s="11"/>
      <c r="B645" s="16"/>
      <c r="C645" s="205"/>
      <c r="D645" s="242">
        <v>3</v>
      </c>
      <c r="E645" s="18"/>
      <c r="F645" s="401"/>
      <c r="G645" s="401"/>
      <c r="H645" s="751" t="s">
        <v>994</v>
      </c>
      <c r="I645" s="733"/>
      <c r="J645" s="425">
        <v>0</v>
      </c>
      <c r="K645" s="243">
        <f>K345</f>
        <v>1804</v>
      </c>
      <c r="L645" s="199"/>
      <c r="M645" s="199"/>
      <c r="N645" s="243">
        <f>N345</f>
        <v>1804</v>
      </c>
      <c r="O645" s="243">
        <f>O345</f>
        <v>1804</v>
      </c>
      <c r="P645" s="243">
        <f>P345</f>
        <v>5304</v>
      </c>
      <c r="Q645" s="457">
        <f t="shared" si="34"/>
        <v>294.0133037694013</v>
      </c>
    </row>
    <row r="646" spans="1:17" s="15" customFormat="1" ht="12.75">
      <c r="A646" s="16"/>
      <c r="B646" s="11"/>
      <c r="C646" s="205">
        <v>2</v>
      </c>
      <c r="D646" s="16"/>
      <c r="E646" s="16"/>
      <c r="F646" s="16"/>
      <c r="G646" s="742" t="s">
        <v>844</v>
      </c>
      <c r="H646" s="742"/>
      <c r="I646" s="743"/>
      <c r="J646" s="339">
        <f>J647+J648+J649+J650+J651</f>
        <v>39463</v>
      </c>
      <c r="K646" s="339">
        <f>K647+K648+K649+K650+K651</f>
        <v>39463</v>
      </c>
      <c r="L646" s="225"/>
      <c r="M646" s="225"/>
      <c r="N646" s="339">
        <f>N647+N648+N649+N650+N651</f>
        <v>39463</v>
      </c>
      <c r="O646" s="339">
        <f>O647+O648+O649+O650+O651</f>
        <v>54163</v>
      </c>
      <c r="P646" s="339">
        <f>P647+P648+P649+P650+P651</f>
        <v>52603</v>
      </c>
      <c r="Q646" s="457">
        <f t="shared" si="34"/>
        <v>97.11980503295608</v>
      </c>
    </row>
    <row r="647" spans="1:17" s="15" customFormat="1" ht="15.75" customHeight="1">
      <c r="A647" s="16"/>
      <c r="B647" s="16"/>
      <c r="C647" s="16"/>
      <c r="D647" s="16"/>
      <c r="E647" s="16"/>
      <c r="F647" s="16"/>
      <c r="G647" s="16"/>
      <c r="H647" s="748" t="s">
        <v>474</v>
      </c>
      <c r="I647" s="745"/>
      <c r="J647" s="199">
        <f aca="true" t="shared" si="39" ref="J647:K650">J347</f>
        <v>6000</v>
      </c>
      <c r="K647" s="199">
        <f t="shared" si="39"/>
        <v>6000</v>
      </c>
      <c r="L647" s="199"/>
      <c r="M647" s="199"/>
      <c r="N647" s="199">
        <f aca="true" t="shared" si="40" ref="N647:O650">N347</f>
        <v>6000</v>
      </c>
      <c r="O647" s="199">
        <f t="shared" si="40"/>
        <v>6500</v>
      </c>
      <c r="P647" s="199">
        <f>P347</f>
        <v>6407</v>
      </c>
      <c r="Q647" s="457">
        <f t="shared" si="34"/>
        <v>98.56923076923077</v>
      </c>
    </row>
    <row r="648" spans="1:17" s="15" customFormat="1" ht="12.75">
      <c r="A648" s="16"/>
      <c r="B648" s="16"/>
      <c r="C648" s="16"/>
      <c r="D648" s="16"/>
      <c r="E648" s="16"/>
      <c r="F648" s="16"/>
      <c r="G648" s="16"/>
      <c r="H648" s="748" t="s">
        <v>476</v>
      </c>
      <c r="I648" s="745"/>
      <c r="J648" s="199">
        <f t="shared" si="39"/>
        <v>1500</v>
      </c>
      <c r="K648" s="199">
        <f t="shared" si="39"/>
        <v>1500</v>
      </c>
      <c r="L648" s="199"/>
      <c r="M648" s="199"/>
      <c r="N648" s="199">
        <f t="shared" si="40"/>
        <v>1500</v>
      </c>
      <c r="O648" s="199">
        <f t="shared" si="40"/>
        <v>1500</v>
      </c>
      <c r="P648" s="199">
        <f>P348</f>
        <v>1106</v>
      </c>
      <c r="Q648" s="457">
        <f t="shared" si="34"/>
        <v>73.73333333333333</v>
      </c>
    </row>
    <row r="649" spans="1:17" s="15" customFormat="1" ht="12.75" customHeight="1">
      <c r="A649" s="16"/>
      <c r="B649" s="16"/>
      <c r="C649" s="16"/>
      <c r="D649" s="16"/>
      <c r="E649" s="16"/>
      <c r="F649" s="16"/>
      <c r="G649" s="16"/>
      <c r="H649" s="246" t="s">
        <v>804</v>
      </c>
      <c r="I649" s="16"/>
      <c r="J649" s="199">
        <f t="shared" si="39"/>
        <v>10500</v>
      </c>
      <c r="K649" s="199">
        <f t="shared" si="39"/>
        <v>10500</v>
      </c>
      <c r="L649" s="199"/>
      <c r="M649" s="199"/>
      <c r="N649" s="199">
        <f t="shared" si="40"/>
        <v>10500</v>
      </c>
      <c r="O649" s="199">
        <f t="shared" si="40"/>
        <v>11500</v>
      </c>
      <c r="P649" s="199">
        <f>P349</f>
        <v>11591</v>
      </c>
      <c r="Q649" s="457">
        <f t="shared" si="34"/>
        <v>100.79130434782608</v>
      </c>
    </row>
    <row r="650" spans="1:17" s="15" customFormat="1" ht="12.75">
      <c r="A650" s="16"/>
      <c r="B650" s="16"/>
      <c r="C650" s="16"/>
      <c r="D650" s="16"/>
      <c r="E650" s="221"/>
      <c r="F650" s="11"/>
      <c r="G650" s="11"/>
      <c r="H650" s="748" t="s">
        <v>475</v>
      </c>
      <c r="I650" s="745"/>
      <c r="J650" s="199">
        <f t="shared" si="39"/>
        <v>21000</v>
      </c>
      <c r="K650" s="199">
        <f t="shared" si="39"/>
        <v>21000</v>
      </c>
      <c r="L650" s="199"/>
      <c r="M650" s="199"/>
      <c r="N650" s="199">
        <f t="shared" si="40"/>
        <v>21000</v>
      </c>
      <c r="O650" s="199">
        <f t="shared" si="40"/>
        <v>34200</v>
      </c>
      <c r="P650" s="199">
        <f>P350</f>
        <v>33214</v>
      </c>
      <c r="Q650" s="457">
        <f t="shared" si="34"/>
        <v>97.11695906432749</v>
      </c>
    </row>
    <row r="651" spans="1:17" s="15" customFormat="1" ht="12.75">
      <c r="A651" s="11"/>
      <c r="B651" s="16"/>
      <c r="C651" s="11"/>
      <c r="D651" s="11"/>
      <c r="E651" s="221"/>
      <c r="F651" s="11"/>
      <c r="G651" s="11"/>
      <c r="H651" s="748" t="s">
        <v>861</v>
      </c>
      <c r="I651" s="745"/>
      <c r="J651" s="66">
        <f>J351+J444</f>
        <v>463</v>
      </c>
      <c r="K651" s="66">
        <f>K351+K444</f>
        <v>463</v>
      </c>
      <c r="L651" s="66"/>
      <c r="M651" s="66"/>
      <c r="N651" s="66">
        <f>N351+N444</f>
        <v>463</v>
      </c>
      <c r="O651" s="66">
        <f>O351+O444</f>
        <v>463</v>
      </c>
      <c r="P651" s="66">
        <f>P351+P444</f>
        <v>285</v>
      </c>
      <c r="Q651" s="457">
        <f t="shared" si="34"/>
        <v>61.55507559395248</v>
      </c>
    </row>
    <row r="652" spans="1:17" s="15" customFormat="1" ht="12.75" customHeight="1">
      <c r="A652" s="16"/>
      <c r="B652" s="11"/>
      <c r="C652" s="11">
        <v>3</v>
      </c>
      <c r="D652" s="11"/>
      <c r="E652" s="11"/>
      <c r="F652" s="11"/>
      <c r="G652" s="11" t="s">
        <v>810</v>
      </c>
      <c r="H652" s="11"/>
      <c r="I652" s="11"/>
      <c r="J652" s="206">
        <f>J653+J654+J655+J656+J658+J660+J657</f>
        <v>30341</v>
      </c>
      <c r="K652" s="206">
        <f>K653+K654+K655+K656+K658+K660+K657</f>
        <v>30341</v>
      </c>
      <c r="L652" s="66"/>
      <c r="M652" s="66"/>
      <c r="N652" s="206">
        <f>N653+N654+N655+N656+N658+N660+N657</f>
        <v>30341</v>
      </c>
      <c r="O652" s="206">
        <f>O653+O654+O655+O656+O658+O660+O657</f>
        <v>30341</v>
      </c>
      <c r="P652" s="206">
        <f>P653+P654+P655+P656+P658+P660+P657+P659</f>
        <v>33257</v>
      </c>
      <c r="Q652" s="457">
        <f t="shared" si="34"/>
        <v>109.61075772057612</v>
      </c>
    </row>
    <row r="653" spans="1:17" s="15" customFormat="1" ht="12.75" customHeight="1">
      <c r="A653" s="16"/>
      <c r="B653" s="16"/>
      <c r="C653" s="16"/>
      <c r="D653" s="16"/>
      <c r="E653" s="16">
        <v>1</v>
      </c>
      <c r="F653" s="11"/>
      <c r="G653" s="16"/>
      <c r="H653" s="749" t="s">
        <v>859</v>
      </c>
      <c r="I653" s="745"/>
      <c r="J653" s="199">
        <f>J353</f>
        <v>1124</v>
      </c>
      <c r="K653" s="199">
        <f>K353</f>
        <v>1124</v>
      </c>
      <c r="L653" s="119"/>
      <c r="M653" s="119"/>
      <c r="N653" s="199">
        <f>N353</f>
        <v>1124</v>
      </c>
      <c r="O653" s="199">
        <f>O353</f>
        <v>1124</v>
      </c>
      <c r="P653" s="199">
        <f>P353</f>
        <v>1254</v>
      </c>
      <c r="Q653" s="457">
        <f t="shared" si="34"/>
        <v>111.56583629893237</v>
      </c>
    </row>
    <row r="654" spans="1:17" s="15" customFormat="1" ht="12.75" customHeight="1">
      <c r="A654" s="16"/>
      <c r="B654" s="16"/>
      <c r="C654" s="16"/>
      <c r="D654" s="16"/>
      <c r="E654" s="16">
        <v>2</v>
      </c>
      <c r="F654" s="16"/>
      <c r="G654" s="16"/>
      <c r="H654" s="395" t="s">
        <v>855</v>
      </c>
      <c r="I654" s="129"/>
      <c r="J654" s="199">
        <f>J614+J518+J354</f>
        <v>5663</v>
      </c>
      <c r="K654" s="199">
        <f>K614+K518+K354</f>
        <v>5663</v>
      </c>
      <c r="L654" s="119"/>
      <c r="M654" s="119"/>
      <c r="N654" s="199">
        <f>N614+N518+N354</f>
        <v>5663</v>
      </c>
      <c r="O654" s="199">
        <f>O614+O518+O354</f>
        <v>5663</v>
      </c>
      <c r="P654" s="199">
        <f>P614+P518+P354</f>
        <v>3987</v>
      </c>
      <c r="Q654" s="457">
        <f t="shared" si="34"/>
        <v>70.4043793042557</v>
      </c>
    </row>
    <row r="655" spans="1:17" s="15" customFormat="1" ht="12.75" customHeight="1">
      <c r="A655" s="11"/>
      <c r="B655" s="16"/>
      <c r="C655" s="11"/>
      <c r="D655" s="11"/>
      <c r="E655" s="16">
        <v>3</v>
      </c>
      <c r="F655" s="205"/>
      <c r="G655" s="16"/>
      <c r="H655" s="395" t="s">
        <v>858</v>
      </c>
      <c r="I655" s="16"/>
      <c r="J655" s="199">
        <f>J446+J355</f>
        <v>2870</v>
      </c>
      <c r="K655" s="199">
        <f>K446+K355</f>
        <v>2870</v>
      </c>
      <c r="L655" s="119"/>
      <c r="M655" s="119"/>
      <c r="N655" s="199">
        <f>N446+N355</f>
        <v>2870</v>
      </c>
      <c r="O655" s="199">
        <f>O446+O355</f>
        <v>2870</v>
      </c>
      <c r="P655" s="199">
        <f>P446+P355</f>
        <v>4650</v>
      </c>
      <c r="Q655" s="457">
        <f t="shared" si="34"/>
        <v>162.02090592334494</v>
      </c>
    </row>
    <row r="656" spans="1:17" s="15" customFormat="1" ht="12.75">
      <c r="A656" s="11"/>
      <c r="B656" s="11"/>
      <c r="C656" s="11"/>
      <c r="D656" s="11"/>
      <c r="E656" s="16">
        <v>4</v>
      </c>
      <c r="F656" s="205"/>
      <c r="G656" s="16"/>
      <c r="H656" s="395" t="s">
        <v>853</v>
      </c>
      <c r="I656" s="16"/>
      <c r="J656" s="199">
        <f>J615+J447+J356</f>
        <v>10833</v>
      </c>
      <c r="K656" s="199">
        <f>K615+K447+K356</f>
        <v>10833</v>
      </c>
      <c r="L656" s="119"/>
      <c r="M656" s="119"/>
      <c r="N656" s="199">
        <f>N615+N447+N356</f>
        <v>10833</v>
      </c>
      <c r="O656" s="199">
        <f>O615+O447+O356</f>
        <v>10833</v>
      </c>
      <c r="P656" s="199">
        <f>P615+P447+P356</f>
        <v>11380</v>
      </c>
      <c r="Q656" s="457">
        <f t="shared" si="34"/>
        <v>105.049386134958</v>
      </c>
    </row>
    <row r="657" spans="1:17" s="15" customFormat="1" ht="12.75">
      <c r="A657" s="11"/>
      <c r="B657" s="11"/>
      <c r="C657" s="11"/>
      <c r="D657" s="11"/>
      <c r="E657" s="16">
        <v>5</v>
      </c>
      <c r="F657" s="205"/>
      <c r="G657" s="16"/>
      <c r="H657" s="395" t="s">
        <v>863</v>
      </c>
      <c r="I657" s="16"/>
      <c r="J657" s="199">
        <f>J519</f>
        <v>5276</v>
      </c>
      <c r="K657" s="199">
        <f>K519</f>
        <v>5276</v>
      </c>
      <c r="L657" s="119"/>
      <c r="M657" s="119"/>
      <c r="N657" s="199">
        <f>N519</f>
        <v>5276</v>
      </c>
      <c r="O657" s="199">
        <f>O519</f>
        <v>5276</v>
      </c>
      <c r="P657" s="199">
        <f>P519</f>
        <v>6053</v>
      </c>
      <c r="Q657" s="457">
        <f t="shared" si="34"/>
        <v>114.7270659590599</v>
      </c>
    </row>
    <row r="658" spans="1:17" ht="12.75" customHeight="1">
      <c r="A658" s="16"/>
      <c r="B658" s="11"/>
      <c r="C658" s="16"/>
      <c r="D658" s="16"/>
      <c r="E658" s="16">
        <v>6</v>
      </c>
      <c r="F658" s="16"/>
      <c r="G658" s="16"/>
      <c r="H658" s="395" t="s">
        <v>856</v>
      </c>
      <c r="I658" s="16"/>
      <c r="J658" s="66">
        <f>J616+J520+J448+J357</f>
        <v>3817</v>
      </c>
      <c r="K658" s="66">
        <f>K616+K520+K448+K357</f>
        <v>3817</v>
      </c>
      <c r="L658" s="66"/>
      <c r="M658" s="66"/>
      <c r="N658" s="66">
        <f>N616+N520+N448+N357</f>
        <v>3817</v>
      </c>
      <c r="O658" s="66">
        <f>O616+O520+O448+O357</f>
        <v>3817</v>
      </c>
      <c r="P658" s="66">
        <f>P616+P520+P448+P357</f>
        <v>3790</v>
      </c>
      <c r="Q658" s="457">
        <f t="shared" si="34"/>
        <v>99.29263819753733</v>
      </c>
    </row>
    <row r="659" spans="1:17" ht="12.75" customHeight="1">
      <c r="A659" s="16"/>
      <c r="B659" s="11"/>
      <c r="C659" s="16"/>
      <c r="D659" s="16"/>
      <c r="E659" s="16">
        <v>7</v>
      </c>
      <c r="F659" s="16"/>
      <c r="G659" s="16"/>
      <c r="H659" s="395" t="s">
        <v>1098</v>
      </c>
      <c r="I659" s="16"/>
      <c r="J659" s="66">
        <v>0</v>
      </c>
      <c r="K659" s="66">
        <v>0</v>
      </c>
      <c r="L659" s="66"/>
      <c r="M659" s="66"/>
      <c r="N659" s="66">
        <v>0</v>
      </c>
      <c r="O659" s="66">
        <v>0</v>
      </c>
      <c r="P659" s="66">
        <f>P358+P521+P449</f>
        <v>378</v>
      </c>
      <c r="Q659" s="457"/>
    </row>
    <row r="660" spans="1:17" ht="12.75" customHeight="1">
      <c r="A660" s="16"/>
      <c r="B660" s="16"/>
      <c r="C660" s="16"/>
      <c r="D660" s="11"/>
      <c r="E660" s="221">
        <v>8</v>
      </c>
      <c r="F660" s="221"/>
      <c r="G660" s="221"/>
      <c r="H660" s="749" t="s">
        <v>860</v>
      </c>
      <c r="I660" s="745"/>
      <c r="J660" s="66">
        <f>J450+J359</f>
        <v>758</v>
      </c>
      <c r="K660" s="66">
        <f>K450+K359</f>
        <v>758</v>
      </c>
      <c r="L660" s="66"/>
      <c r="M660" s="66"/>
      <c r="N660" s="66">
        <f>N450+N359</f>
        <v>758</v>
      </c>
      <c r="O660" s="66">
        <f>O450+O359</f>
        <v>758</v>
      </c>
      <c r="P660" s="66">
        <f>P450+P359+P522+P617</f>
        <v>1765</v>
      </c>
      <c r="Q660" s="457">
        <f t="shared" si="34"/>
        <v>232.84960422163587</v>
      </c>
    </row>
    <row r="661" spans="1:17" ht="12.75" customHeight="1" hidden="1">
      <c r="A661" s="16"/>
      <c r="B661" s="16"/>
      <c r="C661" s="16">
        <v>4</v>
      </c>
      <c r="D661" s="11"/>
      <c r="E661" s="221"/>
      <c r="F661" s="221"/>
      <c r="G661" s="394" t="s">
        <v>1006</v>
      </c>
      <c r="H661" s="395"/>
      <c r="I661" s="129"/>
      <c r="J661" s="66">
        <v>0</v>
      </c>
      <c r="K661" s="66"/>
      <c r="L661" s="66"/>
      <c r="M661" s="66"/>
      <c r="N661" s="66"/>
      <c r="O661" s="66"/>
      <c r="P661" s="66"/>
      <c r="Q661" s="457" t="e">
        <f t="shared" si="34"/>
        <v>#DIV/0!</v>
      </c>
    </row>
    <row r="662" spans="1:17" ht="12.75" customHeight="1">
      <c r="A662" s="16"/>
      <c r="B662" s="16"/>
      <c r="C662" s="205">
        <v>4</v>
      </c>
      <c r="D662" s="221"/>
      <c r="E662" s="221"/>
      <c r="F662" s="221"/>
      <c r="G662" s="205" t="s">
        <v>1062</v>
      </c>
      <c r="H662" s="389"/>
      <c r="I662" s="129"/>
      <c r="J662" s="206">
        <v>0</v>
      </c>
      <c r="K662" s="206">
        <v>0</v>
      </c>
      <c r="L662" s="206"/>
      <c r="M662" s="206"/>
      <c r="N662" s="206">
        <v>0</v>
      </c>
      <c r="O662" s="206">
        <f>O618+O360</f>
        <v>89</v>
      </c>
      <c r="P662" s="206">
        <f>P618+P360</f>
        <v>99</v>
      </c>
      <c r="Q662" s="457">
        <f t="shared" si="34"/>
        <v>111.23595505617978</v>
      </c>
    </row>
    <row r="663" spans="1:17" ht="12.75" customHeight="1">
      <c r="A663" s="16"/>
      <c r="B663" s="16"/>
      <c r="C663" s="205">
        <v>5</v>
      </c>
      <c r="D663" s="205"/>
      <c r="E663" s="205"/>
      <c r="F663" s="16"/>
      <c r="G663" s="393" t="s">
        <v>865</v>
      </c>
      <c r="H663" s="394"/>
      <c r="I663" s="394"/>
      <c r="J663" s="206">
        <f>J665</f>
        <v>137696</v>
      </c>
      <c r="K663" s="206">
        <f>K665+K664</f>
        <v>167833</v>
      </c>
      <c r="L663" s="206"/>
      <c r="M663" s="206"/>
      <c r="N663" s="206">
        <f>N665+N664</f>
        <v>171470</v>
      </c>
      <c r="O663" s="206">
        <f>O665+O664</f>
        <v>173169</v>
      </c>
      <c r="P663" s="206">
        <f>P665+P664+P666</f>
        <v>167305</v>
      </c>
      <c r="Q663" s="460">
        <f t="shared" si="34"/>
        <v>96.6137126159994</v>
      </c>
    </row>
    <row r="664" spans="1:17" ht="12.75" customHeight="1">
      <c r="A664" s="16"/>
      <c r="B664" s="16"/>
      <c r="C664" s="205"/>
      <c r="D664" s="205"/>
      <c r="E664" s="205">
        <v>3</v>
      </c>
      <c r="F664" s="16"/>
      <c r="G664" s="398"/>
      <c r="H664" s="394" t="s">
        <v>1006</v>
      </c>
      <c r="I664" s="394"/>
      <c r="J664" s="66">
        <v>0</v>
      </c>
      <c r="K664" s="66">
        <f>K452+K361</f>
        <v>29840</v>
      </c>
      <c r="L664" s="66"/>
      <c r="M664" s="66"/>
      <c r="N664" s="66">
        <f>N452+N361</f>
        <v>29840</v>
      </c>
      <c r="O664" s="66">
        <f>O452+O361</f>
        <v>29840</v>
      </c>
      <c r="P664" s="66">
        <f>P452+P362</f>
        <v>29840</v>
      </c>
      <c r="Q664" s="457">
        <f t="shared" si="34"/>
        <v>100</v>
      </c>
    </row>
    <row r="665" spans="1:17" ht="12.75" customHeight="1">
      <c r="A665" s="16"/>
      <c r="B665" s="16"/>
      <c r="C665" s="221"/>
      <c r="D665" s="221"/>
      <c r="E665" s="221">
        <v>4</v>
      </c>
      <c r="F665" s="221"/>
      <c r="G665" s="16"/>
      <c r="H665" s="389" t="s">
        <v>866</v>
      </c>
      <c r="I665" s="129"/>
      <c r="J665" s="66">
        <f>J620+J524+J453</f>
        <v>137696</v>
      </c>
      <c r="K665" s="66">
        <f>K620+K524+K453</f>
        <v>137993</v>
      </c>
      <c r="L665" s="66"/>
      <c r="M665" s="66"/>
      <c r="N665" s="66">
        <f>N620+N524+N453</f>
        <v>141630</v>
      </c>
      <c r="O665" s="66">
        <f>O620+O524+O453</f>
        <v>143329</v>
      </c>
      <c r="P665" s="66">
        <f>P620+P524+P453</f>
        <v>131002</v>
      </c>
      <c r="Q665" s="457">
        <f t="shared" si="34"/>
        <v>91.39950742696871</v>
      </c>
    </row>
    <row r="666" spans="1:17" ht="12.75" customHeight="1">
      <c r="A666" s="16"/>
      <c r="B666" s="16"/>
      <c r="H666" s="1" t="s">
        <v>1101</v>
      </c>
      <c r="J666" s="66">
        <v>0</v>
      </c>
      <c r="K666" s="66">
        <v>0</v>
      </c>
      <c r="L666" s="66"/>
      <c r="M666" s="66"/>
      <c r="N666" s="66">
        <v>0</v>
      </c>
      <c r="O666" s="206">
        <v>0</v>
      </c>
      <c r="P666" s="199">
        <f>P363</f>
        <v>6463</v>
      </c>
      <c r="Q666" s="457"/>
    </row>
    <row r="667" spans="1:17" s="15" customFormat="1" ht="12.75" customHeight="1">
      <c r="A667" s="11"/>
      <c r="B667" s="127">
        <v>2</v>
      </c>
      <c r="C667" s="16"/>
      <c r="D667" s="16"/>
      <c r="E667" s="16"/>
      <c r="F667" s="742" t="s">
        <v>868</v>
      </c>
      <c r="G667" s="742"/>
      <c r="H667" s="742"/>
      <c r="I667" s="743"/>
      <c r="J667" s="243">
        <f>J672</f>
        <v>5352</v>
      </c>
      <c r="K667" s="243">
        <f>K672+K668+K669</f>
        <v>254811</v>
      </c>
      <c r="L667" s="66"/>
      <c r="M667" s="66"/>
      <c r="N667" s="243">
        <f>N672+N668+N669</f>
        <v>274576</v>
      </c>
      <c r="O667" s="243">
        <f>O672+O668+O669+O676+O677</f>
        <v>315478</v>
      </c>
      <c r="P667" s="243">
        <f>P672+P668+P669+P676+P677</f>
        <v>216083</v>
      </c>
      <c r="Q667" s="457">
        <f t="shared" si="34"/>
        <v>68.49384109193034</v>
      </c>
    </row>
    <row r="668" spans="1:17" s="15" customFormat="1" ht="12.75" customHeight="1">
      <c r="A668" s="11"/>
      <c r="B668" s="127"/>
      <c r="C668" s="16">
        <v>1</v>
      </c>
      <c r="D668" s="16"/>
      <c r="E668" s="16"/>
      <c r="F668" s="398"/>
      <c r="G668" s="221" t="s">
        <v>1004</v>
      </c>
      <c r="H668" s="393"/>
      <c r="I668" s="394"/>
      <c r="J668" s="243">
        <v>0</v>
      </c>
      <c r="K668" s="243">
        <f>K365</f>
        <v>1100</v>
      </c>
      <c r="L668" s="66"/>
      <c r="M668" s="66"/>
      <c r="N668" s="243">
        <f aca="true" t="shared" si="41" ref="N668:P669">N365</f>
        <v>1100</v>
      </c>
      <c r="O668" s="243">
        <f t="shared" si="41"/>
        <v>1200</v>
      </c>
      <c r="P668" s="243">
        <f t="shared" si="41"/>
        <v>700</v>
      </c>
      <c r="Q668" s="457">
        <f t="shared" si="34"/>
        <v>58.333333333333336</v>
      </c>
    </row>
    <row r="669" spans="1:17" s="15" customFormat="1" ht="12.75" customHeight="1">
      <c r="A669" s="11"/>
      <c r="B669" s="127"/>
      <c r="C669" s="16">
        <v>2</v>
      </c>
      <c r="D669" s="16"/>
      <c r="E669" s="16"/>
      <c r="F669" s="398"/>
      <c r="G669" s="221" t="s">
        <v>1061</v>
      </c>
      <c r="H669" s="393"/>
      <c r="I669" s="394"/>
      <c r="J669" s="243">
        <v>0</v>
      </c>
      <c r="K669" s="243">
        <f>K366</f>
        <v>215647</v>
      </c>
      <c r="L669" s="66"/>
      <c r="M669" s="66"/>
      <c r="N669" s="243">
        <f t="shared" si="41"/>
        <v>234491</v>
      </c>
      <c r="O669" s="243">
        <f t="shared" si="41"/>
        <v>234491</v>
      </c>
      <c r="P669" s="243">
        <f t="shared" si="41"/>
        <v>187243</v>
      </c>
      <c r="Q669" s="457">
        <f t="shared" si="34"/>
        <v>79.85082583126858</v>
      </c>
    </row>
    <row r="670" spans="1:17" s="15" customFormat="1" ht="12.75" customHeight="1" hidden="1">
      <c r="A670" s="11"/>
      <c r="B670" s="127"/>
      <c r="J670" s="243"/>
      <c r="K670" s="243"/>
      <c r="L670" s="66"/>
      <c r="M670" s="66"/>
      <c r="N670" s="243"/>
      <c r="O670" s="243"/>
      <c r="P670" s="243"/>
      <c r="Q670" s="457" t="e">
        <f t="shared" si="34"/>
        <v>#DIV/0!</v>
      </c>
    </row>
    <row r="671" spans="1:17" s="15" customFormat="1" ht="12.75" customHeight="1" hidden="1">
      <c r="A671" s="11"/>
      <c r="B671" s="127"/>
      <c r="J671" s="243"/>
      <c r="K671" s="243"/>
      <c r="L671" s="66"/>
      <c r="M671" s="66"/>
      <c r="N671" s="243"/>
      <c r="O671" s="243"/>
      <c r="P671" s="243"/>
      <c r="Q671" s="457" t="e">
        <f t="shared" si="34"/>
        <v>#DIV/0!</v>
      </c>
    </row>
    <row r="672" spans="1:17" ht="12.75" customHeight="1">
      <c r="A672" s="16"/>
      <c r="B672" s="332"/>
      <c r="C672" s="453">
        <v>4</v>
      </c>
      <c r="D672" s="332"/>
      <c r="E672" s="332"/>
      <c r="F672" s="332"/>
      <c r="G672" s="742" t="s">
        <v>865</v>
      </c>
      <c r="H672" s="742"/>
      <c r="I672" s="743"/>
      <c r="J672" s="206">
        <f>J673+J675</f>
        <v>5352</v>
      </c>
      <c r="K672" s="206">
        <f>K673+K675+K674</f>
        <v>38064</v>
      </c>
      <c r="L672" s="66"/>
      <c r="M672" s="66"/>
      <c r="N672" s="206">
        <f>N673+N675+N674</f>
        <v>38985</v>
      </c>
      <c r="O672" s="206">
        <f>O673+O675+O674</f>
        <v>58619</v>
      </c>
      <c r="P672" s="206">
        <f>P673+P675+P674</f>
        <v>18000</v>
      </c>
      <c r="Q672" s="457">
        <f t="shared" si="34"/>
        <v>30.70676743035535</v>
      </c>
    </row>
    <row r="673" spans="1:17" ht="12.75" customHeight="1">
      <c r="A673" s="16"/>
      <c r="B673" s="332"/>
      <c r="C673" s="332"/>
      <c r="D673" s="332"/>
      <c r="E673" s="381">
        <v>1</v>
      </c>
      <c r="F673" s="332"/>
      <c r="G673" s="332"/>
      <c r="H673" s="744" t="s">
        <v>869</v>
      </c>
      <c r="I673" s="745"/>
      <c r="J673" s="199">
        <f>J368</f>
        <v>3202</v>
      </c>
      <c r="K673" s="199">
        <f>K368</f>
        <v>25663</v>
      </c>
      <c r="L673" s="119"/>
      <c r="M673" s="119"/>
      <c r="N673" s="199">
        <f aca="true" t="shared" si="42" ref="N673:P674">N368</f>
        <v>25663</v>
      </c>
      <c r="O673" s="199">
        <f t="shared" si="42"/>
        <v>25663</v>
      </c>
      <c r="P673" s="199">
        <f t="shared" si="42"/>
        <v>6676</v>
      </c>
      <c r="Q673" s="457">
        <f t="shared" si="34"/>
        <v>26.01410591123407</v>
      </c>
    </row>
    <row r="674" spans="1:17" ht="12.75" customHeight="1">
      <c r="A674" s="16"/>
      <c r="B674" s="332"/>
      <c r="C674" s="332"/>
      <c r="D674" s="332"/>
      <c r="E674" s="381">
        <v>3</v>
      </c>
      <c r="F674" s="332"/>
      <c r="G674" s="332"/>
      <c r="H674" s="424" t="s">
        <v>1006</v>
      </c>
      <c r="I674" s="129"/>
      <c r="J674" s="199">
        <v>0</v>
      </c>
      <c r="K674" s="199">
        <f>K369</f>
        <v>10251</v>
      </c>
      <c r="L674" s="119"/>
      <c r="M674" s="119"/>
      <c r="N674" s="199">
        <f t="shared" si="42"/>
        <v>10251</v>
      </c>
      <c r="O674" s="199">
        <f t="shared" si="42"/>
        <v>10251</v>
      </c>
      <c r="P674" s="199">
        <f t="shared" si="42"/>
        <v>10251</v>
      </c>
      <c r="Q674" s="457">
        <f>P674/O674*100</f>
        <v>100</v>
      </c>
    </row>
    <row r="675" spans="1:17" ht="12.75" customHeight="1">
      <c r="A675" s="16"/>
      <c r="B675" s="16"/>
      <c r="C675" s="11"/>
      <c r="D675" s="16"/>
      <c r="E675" s="16">
        <v>4</v>
      </c>
      <c r="F675" s="16"/>
      <c r="G675" s="11"/>
      <c r="H675" s="389" t="s">
        <v>866</v>
      </c>
      <c r="I675" s="16"/>
      <c r="J675" s="199">
        <f>J624+J527+J456</f>
        <v>2150</v>
      </c>
      <c r="K675" s="199">
        <f>K624+K527+K456</f>
        <v>2150</v>
      </c>
      <c r="L675" s="199"/>
      <c r="M675" s="199"/>
      <c r="N675" s="199">
        <f>N624+N527+N456</f>
        <v>3071</v>
      </c>
      <c r="O675" s="199">
        <f>O624+O527+O456</f>
        <v>22705</v>
      </c>
      <c r="P675" s="199">
        <f>P624+P527+P456</f>
        <v>1073</v>
      </c>
      <c r="Q675" s="457">
        <f>P675/O675*100</f>
        <v>4.725831314688395</v>
      </c>
    </row>
    <row r="676" spans="1:17" ht="12.75" customHeight="1">
      <c r="A676" s="16"/>
      <c r="B676" s="16"/>
      <c r="C676" s="16">
        <v>5</v>
      </c>
      <c r="D676" s="221"/>
      <c r="E676" s="221"/>
      <c r="F676" s="221"/>
      <c r="G676" s="452" t="s">
        <v>1052</v>
      </c>
      <c r="H676" s="395"/>
      <c r="I676" s="394"/>
      <c r="J676" s="206">
        <v>0</v>
      </c>
      <c r="K676" s="206">
        <v>0</v>
      </c>
      <c r="L676" s="206"/>
      <c r="M676" s="206"/>
      <c r="N676" s="206">
        <v>0</v>
      </c>
      <c r="O676" s="206">
        <f>O371</f>
        <v>1534</v>
      </c>
      <c r="P676" s="206">
        <f>P371</f>
        <v>1831</v>
      </c>
      <c r="Q676" s="457">
        <f>P676/O676*100</f>
        <v>119.36114732724903</v>
      </c>
    </row>
    <row r="677" spans="1:17" ht="12.75" customHeight="1">
      <c r="A677" s="16"/>
      <c r="B677" s="16"/>
      <c r="C677" s="221">
        <v>6</v>
      </c>
      <c r="D677" s="221"/>
      <c r="E677" s="221"/>
      <c r="F677" s="221"/>
      <c r="G677" s="221" t="s">
        <v>1053</v>
      </c>
      <c r="H677" s="395"/>
      <c r="I677" s="394"/>
      <c r="J677" s="206">
        <v>0</v>
      </c>
      <c r="K677" s="206">
        <v>0</v>
      </c>
      <c r="L677" s="206"/>
      <c r="M677" s="206"/>
      <c r="N677" s="206">
        <v>0</v>
      </c>
      <c r="O677" s="206">
        <f>O372</f>
        <v>19634</v>
      </c>
      <c r="P677" s="206">
        <f>P372</f>
        <v>8309</v>
      </c>
      <c r="Q677" s="457">
        <f>P677/O677*100</f>
        <v>42.3194458592238</v>
      </c>
    </row>
    <row r="678" spans="1:17" ht="14.25">
      <c r="A678" s="16"/>
      <c r="B678" s="16"/>
      <c r="C678" s="11"/>
      <c r="D678" s="11"/>
      <c r="E678" s="12" t="s">
        <v>842</v>
      </c>
      <c r="F678" s="11"/>
      <c r="G678" s="205"/>
      <c r="H678" s="11"/>
      <c r="I678" s="11"/>
      <c r="J678" s="206">
        <f>J635+J667</f>
        <v>426263</v>
      </c>
      <c r="K678" s="206">
        <f>K635+K667</f>
        <v>710495</v>
      </c>
      <c r="L678" s="206"/>
      <c r="M678" s="206"/>
      <c r="N678" s="206">
        <f>N635+N667</f>
        <v>750635</v>
      </c>
      <c r="O678" s="206">
        <f>O635+O667</f>
        <v>810562</v>
      </c>
      <c r="P678" s="206">
        <f>P635+P667</f>
        <v>705378</v>
      </c>
      <c r="Q678" s="457">
        <f>P678/O678*100</f>
        <v>87.02332455752922</v>
      </c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66"/>
      <c r="K679" s="66"/>
      <c r="L679" s="66"/>
      <c r="M679" s="66"/>
    </row>
    <row r="680" spans="1:13" ht="12.75">
      <c r="A680" s="16"/>
      <c r="B680" s="16"/>
      <c r="C680" s="16"/>
      <c r="D680" s="16"/>
      <c r="E680" s="16"/>
      <c r="F680" s="16"/>
      <c r="G680" s="16"/>
      <c r="H680" s="221"/>
      <c r="I680" s="16"/>
      <c r="J680" s="66"/>
      <c r="K680" s="66"/>
      <c r="L680" s="66"/>
      <c r="M680" s="66"/>
    </row>
    <row r="681" spans="1:13" ht="12.75">
      <c r="A681" s="16"/>
      <c r="B681" s="16"/>
      <c r="C681" s="16"/>
      <c r="D681" s="221"/>
      <c r="E681" s="221"/>
      <c r="F681" s="221"/>
      <c r="G681" s="452"/>
      <c r="H681" s="395"/>
      <c r="I681" s="394"/>
      <c r="J681" s="66"/>
      <c r="K681" s="66"/>
      <c r="L681" s="66"/>
      <c r="M681" s="66"/>
    </row>
    <row r="682" spans="1:13" ht="24.75" customHeight="1">
      <c r="A682" s="16"/>
      <c r="B682" s="16"/>
      <c r="C682" s="221"/>
      <c r="D682" s="221"/>
      <c r="E682" s="221"/>
      <c r="F682" s="221"/>
      <c r="G682" s="221"/>
      <c r="H682" s="395"/>
      <c r="I682" s="394"/>
      <c r="J682" s="66"/>
      <c r="K682" s="66"/>
      <c r="L682" s="66"/>
      <c r="M682" s="6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222"/>
      <c r="J683" s="66"/>
      <c r="K683" s="66"/>
      <c r="L683" s="66"/>
      <c r="M683" s="6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222"/>
      <c r="J684" s="66"/>
      <c r="K684" s="66"/>
      <c r="L684" s="66"/>
      <c r="M684" s="66"/>
    </row>
    <row r="685" spans="1:13" ht="12.75">
      <c r="A685" s="16"/>
      <c r="B685" s="16"/>
      <c r="C685" s="16"/>
      <c r="D685" s="16"/>
      <c r="E685" s="16"/>
      <c r="F685" s="16"/>
      <c r="G685" s="16"/>
      <c r="H685" s="221"/>
      <c r="I685" s="222"/>
      <c r="J685" s="66"/>
      <c r="K685" s="66"/>
      <c r="L685" s="66"/>
      <c r="M685" s="66"/>
    </row>
    <row r="686" spans="1:13" ht="12.75">
      <c r="A686" s="16"/>
      <c r="B686" s="16"/>
      <c r="C686" s="16"/>
      <c r="D686" s="16"/>
      <c r="E686" s="16"/>
      <c r="F686" s="16"/>
      <c r="G686" s="16"/>
      <c r="H686" s="221"/>
      <c r="I686" s="222"/>
      <c r="J686" s="66"/>
      <c r="K686" s="66"/>
      <c r="L686" s="66"/>
      <c r="M686" s="66"/>
    </row>
    <row r="687" spans="1:13" ht="12.75">
      <c r="A687" s="16"/>
      <c r="B687" s="16"/>
      <c r="C687" s="16"/>
      <c r="D687" s="16"/>
      <c r="E687" s="16"/>
      <c r="F687" s="16"/>
      <c r="G687" s="16"/>
      <c r="H687" s="731"/>
      <c r="I687" s="732"/>
      <c r="J687" s="66"/>
      <c r="K687" s="66"/>
      <c r="L687" s="66"/>
      <c r="M687" s="66"/>
    </row>
    <row r="688" spans="1:13" s="15" customFormat="1" ht="12.75" customHeight="1">
      <c r="A688" s="16"/>
      <c r="B688" s="16"/>
      <c r="C688" s="205"/>
      <c r="D688" s="16"/>
      <c r="E688" s="16"/>
      <c r="F688" s="16"/>
      <c r="G688" s="205"/>
      <c r="H688" s="16"/>
      <c r="I688" s="16"/>
      <c r="J688" s="119"/>
      <c r="K688" s="119"/>
      <c r="L688" s="119"/>
      <c r="M688" s="119"/>
    </row>
    <row r="689" spans="1:13" s="15" customFormat="1" ht="12.75" customHeight="1">
      <c r="A689" s="16"/>
      <c r="B689" s="16"/>
      <c r="C689" s="16"/>
      <c r="D689" s="16"/>
      <c r="E689" s="16"/>
      <c r="F689" s="16"/>
      <c r="G689" s="16"/>
      <c r="H689" s="128"/>
      <c r="I689" s="16"/>
      <c r="J689" s="199"/>
      <c r="K689" s="199"/>
      <c r="L689" s="199"/>
      <c r="M689" s="199"/>
    </row>
    <row r="690" spans="1:13" s="15" customFormat="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99"/>
      <c r="K690" s="199"/>
      <c r="L690" s="199"/>
      <c r="M690" s="199"/>
    </row>
    <row r="691" spans="1:13" s="15" customFormat="1" ht="12.75">
      <c r="A691" s="16"/>
      <c r="B691" s="16"/>
      <c r="C691" s="205"/>
      <c r="D691" s="205"/>
      <c r="E691" s="205"/>
      <c r="F691" s="205"/>
      <c r="G691" s="205"/>
      <c r="H691" s="205"/>
      <c r="I691" s="334"/>
      <c r="J691" s="199"/>
      <c r="K691" s="206"/>
      <c r="L691" s="206"/>
      <c r="M691" s="206"/>
    </row>
    <row r="692" spans="1:13" s="15" customFormat="1" ht="12.75">
      <c r="A692" s="16"/>
      <c r="B692" s="16"/>
      <c r="C692" s="11"/>
      <c r="D692" s="11"/>
      <c r="E692" s="11"/>
      <c r="F692" s="11"/>
      <c r="G692" s="11"/>
      <c r="H692" s="11"/>
      <c r="I692" s="11"/>
      <c r="J692" s="119"/>
      <c r="K692" s="119"/>
      <c r="L692" s="119"/>
      <c r="M692" s="119"/>
    </row>
    <row r="693" spans="1:13" ht="12.75" customHeight="1">
      <c r="A693" s="16"/>
      <c r="B693" s="16"/>
      <c r="C693" s="205"/>
      <c r="D693" s="16"/>
      <c r="E693" s="16"/>
      <c r="F693" s="16"/>
      <c r="G693" s="11"/>
      <c r="H693" s="16"/>
      <c r="I693" s="16"/>
      <c r="J693" s="206"/>
      <c r="K693" s="206"/>
      <c r="L693" s="206"/>
      <c r="M693" s="206"/>
    </row>
    <row r="694" spans="1:13" ht="12.75" customHeight="1">
      <c r="A694" s="11"/>
      <c r="B694" s="11"/>
      <c r="C694" s="205"/>
      <c r="D694" s="205"/>
      <c r="E694" s="205"/>
      <c r="F694" s="205"/>
      <c r="G694" s="205"/>
      <c r="H694" s="205"/>
      <c r="I694" s="205"/>
      <c r="J694" s="206"/>
      <c r="K694" s="206"/>
      <c r="L694" s="206"/>
      <c r="M694" s="206"/>
    </row>
    <row r="695" spans="1:13" ht="12.75" hidden="1">
      <c r="A695" s="16"/>
      <c r="B695" s="16"/>
      <c r="C695" s="16"/>
      <c r="D695" s="16"/>
      <c r="E695" s="16"/>
      <c r="F695" s="16"/>
      <c r="G695" s="16"/>
      <c r="H695" s="16"/>
      <c r="I695" s="16"/>
      <c r="J695" s="66"/>
      <c r="K695" s="66"/>
      <c r="L695" s="66"/>
      <c r="M695" s="66"/>
    </row>
    <row r="696" spans="1:13" s="15" customFormat="1" ht="14.25">
      <c r="A696" s="11"/>
      <c r="B696" s="11"/>
      <c r="C696" s="11"/>
      <c r="D696" s="11"/>
      <c r="E696" s="12"/>
      <c r="F696" s="11"/>
      <c r="G696" s="11"/>
      <c r="H696" s="11"/>
      <c r="I696" s="11"/>
      <c r="J696" s="224"/>
      <c r="K696" s="224"/>
      <c r="L696" s="224"/>
      <c r="M696" s="224"/>
    </row>
    <row r="697" spans="1:12" s="15" customFormat="1" ht="19.5" customHeight="1">
      <c r="A697" s="25"/>
      <c r="B697" s="127"/>
      <c r="C697" s="127"/>
      <c r="D697" s="127"/>
      <c r="E697" s="127"/>
      <c r="F697" s="127"/>
      <c r="G697" s="127"/>
      <c r="H697" s="127"/>
      <c r="I697" s="127"/>
      <c r="J697" s="119"/>
      <c r="K697" s="13"/>
      <c r="L697" s="14"/>
    </row>
    <row r="698" spans="1:12" s="15" customFormat="1" ht="14.25">
      <c r="A698" s="36"/>
      <c r="B698" s="11"/>
      <c r="C698" s="11"/>
      <c r="D698" s="11"/>
      <c r="E698" s="12"/>
      <c r="F698" s="11"/>
      <c r="G698" s="11"/>
      <c r="H698" s="11"/>
      <c r="I698" s="11"/>
      <c r="J698" s="119"/>
      <c r="K698" s="13"/>
      <c r="L698" s="14"/>
    </row>
    <row r="699" spans="1:12" s="15" customFormat="1" ht="12.75">
      <c r="A699" s="36"/>
      <c r="B699" s="11"/>
      <c r="C699" s="11"/>
      <c r="D699" s="11"/>
      <c r="E699" s="11"/>
      <c r="F699" s="11"/>
      <c r="G699" s="11"/>
      <c r="H699" s="11"/>
      <c r="I699" s="11"/>
      <c r="J699" s="119"/>
      <c r="K699" s="13"/>
      <c r="L699" s="14"/>
    </row>
    <row r="700" spans="1:12" ht="12.75" customHeight="1" hidden="1">
      <c r="A700" s="21"/>
      <c r="B700" s="16"/>
      <c r="C700" s="16"/>
      <c r="D700" s="16"/>
      <c r="E700" s="16"/>
      <c r="F700" s="16"/>
      <c r="G700" s="16"/>
      <c r="H700" s="738"/>
      <c r="I700" s="738"/>
      <c r="J700" s="66"/>
      <c r="K700" s="17"/>
      <c r="L700" s="2"/>
    </row>
    <row r="701" spans="1:12" ht="12.75" customHeight="1">
      <c r="A701" s="21"/>
      <c r="B701" s="16"/>
      <c r="C701" s="16"/>
      <c r="D701" s="16"/>
      <c r="E701" s="16"/>
      <c r="F701" s="16"/>
      <c r="G701" s="16"/>
      <c r="H701" s="738"/>
      <c r="I701" s="738"/>
      <c r="J701" s="66"/>
      <c r="K701" s="17"/>
      <c r="L701" s="2"/>
    </row>
    <row r="702" spans="1:12" ht="12.75" customHeight="1" hidden="1">
      <c r="A702" s="21"/>
      <c r="B702" s="16"/>
      <c r="C702" s="16"/>
      <c r="D702" s="16"/>
      <c r="E702" s="16"/>
      <c r="F702" s="16"/>
      <c r="G702" s="16"/>
      <c r="H702" s="16"/>
      <c r="I702" s="16"/>
      <c r="J702" s="66"/>
      <c r="K702" s="17"/>
      <c r="L702" s="2"/>
    </row>
    <row r="703" spans="1:12" ht="12.75" hidden="1">
      <c r="A703" s="21"/>
      <c r="B703" s="16"/>
      <c r="C703" s="16"/>
      <c r="D703" s="16"/>
      <c r="E703" s="16"/>
      <c r="F703" s="16"/>
      <c r="G703" s="16"/>
      <c r="H703" s="16"/>
      <c r="I703" s="16"/>
      <c r="J703" s="66"/>
      <c r="K703" s="17"/>
      <c r="L703" s="2"/>
    </row>
    <row r="704" spans="1:12" ht="12.75">
      <c r="A704" s="21"/>
      <c r="B704" s="16"/>
      <c r="C704" s="16"/>
      <c r="D704" s="16"/>
      <c r="E704" s="16"/>
      <c r="F704" s="16"/>
      <c r="G704" s="16"/>
      <c r="H704" s="16"/>
      <c r="I704" s="16"/>
      <c r="J704" s="66"/>
      <c r="K704" s="17"/>
      <c r="L704" s="2"/>
    </row>
    <row r="705" spans="1:12" ht="12.75" hidden="1">
      <c r="A705" s="16"/>
      <c r="B705" s="16"/>
      <c r="C705" s="16"/>
      <c r="D705" s="16"/>
      <c r="E705" s="16"/>
      <c r="F705" s="16"/>
      <c r="G705" s="16"/>
      <c r="H705" s="16"/>
      <c r="I705" s="21"/>
      <c r="J705" s="66"/>
      <c r="K705" s="17"/>
      <c r="L705" s="2"/>
    </row>
    <row r="706" spans="1:12" s="15" customFormat="1" ht="12.75">
      <c r="A706" s="11"/>
      <c r="B706" s="11"/>
      <c r="C706" s="11"/>
      <c r="D706" s="11"/>
      <c r="E706" s="11"/>
      <c r="F706" s="11"/>
      <c r="G706" s="11"/>
      <c r="H706" s="11"/>
      <c r="I706" s="36"/>
      <c r="J706" s="119"/>
      <c r="K706" s="13"/>
      <c r="L706" s="14"/>
    </row>
    <row r="707" spans="1:12" s="15" customFormat="1" ht="19.5" customHeight="1">
      <c r="A707" s="25"/>
      <c r="B707" s="26"/>
      <c r="C707" s="26"/>
      <c r="D707" s="26"/>
      <c r="E707" s="26"/>
      <c r="F707" s="26"/>
      <c r="G707" s="26"/>
      <c r="H707" s="26"/>
      <c r="I707" s="26"/>
      <c r="J707" s="119"/>
      <c r="K707" s="13"/>
      <c r="L707" s="14"/>
    </row>
    <row r="708" spans="1:12" s="15" customFormat="1" ht="14.25">
      <c r="A708" s="11"/>
      <c r="B708" s="11"/>
      <c r="C708" s="11"/>
      <c r="D708" s="11"/>
      <c r="E708" s="12"/>
      <c r="F708" s="11"/>
      <c r="G708" s="11"/>
      <c r="H708" s="11"/>
      <c r="I708" s="36"/>
      <c r="J708" s="119"/>
      <c r="K708" s="13"/>
      <c r="L708" s="14"/>
    </row>
    <row r="709" spans="1:12" s="15" customFormat="1" ht="12.75">
      <c r="A709" s="11"/>
      <c r="B709" s="11"/>
      <c r="C709" s="11"/>
      <c r="D709" s="11"/>
      <c r="E709" s="11"/>
      <c r="F709" s="11"/>
      <c r="G709" s="11"/>
      <c r="H709" s="11"/>
      <c r="I709" s="36"/>
      <c r="J709" s="119"/>
      <c r="K709" s="13"/>
      <c r="L709" s="14"/>
    </row>
    <row r="710" spans="1:12" ht="12.75" hidden="1">
      <c r="A710" s="16"/>
      <c r="B710" s="16"/>
      <c r="C710" s="16"/>
      <c r="D710" s="16"/>
      <c r="E710" s="16"/>
      <c r="F710" s="16"/>
      <c r="G710" s="16"/>
      <c r="H710" s="16"/>
      <c r="I710" s="21"/>
      <c r="J710" s="66"/>
      <c r="K710" s="17"/>
      <c r="L710" s="2"/>
    </row>
    <row r="711" spans="1:12" ht="15.75" customHeight="1">
      <c r="A711" s="16"/>
      <c r="B711" s="16"/>
      <c r="C711" s="16"/>
      <c r="D711" s="16"/>
      <c r="E711" s="16"/>
      <c r="F711" s="16"/>
      <c r="G711" s="16"/>
      <c r="H711" s="738"/>
      <c r="I711" s="716"/>
      <c r="J711" s="66"/>
      <c r="K711" s="17"/>
      <c r="L711" s="2"/>
    </row>
    <row r="712" spans="1:12" ht="12.75">
      <c r="A712" s="16"/>
      <c r="B712" s="16"/>
      <c r="C712" s="16"/>
      <c r="D712" s="16"/>
      <c r="E712" s="16"/>
      <c r="F712" s="16"/>
      <c r="G712" s="16"/>
      <c r="H712" s="16"/>
      <c r="I712" s="21"/>
      <c r="J712" s="66"/>
      <c r="K712" s="17"/>
      <c r="L712" s="2"/>
    </row>
    <row r="713" spans="1:12" ht="12.75" hidden="1">
      <c r="A713" s="16"/>
      <c r="B713" s="16"/>
      <c r="C713" s="16"/>
      <c r="D713" s="16"/>
      <c r="E713" s="16"/>
      <c r="F713" s="16"/>
      <c r="G713" s="16"/>
      <c r="H713" s="16"/>
      <c r="I713" s="21"/>
      <c r="J713" s="66"/>
      <c r="K713" s="17"/>
      <c r="L713" s="2"/>
    </row>
    <row r="714" spans="1:12" ht="12.75" customHeight="1" hidden="1">
      <c r="A714" s="16"/>
      <c r="B714" s="16"/>
      <c r="C714" s="16"/>
      <c r="D714" s="16"/>
      <c r="E714" s="16"/>
      <c r="F714" s="16"/>
      <c r="G714" s="16"/>
      <c r="H714" s="16"/>
      <c r="I714" s="21"/>
      <c r="J714" s="66"/>
      <c r="K714" s="17"/>
      <c r="L714" s="2"/>
    </row>
    <row r="715" spans="1:12" s="15" customFormat="1" ht="12.75" hidden="1">
      <c r="A715" s="11"/>
      <c r="B715" s="11"/>
      <c r="C715" s="11"/>
      <c r="D715" s="11"/>
      <c r="E715" s="11"/>
      <c r="F715" s="11"/>
      <c r="G715" s="11"/>
      <c r="H715" s="11"/>
      <c r="I715" s="36"/>
      <c r="J715" s="119"/>
      <c r="K715" s="13"/>
      <c r="L715" s="14"/>
    </row>
    <row r="716" spans="1:12" ht="12.75" hidden="1">
      <c r="A716" s="16"/>
      <c r="B716" s="16"/>
      <c r="C716" s="16"/>
      <c r="D716" s="16"/>
      <c r="E716" s="16"/>
      <c r="F716" s="16"/>
      <c r="G716" s="16"/>
      <c r="H716" s="16"/>
      <c r="I716" s="21"/>
      <c r="J716" s="66"/>
      <c r="K716" s="17"/>
      <c r="L716" s="2"/>
    </row>
    <row r="717" spans="1:12" ht="12.75" hidden="1">
      <c r="A717" s="16"/>
      <c r="B717" s="16"/>
      <c r="C717" s="16"/>
      <c r="D717" s="16"/>
      <c r="E717" s="16"/>
      <c r="F717" s="16"/>
      <c r="G717" s="16"/>
      <c r="I717" s="21"/>
      <c r="J717" s="66"/>
      <c r="K717" s="17"/>
      <c r="L717" s="2"/>
    </row>
    <row r="718" spans="1:12" ht="12.75" hidden="1">
      <c r="A718" s="16"/>
      <c r="B718" s="16"/>
      <c r="C718" s="16"/>
      <c r="D718" s="16"/>
      <c r="E718" s="16"/>
      <c r="F718" s="16"/>
      <c r="G718" s="16"/>
      <c r="H718" s="16"/>
      <c r="I718" s="200"/>
      <c r="J718" s="66"/>
      <c r="K718" s="17"/>
      <c r="L718" s="2"/>
    </row>
    <row r="719" spans="1:12" s="15" customFormat="1" ht="12.75">
      <c r="A719" s="11"/>
      <c r="B719" s="11"/>
      <c r="C719" s="11"/>
      <c r="D719" s="11"/>
      <c r="E719" s="11"/>
      <c r="F719" s="11"/>
      <c r="G719" s="11"/>
      <c r="H719" s="11"/>
      <c r="I719" s="36"/>
      <c r="J719" s="119"/>
      <c r="K719" s="13"/>
      <c r="L719" s="14"/>
    </row>
    <row r="720" spans="1:12" s="15" customFormat="1" ht="21" customHeight="1">
      <c r="A720" s="25"/>
      <c r="B720" s="26"/>
      <c r="C720" s="26"/>
      <c r="D720" s="26"/>
      <c r="E720" s="26"/>
      <c r="F720" s="26"/>
      <c r="G720" s="26"/>
      <c r="H720" s="26"/>
      <c r="I720" s="26"/>
      <c r="J720" s="119"/>
      <c r="K720" s="13"/>
      <c r="L720" s="14"/>
    </row>
    <row r="721" spans="1:12" ht="14.25">
      <c r="A721" s="16"/>
      <c r="B721" s="16"/>
      <c r="C721" s="16"/>
      <c r="D721" s="16"/>
      <c r="E721" s="12"/>
      <c r="F721" s="16"/>
      <c r="G721" s="16"/>
      <c r="H721" s="16"/>
      <c r="I721" s="21"/>
      <c r="J721" s="119"/>
      <c r="K721" s="13"/>
      <c r="L721" s="14"/>
    </row>
    <row r="722" spans="1:12" s="15" customFormat="1" ht="12.75">
      <c r="A722" s="11"/>
      <c r="B722" s="11"/>
      <c r="C722" s="11"/>
      <c r="D722" s="11"/>
      <c r="E722" s="11"/>
      <c r="F722" s="11"/>
      <c r="G722" s="11"/>
      <c r="H722" s="11"/>
      <c r="I722" s="36"/>
      <c r="J722" s="119"/>
      <c r="K722" s="13"/>
      <c r="L722" s="14"/>
    </row>
    <row r="723" spans="1:12" ht="12.75" customHeight="1">
      <c r="A723" s="16"/>
      <c r="B723" s="16"/>
      <c r="C723" s="16"/>
      <c r="D723" s="16"/>
      <c r="E723" s="16"/>
      <c r="F723" s="16"/>
      <c r="G723" s="16"/>
      <c r="H723" s="721"/>
      <c r="I723" s="722"/>
      <c r="J723" s="66"/>
      <c r="K723" s="17"/>
      <c r="L723" s="2"/>
    </row>
    <row r="724" spans="1:12" ht="12.75" customHeight="1">
      <c r="A724" s="16"/>
      <c r="B724" s="16"/>
      <c r="C724" s="16"/>
      <c r="D724" s="16"/>
      <c r="E724" s="16"/>
      <c r="F724" s="16"/>
      <c r="G724" s="16"/>
      <c r="H724" s="738"/>
      <c r="I724" s="716"/>
      <c r="J724" s="66"/>
      <c r="K724" s="17"/>
      <c r="L724" s="2"/>
    </row>
    <row r="725" spans="1:12" ht="12.75">
      <c r="A725" s="16"/>
      <c r="B725" s="16"/>
      <c r="C725" s="16"/>
      <c r="D725" s="16"/>
      <c r="E725" s="16"/>
      <c r="F725" s="16"/>
      <c r="G725" s="16"/>
      <c r="H725" s="16"/>
      <c r="I725" s="21"/>
      <c r="J725" s="66"/>
      <c r="K725" s="17"/>
      <c r="L725" s="2"/>
    </row>
    <row r="726" spans="1:12" ht="12.75">
      <c r="A726" s="16"/>
      <c r="B726" s="16"/>
      <c r="C726" s="16"/>
      <c r="D726" s="16"/>
      <c r="E726" s="16"/>
      <c r="F726" s="16"/>
      <c r="G726" s="16"/>
      <c r="H726" s="16"/>
      <c r="I726" s="21"/>
      <c r="J726" s="66"/>
      <c r="K726" s="17"/>
      <c r="L726" s="2"/>
    </row>
    <row r="727" spans="1:12" ht="12.75" hidden="1">
      <c r="A727" s="16"/>
      <c r="B727" s="16"/>
      <c r="C727" s="16"/>
      <c r="D727" s="16"/>
      <c r="E727" s="16"/>
      <c r="F727" s="16"/>
      <c r="G727" s="16"/>
      <c r="H727" s="16"/>
      <c r="I727" s="21"/>
      <c r="J727" s="66"/>
      <c r="K727" s="17"/>
      <c r="L727" s="2"/>
    </row>
    <row r="728" spans="1:12" ht="12.75" hidden="1">
      <c r="A728" s="16"/>
      <c r="B728" s="16"/>
      <c r="C728" s="16"/>
      <c r="D728" s="16"/>
      <c r="E728" s="16"/>
      <c r="F728" s="16"/>
      <c r="G728" s="16"/>
      <c r="H728" s="16"/>
      <c r="I728" s="21"/>
      <c r="J728" s="66"/>
      <c r="K728" s="17"/>
      <c r="L728" s="2"/>
    </row>
    <row r="729" spans="1:12" s="15" customFormat="1" ht="12.75">
      <c r="A729" s="11"/>
      <c r="B729" s="11"/>
      <c r="C729" s="11"/>
      <c r="D729" s="11"/>
      <c r="E729" s="11"/>
      <c r="F729" s="11"/>
      <c r="G729" s="11"/>
      <c r="H729" s="11"/>
      <c r="I729" s="36"/>
      <c r="J729" s="119"/>
      <c r="K729" s="13"/>
      <c r="L729" s="14"/>
    </row>
    <row r="730" spans="1:12" ht="12.75">
      <c r="A730" s="16"/>
      <c r="B730" s="16"/>
      <c r="C730" s="16"/>
      <c r="D730" s="16"/>
      <c r="E730" s="16"/>
      <c r="F730" s="16"/>
      <c r="G730" s="16"/>
      <c r="H730" s="16"/>
      <c r="I730" s="21"/>
      <c r="J730" s="66"/>
      <c r="K730" s="17"/>
      <c r="L730" s="2"/>
    </row>
    <row r="731" spans="1:12" ht="12.75">
      <c r="A731" s="16"/>
      <c r="B731" s="16"/>
      <c r="C731" s="16"/>
      <c r="D731" s="16"/>
      <c r="E731" s="16"/>
      <c r="F731" s="16"/>
      <c r="G731" s="16"/>
      <c r="H731" s="16"/>
      <c r="I731" s="21"/>
      <c r="J731" s="66"/>
      <c r="K731" s="17"/>
      <c r="L731" s="2"/>
    </row>
    <row r="732" spans="1:12" ht="12.75">
      <c r="A732" s="16"/>
      <c r="B732" s="16"/>
      <c r="C732" s="16"/>
      <c r="D732" s="16"/>
      <c r="E732" s="16"/>
      <c r="F732" s="16"/>
      <c r="G732" s="16"/>
      <c r="H732" s="16"/>
      <c r="I732" s="21"/>
      <c r="J732" s="66"/>
      <c r="K732" s="17"/>
      <c r="L732" s="2"/>
    </row>
    <row r="733" spans="1:12" ht="12.75">
      <c r="A733" s="16"/>
      <c r="B733" s="16"/>
      <c r="C733" s="16"/>
      <c r="D733" s="16"/>
      <c r="E733" s="16"/>
      <c r="F733" s="16"/>
      <c r="G733" s="16"/>
      <c r="H733" s="16"/>
      <c r="I733" s="21"/>
      <c r="J733" s="66"/>
      <c r="K733" s="17"/>
      <c r="L733" s="2"/>
    </row>
    <row r="734" spans="1:12" ht="12.75">
      <c r="A734" s="16"/>
      <c r="B734" s="16"/>
      <c r="C734" s="16"/>
      <c r="D734" s="16"/>
      <c r="E734" s="16"/>
      <c r="F734" s="16"/>
      <c r="G734" s="16"/>
      <c r="H734" s="16"/>
      <c r="I734" s="21"/>
      <c r="J734" s="66"/>
      <c r="K734" s="17"/>
      <c r="L734" s="2"/>
    </row>
    <row r="735" spans="1:12" s="15" customFormat="1" ht="12.75">
      <c r="A735" s="11"/>
      <c r="B735" s="11"/>
      <c r="C735" s="11"/>
      <c r="D735" s="11"/>
      <c r="E735" s="11"/>
      <c r="F735" s="11"/>
      <c r="G735" s="11"/>
      <c r="H735" s="11"/>
      <c r="I735" s="36"/>
      <c r="J735" s="119"/>
      <c r="K735" s="13"/>
      <c r="L735" s="14"/>
    </row>
    <row r="736" spans="1:12" ht="12.75">
      <c r="A736" s="16"/>
      <c r="B736" s="16"/>
      <c r="C736" s="16"/>
      <c r="D736" s="16"/>
      <c r="E736" s="16"/>
      <c r="F736" s="16"/>
      <c r="G736" s="16"/>
      <c r="H736" s="16"/>
      <c r="I736" s="21"/>
      <c r="J736" s="66"/>
      <c r="K736" s="17"/>
      <c r="L736" s="2"/>
    </row>
    <row r="737" spans="1:12" ht="12.75">
      <c r="A737" s="16"/>
      <c r="B737" s="16"/>
      <c r="C737" s="16"/>
      <c r="D737" s="16"/>
      <c r="E737" s="16"/>
      <c r="F737" s="16"/>
      <c r="G737" s="16"/>
      <c r="H737" s="16"/>
      <c r="I737" s="21"/>
      <c r="J737" s="66"/>
      <c r="K737" s="17"/>
      <c r="L737" s="2"/>
    </row>
    <row r="738" spans="1:12" ht="12.75">
      <c r="A738" s="16"/>
      <c r="B738" s="16"/>
      <c r="C738" s="16"/>
      <c r="D738" s="16"/>
      <c r="E738" s="16"/>
      <c r="F738" s="16"/>
      <c r="G738" s="16"/>
      <c r="H738" s="16"/>
      <c r="I738" s="21"/>
      <c r="J738" s="66"/>
      <c r="K738" s="17"/>
      <c r="L738" s="2"/>
    </row>
    <row r="739" spans="1:12" s="15" customFormat="1" ht="12.75">
      <c r="A739" s="11"/>
      <c r="B739" s="11"/>
      <c r="C739" s="11"/>
      <c r="D739" s="11"/>
      <c r="E739" s="11"/>
      <c r="F739" s="11"/>
      <c r="G739" s="11"/>
      <c r="H739" s="11"/>
      <c r="I739" s="36"/>
      <c r="J739" s="119"/>
      <c r="K739" s="13"/>
      <c r="L739" s="14"/>
    </row>
    <row r="740" spans="1:12" s="15" customFormat="1" ht="12.75">
      <c r="A740" s="11"/>
      <c r="B740" s="11"/>
      <c r="C740" s="11"/>
      <c r="D740" s="11"/>
      <c r="E740" s="11"/>
      <c r="F740" s="11"/>
      <c r="G740" s="11"/>
      <c r="H740" s="11"/>
      <c r="I740" s="36"/>
      <c r="J740" s="119"/>
      <c r="K740" s="13"/>
      <c r="L740" s="14"/>
    </row>
    <row r="741" spans="1:12" ht="12.75" hidden="1">
      <c r="A741" s="16"/>
      <c r="B741" s="16"/>
      <c r="C741" s="16"/>
      <c r="D741" s="16"/>
      <c r="E741" s="16"/>
      <c r="F741" s="16"/>
      <c r="G741" s="16"/>
      <c r="H741" s="16"/>
      <c r="I741" s="21"/>
      <c r="J741" s="66"/>
      <c r="K741" s="17"/>
      <c r="L741" s="2"/>
    </row>
    <row r="742" spans="1:12" ht="12.75" hidden="1">
      <c r="A742" s="16"/>
      <c r="B742" s="16"/>
      <c r="C742" s="11"/>
      <c r="D742" s="16"/>
      <c r="E742" s="16"/>
      <c r="F742" s="16"/>
      <c r="G742" s="11"/>
      <c r="H742" s="16"/>
      <c r="I742" s="21"/>
      <c r="J742" s="119"/>
      <c r="K742" s="17"/>
      <c r="L742" s="14"/>
    </row>
    <row r="743" spans="1:12" s="15" customFormat="1" ht="12.75">
      <c r="A743" s="11"/>
      <c r="B743" s="11"/>
      <c r="C743" s="11"/>
      <c r="D743" s="11"/>
      <c r="E743" s="11"/>
      <c r="F743" s="11"/>
      <c r="G743" s="11"/>
      <c r="H743" s="11"/>
      <c r="I743" s="36"/>
      <c r="J743" s="119"/>
      <c r="K743" s="13"/>
      <c r="L743" s="14"/>
    </row>
    <row r="744" spans="1:12" ht="12.75">
      <c r="A744" s="16"/>
      <c r="B744" s="16"/>
      <c r="C744" s="16"/>
      <c r="D744" s="16"/>
      <c r="E744" s="16"/>
      <c r="F744" s="16"/>
      <c r="G744" s="16"/>
      <c r="H744" s="16"/>
      <c r="I744" s="21"/>
      <c r="J744" s="66"/>
      <c r="K744" s="17"/>
      <c r="L744" s="2"/>
    </row>
    <row r="745" spans="1:12" ht="12.75">
      <c r="A745" s="16"/>
      <c r="B745" s="16"/>
      <c r="C745" s="16"/>
      <c r="D745" s="16"/>
      <c r="E745" s="16"/>
      <c r="F745" s="16"/>
      <c r="G745" s="16"/>
      <c r="H745" s="16"/>
      <c r="I745" s="21"/>
      <c r="J745" s="66"/>
      <c r="K745" s="17"/>
      <c r="L745" s="2"/>
    </row>
    <row r="746" spans="1:12" ht="12.75">
      <c r="A746" s="16"/>
      <c r="B746" s="16"/>
      <c r="C746" s="16"/>
      <c r="D746" s="16"/>
      <c r="E746" s="16"/>
      <c r="F746" s="16"/>
      <c r="G746" s="16"/>
      <c r="H746" s="16"/>
      <c r="I746" s="21"/>
      <c r="J746" s="66"/>
      <c r="K746" s="17"/>
      <c r="L746" s="2"/>
    </row>
    <row r="747" spans="1:12" ht="12.75" hidden="1">
      <c r="A747" s="16"/>
      <c r="B747" s="16"/>
      <c r="C747" s="16"/>
      <c r="D747" s="16"/>
      <c r="E747" s="16"/>
      <c r="F747" s="16"/>
      <c r="G747" s="16"/>
      <c r="H747" s="16"/>
      <c r="I747" s="21"/>
      <c r="J747" s="66"/>
      <c r="K747" s="17"/>
      <c r="L747" s="2"/>
    </row>
    <row r="748" spans="1:12" ht="12.75" hidden="1">
      <c r="A748" s="16"/>
      <c r="B748" s="16"/>
      <c r="C748" s="16"/>
      <c r="D748" s="16"/>
      <c r="E748" s="16"/>
      <c r="F748" s="16"/>
      <c r="G748" s="16"/>
      <c r="H748" s="16"/>
      <c r="I748" s="21"/>
      <c r="J748" s="66"/>
      <c r="K748" s="17"/>
      <c r="L748" s="2"/>
    </row>
    <row r="749" spans="1:12" ht="12.75" hidden="1">
      <c r="A749" s="16"/>
      <c r="B749" s="16"/>
      <c r="C749" s="16"/>
      <c r="D749" s="16"/>
      <c r="E749" s="16"/>
      <c r="F749" s="16"/>
      <c r="G749" s="16"/>
      <c r="H749" s="16"/>
      <c r="I749" s="21"/>
      <c r="J749" s="66"/>
      <c r="K749" s="17"/>
      <c r="L749" s="2"/>
    </row>
    <row r="750" spans="1:12" ht="12.75" hidden="1">
      <c r="A750" s="16"/>
      <c r="B750" s="16"/>
      <c r="C750" s="16"/>
      <c r="D750" s="16"/>
      <c r="E750" s="16"/>
      <c r="F750" s="16"/>
      <c r="G750" s="16"/>
      <c r="H750" s="16"/>
      <c r="I750" s="21"/>
      <c r="J750" s="66"/>
      <c r="K750" s="17"/>
      <c r="L750" s="2"/>
    </row>
    <row r="751" spans="1:12" ht="12.75" hidden="1">
      <c r="A751" s="16"/>
      <c r="B751" s="16"/>
      <c r="C751" s="16"/>
      <c r="D751" s="16"/>
      <c r="E751" s="16"/>
      <c r="F751" s="16"/>
      <c r="G751" s="16"/>
      <c r="H751" s="16"/>
      <c r="I751" s="21"/>
      <c r="J751" s="66"/>
      <c r="K751" s="17"/>
      <c r="L751" s="2"/>
    </row>
    <row r="752" spans="1:12" ht="12.75">
      <c r="A752" s="16"/>
      <c r="B752" s="16"/>
      <c r="C752" s="16"/>
      <c r="D752" s="16"/>
      <c r="E752" s="16"/>
      <c r="F752" s="16"/>
      <c r="G752" s="16"/>
      <c r="H752" s="16"/>
      <c r="I752" s="21"/>
      <c r="J752" s="66"/>
      <c r="K752" s="17"/>
      <c r="L752" s="2"/>
    </row>
    <row r="753" spans="1:12" ht="12.75" hidden="1">
      <c r="A753" s="16"/>
      <c r="B753" s="16"/>
      <c r="C753" s="16"/>
      <c r="D753" s="16"/>
      <c r="E753" s="16"/>
      <c r="F753" s="16"/>
      <c r="G753" s="16"/>
      <c r="H753" s="16"/>
      <c r="I753" s="21"/>
      <c r="J753" s="66"/>
      <c r="K753" s="17"/>
      <c r="L753" s="2"/>
    </row>
    <row r="754" spans="1:12" ht="12.75">
      <c r="A754" s="16"/>
      <c r="B754" s="16"/>
      <c r="C754" s="16"/>
      <c r="D754" s="16"/>
      <c r="E754" s="16"/>
      <c r="F754" s="16"/>
      <c r="G754" s="21"/>
      <c r="H754" s="22"/>
      <c r="I754" s="22"/>
      <c r="J754" s="66"/>
      <c r="K754" s="17"/>
      <c r="L754" s="2"/>
    </row>
    <row r="755" spans="1:12" s="15" customFormat="1" ht="12.75">
      <c r="A755" s="11"/>
      <c r="B755" s="11"/>
      <c r="C755" s="11"/>
      <c r="D755" s="11"/>
      <c r="E755" s="11"/>
      <c r="F755" s="11"/>
      <c r="G755" s="719"/>
      <c r="H755" s="719"/>
      <c r="I755" s="720"/>
      <c r="J755" s="119"/>
      <c r="K755" s="13"/>
      <c r="L755" s="14"/>
    </row>
    <row r="756" spans="1:12" s="15" customFormat="1" ht="12.75">
      <c r="A756" s="11"/>
      <c r="B756" s="11"/>
      <c r="C756" s="11"/>
      <c r="D756" s="16"/>
      <c r="E756" s="16"/>
      <c r="F756" s="16"/>
      <c r="G756" s="24"/>
      <c r="H756" s="30"/>
      <c r="I756" s="201"/>
      <c r="J756" s="66"/>
      <c r="K756" s="13"/>
      <c r="L756" s="2"/>
    </row>
    <row r="757" spans="1:12" ht="12.75">
      <c r="A757" s="16"/>
      <c r="B757" s="16"/>
      <c r="C757" s="16"/>
      <c r="D757" s="16"/>
      <c r="E757" s="16"/>
      <c r="F757" s="16"/>
      <c r="G757" s="16"/>
      <c r="H757" s="16"/>
      <c r="I757" s="21"/>
      <c r="J757" s="66"/>
      <c r="K757" s="17"/>
      <c r="L757" s="2"/>
    </row>
    <row r="758" spans="1:12" ht="12.75" hidden="1">
      <c r="A758" s="16"/>
      <c r="B758" s="16"/>
      <c r="C758" s="16"/>
      <c r="D758" s="16"/>
      <c r="E758" s="16"/>
      <c r="F758" s="16"/>
      <c r="G758" s="16"/>
      <c r="H758" s="16"/>
      <c r="I758" s="21"/>
      <c r="J758" s="66"/>
      <c r="K758" s="17"/>
      <c r="L758" s="2"/>
    </row>
    <row r="759" spans="1:12" ht="12.75" hidden="1">
      <c r="A759" s="16"/>
      <c r="B759" s="16"/>
      <c r="C759" s="16"/>
      <c r="D759" s="16"/>
      <c r="E759" s="16"/>
      <c r="F759" s="16"/>
      <c r="G759" s="16"/>
      <c r="H759" s="16"/>
      <c r="I759" s="21"/>
      <c r="J759" s="66"/>
      <c r="K759" s="17"/>
      <c r="L759" s="2"/>
    </row>
    <row r="760" spans="1:12" s="15" customFormat="1" ht="12.75">
      <c r="A760" s="11"/>
      <c r="B760" s="11"/>
      <c r="C760" s="11"/>
      <c r="D760" s="11"/>
      <c r="E760" s="11"/>
      <c r="F760" s="11"/>
      <c r="G760" s="11"/>
      <c r="H760" s="11"/>
      <c r="I760" s="36"/>
      <c r="J760" s="119"/>
      <c r="K760" s="13"/>
      <c r="L760" s="14"/>
    </row>
    <row r="761" spans="1:12" ht="13.5" thickBot="1">
      <c r="A761" s="20"/>
      <c r="B761" s="20"/>
      <c r="C761" s="20"/>
      <c r="D761" s="20"/>
      <c r="E761" s="20"/>
      <c r="F761" s="20"/>
      <c r="G761" s="20"/>
      <c r="H761" s="20"/>
      <c r="I761" s="147"/>
      <c r="J761" s="135"/>
      <c r="K761" s="17"/>
      <c r="L761" s="2"/>
    </row>
    <row r="762" spans="1:12" s="35" customFormat="1" ht="16.5" thickBot="1">
      <c r="A762" s="31"/>
      <c r="B762" s="32"/>
      <c r="C762" s="33"/>
      <c r="D762" s="33"/>
      <c r="E762" s="33"/>
      <c r="F762" s="33"/>
      <c r="G762" s="33"/>
      <c r="H762" s="33"/>
      <c r="I762" s="202"/>
      <c r="J762" s="207"/>
      <c r="K762" s="34"/>
      <c r="L762" s="34"/>
    </row>
  </sheetData>
  <sheetProtection selectLockedCells="1" selectUnlockedCells="1"/>
  <mergeCells count="154">
    <mergeCell ref="H472:I472"/>
    <mergeCell ref="F470:I470"/>
    <mergeCell ref="F510:I510"/>
    <mergeCell ref="G345:I345"/>
    <mergeCell ref="G367:I367"/>
    <mergeCell ref="H348:I348"/>
    <mergeCell ref="H351:I351"/>
    <mergeCell ref="H353:I353"/>
    <mergeCell ref="F364:I364"/>
    <mergeCell ref="F492:I492"/>
    <mergeCell ref="F152:I152"/>
    <mergeCell ref="H244:I244"/>
    <mergeCell ref="H248:I248"/>
    <mergeCell ref="F219:I219"/>
    <mergeCell ref="F225:I225"/>
    <mergeCell ref="G153:I153"/>
    <mergeCell ref="H154:I154"/>
    <mergeCell ref="F203:I203"/>
    <mergeCell ref="G204:I204"/>
    <mergeCell ref="F202:I202"/>
    <mergeCell ref="H87:I87"/>
    <mergeCell ref="F310:I310"/>
    <mergeCell ref="F213:I213"/>
    <mergeCell ref="G245:I245"/>
    <mergeCell ref="H237:I237"/>
    <mergeCell ref="H205:I205"/>
    <mergeCell ref="I235:J235"/>
    <mergeCell ref="H251:I251"/>
    <mergeCell ref="G246:I246"/>
    <mergeCell ref="H247:I247"/>
    <mergeCell ref="F602:I602"/>
    <mergeCell ref="H612:I612"/>
    <mergeCell ref="H444:I444"/>
    <mergeCell ref="A506:I506"/>
    <mergeCell ref="H462:I462"/>
    <mergeCell ref="H576:I576"/>
    <mergeCell ref="G575:I575"/>
    <mergeCell ref="G611:I611"/>
    <mergeCell ref="A572:H572"/>
    <mergeCell ref="H530:I530"/>
    <mergeCell ref="I1:K1"/>
    <mergeCell ref="H3:I3"/>
    <mergeCell ref="H337:I337"/>
    <mergeCell ref="E457:I457"/>
    <mergeCell ref="F292:I292"/>
    <mergeCell ref="H294:I294"/>
    <mergeCell ref="H199:I199"/>
    <mergeCell ref="H250:I250"/>
    <mergeCell ref="G443:I443"/>
    <mergeCell ref="H379:I379"/>
    <mergeCell ref="F141:I141"/>
    <mergeCell ref="H483:I483"/>
    <mergeCell ref="H542:I542"/>
    <mergeCell ref="F574:I574"/>
    <mergeCell ref="E515:I515"/>
    <mergeCell ref="F516:I516"/>
    <mergeCell ref="H519:I519"/>
    <mergeCell ref="F523:I523"/>
    <mergeCell ref="A309:I309"/>
    <mergeCell ref="A270:I270"/>
    <mergeCell ref="A4:D4"/>
    <mergeCell ref="E4:I4"/>
    <mergeCell ref="F21:I21"/>
    <mergeCell ref="H66:I66"/>
    <mergeCell ref="F64:I64"/>
    <mergeCell ref="G65:I65"/>
    <mergeCell ref="G755:I755"/>
    <mergeCell ref="H700:I700"/>
    <mergeCell ref="H701:I701"/>
    <mergeCell ref="H711:I711"/>
    <mergeCell ref="H723:I723"/>
    <mergeCell ref="H687:I687"/>
    <mergeCell ref="H724:I724"/>
    <mergeCell ref="A394:H394"/>
    <mergeCell ref="A478:H478"/>
    <mergeCell ref="H397:I397"/>
    <mergeCell ref="E439:I439"/>
    <mergeCell ref="F525:I525"/>
    <mergeCell ref="E528:I528"/>
    <mergeCell ref="F590:I590"/>
    <mergeCell ref="F610:I610"/>
    <mergeCell ref="F137:I137"/>
    <mergeCell ref="F9:I9"/>
    <mergeCell ref="F22:I22"/>
    <mergeCell ref="F38:I38"/>
    <mergeCell ref="F44:I44"/>
    <mergeCell ref="F52:I52"/>
    <mergeCell ref="H59:I59"/>
    <mergeCell ref="H97:I97"/>
    <mergeCell ref="F111:I111"/>
    <mergeCell ref="H84:I84"/>
    <mergeCell ref="F191:I191"/>
    <mergeCell ref="H157:I157"/>
    <mergeCell ref="F314:I314"/>
    <mergeCell ref="H263:I263"/>
    <mergeCell ref="H253:I253"/>
    <mergeCell ref="G315:I315"/>
    <mergeCell ref="H316:I316"/>
    <mergeCell ref="F454:I454"/>
    <mergeCell ref="H384:I384"/>
    <mergeCell ref="H368:I368"/>
    <mergeCell ref="H374:I374"/>
    <mergeCell ref="A426:I426"/>
    <mergeCell ref="H359:I359"/>
    <mergeCell ref="H344:I344"/>
    <mergeCell ref="F335:I335"/>
    <mergeCell ref="G336:I336"/>
    <mergeCell ref="G346:I346"/>
    <mergeCell ref="H347:I347"/>
    <mergeCell ref="H350:I350"/>
    <mergeCell ref="F402:I402"/>
    <mergeCell ref="H410:I410"/>
    <mergeCell ref="F440:I440"/>
    <mergeCell ref="H450:I450"/>
    <mergeCell ref="G403:I403"/>
    <mergeCell ref="H404:I404"/>
    <mergeCell ref="F427:I427"/>
    <mergeCell ref="G423:I423"/>
    <mergeCell ref="H424:I424"/>
    <mergeCell ref="G441:I441"/>
    <mergeCell ref="H494:I494"/>
    <mergeCell ref="F421:I421"/>
    <mergeCell ref="F422:I422"/>
    <mergeCell ref="F599:I599"/>
    <mergeCell ref="F507:I507"/>
    <mergeCell ref="F499:I499"/>
    <mergeCell ref="F480:I480"/>
    <mergeCell ref="A554:I554"/>
    <mergeCell ref="A598:I598"/>
    <mergeCell ref="H550:I550"/>
    <mergeCell ref="H500:I500"/>
    <mergeCell ref="H536:I536"/>
    <mergeCell ref="H561:I561"/>
    <mergeCell ref="H522:I522"/>
    <mergeCell ref="H442:I442"/>
    <mergeCell ref="F431:I431"/>
    <mergeCell ref="H650:I650"/>
    <mergeCell ref="F622:I622"/>
    <mergeCell ref="H645:I645"/>
    <mergeCell ref="H637:I637"/>
    <mergeCell ref="E634:I634"/>
    <mergeCell ref="H647:I647"/>
    <mergeCell ref="H648:I648"/>
    <mergeCell ref="G524:I524"/>
    <mergeCell ref="G672:I672"/>
    <mergeCell ref="H673:I673"/>
    <mergeCell ref="F635:I635"/>
    <mergeCell ref="G636:I636"/>
    <mergeCell ref="H644:I644"/>
    <mergeCell ref="H651:I651"/>
    <mergeCell ref="H653:I653"/>
    <mergeCell ref="H660:I660"/>
    <mergeCell ref="F667:I667"/>
    <mergeCell ref="G646:I646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&amp;C&amp;"Times New Roman CE,Normál"Zákányszék Község Önkormányzata és költségvetési szervei 2014.évi bevételei&amp;R&amp;"Times New Roman CE,Normál"
A 7/2015.(IV.30.) önkormányzati rendelet 1. melléklete
</oddHeader>
    <oddFooter>&amp;R&amp;P</oddFooter>
  </headerFooter>
  <rowBreaks count="13" manualBreakCount="13">
    <brk id="50" max="16" man="1"/>
    <brk id="83" max="16" man="1"/>
    <brk id="143" max="16" man="1"/>
    <brk id="218" max="16" man="1"/>
    <brk id="251" max="16" man="1"/>
    <brk id="333" max="16" man="1"/>
    <brk id="373" max="16" man="1"/>
    <brk id="437" max="16" man="1"/>
    <brk id="476" max="16" man="1"/>
    <brk id="528" max="16" man="1"/>
    <brk id="606" max="16" man="1"/>
    <brk id="633" max="16" man="1"/>
    <brk id="69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G11" sqref="G11:G12"/>
    </sheetView>
  </sheetViews>
  <sheetFormatPr defaultColWidth="9.00390625" defaultRowHeight="12.75"/>
  <cols>
    <col min="1" max="1" width="21.25390625" style="0" customWidth="1"/>
    <col min="2" max="2" width="11.375" style="0" customWidth="1"/>
    <col min="5" max="5" width="11.625" style="0" customWidth="1"/>
  </cols>
  <sheetData>
    <row r="1" spans="1:5" ht="31.5" customHeight="1">
      <c r="A1" s="825" t="s">
        <v>1119</v>
      </c>
      <c r="B1" s="825"/>
      <c r="C1" s="822"/>
      <c r="D1" s="822"/>
      <c r="E1" s="822"/>
    </row>
    <row r="2" spans="1:5" ht="43.5" customHeight="1">
      <c r="A2" s="259"/>
      <c r="B2" s="259"/>
      <c r="D2" s="826" t="s">
        <v>1127</v>
      </c>
      <c r="E2" s="827"/>
    </row>
    <row r="3" spans="1:5" ht="12.75">
      <c r="A3" s="529" t="s">
        <v>990</v>
      </c>
      <c r="B3" s="528"/>
      <c r="C3" s="528"/>
      <c r="D3" s="528"/>
      <c r="E3" s="426"/>
    </row>
    <row r="4" spans="1:5" ht="12.75">
      <c r="A4" s="526"/>
      <c r="B4" s="527"/>
      <c r="C4" s="528"/>
      <c r="D4" s="528"/>
      <c r="E4" s="426"/>
    </row>
    <row r="5" spans="1:5" ht="27" customHeight="1">
      <c r="A5" s="530" t="s">
        <v>699</v>
      </c>
      <c r="B5" s="210" t="s">
        <v>1125</v>
      </c>
      <c r="C5" s="530" t="s">
        <v>1122</v>
      </c>
      <c r="D5" s="530" t="s">
        <v>1104</v>
      </c>
      <c r="E5" s="530" t="s">
        <v>1123</v>
      </c>
    </row>
    <row r="6" spans="1:5" ht="12.75" hidden="1">
      <c r="A6" s="262"/>
      <c r="B6" s="263"/>
      <c r="C6" s="260"/>
      <c r="D6" s="260"/>
      <c r="E6" s="260"/>
    </row>
    <row r="7" spans="1:5" ht="25.5">
      <c r="A7" s="530" t="s">
        <v>1120</v>
      </c>
      <c r="B7" s="531">
        <f>B8+B9</f>
        <v>21577</v>
      </c>
      <c r="C7" s="531">
        <f>C8+C9</f>
        <v>7217</v>
      </c>
      <c r="D7" s="531">
        <f>D8+D9</f>
        <v>14288</v>
      </c>
      <c r="E7" s="531">
        <f>E8+E9</f>
        <v>72</v>
      </c>
    </row>
    <row r="8" spans="1:5" ht="12.75">
      <c r="A8" s="445" t="s">
        <v>1121</v>
      </c>
      <c r="B8" s="532">
        <v>16990</v>
      </c>
      <c r="C8" s="533">
        <v>0</v>
      </c>
      <c r="D8" s="534">
        <v>5683</v>
      </c>
      <c r="E8" s="531">
        <f>B8-C8-D8</f>
        <v>11307</v>
      </c>
    </row>
    <row r="9" spans="1:5" ht="12.75">
      <c r="A9" s="445" t="s">
        <v>1126</v>
      </c>
      <c r="B9" s="532">
        <v>4587</v>
      </c>
      <c r="C9" s="534">
        <v>7217</v>
      </c>
      <c r="D9" s="534">
        <v>8605</v>
      </c>
      <c r="E9" s="531">
        <f>B9-C9-D9</f>
        <v>-11235</v>
      </c>
    </row>
    <row r="10" spans="1:2" ht="12.75">
      <c r="A10" s="525"/>
      <c r="B10" s="524"/>
    </row>
    <row r="12" spans="1:5" ht="12.75">
      <c r="A12" s="529" t="s">
        <v>1124</v>
      </c>
      <c r="B12" s="528"/>
      <c r="C12" s="528"/>
      <c r="D12" s="528"/>
      <c r="E12" s="426"/>
    </row>
    <row r="13" spans="1:5" ht="12.75">
      <c r="A13" s="526"/>
      <c r="B13" s="527"/>
      <c r="C13" s="528"/>
      <c r="D13" s="528"/>
      <c r="E13" s="426"/>
    </row>
    <row r="14" spans="1:5" ht="25.5">
      <c r="A14" s="530" t="s">
        <v>699</v>
      </c>
      <c r="B14" s="210" t="s">
        <v>1125</v>
      </c>
      <c r="C14" s="530" t="s">
        <v>1122</v>
      </c>
      <c r="D14" s="530" t="s">
        <v>1104</v>
      </c>
      <c r="E14" s="530" t="s">
        <v>1123</v>
      </c>
    </row>
    <row r="15" spans="1:5" ht="12.75" hidden="1">
      <c r="A15" s="262"/>
      <c r="B15" s="263"/>
      <c r="C15" s="260"/>
      <c r="D15" s="260"/>
      <c r="E15" s="260"/>
    </row>
    <row r="16" spans="1:5" ht="25.5">
      <c r="A16" s="530" t="s">
        <v>1120</v>
      </c>
      <c r="B16" s="531">
        <f>B17+B18</f>
        <v>231036</v>
      </c>
      <c r="C16" s="533">
        <v>0</v>
      </c>
      <c r="D16" s="531">
        <f>D17+D18</f>
        <v>171698</v>
      </c>
      <c r="E16" s="531">
        <f>E17+E18</f>
        <v>59338</v>
      </c>
    </row>
    <row r="17" spans="1:5" ht="12.75">
      <c r="A17" s="445" t="s">
        <v>1121</v>
      </c>
      <c r="B17" s="532">
        <v>231036</v>
      </c>
      <c r="C17" s="533">
        <v>0</v>
      </c>
      <c r="D17" s="534">
        <v>174575</v>
      </c>
      <c r="E17" s="531">
        <f>B17-C17-D17</f>
        <v>56461</v>
      </c>
    </row>
    <row r="18" spans="1:5" ht="12.75">
      <c r="A18" s="445" t="s">
        <v>1126</v>
      </c>
      <c r="B18" s="535">
        <v>0</v>
      </c>
      <c r="C18" s="533">
        <v>0</v>
      </c>
      <c r="D18" s="534">
        <v>-2877</v>
      </c>
      <c r="E18" s="531">
        <f>B18-C18-D18</f>
        <v>2877</v>
      </c>
    </row>
  </sheetData>
  <sheetProtection/>
  <mergeCells count="2">
    <mergeCell ref="A1:E1"/>
    <mergeCell ref="D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&amp;RA 7/2015.(IV.30.) önkormányzati rendelet 10.melléklete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s="536" t="s">
        <v>1131</v>
      </c>
    </row>
    <row r="3" spans="1:9" ht="25.5" customHeight="1">
      <c r="A3" s="828" t="s">
        <v>1136</v>
      </c>
      <c r="B3" s="828"/>
      <c r="C3" s="828"/>
      <c r="D3" s="828"/>
      <c r="E3" s="828"/>
      <c r="F3" s="828"/>
      <c r="G3" s="828"/>
      <c r="H3" s="537"/>
      <c r="I3" s="537"/>
    </row>
    <row r="4" spans="1:9" ht="12.75">
      <c r="A4" s="537"/>
      <c r="B4" s="537"/>
      <c r="C4" s="537"/>
      <c r="D4" s="537"/>
      <c r="E4" s="537"/>
      <c r="F4" s="537"/>
      <c r="G4" s="537"/>
      <c r="H4" s="537"/>
      <c r="I4" s="537"/>
    </row>
    <row r="6" ht="12.75">
      <c r="A6" t="s">
        <v>1128</v>
      </c>
    </row>
    <row r="8" spans="2:6" ht="12.75">
      <c r="B8" t="s">
        <v>474</v>
      </c>
      <c r="F8" t="s">
        <v>1132</v>
      </c>
    </row>
    <row r="9" spans="2:6" ht="12.75" hidden="1">
      <c r="B9" t="s">
        <v>476</v>
      </c>
      <c r="F9" t="s">
        <v>1133</v>
      </c>
    </row>
    <row r="10" spans="2:6" ht="12.75">
      <c r="B10" t="s">
        <v>1129</v>
      </c>
      <c r="F10" t="s">
        <v>1134</v>
      </c>
    </row>
    <row r="11" spans="2:6" ht="12.75">
      <c r="B11" t="s">
        <v>1130</v>
      </c>
      <c r="F11" t="s">
        <v>1135</v>
      </c>
    </row>
  </sheetData>
  <mergeCells count="1">
    <mergeCell ref="A3:G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&amp;RA 7/2015.(IV.30.) önkormányzati rendelet 11.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20" sqref="F20"/>
    </sheetView>
  </sheetViews>
  <sheetFormatPr defaultColWidth="9.00390625" defaultRowHeight="12.75"/>
  <cols>
    <col min="1" max="1" width="25.25390625" style="0" customWidth="1"/>
    <col min="2" max="2" width="10.25390625" style="0" customWidth="1"/>
    <col min="3" max="3" width="9.25390625" style="0" customWidth="1"/>
    <col min="4" max="5" width="10.00390625" style="0" customWidth="1"/>
    <col min="6" max="6" width="12.875" style="0" customWidth="1"/>
  </cols>
  <sheetData>
    <row r="1" spans="1:9" ht="26.25" customHeight="1">
      <c r="A1" s="831" t="s">
        <v>1146</v>
      </c>
      <c r="B1" s="822"/>
      <c r="C1" s="822"/>
      <c r="D1" s="822"/>
      <c r="E1" s="822"/>
      <c r="F1" s="822"/>
      <c r="G1" s="463"/>
      <c r="H1" s="463"/>
      <c r="I1" s="463"/>
    </row>
    <row r="2" spans="1:6" ht="4.5" customHeight="1">
      <c r="A2" s="822"/>
      <c r="B2" s="822"/>
      <c r="C2" s="822"/>
      <c r="D2" s="822"/>
      <c r="E2" s="822"/>
      <c r="F2" s="822"/>
    </row>
    <row r="4" ht="16.5" thickBot="1">
      <c r="F4" s="538" t="s">
        <v>1145</v>
      </c>
    </row>
    <row r="5" spans="1:6" ht="14.25">
      <c r="A5" s="832" t="s">
        <v>699</v>
      </c>
      <c r="B5" s="539" t="s">
        <v>1137</v>
      </c>
      <c r="C5" s="829" t="s">
        <v>1138</v>
      </c>
      <c r="D5" s="829" t="s">
        <v>1139</v>
      </c>
      <c r="E5" s="829" t="s">
        <v>1140</v>
      </c>
      <c r="F5" s="829" t="s">
        <v>1024</v>
      </c>
    </row>
    <row r="6" spans="1:6" ht="15" thickBot="1">
      <c r="A6" s="833"/>
      <c r="B6" s="541" t="s">
        <v>1141</v>
      </c>
      <c r="C6" s="830"/>
      <c r="D6" s="830"/>
      <c r="E6" s="830"/>
      <c r="F6" s="830"/>
    </row>
    <row r="7" spans="1:6" ht="15.75" thickBot="1">
      <c r="A7" s="542" t="s">
        <v>1142</v>
      </c>
      <c r="B7" s="543">
        <v>34790</v>
      </c>
      <c r="C7" s="544">
        <v>0</v>
      </c>
      <c r="D7" s="544">
        <v>0</v>
      </c>
      <c r="E7" s="544">
        <v>0</v>
      </c>
      <c r="F7" s="543">
        <f aca="true" t="shared" si="0" ref="F7:F14">B7+C7+D7+E7</f>
        <v>34790</v>
      </c>
    </row>
    <row r="8" spans="1:6" ht="15.75" thickBot="1">
      <c r="A8" s="542" t="s">
        <v>1143</v>
      </c>
      <c r="B8" s="543">
        <v>555275</v>
      </c>
      <c r="C8" s="543">
        <v>58840</v>
      </c>
      <c r="D8" s="543">
        <v>13864</v>
      </c>
      <c r="E8" s="543">
        <v>77399</v>
      </c>
      <c r="F8" s="543">
        <f t="shared" si="0"/>
        <v>705378</v>
      </c>
    </row>
    <row r="9" spans="1:6" ht="15.75" thickBot="1">
      <c r="A9" s="542" t="s">
        <v>1147</v>
      </c>
      <c r="B9" s="543">
        <v>-40041</v>
      </c>
      <c r="C9" s="543">
        <v>-50</v>
      </c>
      <c r="D9" s="543">
        <v>0</v>
      </c>
      <c r="E9" s="543">
        <v>0</v>
      </c>
      <c r="F9" s="543">
        <f t="shared" si="0"/>
        <v>-40091</v>
      </c>
    </row>
    <row r="10" spans="1:6" ht="31.5" customHeight="1" thickBot="1">
      <c r="A10" s="542" t="s">
        <v>1149</v>
      </c>
      <c r="B10" s="543">
        <v>260</v>
      </c>
      <c r="C10" s="544">
        <v>0</v>
      </c>
      <c r="D10" s="544">
        <v>0</v>
      </c>
      <c r="E10" s="544">
        <v>0</v>
      </c>
      <c r="F10" s="543">
        <f t="shared" si="0"/>
        <v>260</v>
      </c>
    </row>
    <row r="11" spans="1:6" ht="15.75" thickBot="1">
      <c r="A11" s="542" t="s">
        <v>1144</v>
      </c>
      <c r="B11" s="543">
        <v>-466547</v>
      </c>
      <c r="C11" s="543">
        <v>-58730</v>
      </c>
      <c r="D11" s="543">
        <v>-13654</v>
      </c>
      <c r="E11" s="543">
        <v>-76582</v>
      </c>
      <c r="F11" s="543">
        <f t="shared" si="0"/>
        <v>-615513</v>
      </c>
    </row>
    <row r="12" spans="1:6" ht="45.75" thickBot="1">
      <c r="A12" s="542" t="s">
        <v>1150</v>
      </c>
      <c r="B12" s="543">
        <v>474</v>
      </c>
      <c r="C12" s="545">
        <v>55</v>
      </c>
      <c r="D12" s="545">
        <v>-124</v>
      </c>
      <c r="E12" s="545">
        <v>-779</v>
      </c>
      <c r="F12" s="543">
        <f t="shared" si="0"/>
        <v>-374</v>
      </c>
    </row>
    <row r="13" spans="1:6" ht="15.75" hidden="1" thickBot="1">
      <c r="A13" s="542"/>
      <c r="B13" s="543"/>
      <c r="C13" s="545"/>
      <c r="D13" s="545"/>
      <c r="E13" s="545"/>
      <c r="F13" s="543">
        <f t="shared" si="0"/>
        <v>0</v>
      </c>
    </row>
    <row r="14" spans="1:6" ht="30.75" customHeight="1" thickBot="1">
      <c r="A14" s="540" t="s">
        <v>1148</v>
      </c>
      <c r="B14" s="546">
        <f>SUM(B7:B13)</f>
        <v>84211</v>
      </c>
      <c r="C14" s="546">
        <f>SUM(C7:C13)</f>
        <v>115</v>
      </c>
      <c r="D14" s="546">
        <f>SUM(D7:D13)</f>
        <v>86</v>
      </c>
      <c r="E14" s="546">
        <f>SUM(E7:E13)</f>
        <v>38</v>
      </c>
      <c r="F14" s="546">
        <f t="shared" si="0"/>
        <v>84450</v>
      </c>
    </row>
    <row r="15" ht="12.75">
      <c r="A15" s="547"/>
    </row>
  </sheetData>
  <mergeCells count="6">
    <mergeCell ref="F5:F6"/>
    <mergeCell ref="A1:F2"/>
    <mergeCell ref="A5:A6"/>
    <mergeCell ref="C5:C6"/>
    <mergeCell ref="D5:D6"/>
    <mergeCell ref="E5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&amp;RA 7/2015.(IV.30.) önkormányzati rendelet 12.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60" workbookViewId="0" topLeftCell="A1">
      <pane ySplit="5" topLeftCell="BM6" activePane="bottomLeft" state="frozen"/>
      <selection pane="topLeft" activeCell="A1" sqref="A1"/>
      <selection pane="bottomLeft" activeCell="D28" sqref="D28"/>
    </sheetView>
  </sheetViews>
  <sheetFormatPr defaultColWidth="9.00390625" defaultRowHeight="12.75"/>
  <cols>
    <col min="1" max="1" width="8.125" style="548" customWidth="1"/>
    <col min="2" max="2" width="67.875" style="548" customWidth="1"/>
    <col min="3" max="3" width="14.375" style="548" customWidth="1"/>
    <col min="4" max="4" width="10.25390625" style="548" customWidth="1"/>
    <col min="5" max="16384" width="9.125" style="548" customWidth="1"/>
  </cols>
  <sheetData>
    <row r="1" spans="1:3" ht="19.5" customHeight="1">
      <c r="A1" s="834" t="s">
        <v>20</v>
      </c>
      <c r="B1" s="835"/>
      <c r="C1" s="835"/>
    </row>
    <row r="2" spans="1:3" ht="19.5" customHeight="1">
      <c r="A2" s="549"/>
      <c r="B2" s="550"/>
      <c r="C2" s="550"/>
    </row>
    <row r="3" spans="1:3" ht="19.5" customHeight="1">
      <c r="A3" s="551"/>
      <c r="B3" s="550"/>
      <c r="C3" s="550"/>
    </row>
    <row r="4" spans="1:7" ht="18" customHeight="1">
      <c r="A4" s="554" t="s">
        <v>21</v>
      </c>
      <c r="B4" s="554" t="s">
        <v>699</v>
      </c>
      <c r="C4" s="555" t="s">
        <v>22</v>
      </c>
      <c r="D4" s="556" t="s">
        <v>1138</v>
      </c>
      <c r="E4" s="556" t="s">
        <v>23</v>
      </c>
      <c r="F4" s="556" t="s">
        <v>1140</v>
      </c>
      <c r="G4" s="556" t="s">
        <v>1024</v>
      </c>
    </row>
    <row r="5" spans="1:7" ht="7.5" customHeight="1" hidden="1">
      <c r="A5" s="552"/>
      <c r="B5" s="552"/>
      <c r="C5" s="552"/>
      <c r="D5" s="553"/>
      <c r="E5" s="553"/>
      <c r="F5" s="553"/>
      <c r="G5" s="553"/>
    </row>
    <row r="6" spans="1:7" ht="12.75">
      <c r="A6" s="704" t="s">
        <v>1151</v>
      </c>
      <c r="B6" s="705" t="s">
        <v>1152</v>
      </c>
      <c r="C6" s="706">
        <v>502095</v>
      </c>
      <c r="D6" s="707">
        <v>4964</v>
      </c>
      <c r="E6" s="707">
        <v>2928</v>
      </c>
      <c r="F6" s="707">
        <v>10086</v>
      </c>
      <c r="G6" s="708">
        <f>C6+D6+E6+F6</f>
        <v>520073</v>
      </c>
    </row>
    <row r="7" spans="1:7" ht="12.75">
      <c r="A7" s="704" t="s">
        <v>1153</v>
      </c>
      <c r="B7" s="705" t="s">
        <v>1154</v>
      </c>
      <c r="C7" s="706">
        <v>332928</v>
      </c>
      <c r="D7" s="707">
        <v>58730</v>
      </c>
      <c r="E7" s="707">
        <v>13654</v>
      </c>
      <c r="F7" s="707">
        <v>76582</v>
      </c>
      <c r="G7" s="708">
        <f aca="true" t="shared" si="0" ref="G7:G23">C7+D7+E7+F7</f>
        <v>481894</v>
      </c>
    </row>
    <row r="8" spans="1:7" ht="12.75">
      <c r="A8" s="709" t="s">
        <v>1155</v>
      </c>
      <c r="B8" s="710" t="s">
        <v>1156</v>
      </c>
      <c r="C8" s="711">
        <v>169167</v>
      </c>
      <c r="D8" s="712">
        <v>-53766</v>
      </c>
      <c r="E8" s="712">
        <v>-10726</v>
      </c>
      <c r="F8" s="712">
        <v>-66496</v>
      </c>
      <c r="G8" s="713">
        <f t="shared" si="0"/>
        <v>38179</v>
      </c>
    </row>
    <row r="9" spans="1:7" ht="12.75">
      <c r="A9" s="704" t="s">
        <v>1157</v>
      </c>
      <c r="B9" s="705" t="s">
        <v>1158</v>
      </c>
      <c r="C9" s="706">
        <v>53180</v>
      </c>
      <c r="D9" s="707">
        <v>53876</v>
      </c>
      <c r="E9" s="707">
        <v>10936</v>
      </c>
      <c r="F9" s="707">
        <v>67313</v>
      </c>
      <c r="G9" s="708">
        <f t="shared" si="0"/>
        <v>185305</v>
      </c>
    </row>
    <row r="10" spans="1:7" ht="12.75">
      <c r="A10" s="704" t="s">
        <v>1159</v>
      </c>
      <c r="B10" s="705" t="s">
        <v>1160</v>
      </c>
      <c r="C10" s="706">
        <v>133619</v>
      </c>
      <c r="D10" s="707">
        <v>0</v>
      </c>
      <c r="E10" s="707">
        <v>0</v>
      </c>
      <c r="F10" s="707">
        <v>0</v>
      </c>
      <c r="G10" s="708">
        <f t="shared" si="0"/>
        <v>133619</v>
      </c>
    </row>
    <row r="11" spans="1:7" ht="12.75">
      <c r="A11" s="709" t="s">
        <v>1161</v>
      </c>
      <c r="B11" s="710" t="s">
        <v>1162</v>
      </c>
      <c r="C11" s="711">
        <v>-80439</v>
      </c>
      <c r="D11" s="712">
        <v>0</v>
      </c>
      <c r="E11" s="712">
        <v>10936</v>
      </c>
      <c r="F11" s="712">
        <v>67313</v>
      </c>
      <c r="G11" s="713">
        <f t="shared" si="0"/>
        <v>-2190</v>
      </c>
    </row>
    <row r="12" spans="1:7" ht="12.75">
      <c r="A12" s="709" t="s">
        <v>1163</v>
      </c>
      <c r="B12" s="710" t="s">
        <v>1164</v>
      </c>
      <c r="C12" s="711">
        <v>88728</v>
      </c>
      <c r="D12" s="712">
        <v>110</v>
      </c>
      <c r="E12" s="712">
        <v>210</v>
      </c>
      <c r="F12" s="712">
        <v>817</v>
      </c>
      <c r="G12" s="713">
        <f t="shared" si="0"/>
        <v>89865</v>
      </c>
    </row>
    <row r="13" spans="1:7" ht="12.75">
      <c r="A13" s="704" t="s">
        <v>1165</v>
      </c>
      <c r="B13" s="705" t="s">
        <v>1166</v>
      </c>
      <c r="C13" s="706">
        <v>0</v>
      </c>
      <c r="D13" s="707">
        <v>0</v>
      </c>
      <c r="E13" s="707">
        <v>0</v>
      </c>
      <c r="F13" s="707">
        <v>0</v>
      </c>
      <c r="G13" s="708">
        <f t="shared" si="0"/>
        <v>0</v>
      </c>
    </row>
    <row r="14" spans="1:7" ht="12.75">
      <c r="A14" s="704" t="s">
        <v>1167</v>
      </c>
      <c r="B14" s="705" t="s">
        <v>1168</v>
      </c>
      <c r="C14" s="706">
        <v>0</v>
      </c>
      <c r="D14" s="707">
        <v>0</v>
      </c>
      <c r="E14" s="707">
        <v>0</v>
      </c>
      <c r="F14" s="707">
        <v>0</v>
      </c>
      <c r="G14" s="708">
        <f t="shared" si="0"/>
        <v>0</v>
      </c>
    </row>
    <row r="15" spans="1:7" ht="12.75">
      <c r="A15" s="709" t="s">
        <v>0</v>
      </c>
      <c r="B15" s="710" t="s">
        <v>1</v>
      </c>
      <c r="C15" s="714">
        <v>0</v>
      </c>
      <c r="D15" s="707">
        <v>0</v>
      </c>
      <c r="E15" s="707">
        <v>0</v>
      </c>
      <c r="F15" s="707">
        <v>0</v>
      </c>
      <c r="G15" s="708">
        <f t="shared" si="0"/>
        <v>0</v>
      </c>
    </row>
    <row r="16" spans="1:7" ht="12.75">
      <c r="A16" s="704" t="s">
        <v>2</v>
      </c>
      <c r="B16" s="705" t="s">
        <v>3</v>
      </c>
      <c r="C16" s="706">
        <v>0</v>
      </c>
      <c r="D16" s="707">
        <v>0</v>
      </c>
      <c r="E16" s="707">
        <v>0</v>
      </c>
      <c r="F16" s="707">
        <v>0</v>
      </c>
      <c r="G16" s="708">
        <f t="shared" si="0"/>
        <v>0</v>
      </c>
    </row>
    <row r="17" spans="1:7" ht="12.75">
      <c r="A17" s="704" t="s">
        <v>4</v>
      </c>
      <c r="B17" s="705" t="s">
        <v>5</v>
      </c>
      <c r="C17" s="706">
        <v>0</v>
      </c>
      <c r="D17" s="707">
        <v>0</v>
      </c>
      <c r="E17" s="707">
        <v>0</v>
      </c>
      <c r="F17" s="707">
        <v>0</v>
      </c>
      <c r="G17" s="708">
        <f t="shared" si="0"/>
        <v>0</v>
      </c>
    </row>
    <row r="18" spans="1:7" ht="12.75">
      <c r="A18" s="709" t="s">
        <v>6</v>
      </c>
      <c r="B18" s="710" t="s">
        <v>7</v>
      </c>
      <c r="C18" s="714">
        <v>0</v>
      </c>
      <c r="D18" s="707">
        <v>0</v>
      </c>
      <c r="E18" s="707">
        <v>0</v>
      </c>
      <c r="F18" s="707">
        <v>0</v>
      </c>
      <c r="G18" s="708">
        <f t="shared" si="0"/>
        <v>0</v>
      </c>
    </row>
    <row r="19" spans="1:7" ht="12.75">
      <c r="A19" s="709" t="s">
        <v>8</v>
      </c>
      <c r="B19" s="710" t="s">
        <v>9</v>
      </c>
      <c r="C19" s="714">
        <v>0</v>
      </c>
      <c r="D19" s="707">
        <v>0</v>
      </c>
      <c r="E19" s="707">
        <v>0</v>
      </c>
      <c r="F19" s="707">
        <v>0</v>
      </c>
      <c r="G19" s="708">
        <f t="shared" si="0"/>
        <v>0</v>
      </c>
    </row>
    <row r="20" spans="1:7" ht="12.75">
      <c r="A20" s="709" t="s">
        <v>10</v>
      </c>
      <c r="B20" s="710" t="s">
        <v>11</v>
      </c>
      <c r="C20" s="711">
        <v>88728</v>
      </c>
      <c r="D20" s="712">
        <v>110</v>
      </c>
      <c r="E20" s="712">
        <v>210</v>
      </c>
      <c r="F20" s="712">
        <v>817</v>
      </c>
      <c r="G20" s="713">
        <f t="shared" si="0"/>
        <v>89865</v>
      </c>
    </row>
    <row r="21" spans="1:7" ht="12.75">
      <c r="A21" s="709" t="s">
        <v>12</v>
      </c>
      <c r="B21" s="710" t="s">
        <v>13</v>
      </c>
      <c r="C21" s="711">
        <v>40940</v>
      </c>
      <c r="D21" s="712">
        <v>0</v>
      </c>
      <c r="E21" s="712">
        <v>0</v>
      </c>
      <c r="F21" s="712">
        <v>15</v>
      </c>
      <c r="G21" s="713">
        <f t="shared" si="0"/>
        <v>40955</v>
      </c>
    </row>
    <row r="22" spans="1:7" ht="12.75">
      <c r="A22" s="709" t="s">
        <v>14</v>
      </c>
      <c r="B22" s="710" t="s">
        <v>15</v>
      </c>
      <c r="C22" s="711">
        <v>47788</v>
      </c>
      <c r="D22" s="712">
        <v>110</v>
      </c>
      <c r="E22" s="712">
        <v>210</v>
      </c>
      <c r="F22" s="712">
        <v>802</v>
      </c>
      <c r="G22" s="713">
        <f t="shared" si="0"/>
        <v>48910</v>
      </c>
    </row>
    <row r="23" spans="1:7" ht="25.5">
      <c r="A23" s="709" t="s">
        <v>16</v>
      </c>
      <c r="B23" s="710" t="s">
        <v>17</v>
      </c>
      <c r="C23" s="714">
        <v>0</v>
      </c>
      <c r="D23" s="707">
        <v>0</v>
      </c>
      <c r="E23" s="707">
        <v>0</v>
      </c>
      <c r="F23" s="707">
        <v>0</v>
      </c>
      <c r="G23" s="708">
        <f t="shared" si="0"/>
        <v>0</v>
      </c>
    </row>
    <row r="24" spans="1:7" ht="12.75">
      <c r="A24" s="709" t="s">
        <v>18</v>
      </c>
      <c r="B24" s="710" t="s">
        <v>19</v>
      </c>
      <c r="C24" s="714">
        <v>0</v>
      </c>
      <c r="D24" s="715">
        <v>0</v>
      </c>
      <c r="E24" s="715">
        <v>0</v>
      </c>
      <c r="F24" s="715">
        <v>0</v>
      </c>
      <c r="G24" s="715">
        <v>0</v>
      </c>
    </row>
  </sheetData>
  <mergeCells count="1">
    <mergeCell ref="A1:C1"/>
  </mergeCells>
  <printOptions/>
  <pageMargins left="0.75" right="0.75" top="1" bottom="1" header="0.5" footer="0.5"/>
  <pageSetup horizontalDpi="300" verticalDpi="300" orientation="landscape" scale="95" r:id="rId1"/>
  <headerFooter alignWithMargins="0">
    <oddHeader>&amp;RA 7/2015.(IV.30.) önkormányzati rendelet 13. melléklete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9"/>
  <sheetViews>
    <sheetView workbookViewId="0" topLeftCell="A1">
      <pane ySplit="3" topLeftCell="BM4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8.125" style="557" customWidth="1"/>
    <col min="2" max="2" width="59.625" style="557" customWidth="1"/>
    <col min="3" max="3" width="10.125" style="557" customWidth="1"/>
    <col min="4" max="4" width="9.375" style="557" customWidth="1"/>
    <col min="5" max="5" width="10.00390625" style="557" customWidth="1"/>
    <col min="6" max="6" width="9.125" style="557" customWidth="1"/>
    <col min="7" max="7" width="10.25390625" style="557" customWidth="1"/>
    <col min="8" max="16384" width="9.125" style="557" customWidth="1"/>
  </cols>
  <sheetData>
    <row r="1" spans="1:5" ht="19.5" customHeight="1">
      <c r="A1" s="836" t="s">
        <v>316</v>
      </c>
      <c r="B1" s="837"/>
      <c r="C1" s="837"/>
      <c r="D1" s="837"/>
      <c r="E1" s="837"/>
    </row>
    <row r="2" spans="1:5" ht="15">
      <c r="A2" s="558"/>
      <c r="C2" s="558"/>
      <c r="D2" s="558"/>
      <c r="E2" s="558"/>
    </row>
    <row r="3" spans="1:7" ht="25.5">
      <c r="A3" s="559" t="s">
        <v>21</v>
      </c>
      <c r="B3" s="559" t="s">
        <v>699</v>
      </c>
      <c r="C3" s="559" t="s">
        <v>318</v>
      </c>
      <c r="D3" s="559" t="s">
        <v>1138</v>
      </c>
      <c r="E3" s="559" t="s">
        <v>317</v>
      </c>
      <c r="F3" s="560" t="s">
        <v>1140</v>
      </c>
      <c r="G3" s="560" t="s">
        <v>1024</v>
      </c>
    </row>
    <row r="4" spans="1:7" ht="12.75">
      <c r="A4" s="561" t="s">
        <v>24</v>
      </c>
      <c r="B4" s="562" t="s">
        <v>25</v>
      </c>
      <c r="C4" s="563"/>
      <c r="D4" s="563"/>
      <c r="E4" s="563"/>
      <c r="F4" s="563"/>
      <c r="G4" s="563"/>
    </row>
    <row r="5" spans="1:7" ht="12.75">
      <c r="A5" s="564" t="s">
        <v>1151</v>
      </c>
      <c r="B5" s="565" t="s">
        <v>26</v>
      </c>
      <c r="C5" s="566">
        <v>0</v>
      </c>
      <c r="D5" s="567">
        <v>0</v>
      </c>
      <c r="E5" s="567">
        <v>0</v>
      </c>
      <c r="F5" s="567">
        <v>0</v>
      </c>
      <c r="G5" s="568">
        <f>C5+D5+E5+F5</f>
        <v>0</v>
      </c>
    </row>
    <row r="6" spans="1:7" ht="12.75">
      <c r="A6" s="564" t="s">
        <v>1153</v>
      </c>
      <c r="B6" s="565" t="s">
        <v>27</v>
      </c>
      <c r="C6" s="566">
        <v>65</v>
      </c>
      <c r="D6" s="567">
        <v>0</v>
      </c>
      <c r="E6" s="567">
        <v>0</v>
      </c>
      <c r="F6" s="567">
        <v>0</v>
      </c>
      <c r="G6" s="568">
        <f aca="true" t="shared" si="0" ref="G6:G69">C6+D6+E6+F6</f>
        <v>65</v>
      </c>
    </row>
    <row r="7" spans="1:7" ht="12.75">
      <c r="A7" s="564" t="s">
        <v>1155</v>
      </c>
      <c r="B7" s="565" t="s">
        <v>28</v>
      </c>
      <c r="C7" s="566">
        <v>0</v>
      </c>
      <c r="D7" s="567">
        <v>0</v>
      </c>
      <c r="E7" s="567">
        <v>0</v>
      </c>
      <c r="F7" s="567">
        <v>0</v>
      </c>
      <c r="G7" s="568">
        <f t="shared" si="0"/>
        <v>0</v>
      </c>
    </row>
    <row r="8" spans="1:7" ht="12.75">
      <c r="A8" s="561" t="s">
        <v>1157</v>
      </c>
      <c r="B8" s="562" t="s">
        <v>29</v>
      </c>
      <c r="C8" s="569">
        <v>65</v>
      </c>
      <c r="D8" s="570">
        <v>0</v>
      </c>
      <c r="E8" s="570">
        <v>0</v>
      </c>
      <c r="F8" s="570">
        <v>0</v>
      </c>
      <c r="G8" s="571">
        <f t="shared" si="0"/>
        <v>65</v>
      </c>
    </row>
    <row r="9" spans="1:7" ht="12.75">
      <c r="A9" s="564" t="s">
        <v>1159</v>
      </c>
      <c r="B9" s="565" t="s">
        <v>30</v>
      </c>
      <c r="C9" s="566">
        <v>608046</v>
      </c>
      <c r="D9" s="567">
        <v>29618</v>
      </c>
      <c r="E9" s="567">
        <v>63328</v>
      </c>
      <c r="F9" s="567">
        <v>23207</v>
      </c>
      <c r="G9" s="568">
        <f t="shared" si="0"/>
        <v>724199</v>
      </c>
    </row>
    <row r="10" spans="1:7" ht="12.75">
      <c r="A10" s="564" t="s">
        <v>1161</v>
      </c>
      <c r="B10" s="565" t="s">
        <v>31</v>
      </c>
      <c r="C10" s="566">
        <v>12025</v>
      </c>
      <c r="D10" s="567">
        <v>126</v>
      </c>
      <c r="E10" s="567">
        <v>170</v>
      </c>
      <c r="F10" s="567">
        <v>61</v>
      </c>
      <c r="G10" s="568">
        <f t="shared" si="0"/>
        <v>12382</v>
      </c>
    </row>
    <row r="11" spans="1:7" ht="12.75">
      <c r="A11" s="564" t="s">
        <v>1163</v>
      </c>
      <c r="B11" s="565" t="s">
        <v>32</v>
      </c>
      <c r="C11" s="566">
        <v>0</v>
      </c>
      <c r="D11" s="567">
        <v>0</v>
      </c>
      <c r="E11" s="567">
        <v>0</v>
      </c>
      <c r="F11" s="567">
        <v>0</v>
      </c>
      <c r="G11" s="568">
        <f t="shared" si="0"/>
        <v>0</v>
      </c>
    </row>
    <row r="12" spans="1:7" ht="12.75">
      <c r="A12" s="564" t="s">
        <v>1165</v>
      </c>
      <c r="B12" s="565" t="s">
        <v>33</v>
      </c>
      <c r="C12" s="566">
        <v>163547</v>
      </c>
      <c r="D12" s="567">
        <v>0</v>
      </c>
      <c r="E12" s="567">
        <v>0</v>
      </c>
      <c r="F12" s="567">
        <v>0</v>
      </c>
      <c r="G12" s="568">
        <f t="shared" si="0"/>
        <v>163547</v>
      </c>
    </row>
    <row r="13" spans="1:7" ht="12.75">
      <c r="A13" s="564" t="s">
        <v>1167</v>
      </c>
      <c r="B13" s="565" t="s">
        <v>34</v>
      </c>
      <c r="C13" s="566">
        <v>0</v>
      </c>
      <c r="D13" s="567">
        <v>0</v>
      </c>
      <c r="E13" s="567">
        <v>0</v>
      </c>
      <c r="F13" s="567">
        <v>0</v>
      </c>
      <c r="G13" s="568">
        <f t="shared" si="0"/>
        <v>0</v>
      </c>
    </row>
    <row r="14" spans="1:7" ht="12.75">
      <c r="A14" s="561" t="s">
        <v>0</v>
      </c>
      <c r="B14" s="562" t="s">
        <v>35</v>
      </c>
      <c r="C14" s="569">
        <v>783618</v>
      </c>
      <c r="D14" s="570">
        <v>29744</v>
      </c>
      <c r="E14" s="570">
        <v>63498</v>
      </c>
      <c r="F14" s="570">
        <v>23268</v>
      </c>
      <c r="G14" s="571">
        <f t="shared" si="0"/>
        <v>900128</v>
      </c>
    </row>
    <row r="15" spans="1:7" ht="12.75">
      <c r="A15" s="564" t="s">
        <v>2</v>
      </c>
      <c r="B15" s="565" t="s">
        <v>36</v>
      </c>
      <c r="C15" s="566">
        <v>140</v>
      </c>
      <c r="D15" s="567">
        <v>0</v>
      </c>
      <c r="E15" s="567">
        <v>0</v>
      </c>
      <c r="F15" s="567">
        <v>0</v>
      </c>
      <c r="G15" s="568">
        <f t="shared" si="0"/>
        <v>140</v>
      </c>
    </row>
    <row r="16" spans="1:7" ht="12.75">
      <c r="A16" s="564" t="s">
        <v>4</v>
      </c>
      <c r="B16" s="565" t="s">
        <v>37</v>
      </c>
      <c r="C16" s="566">
        <v>0</v>
      </c>
      <c r="D16" s="567">
        <v>0</v>
      </c>
      <c r="E16" s="567">
        <v>0</v>
      </c>
      <c r="F16" s="567">
        <v>0</v>
      </c>
      <c r="G16" s="568">
        <f t="shared" si="0"/>
        <v>0</v>
      </c>
    </row>
    <row r="17" spans="1:7" ht="12.75">
      <c r="A17" s="564" t="s">
        <v>6</v>
      </c>
      <c r="B17" s="565" t="s">
        <v>38</v>
      </c>
      <c r="C17" s="566">
        <v>0</v>
      </c>
      <c r="D17" s="567">
        <v>0</v>
      </c>
      <c r="E17" s="567">
        <v>0</v>
      </c>
      <c r="F17" s="567">
        <v>0</v>
      </c>
      <c r="G17" s="568">
        <f t="shared" si="0"/>
        <v>0</v>
      </c>
    </row>
    <row r="18" spans="1:7" ht="25.5">
      <c r="A18" s="564" t="s">
        <v>8</v>
      </c>
      <c r="B18" s="565" t="s">
        <v>39</v>
      </c>
      <c r="C18" s="566">
        <v>0</v>
      </c>
      <c r="D18" s="567">
        <v>0</v>
      </c>
      <c r="E18" s="567">
        <v>0</v>
      </c>
      <c r="F18" s="567">
        <v>0</v>
      </c>
      <c r="G18" s="568">
        <f t="shared" si="0"/>
        <v>0</v>
      </c>
    </row>
    <row r="19" spans="1:7" ht="12.75">
      <c r="A19" s="564" t="s">
        <v>10</v>
      </c>
      <c r="B19" s="565" t="s">
        <v>40</v>
      </c>
      <c r="C19" s="566">
        <v>0</v>
      </c>
      <c r="D19" s="567">
        <v>0</v>
      </c>
      <c r="E19" s="567">
        <v>0</v>
      </c>
      <c r="F19" s="567">
        <v>0</v>
      </c>
      <c r="G19" s="568">
        <f t="shared" si="0"/>
        <v>0</v>
      </c>
    </row>
    <row r="20" spans="1:7" ht="12.75">
      <c r="A20" s="564" t="s">
        <v>12</v>
      </c>
      <c r="B20" s="565" t="s">
        <v>41</v>
      </c>
      <c r="C20" s="566">
        <v>0</v>
      </c>
      <c r="D20" s="567">
        <v>0</v>
      </c>
      <c r="E20" s="567">
        <v>0</v>
      </c>
      <c r="F20" s="567">
        <v>0</v>
      </c>
      <c r="G20" s="568">
        <f t="shared" si="0"/>
        <v>0</v>
      </c>
    </row>
    <row r="21" spans="1:7" ht="12.75">
      <c r="A21" s="564" t="s">
        <v>14</v>
      </c>
      <c r="B21" s="565" t="s">
        <v>42</v>
      </c>
      <c r="C21" s="566">
        <v>0</v>
      </c>
      <c r="D21" s="567">
        <v>0</v>
      </c>
      <c r="E21" s="567">
        <v>0</v>
      </c>
      <c r="F21" s="567">
        <v>0</v>
      </c>
      <c r="G21" s="568">
        <f t="shared" si="0"/>
        <v>0</v>
      </c>
    </row>
    <row r="22" spans="1:7" ht="25.5">
      <c r="A22" s="561" t="s">
        <v>16</v>
      </c>
      <c r="B22" s="562" t="s">
        <v>43</v>
      </c>
      <c r="C22" s="569">
        <v>140</v>
      </c>
      <c r="D22" s="570">
        <v>0</v>
      </c>
      <c r="E22" s="570">
        <v>0</v>
      </c>
      <c r="F22" s="567">
        <v>0</v>
      </c>
      <c r="G22" s="572">
        <f t="shared" si="0"/>
        <v>140</v>
      </c>
    </row>
    <row r="23" spans="1:7" ht="12.75">
      <c r="A23" s="564" t="s">
        <v>18</v>
      </c>
      <c r="B23" s="565" t="s">
        <v>44</v>
      </c>
      <c r="C23" s="566">
        <v>0</v>
      </c>
      <c r="D23" s="567">
        <v>0</v>
      </c>
      <c r="E23" s="567">
        <v>0</v>
      </c>
      <c r="F23" s="567">
        <v>0</v>
      </c>
      <c r="G23" s="568">
        <f t="shared" si="0"/>
        <v>0</v>
      </c>
    </row>
    <row r="24" spans="1:7" ht="25.5">
      <c r="A24" s="564" t="s">
        <v>45</v>
      </c>
      <c r="B24" s="565" t="s">
        <v>46</v>
      </c>
      <c r="C24" s="566">
        <v>0</v>
      </c>
      <c r="D24" s="567">
        <v>0</v>
      </c>
      <c r="E24" s="567">
        <v>0</v>
      </c>
      <c r="F24" s="567">
        <v>0</v>
      </c>
      <c r="G24" s="568">
        <f t="shared" si="0"/>
        <v>0</v>
      </c>
    </row>
    <row r="25" spans="1:7" ht="25.5">
      <c r="A25" s="561" t="s">
        <v>47</v>
      </c>
      <c r="B25" s="562" t="s">
        <v>48</v>
      </c>
      <c r="C25" s="569">
        <v>0</v>
      </c>
      <c r="D25" s="570">
        <v>0</v>
      </c>
      <c r="E25" s="570">
        <v>0</v>
      </c>
      <c r="F25" s="570">
        <v>0</v>
      </c>
      <c r="G25" s="568">
        <f t="shared" si="0"/>
        <v>0</v>
      </c>
    </row>
    <row r="26" spans="1:7" ht="25.5">
      <c r="A26" s="561" t="s">
        <v>49</v>
      </c>
      <c r="B26" s="562" t="s">
        <v>50</v>
      </c>
      <c r="C26" s="569">
        <v>783823</v>
      </c>
      <c r="D26" s="570">
        <v>29744</v>
      </c>
      <c r="E26" s="570">
        <v>63498</v>
      </c>
      <c r="F26" s="570">
        <v>23268</v>
      </c>
      <c r="G26" s="572">
        <f t="shared" si="0"/>
        <v>900333</v>
      </c>
    </row>
    <row r="27" spans="1:7" ht="12.75">
      <c r="A27" s="564" t="s">
        <v>51</v>
      </c>
      <c r="B27" s="565" t="s">
        <v>52</v>
      </c>
      <c r="C27" s="566">
        <v>0</v>
      </c>
      <c r="D27" s="567">
        <v>0</v>
      </c>
      <c r="E27" s="567">
        <v>0</v>
      </c>
      <c r="F27" s="567">
        <v>385</v>
      </c>
      <c r="G27" s="568">
        <f t="shared" si="0"/>
        <v>385</v>
      </c>
    </row>
    <row r="28" spans="1:7" ht="12.75">
      <c r="A28" s="564" t="s">
        <v>53</v>
      </c>
      <c r="B28" s="565" t="s">
        <v>54</v>
      </c>
      <c r="C28" s="566">
        <v>0</v>
      </c>
      <c r="D28" s="567">
        <v>0</v>
      </c>
      <c r="E28" s="567">
        <v>0</v>
      </c>
      <c r="F28" s="567">
        <v>0</v>
      </c>
      <c r="G28" s="568">
        <f t="shared" si="0"/>
        <v>0</v>
      </c>
    </row>
    <row r="29" spans="1:7" ht="12.75">
      <c r="A29" s="564" t="s">
        <v>55</v>
      </c>
      <c r="B29" s="565" t="s">
        <v>56</v>
      </c>
      <c r="C29" s="566">
        <v>0</v>
      </c>
      <c r="D29" s="567">
        <v>0</v>
      </c>
      <c r="E29" s="567">
        <v>0</v>
      </c>
      <c r="F29" s="567">
        <v>0</v>
      </c>
      <c r="G29" s="568">
        <f t="shared" si="0"/>
        <v>0</v>
      </c>
    </row>
    <row r="30" spans="1:7" ht="12.75">
      <c r="A30" s="564" t="s">
        <v>57</v>
      </c>
      <c r="B30" s="565" t="s">
        <v>58</v>
      </c>
      <c r="C30" s="566">
        <v>0</v>
      </c>
      <c r="D30" s="567">
        <v>0</v>
      </c>
      <c r="E30" s="567">
        <v>0</v>
      </c>
      <c r="F30" s="567">
        <v>0</v>
      </c>
      <c r="G30" s="568">
        <f t="shared" si="0"/>
        <v>0</v>
      </c>
    </row>
    <row r="31" spans="1:7" ht="12.75">
      <c r="A31" s="564" t="s">
        <v>59</v>
      </c>
      <c r="B31" s="565" t="s">
        <v>60</v>
      </c>
      <c r="C31" s="566">
        <v>0</v>
      </c>
      <c r="D31" s="567">
        <v>0</v>
      </c>
      <c r="E31" s="567">
        <v>0</v>
      </c>
      <c r="F31" s="567">
        <v>0</v>
      </c>
      <c r="G31" s="568">
        <f t="shared" si="0"/>
        <v>0</v>
      </c>
    </row>
    <row r="32" spans="1:7" ht="12.75">
      <c r="A32" s="561" t="s">
        <v>61</v>
      </c>
      <c r="B32" s="562" t="s">
        <v>62</v>
      </c>
      <c r="C32" s="569">
        <v>0</v>
      </c>
      <c r="D32" s="570">
        <v>0</v>
      </c>
      <c r="E32" s="570">
        <v>0</v>
      </c>
      <c r="F32" s="570">
        <v>385</v>
      </c>
      <c r="G32" s="571">
        <f t="shared" si="0"/>
        <v>385</v>
      </c>
    </row>
    <row r="33" spans="1:7" ht="12.75">
      <c r="A33" s="564" t="s">
        <v>63</v>
      </c>
      <c r="B33" s="565" t="s">
        <v>64</v>
      </c>
      <c r="C33" s="566">
        <v>0</v>
      </c>
      <c r="D33" s="567">
        <v>0</v>
      </c>
      <c r="E33" s="567">
        <v>0</v>
      </c>
      <c r="F33" s="567">
        <v>0</v>
      </c>
      <c r="G33" s="568">
        <f t="shared" si="0"/>
        <v>0</v>
      </c>
    </row>
    <row r="34" spans="1:7" ht="25.5">
      <c r="A34" s="564" t="s">
        <v>65</v>
      </c>
      <c r="B34" s="565" t="s">
        <v>66</v>
      </c>
      <c r="C34" s="566">
        <v>0</v>
      </c>
      <c r="D34" s="567">
        <v>0</v>
      </c>
      <c r="E34" s="567">
        <v>0</v>
      </c>
      <c r="F34" s="567">
        <v>0</v>
      </c>
      <c r="G34" s="568">
        <f t="shared" si="0"/>
        <v>0</v>
      </c>
    </row>
    <row r="35" spans="1:7" ht="12.75">
      <c r="A35" s="564" t="s">
        <v>67</v>
      </c>
      <c r="B35" s="565" t="s">
        <v>68</v>
      </c>
      <c r="C35" s="566">
        <v>0</v>
      </c>
      <c r="D35" s="567">
        <v>0</v>
      </c>
      <c r="E35" s="567">
        <v>0</v>
      </c>
      <c r="F35" s="567">
        <v>0</v>
      </c>
      <c r="G35" s="568">
        <f t="shared" si="0"/>
        <v>0</v>
      </c>
    </row>
    <row r="36" spans="1:7" ht="12.75">
      <c r="A36" s="564" t="s">
        <v>69</v>
      </c>
      <c r="B36" s="565" t="s">
        <v>70</v>
      </c>
      <c r="C36" s="566">
        <v>0</v>
      </c>
      <c r="D36" s="567">
        <v>0</v>
      </c>
      <c r="E36" s="567">
        <v>0</v>
      </c>
      <c r="F36" s="567">
        <v>0</v>
      </c>
      <c r="G36" s="568">
        <f t="shared" si="0"/>
        <v>0</v>
      </c>
    </row>
    <row r="37" spans="1:7" ht="12.75">
      <c r="A37" s="564" t="s">
        <v>71</v>
      </c>
      <c r="B37" s="565" t="s">
        <v>72</v>
      </c>
      <c r="C37" s="566">
        <v>0</v>
      </c>
      <c r="D37" s="567">
        <v>0</v>
      </c>
      <c r="E37" s="567">
        <v>0</v>
      </c>
      <c r="F37" s="567">
        <v>0</v>
      </c>
      <c r="G37" s="568">
        <f t="shared" si="0"/>
        <v>0</v>
      </c>
    </row>
    <row r="38" spans="1:7" ht="12.75">
      <c r="A38" s="564" t="s">
        <v>73</v>
      </c>
      <c r="B38" s="565" t="s">
        <v>74</v>
      </c>
      <c r="C38" s="566">
        <v>0</v>
      </c>
      <c r="D38" s="567">
        <v>0</v>
      </c>
      <c r="E38" s="567">
        <v>0</v>
      </c>
      <c r="F38" s="567">
        <v>0</v>
      </c>
      <c r="G38" s="568">
        <f t="shared" si="0"/>
        <v>0</v>
      </c>
    </row>
    <row r="39" spans="1:7" ht="12.75">
      <c r="A39" s="564" t="s">
        <v>75</v>
      </c>
      <c r="B39" s="565" t="s">
        <v>76</v>
      </c>
      <c r="C39" s="566">
        <v>0</v>
      </c>
      <c r="D39" s="567">
        <v>0</v>
      </c>
      <c r="E39" s="567">
        <v>0</v>
      </c>
      <c r="F39" s="567">
        <v>0</v>
      </c>
      <c r="G39" s="568">
        <f t="shared" si="0"/>
        <v>0</v>
      </c>
    </row>
    <row r="40" spans="1:7" ht="12.75">
      <c r="A40" s="561" t="s">
        <v>77</v>
      </c>
      <c r="B40" s="562" t="s">
        <v>78</v>
      </c>
      <c r="C40" s="569">
        <v>0</v>
      </c>
      <c r="D40" s="570">
        <v>0</v>
      </c>
      <c r="E40" s="570">
        <v>0</v>
      </c>
      <c r="F40" s="570">
        <v>0</v>
      </c>
      <c r="G40" s="568">
        <f t="shared" si="0"/>
        <v>0</v>
      </c>
    </row>
    <row r="41" spans="1:7" ht="25.5">
      <c r="A41" s="561" t="s">
        <v>79</v>
      </c>
      <c r="B41" s="562" t="s">
        <v>80</v>
      </c>
      <c r="C41" s="569">
        <v>0</v>
      </c>
      <c r="D41" s="570">
        <v>0</v>
      </c>
      <c r="E41" s="570">
        <v>0</v>
      </c>
      <c r="F41" s="570">
        <v>385</v>
      </c>
      <c r="G41" s="572">
        <f t="shared" si="0"/>
        <v>385</v>
      </c>
    </row>
    <row r="42" spans="1:7" ht="12.75">
      <c r="A42" s="564" t="s">
        <v>81</v>
      </c>
      <c r="B42" s="565" t="s">
        <v>82</v>
      </c>
      <c r="C42" s="566">
        <v>0</v>
      </c>
      <c r="D42" s="567">
        <v>0</v>
      </c>
      <c r="E42" s="567">
        <v>0</v>
      </c>
      <c r="F42" s="567">
        <v>0</v>
      </c>
      <c r="G42" s="568">
        <f t="shared" si="0"/>
        <v>0</v>
      </c>
    </row>
    <row r="43" spans="1:7" ht="12.75">
      <c r="A43" s="564" t="s">
        <v>83</v>
      </c>
      <c r="B43" s="565" t="s">
        <v>84</v>
      </c>
      <c r="C43" s="566">
        <v>300</v>
      </c>
      <c r="D43" s="567">
        <v>0</v>
      </c>
      <c r="E43" s="567">
        <v>0</v>
      </c>
      <c r="F43" s="567">
        <v>0</v>
      </c>
      <c r="G43" s="568">
        <f t="shared" si="0"/>
        <v>300</v>
      </c>
    </row>
    <row r="44" spans="1:7" ht="12.75">
      <c r="A44" s="564" t="s">
        <v>85</v>
      </c>
      <c r="B44" s="565" t="s">
        <v>86</v>
      </c>
      <c r="C44" s="566">
        <v>82662</v>
      </c>
      <c r="D44" s="567">
        <v>115</v>
      </c>
      <c r="E44" s="567">
        <v>86</v>
      </c>
      <c r="F44" s="567">
        <v>38</v>
      </c>
      <c r="G44" s="568">
        <f t="shared" si="0"/>
        <v>82901</v>
      </c>
    </row>
    <row r="45" spans="1:7" ht="12.75">
      <c r="A45" s="564" t="s">
        <v>87</v>
      </c>
      <c r="B45" s="565" t="s">
        <v>88</v>
      </c>
      <c r="C45" s="566">
        <v>0</v>
      </c>
      <c r="D45" s="567">
        <v>0</v>
      </c>
      <c r="E45" s="567">
        <v>0</v>
      </c>
      <c r="F45" s="567">
        <v>0</v>
      </c>
      <c r="G45" s="568">
        <f t="shared" si="0"/>
        <v>0</v>
      </c>
    </row>
    <row r="46" spans="1:7" ht="12.75">
      <c r="A46" s="564" t="s">
        <v>89</v>
      </c>
      <c r="B46" s="565" t="s">
        <v>90</v>
      </c>
      <c r="C46" s="566">
        <v>1249</v>
      </c>
      <c r="D46" s="567">
        <v>0</v>
      </c>
      <c r="E46" s="567">
        <v>0</v>
      </c>
      <c r="F46" s="567">
        <v>0</v>
      </c>
      <c r="G46" s="568">
        <f t="shared" si="0"/>
        <v>1249</v>
      </c>
    </row>
    <row r="47" spans="1:7" ht="12.75">
      <c r="A47" s="561" t="s">
        <v>91</v>
      </c>
      <c r="B47" s="562" t="s">
        <v>92</v>
      </c>
      <c r="C47" s="569">
        <v>84211</v>
      </c>
      <c r="D47" s="570">
        <v>115</v>
      </c>
      <c r="E47" s="570">
        <v>86</v>
      </c>
      <c r="F47" s="570">
        <v>38</v>
      </c>
      <c r="G47" s="571">
        <f t="shared" si="0"/>
        <v>84450</v>
      </c>
    </row>
    <row r="48" spans="1:7" ht="25.5">
      <c r="A48" s="564" t="s">
        <v>93</v>
      </c>
      <c r="B48" s="565" t="s">
        <v>94</v>
      </c>
      <c r="C48" s="566">
        <v>0</v>
      </c>
      <c r="D48" s="567">
        <v>0</v>
      </c>
      <c r="E48" s="567">
        <v>0</v>
      </c>
      <c r="F48" s="567">
        <v>0</v>
      </c>
      <c r="G48" s="568">
        <f t="shared" si="0"/>
        <v>0</v>
      </c>
    </row>
    <row r="49" spans="1:7" ht="38.25">
      <c r="A49" s="564" t="s">
        <v>95</v>
      </c>
      <c r="B49" s="565" t="s">
        <v>96</v>
      </c>
      <c r="C49" s="566">
        <v>0</v>
      </c>
      <c r="D49" s="567">
        <v>0</v>
      </c>
      <c r="E49" s="567">
        <v>0</v>
      </c>
      <c r="F49" s="567">
        <v>0</v>
      </c>
      <c r="G49" s="568">
        <f t="shared" si="0"/>
        <v>0</v>
      </c>
    </row>
    <row r="50" spans="1:7" ht="25.5">
      <c r="A50" s="564" t="s">
        <v>97</v>
      </c>
      <c r="B50" s="565" t="s">
        <v>98</v>
      </c>
      <c r="C50" s="566">
        <v>0</v>
      </c>
      <c r="D50" s="567">
        <v>0</v>
      </c>
      <c r="E50" s="567">
        <v>0</v>
      </c>
      <c r="F50" s="567">
        <v>0</v>
      </c>
      <c r="G50" s="568">
        <f t="shared" si="0"/>
        <v>0</v>
      </c>
    </row>
    <row r="51" spans="1:7" ht="38.25">
      <c r="A51" s="564" t="s">
        <v>99</v>
      </c>
      <c r="B51" s="565" t="s">
        <v>100</v>
      </c>
      <c r="C51" s="566">
        <v>0</v>
      </c>
      <c r="D51" s="567">
        <v>0</v>
      </c>
      <c r="E51" s="567">
        <v>0</v>
      </c>
      <c r="F51" s="567">
        <v>0</v>
      </c>
      <c r="G51" s="568">
        <f t="shared" si="0"/>
        <v>0</v>
      </c>
    </row>
    <row r="52" spans="1:7" ht="25.5">
      <c r="A52" s="564" t="s">
        <v>101</v>
      </c>
      <c r="B52" s="565" t="s">
        <v>102</v>
      </c>
      <c r="C52" s="566">
        <v>5577</v>
      </c>
      <c r="D52" s="567">
        <v>0</v>
      </c>
      <c r="E52" s="567">
        <v>0</v>
      </c>
      <c r="F52" s="567">
        <v>0</v>
      </c>
      <c r="G52" s="568">
        <f t="shared" si="0"/>
        <v>5577</v>
      </c>
    </row>
    <row r="53" spans="1:7" ht="25.5">
      <c r="A53" s="564" t="s">
        <v>103</v>
      </c>
      <c r="B53" s="565" t="s">
        <v>104</v>
      </c>
      <c r="C53" s="566">
        <v>1601</v>
      </c>
      <c r="D53" s="567">
        <v>98</v>
      </c>
      <c r="E53" s="567">
        <v>0</v>
      </c>
      <c r="F53" s="567">
        <v>69</v>
      </c>
      <c r="G53" s="568">
        <f t="shared" si="0"/>
        <v>1768</v>
      </c>
    </row>
    <row r="54" spans="1:7" ht="25.5">
      <c r="A54" s="564" t="s">
        <v>105</v>
      </c>
      <c r="B54" s="565" t="s">
        <v>106</v>
      </c>
      <c r="C54" s="566">
        <v>0</v>
      </c>
      <c r="D54" s="567">
        <v>0</v>
      </c>
      <c r="E54" s="567">
        <v>0</v>
      </c>
      <c r="F54" s="567">
        <v>0</v>
      </c>
      <c r="G54" s="568">
        <f t="shared" si="0"/>
        <v>0</v>
      </c>
    </row>
    <row r="55" spans="1:7" ht="25.5">
      <c r="A55" s="564" t="s">
        <v>107</v>
      </c>
      <c r="B55" s="565" t="s">
        <v>108</v>
      </c>
      <c r="C55" s="566">
        <v>845</v>
      </c>
      <c r="D55" s="567">
        <v>0</v>
      </c>
      <c r="E55" s="567">
        <v>0</v>
      </c>
      <c r="F55" s="567">
        <v>0</v>
      </c>
      <c r="G55" s="568">
        <f t="shared" si="0"/>
        <v>845</v>
      </c>
    </row>
    <row r="56" spans="1:7" ht="38.25">
      <c r="A56" s="564" t="s">
        <v>109</v>
      </c>
      <c r="B56" s="565" t="s">
        <v>110</v>
      </c>
      <c r="C56" s="566">
        <v>845</v>
      </c>
      <c r="D56" s="567">
        <v>0</v>
      </c>
      <c r="E56" s="567">
        <v>0</v>
      </c>
      <c r="F56" s="567">
        <v>0</v>
      </c>
      <c r="G56" s="568">
        <f t="shared" si="0"/>
        <v>845</v>
      </c>
    </row>
    <row r="57" spans="1:7" ht="25.5">
      <c r="A57" s="564" t="s">
        <v>111</v>
      </c>
      <c r="B57" s="565" t="s">
        <v>112</v>
      </c>
      <c r="C57" s="566">
        <v>13741</v>
      </c>
      <c r="D57" s="567">
        <v>0</v>
      </c>
      <c r="E57" s="567">
        <v>0</v>
      </c>
      <c r="F57" s="567">
        <v>0</v>
      </c>
      <c r="G57" s="568">
        <f t="shared" si="0"/>
        <v>13741</v>
      </c>
    </row>
    <row r="58" spans="1:7" ht="38.25">
      <c r="A58" s="564" t="s">
        <v>113</v>
      </c>
      <c r="B58" s="565" t="s">
        <v>114</v>
      </c>
      <c r="C58" s="566">
        <v>0</v>
      </c>
      <c r="D58" s="567">
        <v>0</v>
      </c>
      <c r="E58" s="567">
        <v>0</v>
      </c>
      <c r="F58" s="567">
        <v>0</v>
      </c>
      <c r="G58" s="568">
        <f t="shared" si="0"/>
        <v>0</v>
      </c>
    </row>
    <row r="59" spans="1:7" ht="25.5">
      <c r="A59" s="564" t="s">
        <v>115</v>
      </c>
      <c r="B59" s="565" t="s">
        <v>116</v>
      </c>
      <c r="C59" s="566">
        <v>0</v>
      </c>
      <c r="D59" s="567">
        <v>0</v>
      </c>
      <c r="E59" s="567">
        <v>0</v>
      </c>
      <c r="F59" s="567">
        <v>0</v>
      </c>
      <c r="G59" s="568">
        <f t="shared" si="0"/>
        <v>0</v>
      </c>
    </row>
    <row r="60" spans="1:7" ht="25.5">
      <c r="A60" s="564" t="s">
        <v>117</v>
      </c>
      <c r="B60" s="565" t="s">
        <v>118</v>
      </c>
      <c r="C60" s="566">
        <v>0</v>
      </c>
      <c r="D60" s="567">
        <v>0</v>
      </c>
      <c r="E60" s="567">
        <v>0</v>
      </c>
      <c r="F60" s="567">
        <v>0</v>
      </c>
      <c r="G60" s="568">
        <f t="shared" si="0"/>
        <v>0</v>
      </c>
    </row>
    <row r="61" spans="1:7" ht="25.5">
      <c r="A61" s="561" t="s">
        <v>119</v>
      </c>
      <c r="B61" s="562" t="s">
        <v>120</v>
      </c>
      <c r="C61" s="569">
        <v>21764</v>
      </c>
      <c r="D61" s="570">
        <v>98</v>
      </c>
      <c r="E61" s="570">
        <v>0</v>
      </c>
      <c r="F61" s="570">
        <v>69</v>
      </c>
      <c r="G61" s="572">
        <f t="shared" si="0"/>
        <v>21931</v>
      </c>
    </row>
    <row r="62" spans="1:7" ht="38.25">
      <c r="A62" s="564" t="s">
        <v>121</v>
      </c>
      <c r="B62" s="565" t="s">
        <v>122</v>
      </c>
      <c r="C62" s="566">
        <v>0</v>
      </c>
      <c r="D62" s="567">
        <v>0</v>
      </c>
      <c r="E62" s="567">
        <v>0</v>
      </c>
      <c r="F62" s="567">
        <v>0</v>
      </c>
      <c r="G62" s="568">
        <f t="shared" si="0"/>
        <v>0</v>
      </c>
    </row>
    <row r="63" spans="1:7" ht="38.25">
      <c r="A63" s="564" t="s">
        <v>123</v>
      </c>
      <c r="B63" s="565" t="s">
        <v>124</v>
      </c>
      <c r="C63" s="566">
        <v>0</v>
      </c>
      <c r="D63" s="567">
        <v>0</v>
      </c>
      <c r="E63" s="567">
        <v>0</v>
      </c>
      <c r="F63" s="567">
        <v>0</v>
      </c>
      <c r="G63" s="568">
        <f t="shared" si="0"/>
        <v>0</v>
      </c>
    </row>
    <row r="64" spans="1:7" ht="38.25">
      <c r="A64" s="564" t="s">
        <v>125</v>
      </c>
      <c r="B64" s="565" t="s">
        <v>126</v>
      </c>
      <c r="C64" s="566">
        <v>0</v>
      </c>
      <c r="D64" s="567">
        <v>0</v>
      </c>
      <c r="E64" s="567">
        <v>0</v>
      </c>
      <c r="F64" s="567">
        <v>0</v>
      </c>
      <c r="G64" s="568">
        <f t="shared" si="0"/>
        <v>0</v>
      </c>
    </row>
    <row r="65" spans="1:7" ht="38.25">
      <c r="A65" s="564" t="s">
        <v>127</v>
      </c>
      <c r="B65" s="565" t="s">
        <v>128</v>
      </c>
      <c r="C65" s="566">
        <v>0</v>
      </c>
      <c r="D65" s="567">
        <v>0</v>
      </c>
      <c r="E65" s="567">
        <v>0</v>
      </c>
      <c r="F65" s="567">
        <v>0</v>
      </c>
      <c r="G65" s="568">
        <f t="shared" si="0"/>
        <v>0</v>
      </c>
    </row>
    <row r="66" spans="1:7" ht="25.5">
      <c r="A66" s="564" t="s">
        <v>129</v>
      </c>
      <c r="B66" s="565" t="s">
        <v>130</v>
      </c>
      <c r="C66" s="566">
        <v>0</v>
      </c>
      <c r="D66" s="567">
        <v>0</v>
      </c>
      <c r="E66" s="567">
        <v>0</v>
      </c>
      <c r="F66" s="567">
        <v>0</v>
      </c>
      <c r="G66" s="568">
        <f t="shared" si="0"/>
        <v>0</v>
      </c>
    </row>
    <row r="67" spans="1:7" ht="25.5">
      <c r="A67" s="564" t="s">
        <v>131</v>
      </c>
      <c r="B67" s="565" t="s">
        <v>132</v>
      </c>
      <c r="C67" s="566">
        <v>0</v>
      </c>
      <c r="D67" s="567">
        <v>0</v>
      </c>
      <c r="E67" s="567">
        <v>0</v>
      </c>
      <c r="F67" s="567">
        <v>0</v>
      </c>
      <c r="G67" s="568">
        <f t="shared" si="0"/>
        <v>0</v>
      </c>
    </row>
    <row r="68" spans="1:7" ht="25.5">
      <c r="A68" s="564" t="s">
        <v>133</v>
      </c>
      <c r="B68" s="565" t="s">
        <v>134</v>
      </c>
      <c r="C68" s="566">
        <v>0</v>
      </c>
      <c r="D68" s="567">
        <v>0</v>
      </c>
      <c r="E68" s="567">
        <v>0</v>
      </c>
      <c r="F68" s="567">
        <v>0</v>
      </c>
      <c r="G68" s="568">
        <f t="shared" si="0"/>
        <v>0</v>
      </c>
    </row>
    <row r="69" spans="1:7" ht="25.5">
      <c r="A69" s="564" t="s">
        <v>135</v>
      </c>
      <c r="B69" s="565" t="s">
        <v>136</v>
      </c>
      <c r="C69" s="566">
        <v>0</v>
      </c>
      <c r="D69" s="567">
        <v>0</v>
      </c>
      <c r="E69" s="567">
        <v>0</v>
      </c>
      <c r="F69" s="567">
        <v>0</v>
      </c>
      <c r="G69" s="568">
        <f t="shared" si="0"/>
        <v>0</v>
      </c>
    </row>
    <row r="70" spans="1:7" ht="38.25">
      <c r="A70" s="564" t="s">
        <v>137</v>
      </c>
      <c r="B70" s="565" t="s">
        <v>138</v>
      </c>
      <c r="C70" s="566">
        <v>0</v>
      </c>
      <c r="D70" s="567">
        <v>0</v>
      </c>
      <c r="E70" s="567">
        <v>0</v>
      </c>
      <c r="F70" s="567">
        <v>0</v>
      </c>
      <c r="G70" s="568">
        <f aca="true" t="shared" si="1" ref="G70:G133">C70+D70+E70+F70</f>
        <v>0</v>
      </c>
    </row>
    <row r="71" spans="1:7" ht="25.5">
      <c r="A71" s="564" t="s">
        <v>139</v>
      </c>
      <c r="B71" s="565" t="s">
        <v>140</v>
      </c>
      <c r="C71" s="566">
        <v>0</v>
      </c>
      <c r="D71" s="567">
        <v>0</v>
      </c>
      <c r="E71" s="567">
        <v>0</v>
      </c>
      <c r="F71" s="567">
        <v>0</v>
      </c>
      <c r="G71" s="568">
        <f t="shared" si="1"/>
        <v>0</v>
      </c>
    </row>
    <row r="72" spans="1:7" ht="38.25">
      <c r="A72" s="564" t="s">
        <v>141</v>
      </c>
      <c r="B72" s="565" t="s">
        <v>142</v>
      </c>
      <c r="C72" s="566">
        <v>0</v>
      </c>
      <c r="D72" s="567">
        <v>0</v>
      </c>
      <c r="E72" s="567">
        <v>0</v>
      </c>
      <c r="F72" s="567">
        <v>0</v>
      </c>
      <c r="G72" s="568">
        <f t="shared" si="1"/>
        <v>0</v>
      </c>
    </row>
    <row r="73" spans="1:7" ht="25.5">
      <c r="A73" s="564" t="s">
        <v>143</v>
      </c>
      <c r="B73" s="565" t="s">
        <v>144</v>
      </c>
      <c r="C73" s="566">
        <v>0</v>
      </c>
      <c r="D73" s="567">
        <v>0</v>
      </c>
      <c r="E73" s="567">
        <v>0</v>
      </c>
      <c r="F73" s="567">
        <v>0</v>
      </c>
      <c r="G73" s="568">
        <f t="shared" si="1"/>
        <v>0</v>
      </c>
    </row>
    <row r="74" spans="1:7" ht="25.5">
      <c r="A74" s="564" t="s">
        <v>145</v>
      </c>
      <c r="B74" s="565" t="s">
        <v>146</v>
      </c>
      <c r="C74" s="566">
        <v>0</v>
      </c>
      <c r="D74" s="567">
        <v>0</v>
      </c>
      <c r="E74" s="567">
        <v>0</v>
      </c>
      <c r="F74" s="567">
        <v>0</v>
      </c>
      <c r="G74" s="568">
        <f t="shared" si="1"/>
        <v>0</v>
      </c>
    </row>
    <row r="75" spans="1:7" ht="25.5">
      <c r="A75" s="561" t="s">
        <v>147</v>
      </c>
      <c r="B75" s="562" t="s">
        <v>148</v>
      </c>
      <c r="C75" s="569">
        <v>0</v>
      </c>
      <c r="D75" s="570">
        <v>0</v>
      </c>
      <c r="E75" s="570">
        <v>0</v>
      </c>
      <c r="F75" s="570">
        <v>0</v>
      </c>
      <c r="G75" s="568">
        <f t="shared" si="1"/>
        <v>0</v>
      </c>
    </row>
    <row r="76" spans="1:7" ht="12.75">
      <c r="A76" s="564" t="s">
        <v>149</v>
      </c>
      <c r="B76" s="565" t="s">
        <v>150</v>
      </c>
      <c r="C76" s="566">
        <v>0</v>
      </c>
      <c r="D76" s="567">
        <v>0</v>
      </c>
      <c r="E76" s="567">
        <v>0</v>
      </c>
      <c r="F76" s="567">
        <v>0</v>
      </c>
      <c r="G76" s="568">
        <f t="shared" si="1"/>
        <v>0</v>
      </c>
    </row>
    <row r="77" spans="1:7" ht="12.75">
      <c r="A77" s="564" t="s">
        <v>151</v>
      </c>
      <c r="B77" s="565" t="s">
        <v>152</v>
      </c>
      <c r="C77" s="566">
        <v>0</v>
      </c>
      <c r="D77" s="567">
        <v>0</v>
      </c>
      <c r="E77" s="567">
        <v>0</v>
      </c>
      <c r="F77" s="567">
        <v>0</v>
      </c>
      <c r="G77" s="568">
        <f t="shared" si="1"/>
        <v>0</v>
      </c>
    </row>
    <row r="78" spans="1:7" ht="12.75">
      <c r="A78" s="564" t="s">
        <v>153</v>
      </c>
      <c r="B78" s="565" t="s">
        <v>154</v>
      </c>
      <c r="C78" s="566">
        <v>0</v>
      </c>
      <c r="D78" s="567">
        <v>0</v>
      </c>
      <c r="E78" s="567">
        <v>0</v>
      </c>
      <c r="F78" s="567">
        <v>0</v>
      </c>
      <c r="G78" s="568">
        <f t="shared" si="1"/>
        <v>0</v>
      </c>
    </row>
    <row r="79" spans="1:7" ht="12.75">
      <c r="A79" s="564" t="s">
        <v>155</v>
      </c>
      <c r="B79" s="565" t="s">
        <v>156</v>
      </c>
      <c r="C79" s="566">
        <v>0</v>
      </c>
      <c r="D79" s="567">
        <v>0</v>
      </c>
      <c r="E79" s="567">
        <v>0</v>
      </c>
      <c r="F79" s="567">
        <v>0</v>
      </c>
      <c r="G79" s="568">
        <f t="shared" si="1"/>
        <v>0</v>
      </c>
    </row>
    <row r="80" spans="1:7" ht="12.75">
      <c r="A80" s="564" t="s">
        <v>157</v>
      </c>
      <c r="B80" s="565" t="s">
        <v>158</v>
      </c>
      <c r="C80" s="566">
        <v>0</v>
      </c>
      <c r="D80" s="567">
        <v>0</v>
      </c>
      <c r="E80" s="567">
        <v>0</v>
      </c>
      <c r="F80" s="567">
        <v>0</v>
      </c>
      <c r="G80" s="568">
        <f t="shared" si="1"/>
        <v>0</v>
      </c>
    </row>
    <row r="81" spans="1:7" ht="12.75">
      <c r="A81" s="564" t="s">
        <v>159</v>
      </c>
      <c r="B81" s="565" t="s">
        <v>160</v>
      </c>
      <c r="C81" s="566">
        <v>0</v>
      </c>
      <c r="D81" s="567">
        <v>0</v>
      </c>
      <c r="E81" s="567">
        <v>0</v>
      </c>
      <c r="F81" s="567">
        <v>0</v>
      </c>
      <c r="G81" s="568">
        <f t="shared" si="1"/>
        <v>0</v>
      </c>
    </row>
    <row r="82" spans="1:7" ht="25.5">
      <c r="A82" s="564" t="s">
        <v>161</v>
      </c>
      <c r="B82" s="565" t="s">
        <v>162</v>
      </c>
      <c r="C82" s="566">
        <v>0</v>
      </c>
      <c r="D82" s="567">
        <v>0</v>
      </c>
      <c r="E82" s="567">
        <v>0</v>
      </c>
      <c r="F82" s="567">
        <v>0</v>
      </c>
      <c r="G82" s="568">
        <f t="shared" si="1"/>
        <v>0</v>
      </c>
    </row>
    <row r="83" spans="1:7" ht="12.75">
      <c r="A83" s="564" t="s">
        <v>163</v>
      </c>
      <c r="B83" s="565" t="s">
        <v>164</v>
      </c>
      <c r="C83" s="566">
        <v>0</v>
      </c>
      <c r="D83" s="567">
        <v>0</v>
      </c>
      <c r="E83" s="567">
        <v>0</v>
      </c>
      <c r="F83" s="567">
        <v>0</v>
      </c>
      <c r="G83" s="568">
        <f t="shared" si="1"/>
        <v>0</v>
      </c>
    </row>
    <row r="84" spans="1:7" ht="12.75">
      <c r="A84" s="564" t="s">
        <v>165</v>
      </c>
      <c r="B84" s="565" t="s">
        <v>166</v>
      </c>
      <c r="C84" s="566">
        <v>0</v>
      </c>
      <c r="D84" s="567">
        <v>0</v>
      </c>
      <c r="E84" s="567">
        <v>0</v>
      </c>
      <c r="F84" s="567">
        <v>0</v>
      </c>
      <c r="G84" s="568">
        <f t="shared" si="1"/>
        <v>0</v>
      </c>
    </row>
    <row r="85" spans="1:7" ht="25.5">
      <c r="A85" s="564" t="s">
        <v>167</v>
      </c>
      <c r="B85" s="565" t="s">
        <v>168</v>
      </c>
      <c r="C85" s="566">
        <v>0</v>
      </c>
      <c r="D85" s="567">
        <v>0</v>
      </c>
      <c r="E85" s="567">
        <v>0</v>
      </c>
      <c r="F85" s="567">
        <v>0</v>
      </c>
      <c r="G85" s="568">
        <f t="shared" si="1"/>
        <v>0</v>
      </c>
    </row>
    <row r="86" spans="1:7" ht="25.5">
      <c r="A86" s="564" t="s">
        <v>169</v>
      </c>
      <c r="B86" s="565" t="s">
        <v>170</v>
      </c>
      <c r="C86" s="566">
        <v>0</v>
      </c>
      <c r="D86" s="567">
        <v>0</v>
      </c>
      <c r="E86" s="567">
        <v>0</v>
      </c>
      <c r="F86" s="567">
        <v>0</v>
      </c>
      <c r="G86" s="568">
        <f t="shared" si="1"/>
        <v>0</v>
      </c>
    </row>
    <row r="87" spans="1:7" ht="25.5">
      <c r="A87" s="564" t="s">
        <v>171</v>
      </c>
      <c r="B87" s="565" t="s">
        <v>172</v>
      </c>
      <c r="C87" s="566">
        <v>0</v>
      </c>
      <c r="D87" s="567">
        <v>0</v>
      </c>
      <c r="E87" s="567">
        <v>0</v>
      </c>
      <c r="F87" s="567">
        <v>0</v>
      </c>
      <c r="G87" s="568">
        <f t="shared" si="1"/>
        <v>0</v>
      </c>
    </row>
    <row r="88" spans="1:7" ht="25.5">
      <c r="A88" s="561" t="s">
        <v>173</v>
      </c>
      <c r="B88" s="562" t="s">
        <v>174</v>
      </c>
      <c r="C88" s="569">
        <v>0</v>
      </c>
      <c r="D88" s="570">
        <v>0</v>
      </c>
      <c r="E88" s="570">
        <v>0</v>
      </c>
      <c r="F88" s="570">
        <v>0</v>
      </c>
      <c r="G88" s="568">
        <f t="shared" si="1"/>
        <v>0</v>
      </c>
    </row>
    <row r="89" spans="1:7" ht="12.75">
      <c r="A89" s="561" t="s">
        <v>175</v>
      </c>
      <c r="B89" s="562" t="s">
        <v>176</v>
      </c>
      <c r="C89" s="569">
        <v>21764</v>
      </c>
      <c r="D89" s="570">
        <v>98</v>
      </c>
      <c r="E89" s="570">
        <v>0</v>
      </c>
      <c r="F89" s="570">
        <v>69</v>
      </c>
      <c r="G89" s="571">
        <f t="shared" si="1"/>
        <v>21931</v>
      </c>
    </row>
    <row r="90" spans="1:7" ht="12.75">
      <c r="A90" s="561" t="s">
        <v>177</v>
      </c>
      <c r="B90" s="562" t="s">
        <v>178</v>
      </c>
      <c r="C90" s="569">
        <v>1356</v>
      </c>
      <c r="D90" s="570">
        <v>1725</v>
      </c>
      <c r="E90" s="570">
        <v>545</v>
      </c>
      <c r="F90" s="570">
        <v>3054</v>
      </c>
      <c r="G90" s="571">
        <f t="shared" si="1"/>
        <v>6680</v>
      </c>
    </row>
    <row r="91" spans="1:7" ht="12.75">
      <c r="A91" s="564" t="s">
        <v>179</v>
      </c>
      <c r="B91" s="565" t="s">
        <v>180</v>
      </c>
      <c r="C91" s="566">
        <v>0</v>
      </c>
      <c r="D91" s="567">
        <v>0</v>
      </c>
      <c r="E91" s="567">
        <v>0</v>
      </c>
      <c r="F91" s="567">
        <v>0</v>
      </c>
      <c r="G91" s="568">
        <f t="shared" si="1"/>
        <v>0</v>
      </c>
    </row>
    <row r="92" spans="1:7" ht="12.75">
      <c r="A92" s="564" t="s">
        <v>181</v>
      </c>
      <c r="B92" s="565" t="s">
        <v>182</v>
      </c>
      <c r="C92" s="566">
        <v>0</v>
      </c>
      <c r="D92" s="567">
        <v>0</v>
      </c>
      <c r="E92" s="567">
        <v>0</v>
      </c>
      <c r="F92" s="567">
        <v>0</v>
      </c>
      <c r="G92" s="568">
        <f t="shared" si="1"/>
        <v>0</v>
      </c>
    </row>
    <row r="93" spans="1:7" ht="12.75">
      <c r="A93" s="564" t="s">
        <v>183</v>
      </c>
      <c r="B93" s="565" t="s">
        <v>184</v>
      </c>
      <c r="C93" s="566">
        <v>0</v>
      </c>
      <c r="D93" s="567">
        <v>0</v>
      </c>
      <c r="E93" s="567">
        <v>0</v>
      </c>
      <c r="F93" s="567">
        <v>0</v>
      </c>
      <c r="G93" s="568">
        <f t="shared" si="1"/>
        <v>0</v>
      </c>
    </row>
    <row r="94" spans="1:7" ht="25.5">
      <c r="A94" s="561" t="s">
        <v>185</v>
      </c>
      <c r="B94" s="562" t="s">
        <v>186</v>
      </c>
      <c r="C94" s="569">
        <v>0</v>
      </c>
      <c r="D94" s="570">
        <v>0</v>
      </c>
      <c r="E94" s="570">
        <v>0</v>
      </c>
      <c r="F94" s="570">
        <v>0</v>
      </c>
      <c r="G94" s="568">
        <f t="shared" si="1"/>
        <v>0</v>
      </c>
    </row>
    <row r="95" spans="1:7" ht="25.5">
      <c r="A95" s="561" t="s">
        <v>187</v>
      </c>
      <c r="B95" s="562" t="s">
        <v>188</v>
      </c>
      <c r="C95" s="569">
        <v>891154</v>
      </c>
      <c r="D95" s="570">
        <v>31682</v>
      </c>
      <c r="E95" s="570">
        <v>64129</v>
      </c>
      <c r="F95" s="570">
        <v>26814</v>
      </c>
      <c r="G95" s="572">
        <f t="shared" si="1"/>
        <v>1013779</v>
      </c>
    </row>
    <row r="96" spans="1:7" ht="12.75">
      <c r="A96" s="561" t="s">
        <v>24</v>
      </c>
      <c r="B96" s="562" t="s">
        <v>189</v>
      </c>
      <c r="C96" s="563"/>
      <c r="D96" s="573"/>
      <c r="E96" s="573"/>
      <c r="F96" s="573"/>
      <c r="G96" s="568">
        <f t="shared" si="1"/>
        <v>0</v>
      </c>
    </row>
    <row r="97" spans="1:7" ht="12.75">
      <c r="A97" s="564" t="s">
        <v>190</v>
      </c>
      <c r="B97" s="565" t="s">
        <v>191</v>
      </c>
      <c r="C97" s="566">
        <v>917998</v>
      </c>
      <c r="D97" s="567">
        <v>35769</v>
      </c>
      <c r="E97" s="567">
        <v>78679</v>
      </c>
      <c r="F97" s="567">
        <v>36080</v>
      </c>
      <c r="G97" s="568">
        <f t="shared" si="1"/>
        <v>1068526</v>
      </c>
    </row>
    <row r="98" spans="1:7" ht="12.75">
      <c r="A98" s="564" t="s">
        <v>192</v>
      </c>
      <c r="B98" s="565" t="s">
        <v>193</v>
      </c>
      <c r="C98" s="566">
        <v>0</v>
      </c>
      <c r="D98" s="567">
        <v>0</v>
      </c>
      <c r="E98" s="567">
        <v>0</v>
      </c>
      <c r="F98" s="567">
        <v>0</v>
      </c>
      <c r="G98" s="568">
        <f t="shared" si="1"/>
        <v>0</v>
      </c>
    </row>
    <row r="99" spans="1:7" ht="12.75">
      <c r="A99" s="564" t="s">
        <v>194</v>
      </c>
      <c r="B99" s="565" t="s">
        <v>195</v>
      </c>
      <c r="C99" s="566">
        <v>33880</v>
      </c>
      <c r="D99" s="567">
        <v>0</v>
      </c>
      <c r="E99" s="567">
        <v>0</v>
      </c>
      <c r="F99" s="567">
        <v>0</v>
      </c>
      <c r="G99" s="568">
        <f t="shared" si="1"/>
        <v>33880</v>
      </c>
    </row>
    <row r="100" spans="1:7" ht="12.75">
      <c r="A100" s="564" t="s">
        <v>196</v>
      </c>
      <c r="B100" s="565" t="s">
        <v>197</v>
      </c>
      <c r="C100" s="566">
        <v>-269226</v>
      </c>
      <c r="D100" s="567">
        <v>-3265</v>
      </c>
      <c r="E100" s="567">
        <v>-12981</v>
      </c>
      <c r="F100" s="567">
        <v>-9172</v>
      </c>
      <c r="G100" s="568">
        <f t="shared" si="1"/>
        <v>-294644</v>
      </c>
    </row>
    <row r="101" spans="1:7" ht="12.75">
      <c r="A101" s="564" t="s">
        <v>198</v>
      </c>
      <c r="B101" s="565" t="s">
        <v>199</v>
      </c>
      <c r="C101" s="566">
        <v>0</v>
      </c>
      <c r="D101" s="567">
        <v>0</v>
      </c>
      <c r="E101" s="567">
        <v>0</v>
      </c>
      <c r="F101" s="567">
        <v>0</v>
      </c>
      <c r="G101" s="568">
        <f t="shared" si="1"/>
        <v>0</v>
      </c>
    </row>
    <row r="102" spans="1:7" ht="12.75">
      <c r="A102" s="564" t="s">
        <v>200</v>
      </c>
      <c r="B102" s="565" t="s">
        <v>201</v>
      </c>
      <c r="C102" s="566">
        <v>171010</v>
      </c>
      <c r="D102" s="567">
        <v>-9854</v>
      </c>
      <c r="E102" s="567">
        <v>-2515</v>
      </c>
      <c r="F102" s="567">
        <v>-4780</v>
      </c>
      <c r="G102" s="568">
        <f t="shared" si="1"/>
        <v>153861</v>
      </c>
    </row>
    <row r="103" spans="1:7" ht="12.75">
      <c r="A103" s="561" t="s">
        <v>202</v>
      </c>
      <c r="B103" s="562" t="s">
        <v>203</v>
      </c>
      <c r="C103" s="569">
        <v>853662</v>
      </c>
      <c r="D103" s="570">
        <v>22650</v>
      </c>
      <c r="E103" s="570">
        <v>63183</v>
      </c>
      <c r="F103" s="570">
        <v>22128</v>
      </c>
      <c r="G103" s="571">
        <f t="shared" si="1"/>
        <v>961623</v>
      </c>
    </row>
    <row r="104" spans="1:7" ht="25.5">
      <c r="A104" s="564" t="s">
        <v>204</v>
      </c>
      <c r="B104" s="565" t="s">
        <v>205</v>
      </c>
      <c r="C104" s="566">
        <v>0</v>
      </c>
      <c r="D104" s="567">
        <v>0</v>
      </c>
      <c r="E104" s="567">
        <v>0</v>
      </c>
      <c r="F104" s="567">
        <v>0</v>
      </c>
      <c r="G104" s="568">
        <f t="shared" si="1"/>
        <v>0</v>
      </c>
    </row>
    <row r="105" spans="1:7" ht="25.5">
      <c r="A105" s="564" t="s">
        <v>206</v>
      </c>
      <c r="B105" s="565" t="s">
        <v>207</v>
      </c>
      <c r="C105" s="566">
        <v>0</v>
      </c>
      <c r="D105" s="567">
        <v>0</v>
      </c>
      <c r="E105" s="567">
        <v>0</v>
      </c>
      <c r="F105" s="567">
        <v>0</v>
      </c>
      <c r="G105" s="574">
        <f t="shared" si="1"/>
        <v>0</v>
      </c>
    </row>
    <row r="106" spans="1:7" ht="25.5">
      <c r="A106" s="564" t="s">
        <v>208</v>
      </c>
      <c r="B106" s="565" t="s">
        <v>209</v>
      </c>
      <c r="C106" s="566">
        <v>0</v>
      </c>
      <c r="D106" s="567">
        <v>50</v>
      </c>
      <c r="E106" s="567">
        <v>0</v>
      </c>
      <c r="F106" s="567">
        <v>15</v>
      </c>
      <c r="G106" s="574">
        <f t="shared" si="1"/>
        <v>65</v>
      </c>
    </row>
    <row r="107" spans="1:7" ht="25.5">
      <c r="A107" s="564" t="s">
        <v>210</v>
      </c>
      <c r="B107" s="565" t="s">
        <v>211</v>
      </c>
      <c r="C107" s="566">
        <v>0</v>
      </c>
      <c r="D107" s="567">
        <v>0</v>
      </c>
      <c r="E107" s="567">
        <v>0</v>
      </c>
      <c r="F107" s="567">
        <v>0</v>
      </c>
      <c r="G107" s="574">
        <f t="shared" si="1"/>
        <v>0</v>
      </c>
    </row>
    <row r="108" spans="1:7" ht="25.5">
      <c r="A108" s="564" t="s">
        <v>212</v>
      </c>
      <c r="B108" s="565" t="s">
        <v>213</v>
      </c>
      <c r="C108" s="566">
        <v>0</v>
      </c>
      <c r="D108" s="567">
        <v>0</v>
      </c>
      <c r="E108" s="567">
        <v>0</v>
      </c>
      <c r="F108" s="567">
        <v>0</v>
      </c>
      <c r="G108" s="574">
        <f t="shared" si="1"/>
        <v>0</v>
      </c>
    </row>
    <row r="109" spans="1:7" ht="38.25">
      <c r="A109" s="564" t="s">
        <v>214</v>
      </c>
      <c r="B109" s="565" t="s">
        <v>215</v>
      </c>
      <c r="C109" s="566">
        <v>0</v>
      </c>
      <c r="D109" s="567">
        <v>0</v>
      </c>
      <c r="E109" s="567">
        <v>0</v>
      </c>
      <c r="F109" s="567">
        <v>0</v>
      </c>
      <c r="G109" s="574">
        <f t="shared" si="1"/>
        <v>0</v>
      </c>
    </row>
    <row r="110" spans="1:7" ht="25.5">
      <c r="A110" s="564" t="s">
        <v>216</v>
      </c>
      <c r="B110" s="565" t="s">
        <v>217</v>
      </c>
      <c r="C110" s="566">
        <v>15267</v>
      </c>
      <c r="D110" s="567">
        <v>0</v>
      </c>
      <c r="E110" s="567">
        <v>0</v>
      </c>
      <c r="F110" s="567">
        <v>0</v>
      </c>
      <c r="G110" s="574">
        <f t="shared" si="1"/>
        <v>15267</v>
      </c>
    </row>
    <row r="111" spans="1:7" ht="25.5">
      <c r="A111" s="564" t="s">
        <v>218</v>
      </c>
      <c r="B111" s="565" t="s">
        <v>219</v>
      </c>
      <c r="C111" s="566">
        <v>0</v>
      </c>
      <c r="D111" s="567">
        <v>0</v>
      </c>
      <c r="E111" s="567">
        <v>0</v>
      </c>
      <c r="F111" s="567">
        <v>0</v>
      </c>
      <c r="G111" s="574">
        <f t="shared" si="1"/>
        <v>0</v>
      </c>
    </row>
    <row r="112" spans="1:7" ht="25.5">
      <c r="A112" s="564" t="s">
        <v>220</v>
      </c>
      <c r="B112" s="565" t="s">
        <v>221</v>
      </c>
      <c r="C112" s="566">
        <v>0</v>
      </c>
      <c r="D112" s="567">
        <v>0</v>
      </c>
      <c r="E112" s="567">
        <v>0</v>
      </c>
      <c r="F112" s="567">
        <v>0</v>
      </c>
      <c r="G112" s="574">
        <f t="shared" si="1"/>
        <v>0</v>
      </c>
    </row>
    <row r="113" spans="1:7" ht="38.25">
      <c r="A113" s="564" t="s">
        <v>222</v>
      </c>
      <c r="B113" s="565" t="s">
        <v>223</v>
      </c>
      <c r="C113" s="566">
        <v>0</v>
      </c>
      <c r="D113" s="567">
        <v>0</v>
      </c>
      <c r="E113" s="567">
        <v>0</v>
      </c>
      <c r="F113" s="567">
        <v>0</v>
      </c>
      <c r="G113" s="574">
        <f t="shared" si="1"/>
        <v>0</v>
      </c>
    </row>
    <row r="114" spans="1:7" ht="25.5">
      <c r="A114" s="564" t="s">
        <v>224</v>
      </c>
      <c r="B114" s="565" t="s">
        <v>225</v>
      </c>
      <c r="C114" s="566">
        <v>0</v>
      </c>
      <c r="D114" s="567">
        <v>0</v>
      </c>
      <c r="E114" s="567">
        <v>0</v>
      </c>
      <c r="F114" s="567">
        <v>0</v>
      </c>
      <c r="G114" s="574">
        <f t="shared" si="1"/>
        <v>0</v>
      </c>
    </row>
    <row r="115" spans="1:7" ht="25.5">
      <c r="A115" s="564" t="s">
        <v>226</v>
      </c>
      <c r="B115" s="565" t="s">
        <v>227</v>
      </c>
      <c r="C115" s="566">
        <v>0</v>
      </c>
      <c r="D115" s="567">
        <v>0</v>
      </c>
      <c r="E115" s="567">
        <v>0</v>
      </c>
      <c r="F115" s="567">
        <v>0</v>
      </c>
      <c r="G115" s="574">
        <f t="shared" si="1"/>
        <v>0</v>
      </c>
    </row>
    <row r="116" spans="1:7" ht="25.5">
      <c r="A116" s="564" t="s">
        <v>228</v>
      </c>
      <c r="B116" s="565" t="s">
        <v>229</v>
      </c>
      <c r="C116" s="566">
        <v>0</v>
      </c>
      <c r="D116" s="567">
        <v>0</v>
      </c>
      <c r="E116" s="567">
        <v>0</v>
      </c>
      <c r="F116" s="567">
        <v>0</v>
      </c>
      <c r="G116" s="574">
        <f t="shared" si="1"/>
        <v>0</v>
      </c>
    </row>
    <row r="117" spans="1:7" ht="38.25">
      <c r="A117" s="564" t="s">
        <v>230</v>
      </c>
      <c r="B117" s="565" t="s">
        <v>231</v>
      </c>
      <c r="C117" s="566">
        <v>0</v>
      </c>
      <c r="D117" s="567">
        <v>0</v>
      </c>
      <c r="E117" s="567">
        <v>0</v>
      </c>
      <c r="F117" s="567">
        <v>0</v>
      </c>
      <c r="G117" s="574">
        <f t="shared" si="1"/>
        <v>0</v>
      </c>
    </row>
    <row r="118" spans="1:7" ht="25.5">
      <c r="A118" s="564" t="s">
        <v>232</v>
      </c>
      <c r="B118" s="565" t="s">
        <v>233</v>
      </c>
      <c r="C118" s="566">
        <v>0</v>
      </c>
      <c r="D118" s="567">
        <v>0</v>
      </c>
      <c r="E118" s="567">
        <v>0</v>
      </c>
      <c r="F118" s="567">
        <v>0</v>
      </c>
      <c r="G118" s="574">
        <f t="shared" si="1"/>
        <v>0</v>
      </c>
    </row>
    <row r="119" spans="1:7" ht="25.5">
      <c r="A119" s="564" t="s">
        <v>234</v>
      </c>
      <c r="B119" s="565" t="s">
        <v>235</v>
      </c>
      <c r="C119" s="566">
        <v>0</v>
      </c>
      <c r="D119" s="567">
        <v>0</v>
      </c>
      <c r="E119" s="567">
        <v>0</v>
      </c>
      <c r="F119" s="567">
        <v>0</v>
      </c>
      <c r="G119" s="574">
        <f t="shared" si="1"/>
        <v>0</v>
      </c>
    </row>
    <row r="120" spans="1:7" ht="25.5">
      <c r="A120" s="564" t="s">
        <v>236</v>
      </c>
      <c r="B120" s="565" t="s">
        <v>237</v>
      </c>
      <c r="C120" s="566">
        <v>0</v>
      </c>
      <c r="D120" s="567">
        <v>0</v>
      </c>
      <c r="E120" s="567">
        <v>0</v>
      </c>
      <c r="F120" s="567">
        <v>0</v>
      </c>
      <c r="G120" s="574">
        <f t="shared" si="1"/>
        <v>0</v>
      </c>
    </row>
    <row r="121" spans="1:7" ht="25.5">
      <c r="A121" s="564" t="s">
        <v>238</v>
      </c>
      <c r="B121" s="565" t="s">
        <v>239</v>
      </c>
      <c r="C121" s="566">
        <v>0</v>
      </c>
      <c r="D121" s="567">
        <v>0</v>
      </c>
      <c r="E121" s="567">
        <v>0</v>
      </c>
      <c r="F121" s="567">
        <v>0</v>
      </c>
      <c r="G121" s="574">
        <f t="shared" si="1"/>
        <v>0</v>
      </c>
    </row>
    <row r="122" spans="1:7" ht="25.5">
      <c r="A122" s="564" t="s">
        <v>240</v>
      </c>
      <c r="B122" s="565" t="s">
        <v>241</v>
      </c>
      <c r="C122" s="566">
        <v>0</v>
      </c>
      <c r="D122" s="567">
        <v>0</v>
      </c>
      <c r="E122" s="567">
        <v>0</v>
      </c>
      <c r="F122" s="567">
        <v>0</v>
      </c>
      <c r="G122" s="574">
        <f t="shared" si="1"/>
        <v>0</v>
      </c>
    </row>
    <row r="123" spans="1:7" ht="25.5">
      <c r="A123" s="561" t="s">
        <v>242</v>
      </c>
      <c r="B123" s="562" t="s">
        <v>243</v>
      </c>
      <c r="C123" s="569">
        <v>15267</v>
      </c>
      <c r="D123" s="570">
        <v>50</v>
      </c>
      <c r="E123" s="570">
        <v>0</v>
      </c>
      <c r="F123" s="570">
        <v>15</v>
      </c>
      <c r="G123" s="572">
        <f t="shared" si="1"/>
        <v>15332</v>
      </c>
    </row>
    <row r="124" spans="1:7" ht="25.5">
      <c r="A124" s="564" t="s">
        <v>244</v>
      </c>
      <c r="B124" s="565" t="s">
        <v>245</v>
      </c>
      <c r="C124" s="566">
        <v>0</v>
      </c>
      <c r="D124" s="567">
        <v>0</v>
      </c>
      <c r="E124" s="567">
        <v>0</v>
      </c>
      <c r="F124" s="567">
        <v>0</v>
      </c>
      <c r="G124" s="574">
        <f t="shared" si="1"/>
        <v>0</v>
      </c>
    </row>
    <row r="125" spans="1:7" ht="25.5">
      <c r="A125" s="564" t="s">
        <v>246</v>
      </c>
      <c r="B125" s="565" t="s">
        <v>247</v>
      </c>
      <c r="C125" s="566">
        <v>0</v>
      </c>
      <c r="D125" s="567">
        <v>0</v>
      </c>
      <c r="E125" s="567">
        <v>0</v>
      </c>
      <c r="F125" s="567">
        <v>0</v>
      </c>
      <c r="G125" s="574">
        <f t="shared" si="1"/>
        <v>0</v>
      </c>
    </row>
    <row r="126" spans="1:7" ht="25.5">
      <c r="A126" s="564" t="s">
        <v>248</v>
      </c>
      <c r="B126" s="565" t="s">
        <v>249</v>
      </c>
      <c r="C126" s="566">
        <v>0</v>
      </c>
      <c r="D126" s="567">
        <v>0</v>
      </c>
      <c r="E126" s="567">
        <v>0</v>
      </c>
      <c r="F126" s="567">
        <v>0</v>
      </c>
      <c r="G126" s="574">
        <f t="shared" si="1"/>
        <v>0</v>
      </c>
    </row>
    <row r="127" spans="1:7" ht="25.5">
      <c r="A127" s="564" t="s">
        <v>250</v>
      </c>
      <c r="B127" s="565" t="s">
        <v>251</v>
      </c>
      <c r="C127" s="566">
        <v>0</v>
      </c>
      <c r="D127" s="567">
        <v>0</v>
      </c>
      <c r="E127" s="567">
        <v>0</v>
      </c>
      <c r="F127" s="567">
        <v>0</v>
      </c>
      <c r="G127" s="574">
        <f t="shared" si="1"/>
        <v>0</v>
      </c>
    </row>
    <row r="128" spans="1:7" ht="25.5">
      <c r="A128" s="564" t="s">
        <v>252</v>
      </c>
      <c r="B128" s="565" t="s">
        <v>253</v>
      </c>
      <c r="C128" s="566">
        <v>0</v>
      </c>
      <c r="D128" s="567">
        <v>0</v>
      </c>
      <c r="E128" s="567">
        <v>0</v>
      </c>
      <c r="F128" s="567">
        <v>0</v>
      </c>
      <c r="G128" s="574">
        <f t="shared" si="1"/>
        <v>0</v>
      </c>
    </row>
    <row r="129" spans="1:7" ht="38.25">
      <c r="A129" s="564" t="s">
        <v>254</v>
      </c>
      <c r="B129" s="565" t="s">
        <v>255</v>
      </c>
      <c r="C129" s="566">
        <v>0</v>
      </c>
      <c r="D129" s="567">
        <v>0</v>
      </c>
      <c r="E129" s="567">
        <v>0</v>
      </c>
      <c r="F129" s="567">
        <v>0</v>
      </c>
      <c r="G129" s="574">
        <f t="shared" si="1"/>
        <v>0</v>
      </c>
    </row>
    <row r="130" spans="1:7" ht="25.5">
      <c r="A130" s="564" t="s">
        <v>256</v>
      </c>
      <c r="B130" s="565" t="s">
        <v>257</v>
      </c>
      <c r="C130" s="566">
        <v>0</v>
      </c>
      <c r="D130" s="567">
        <v>0</v>
      </c>
      <c r="E130" s="567">
        <v>0</v>
      </c>
      <c r="F130" s="567">
        <v>0</v>
      </c>
      <c r="G130" s="574">
        <f t="shared" si="1"/>
        <v>0</v>
      </c>
    </row>
    <row r="131" spans="1:7" ht="25.5">
      <c r="A131" s="564" t="s">
        <v>258</v>
      </c>
      <c r="B131" s="565" t="s">
        <v>259</v>
      </c>
      <c r="C131" s="566">
        <v>0</v>
      </c>
      <c r="D131" s="567">
        <v>0</v>
      </c>
      <c r="E131" s="567">
        <v>0</v>
      </c>
      <c r="F131" s="567">
        <v>0</v>
      </c>
      <c r="G131" s="574">
        <f t="shared" si="1"/>
        <v>0</v>
      </c>
    </row>
    <row r="132" spans="1:7" ht="25.5">
      <c r="A132" s="564" t="s">
        <v>260</v>
      </c>
      <c r="B132" s="565" t="s">
        <v>261</v>
      </c>
      <c r="C132" s="566">
        <v>0</v>
      </c>
      <c r="D132" s="567">
        <v>0</v>
      </c>
      <c r="E132" s="567">
        <v>0</v>
      </c>
      <c r="F132" s="567">
        <v>0</v>
      </c>
      <c r="G132" s="574">
        <f t="shared" si="1"/>
        <v>0</v>
      </c>
    </row>
    <row r="133" spans="1:7" ht="38.25">
      <c r="A133" s="564" t="s">
        <v>262</v>
      </c>
      <c r="B133" s="565" t="s">
        <v>263</v>
      </c>
      <c r="C133" s="566">
        <v>0</v>
      </c>
      <c r="D133" s="567">
        <v>0</v>
      </c>
      <c r="E133" s="567">
        <v>0</v>
      </c>
      <c r="F133" s="567">
        <v>0</v>
      </c>
      <c r="G133" s="574">
        <f t="shared" si="1"/>
        <v>0</v>
      </c>
    </row>
    <row r="134" spans="1:7" ht="25.5">
      <c r="A134" s="564" t="s">
        <v>264</v>
      </c>
      <c r="B134" s="565" t="s">
        <v>265</v>
      </c>
      <c r="C134" s="566">
        <v>13139</v>
      </c>
      <c r="D134" s="567">
        <v>0</v>
      </c>
      <c r="E134" s="567">
        <v>0</v>
      </c>
      <c r="F134" s="567">
        <v>0</v>
      </c>
      <c r="G134" s="574">
        <f aca="true" t="shared" si="2" ref="G134:G159">C134+D134+E134+F134</f>
        <v>13139</v>
      </c>
    </row>
    <row r="135" spans="1:7" ht="38.25">
      <c r="A135" s="564" t="s">
        <v>266</v>
      </c>
      <c r="B135" s="565" t="s">
        <v>267</v>
      </c>
      <c r="C135" s="566">
        <v>6463</v>
      </c>
      <c r="D135" s="567">
        <v>0</v>
      </c>
      <c r="E135" s="567">
        <v>0</v>
      </c>
      <c r="F135" s="567">
        <v>0</v>
      </c>
      <c r="G135" s="574">
        <f t="shared" si="2"/>
        <v>6463</v>
      </c>
    </row>
    <row r="136" spans="1:7" ht="25.5">
      <c r="A136" s="564" t="s">
        <v>268</v>
      </c>
      <c r="B136" s="565" t="s">
        <v>269</v>
      </c>
      <c r="C136" s="566">
        <v>6676</v>
      </c>
      <c r="D136" s="567">
        <v>0</v>
      </c>
      <c r="E136" s="567">
        <v>0</v>
      </c>
      <c r="F136" s="567">
        <v>0</v>
      </c>
      <c r="G136" s="574">
        <f t="shared" si="2"/>
        <v>6676</v>
      </c>
    </row>
    <row r="137" spans="1:7" ht="38.25">
      <c r="A137" s="564" t="s">
        <v>270</v>
      </c>
      <c r="B137" s="565" t="s">
        <v>271</v>
      </c>
      <c r="C137" s="566">
        <v>0</v>
      </c>
      <c r="D137" s="567">
        <v>0</v>
      </c>
      <c r="E137" s="567">
        <v>0</v>
      </c>
      <c r="F137" s="567">
        <v>0</v>
      </c>
      <c r="G137" s="574">
        <f t="shared" si="2"/>
        <v>0</v>
      </c>
    </row>
    <row r="138" spans="1:7" ht="25.5">
      <c r="A138" s="564" t="s">
        <v>272</v>
      </c>
      <c r="B138" s="565" t="s">
        <v>273</v>
      </c>
      <c r="C138" s="566">
        <v>0</v>
      </c>
      <c r="D138" s="567">
        <v>0</v>
      </c>
      <c r="E138" s="567">
        <v>0</v>
      </c>
      <c r="F138" s="567">
        <v>0</v>
      </c>
      <c r="G138" s="574">
        <f t="shared" si="2"/>
        <v>0</v>
      </c>
    </row>
    <row r="139" spans="1:7" ht="25.5">
      <c r="A139" s="564" t="s">
        <v>274</v>
      </c>
      <c r="B139" s="565" t="s">
        <v>275</v>
      </c>
      <c r="C139" s="566">
        <v>0</v>
      </c>
      <c r="D139" s="567">
        <v>0</v>
      </c>
      <c r="E139" s="567">
        <v>0</v>
      </c>
      <c r="F139" s="567">
        <v>0</v>
      </c>
      <c r="G139" s="574">
        <f t="shared" si="2"/>
        <v>0</v>
      </c>
    </row>
    <row r="140" spans="1:7" ht="25.5">
      <c r="A140" s="564" t="s">
        <v>276</v>
      </c>
      <c r="B140" s="565" t="s">
        <v>277</v>
      </c>
      <c r="C140" s="566">
        <v>0</v>
      </c>
      <c r="D140" s="567">
        <v>0</v>
      </c>
      <c r="E140" s="567">
        <v>0</v>
      </c>
      <c r="F140" s="567">
        <v>0</v>
      </c>
      <c r="G140" s="574">
        <f t="shared" si="2"/>
        <v>0</v>
      </c>
    </row>
    <row r="141" spans="1:7" ht="25.5">
      <c r="A141" s="564" t="s">
        <v>278</v>
      </c>
      <c r="B141" s="565" t="s">
        <v>279</v>
      </c>
      <c r="C141" s="566">
        <v>0</v>
      </c>
      <c r="D141" s="567">
        <v>0</v>
      </c>
      <c r="E141" s="567">
        <v>0</v>
      </c>
      <c r="F141" s="567">
        <v>0</v>
      </c>
      <c r="G141" s="574">
        <f t="shared" si="2"/>
        <v>0</v>
      </c>
    </row>
    <row r="142" spans="1:7" ht="25.5">
      <c r="A142" s="564" t="s">
        <v>280</v>
      </c>
      <c r="B142" s="565" t="s">
        <v>281</v>
      </c>
      <c r="C142" s="566">
        <v>0</v>
      </c>
      <c r="D142" s="567">
        <v>0</v>
      </c>
      <c r="E142" s="567">
        <v>0</v>
      </c>
      <c r="F142" s="567">
        <v>0</v>
      </c>
      <c r="G142" s="574">
        <f t="shared" si="2"/>
        <v>0</v>
      </c>
    </row>
    <row r="143" spans="1:7" ht="25.5">
      <c r="A143" s="561" t="s">
        <v>282</v>
      </c>
      <c r="B143" s="562" t="s">
        <v>283</v>
      </c>
      <c r="C143" s="569">
        <v>13139</v>
      </c>
      <c r="D143" s="570">
        <v>0</v>
      </c>
      <c r="E143" s="570">
        <v>0</v>
      </c>
      <c r="F143" s="570">
        <v>0</v>
      </c>
      <c r="G143" s="572">
        <f t="shared" si="2"/>
        <v>13139</v>
      </c>
    </row>
    <row r="144" spans="1:7" ht="12.75">
      <c r="A144" s="564" t="s">
        <v>284</v>
      </c>
      <c r="B144" s="565" t="s">
        <v>285</v>
      </c>
      <c r="C144" s="566">
        <v>5006</v>
      </c>
      <c r="D144" s="567">
        <v>0</v>
      </c>
      <c r="E144" s="567">
        <v>0</v>
      </c>
      <c r="F144" s="567">
        <v>0</v>
      </c>
      <c r="G144" s="574">
        <f t="shared" si="2"/>
        <v>5006</v>
      </c>
    </row>
    <row r="145" spans="1:7" ht="25.5">
      <c r="A145" s="564" t="s">
        <v>286</v>
      </c>
      <c r="B145" s="565" t="s">
        <v>287</v>
      </c>
      <c r="C145" s="566">
        <v>0</v>
      </c>
      <c r="D145" s="567">
        <v>0</v>
      </c>
      <c r="E145" s="567">
        <v>0</v>
      </c>
      <c r="F145" s="567">
        <v>0</v>
      </c>
      <c r="G145" s="574">
        <f t="shared" si="2"/>
        <v>0</v>
      </c>
    </row>
    <row r="146" spans="1:7" ht="12.75">
      <c r="A146" s="564" t="s">
        <v>288</v>
      </c>
      <c r="B146" s="565" t="s">
        <v>289</v>
      </c>
      <c r="C146" s="566">
        <v>16</v>
      </c>
      <c r="D146" s="567">
        <v>0</v>
      </c>
      <c r="E146" s="567">
        <v>0</v>
      </c>
      <c r="F146" s="567">
        <v>0</v>
      </c>
      <c r="G146" s="574">
        <f t="shared" si="2"/>
        <v>16</v>
      </c>
    </row>
    <row r="147" spans="1:7" ht="12.75">
      <c r="A147" s="564" t="s">
        <v>290</v>
      </c>
      <c r="B147" s="565" t="s">
        <v>291</v>
      </c>
      <c r="C147" s="566">
        <v>0</v>
      </c>
      <c r="D147" s="567">
        <v>0</v>
      </c>
      <c r="E147" s="567">
        <v>0</v>
      </c>
      <c r="F147" s="567">
        <v>0</v>
      </c>
      <c r="G147" s="574">
        <f t="shared" si="2"/>
        <v>0</v>
      </c>
    </row>
    <row r="148" spans="1:7" ht="25.5">
      <c r="A148" s="564" t="s">
        <v>292</v>
      </c>
      <c r="B148" s="565" t="s">
        <v>293</v>
      </c>
      <c r="C148" s="566">
        <v>0</v>
      </c>
      <c r="D148" s="567">
        <v>0</v>
      </c>
      <c r="E148" s="567">
        <v>0</v>
      </c>
      <c r="F148" s="567">
        <v>0</v>
      </c>
      <c r="G148" s="574">
        <f t="shared" si="2"/>
        <v>0</v>
      </c>
    </row>
    <row r="149" spans="1:7" ht="25.5">
      <c r="A149" s="564" t="s">
        <v>294</v>
      </c>
      <c r="B149" s="565" t="s">
        <v>295</v>
      </c>
      <c r="C149" s="566">
        <v>0</v>
      </c>
      <c r="D149" s="567">
        <v>0</v>
      </c>
      <c r="E149" s="567">
        <v>0</v>
      </c>
      <c r="F149" s="567">
        <v>0</v>
      </c>
      <c r="G149" s="574">
        <f t="shared" si="2"/>
        <v>0</v>
      </c>
    </row>
    <row r="150" spans="1:7" ht="25.5">
      <c r="A150" s="564" t="s">
        <v>296</v>
      </c>
      <c r="B150" s="565" t="s">
        <v>297</v>
      </c>
      <c r="C150" s="566">
        <v>0</v>
      </c>
      <c r="D150" s="567">
        <v>0</v>
      </c>
      <c r="E150" s="567">
        <v>0</v>
      </c>
      <c r="F150" s="567">
        <v>0</v>
      </c>
      <c r="G150" s="574">
        <f t="shared" si="2"/>
        <v>0</v>
      </c>
    </row>
    <row r="151" spans="1:7" ht="25.5">
      <c r="A151" s="564" t="s">
        <v>298</v>
      </c>
      <c r="B151" s="565" t="s">
        <v>299</v>
      </c>
      <c r="C151" s="566">
        <v>5022</v>
      </c>
      <c r="D151" s="567">
        <v>0</v>
      </c>
      <c r="E151" s="567">
        <v>0</v>
      </c>
      <c r="F151" s="567">
        <v>0</v>
      </c>
      <c r="G151" s="574">
        <f t="shared" si="2"/>
        <v>5022</v>
      </c>
    </row>
    <row r="152" spans="1:7" ht="12.75">
      <c r="A152" s="561" t="s">
        <v>300</v>
      </c>
      <c r="B152" s="562" t="s">
        <v>301</v>
      </c>
      <c r="C152" s="569">
        <v>33428</v>
      </c>
      <c r="D152" s="570">
        <v>50</v>
      </c>
      <c r="E152" s="570">
        <v>0</v>
      </c>
      <c r="F152" s="570">
        <v>15</v>
      </c>
      <c r="G152" s="572">
        <f t="shared" si="2"/>
        <v>33493</v>
      </c>
    </row>
    <row r="153" spans="1:7" ht="12.75">
      <c r="A153" s="561" t="s">
        <v>302</v>
      </c>
      <c r="B153" s="562" t="s">
        <v>303</v>
      </c>
      <c r="C153" s="569">
        <v>1155</v>
      </c>
      <c r="D153" s="570">
        <v>0</v>
      </c>
      <c r="E153" s="570">
        <v>0</v>
      </c>
      <c r="F153" s="570">
        <v>0</v>
      </c>
      <c r="G153" s="572">
        <f t="shared" si="2"/>
        <v>1155</v>
      </c>
    </row>
    <row r="154" spans="1:7" ht="25.5">
      <c r="A154" s="561" t="s">
        <v>304</v>
      </c>
      <c r="B154" s="562" t="s">
        <v>305</v>
      </c>
      <c r="C154" s="569">
        <v>0</v>
      </c>
      <c r="D154" s="570">
        <v>0</v>
      </c>
      <c r="E154" s="570">
        <v>0</v>
      </c>
      <c r="F154" s="570">
        <v>0</v>
      </c>
      <c r="G154" s="572">
        <f t="shared" si="2"/>
        <v>0</v>
      </c>
    </row>
    <row r="155" spans="1:7" ht="12.75">
      <c r="A155" s="564" t="s">
        <v>306</v>
      </c>
      <c r="B155" s="565" t="s">
        <v>307</v>
      </c>
      <c r="C155" s="566">
        <v>0</v>
      </c>
      <c r="D155" s="567">
        <v>0</v>
      </c>
      <c r="E155" s="567">
        <v>0</v>
      </c>
      <c r="F155" s="567">
        <v>0</v>
      </c>
      <c r="G155" s="574">
        <f t="shared" si="2"/>
        <v>0</v>
      </c>
    </row>
    <row r="156" spans="1:7" ht="12.75">
      <c r="A156" s="564" t="s">
        <v>308</v>
      </c>
      <c r="B156" s="565" t="s">
        <v>309</v>
      </c>
      <c r="C156" s="566">
        <v>2909</v>
      </c>
      <c r="D156" s="567">
        <v>8982</v>
      </c>
      <c r="E156" s="567">
        <v>946</v>
      </c>
      <c r="F156" s="567">
        <v>4671</v>
      </c>
      <c r="G156" s="574">
        <f t="shared" si="2"/>
        <v>17508</v>
      </c>
    </row>
    <row r="157" spans="1:7" ht="12.75">
      <c r="A157" s="564" t="s">
        <v>310</v>
      </c>
      <c r="B157" s="565" t="s">
        <v>311</v>
      </c>
      <c r="C157" s="566">
        <v>0</v>
      </c>
      <c r="D157" s="567">
        <v>0</v>
      </c>
      <c r="E157" s="567">
        <v>0</v>
      </c>
      <c r="F157" s="567">
        <v>0</v>
      </c>
      <c r="G157" s="574">
        <f t="shared" si="2"/>
        <v>0</v>
      </c>
    </row>
    <row r="158" spans="1:7" ht="25.5">
      <c r="A158" s="561" t="s">
        <v>312</v>
      </c>
      <c r="B158" s="562" t="s">
        <v>313</v>
      </c>
      <c r="C158" s="569">
        <v>2909</v>
      </c>
      <c r="D158" s="570">
        <v>8982</v>
      </c>
      <c r="E158" s="570">
        <v>946</v>
      </c>
      <c r="F158" s="570">
        <v>4671</v>
      </c>
      <c r="G158" s="572">
        <f t="shared" si="2"/>
        <v>17508</v>
      </c>
    </row>
    <row r="159" spans="1:7" ht="25.5">
      <c r="A159" s="561" t="s">
        <v>314</v>
      </c>
      <c r="B159" s="562" t="s">
        <v>315</v>
      </c>
      <c r="C159" s="569">
        <v>891154</v>
      </c>
      <c r="D159" s="570">
        <v>31682</v>
      </c>
      <c r="E159" s="570">
        <v>64129</v>
      </c>
      <c r="F159" s="570">
        <v>26814</v>
      </c>
      <c r="G159" s="572">
        <f t="shared" si="2"/>
        <v>1013779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scale="76" r:id="rId1"/>
  <headerFooter alignWithMargins="0">
    <oddHeader>&amp;RA 7/2015.(IV.30.) önkormányzati rendelet 14. melléklete</oddHeader>
    <oddFooter>&amp;C&amp;P</oddFooter>
  </headerFooter>
  <rowBreaks count="1" manualBreakCount="1">
    <brk id="123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3:H119"/>
  <sheetViews>
    <sheetView view="pageBreakPreview" zoomScale="60" workbookViewId="0" topLeftCell="A1">
      <selection activeCell="A1" sqref="A1"/>
    </sheetView>
  </sheetViews>
  <sheetFormatPr defaultColWidth="9.00390625" defaultRowHeight="12.75"/>
  <cols>
    <col min="1" max="1" width="49.875" style="577" customWidth="1"/>
    <col min="2" max="2" width="16.25390625" style="577" customWidth="1"/>
    <col min="3" max="3" width="14.25390625" style="577" customWidth="1"/>
    <col min="4" max="4" width="14.875" style="577" customWidth="1"/>
    <col min="5" max="5" width="43.25390625" style="577" customWidth="1"/>
    <col min="6" max="16384" width="9.125" style="577" customWidth="1"/>
  </cols>
  <sheetData>
    <row r="3" spans="1:4" ht="31.5">
      <c r="A3" s="575" t="s">
        <v>22</v>
      </c>
      <c r="B3" s="576" t="s">
        <v>319</v>
      </c>
      <c r="C3" s="576" t="s">
        <v>320</v>
      </c>
      <c r="D3" s="576" t="s">
        <v>321</v>
      </c>
    </row>
    <row r="4" spans="1:4" ht="15" customHeight="1">
      <c r="A4" s="578" t="s">
        <v>387</v>
      </c>
      <c r="B4" s="579">
        <f>SUM(B5:B10)</f>
        <v>16573758</v>
      </c>
      <c r="C4" s="579">
        <f>SUM(C5:C10)</f>
        <v>16508592</v>
      </c>
      <c r="D4" s="579">
        <f aca="true" t="shared" si="0" ref="D4:D9">B4-C4</f>
        <v>65166</v>
      </c>
    </row>
    <row r="5" spans="1:4" ht="15" customHeight="1">
      <c r="A5" s="580" t="s">
        <v>322</v>
      </c>
      <c r="B5" s="581">
        <v>334449</v>
      </c>
      <c r="C5" s="581">
        <v>269283</v>
      </c>
      <c r="D5" s="581">
        <f t="shared" si="0"/>
        <v>65166</v>
      </c>
    </row>
    <row r="6" spans="1:4" ht="15" customHeight="1" hidden="1">
      <c r="A6" s="580"/>
      <c r="B6" s="581"/>
      <c r="C6" s="581"/>
      <c r="D6" s="581">
        <f t="shared" si="0"/>
        <v>0</v>
      </c>
    </row>
    <row r="7" spans="1:4" ht="15" customHeight="1" hidden="1">
      <c r="A7" s="580"/>
      <c r="B7" s="581"/>
      <c r="C7" s="581"/>
      <c r="D7" s="581">
        <f t="shared" si="0"/>
        <v>0</v>
      </c>
    </row>
    <row r="8" spans="1:4" ht="15" customHeight="1" hidden="1">
      <c r="A8" s="580" t="s">
        <v>323</v>
      </c>
      <c r="B8" s="581"/>
      <c r="C8" s="581"/>
      <c r="D8" s="581">
        <f t="shared" si="0"/>
        <v>0</v>
      </c>
    </row>
    <row r="9" spans="1:4" ht="15" customHeight="1">
      <c r="A9" s="580" t="s">
        <v>324</v>
      </c>
      <c r="B9" s="581">
        <v>16239309</v>
      </c>
      <c r="C9" s="581">
        <v>16239309</v>
      </c>
      <c r="D9" s="581">
        <f t="shared" si="0"/>
        <v>0</v>
      </c>
    </row>
    <row r="10" spans="1:4" ht="15" customHeight="1" hidden="1">
      <c r="A10" s="582" t="s">
        <v>325</v>
      </c>
      <c r="B10" s="583">
        <f>SUM(B11)</f>
        <v>0</v>
      </c>
      <c r="C10" s="583">
        <f>SUM(C11)</f>
        <v>0</v>
      </c>
      <c r="D10" s="583">
        <f>SUM(D11)</f>
        <v>0</v>
      </c>
    </row>
    <row r="11" spans="1:4" ht="15" customHeight="1" hidden="1">
      <c r="A11" s="580" t="s">
        <v>326</v>
      </c>
      <c r="B11" s="584"/>
      <c r="C11" s="584"/>
      <c r="D11" s="585">
        <f aca="true" t="shared" si="1" ref="D11:D50">B11-C11</f>
        <v>0</v>
      </c>
    </row>
    <row r="12" spans="1:4" ht="15" customHeight="1">
      <c r="A12" s="578" t="s">
        <v>327</v>
      </c>
      <c r="B12" s="579">
        <f>B13+B104+B114</f>
        <v>1059304995</v>
      </c>
      <c r="C12" s="579">
        <f>C13+C104+C114</f>
        <v>275687951</v>
      </c>
      <c r="D12" s="579">
        <f t="shared" si="1"/>
        <v>783617044</v>
      </c>
    </row>
    <row r="13" spans="1:4" ht="14.25" customHeight="1">
      <c r="A13" s="586" t="s">
        <v>328</v>
      </c>
      <c r="B13" s="587">
        <f>B14+B15+B23+B26+B28+B51+B53+B95+B100+B102+B103</f>
        <v>820577268</v>
      </c>
      <c r="C13" s="587">
        <f>C14+C15+C23+C26+C28+C51+C53+C95+C100+C102+C103</f>
        <v>212532032</v>
      </c>
      <c r="D13" s="587">
        <f t="shared" si="1"/>
        <v>608045236</v>
      </c>
    </row>
    <row r="14" spans="1:4" ht="15" customHeight="1">
      <c r="A14" s="588" t="s">
        <v>329</v>
      </c>
      <c r="B14" s="589">
        <v>237000</v>
      </c>
      <c r="C14" s="589">
        <v>237000</v>
      </c>
      <c r="D14" s="589">
        <f t="shared" si="1"/>
        <v>0</v>
      </c>
    </row>
    <row r="15" spans="1:4" ht="14.25" customHeight="1">
      <c r="A15" s="590" t="s">
        <v>330</v>
      </c>
      <c r="B15" s="591">
        <f>SUM(B16:B22)</f>
        <v>6914771</v>
      </c>
      <c r="C15" s="591">
        <f>SUM(C16:C22)</f>
        <v>0</v>
      </c>
      <c r="D15" s="591">
        <f t="shared" si="1"/>
        <v>6914771</v>
      </c>
    </row>
    <row r="16" spans="1:4" ht="15" customHeight="1">
      <c r="A16" s="592" t="s">
        <v>331</v>
      </c>
      <c r="B16" s="581">
        <v>477000</v>
      </c>
      <c r="C16" s="581">
        <v>0</v>
      </c>
      <c r="D16" s="581">
        <f t="shared" si="1"/>
        <v>477000</v>
      </c>
    </row>
    <row r="17" spans="1:4" ht="15" customHeight="1">
      <c r="A17" s="592" t="s">
        <v>332</v>
      </c>
      <c r="B17" s="581">
        <v>4936936</v>
      </c>
      <c r="C17" s="581">
        <v>0</v>
      </c>
      <c r="D17" s="581">
        <f t="shared" si="1"/>
        <v>4936936</v>
      </c>
    </row>
    <row r="18" spans="1:4" ht="15" customHeight="1">
      <c r="A18" s="592" t="s">
        <v>333</v>
      </c>
      <c r="B18" s="581">
        <v>100000</v>
      </c>
      <c r="C18" s="581">
        <v>0</v>
      </c>
      <c r="D18" s="581">
        <f t="shared" si="1"/>
        <v>100000</v>
      </c>
    </row>
    <row r="19" spans="1:4" ht="15" customHeight="1">
      <c r="A19" s="593" t="s">
        <v>388</v>
      </c>
      <c r="B19" s="581">
        <v>300000</v>
      </c>
      <c r="C19" s="581">
        <v>0</v>
      </c>
      <c r="D19" s="581">
        <f t="shared" si="1"/>
        <v>300000</v>
      </c>
    </row>
    <row r="20" spans="1:4" ht="15" customHeight="1">
      <c r="A20" s="592" t="s">
        <v>334</v>
      </c>
      <c r="B20" s="581">
        <v>22116</v>
      </c>
      <c r="C20" s="581">
        <v>0</v>
      </c>
      <c r="D20" s="581">
        <f t="shared" si="1"/>
        <v>22116</v>
      </c>
    </row>
    <row r="21" spans="1:4" ht="15" customHeight="1">
      <c r="A21" s="592" t="s">
        <v>389</v>
      </c>
      <c r="B21" s="581">
        <v>620000</v>
      </c>
      <c r="C21" s="581">
        <v>0</v>
      </c>
      <c r="D21" s="581">
        <f t="shared" si="1"/>
        <v>620000</v>
      </c>
    </row>
    <row r="22" spans="1:4" ht="15" customHeight="1">
      <c r="A22" s="592" t="s">
        <v>335</v>
      </c>
      <c r="B22" s="581">
        <v>458719</v>
      </c>
      <c r="C22" s="581">
        <v>0</v>
      </c>
      <c r="D22" s="581">
        <f t="shared" si="1"/>
        <v>458719</v>
      </c>
    </row>
    <row r="23" spans="1:4" ht="15" customHeight="1">
      <c r="A23" s="594" t="s">
        <v>336</v>
      </c>
      <c r="B23" s="591">
        <f>SUM(B24:B25)</f>
        <v>6336000</v>
      </c>
      <c r="C23" s="591">
        <f>SUM(C24:C25)</f>
        <v>0</v>
      </c>
      <c r="D23" s="591">
        <f t="shared" si="1"/>
        <v>6336000</v>
      </c>
    </row>
    <row r="24" spans="1:4" ht="15" customHeight="1">
      <c r="A24" s="595" t="s">
        <v>390</v>
      </c>
      <c r="B24" s="581">
        <v>5988000</v>
      </c>
      <c r="C24" s="581">
        <v>0</v>
      </c>
      <c r="D24" s="581">
        <f t="shared" si="1"/>
        <v>5988000</v>
      </c>
    </row>
    <row r="25" spans="1:4" ht="15" customHeight="1">
      <c r="A25" s="596" t="s">
        <v>337</v>
      </c>
      <c r="B25" s="581">
        <v>348000</v>
      </c>
      <c r="C25" s="581">
        <v>0</v>
      </c>
      <c r="D25" s="581">
        <f t="shared" si="1"/>
        <v>348000</v>
      </c>
    </row>
    <row r="26" spans="1:4" ht="15" customHeight="1">
      <c r="A26" s="590" t="s">
        <v>338</v>
      </c>
      <c r="B26" s="591">
        <f>SUM(B27:B27)</f>
        <v>9095600</v>
      </c>
      <c r="C26" s="591">
        <f>SUM(C27:C27)</f>
        <v>0</v>
      </c>
      <c r="D26" s="591">
        <f t="shared" si="1"/>
        <v>9095600</v>
      </c>
    </row>
    <row r="27" spans="1:4" ht="15" customHeight="1">
      <c r="A27" s="592" t="s">
        <v>339</v>
      </c>
      <c r="B27" s="581">
        <v>9095600</v>
      </c>
      <c r="C27" s="581">
        <v>0</v>
      </c>
      <c r="D27" s="581">
        <f t="shared" si="1"/>
        <v>9095600</v>
      </c>
    </row>
    <row r="28" spans="1:4" ht="15" customHeight="1">
      <c r="A28" s="590" t="s">
        <v>340</v>
      </c>
      <c r="B28" s="591">
        <f>SUM(B29:B50)</f>
        <v>169494934</v>
      </c>
      <c r="C28" s="591">
        <f>SUM(C29:C50)</f>
        <v>42334789</v>
      </c>
      <c r="D28" s="591">
        <f t="shared" si="1"/>
        <v>127160145</v>
      </c>
    </row>
    <row r="29" spans="1:4" ht="15" customHeight="1">
      <c r="A29" s="592" t="s">
        <v>341</v>
      </c>
      <c r="B29" s="581">
        <v>2957045</v>
      </c>
      <c r="C29" s="581">
        <v>1721072</v>
      </c>
      <c r="D29" s="581">
        <f t="shared" si="1"/>
        <v>1235973</v>
      </c>
    </row>
    <row r="30" spans="1:4" ht="15" customHeight="1">
      <c r="A30" s="592" t="s">
        <v>342</v>
      </c>
      <c r="B30" s="581">
        <v>1794000</v>
      </c>
      <c r="C30" s="581">
        <v>951177</v>
      </c>
      <c r="D30" s="581">
        <f t="shared" si="1"/>
        <v>842823</v>
      </c>
    </row>
    <row r="31" spans="1:4" ht="15" customHeight="1">
      <c r="A31" s="592" t="s">
        <v>343</v>
      </c>
      <c r="B31" s="581">
        <v>612500</v>
      </c>
      <c r="C31" s="581">
        <v>137790</v>
      </c>
      <c r="D31" s="581">
        <f t="shared" si="1"/>
        <v>474710</v>
      </c>
    </row>
    <row r="32" spans="1:4" ht="15" customHeight="1">
      <c r="A32" s="592" t="s">
        <v>344</v>
      </c>
      <c r="B32" s="581">
        <v>15853027</v>
      </c>
      <c r="C32" s="581">
        <v>2268026</v>
      </c>
      <c r="D32" s="581">
        <f t="shared" si="1"/>
        <v>13585001</v>
      </c>
    </row>
    <row r="33" spans="1:8" ht="15" customHeight="1">
      <c r="A33" s="597" t="s">
        <v>391</v>
      </c>
      <c r="B33" s="581">
        <v>34933779</v>
      </c>
      <c r="C33" s="581">
        <v>5328493</v>
      </c>
      <c r="D33" s="581">
        <f t="shared" si="1"/>
        <v>29605286</v>
      </c>
      <c r="E33" s="598"/>
      <c r="F33" s="599"/>
      <c r="G33" s="599"/>
      <c r="H33" s="599"/>
    </row>
    <row r="34" spans="1:4" ht="15" customHeight="1">
      <c r="A34" s="592" t="s">
        <v>345</v>
      </c>
      <c r="B34" s="581">
        <v>1530934</v>
      </c>
      <c r="C34" s="581">
        <v>370452</v>
      </c>
      <c r="D34" s="581">
        <f t="shared" si="1"/>
        <v>1160482</v>
      </c>
    </row>
    <row r="35" spans="1:8" ht="15" customHeight="1">
      <c r="A35" s="592" t="s">
        <v>346</v>
      </c>
      <c r="B35" s="581">
        <v>47052722</v>
      </c>
      <c r="C35" s="581">
        <v>14857660</v>
      </c>
      <c r="D35" s="581">
        <f t="shared" si="1"/>
        <v>32195062</v>
      </c>
      <c r="E35" s="598"/>
      <c r="F35" s="599"/>
      <c r="G35" s="599"/>
      <c r="H35" s="599"/>
    </row>
    <row r="36" spans="1:4" ht="15" customHeight="1">
      <c r="A36" s="592" t="s">
        <v>347</v>
      </c>
      <c r="B36" s="581">
        <v>5806546</v>
      </c>
      <c r="C36" s="581">
        <v>1647148</v>
      </c>
      <c r="D36" s="581">
        <f t="shared" si="1"/>
        <v>4159398</v>
      </c>
    </row>
    <row r="37" spans="1:8" ht="15" customHeight="1">
      <c r="A37" s="592" t="s">
        <v>348</v>
      </c>
      <c r="B37" s="581">
        <v>1346873</v>
      </c>
      <c r="C37" s="581">
        <v>338660</v>
      </c>
      <c r="D37" s="581">
        <f t="shared" si="1"/>
        <v>1008213</v>
      </c>
      <c r="E37" s="598"/>
      <c r="F37" s="599"/>
      <c r="G37" s="599"/>
      <c r="H37" s="599"/>
    </row>
    <row r="38" spans="1:4" ht="15" customHeight="1">
      <c r="A38" s="592" t="s">
        <v>349</v>
      </c>
      <c r="B38" s="581">
        <v>1240117</v>
      </c>
      <c r="C38" s="581">
        <v>612882</v>
      </c>
      <c r="D38" s="581">
        <f t="shared" si="1"/>
        <v>627235</v>
      </c>
    </row>
    <row r="39" spans="1:4" ht="15" customHeight="1">
      <c r="A39" s="592" t="s">
        <v>350</v>
      </c>
      <c r="B39" s="581">
        <v>524149</v>
      </c>
      <c r="C39" s="581">
        <v>229001</v>
      </c>
      <c r="D39" s="581">
        <f t="shared" si="1"/>
        <v>295148</v>
      </c>
    </row>
    <row r="40" spans="1:4" ht="15" customHeight="1">
      <c r="A40" s="592" t="s">
        <v>351</v>
      </c>
      <c r="B40" s="581">
        <v>758000</v>
      </c>
      <c r="C40" s="581">
        <v>181920</v>
      </c>
      <c r="D40" s="581">
        <f t="shared" si="1"/>
        <v>576080</v>
      </c>
    </row>
    <row r="41" spans="1:4" ht="15" customHeight="1">
      <c r="A41" s="592" t="s">
        <v>352</v>
      </c>
      <c r="B41" s="581">
        <v>3036440</v>
      </c>
      <c r="C41" s="581">
        <v>834923</v>
      </c>
      <c r="D41" s="581">
        <f t="shared" si="1"/>
        <v>2201517</v>
      </c>
    </row>
    <row r="42" spans="1:4" ht="15" customHeight="1">
      <c r="A42" s="592" t="s">
        <v>353</v>
      </c>
      <c r="B42" s="581">
        <v>1955786</v>
      </c>
      <c r="C42" s="581">
        <v>683954</v>
      </c>
      <c r="D42" s="581">
        <f t="shared" si="1"/>
        <v>1271832</v>
      </c>
    </row>
    <row r="43" spans="1:8" ht="15" customHeight="1">
      <c r="A43" s="592" t="s">
        <v>354</v>
      </c>
      <c r="B43" s="581">
        <v>1552440</v>
      </c>
      <c r="C43" s="581">
        <v>815953</v>
      </c>
      <c r="D43" s="581">
        <f t="shared" si="1"/>
        <v>736487</v>
      </c>
      <c r="E43" s="598"/>
      <c r="F43" s="599"/>
      <c r="G43" s="599"/>
      <c r="H43" s="599"/>
    </row>
    <row r="44" spans="1:4" ht="15" customHeight="1">
      <c r="A44" s="592" t="s">
        <v>355</v>
      </c>
      <c r="B44" s="581">
        <v>2911975</v>
      </c>
      <c r="C44" s="581">
        <v>1531982</v>
      </c>
      <c r="D44" s="581">
        <f t="shared" si="1"/>
        <v>1379993</v>
      </c>
    </row>
    <row r="45" spans="1:4" ht="15" customHeight="1">
      <c r="A45" s="592" t="s">
        <v>356</v>
      </c>
      <c r="B45" s="581">
        <v>9587023</v>
      </c>
      <c r="C45" s="581">
        <v>2057455</v>
      </c>
      <c r="D45" s="581">
        <f t="shared" si="1"/>
        <v>7529568</v>
      </c>
    </row>
    <row r="46" spans="1:4" ht="15" customHeight="1">
      <c r="A46" s="592" t="s">
        <v>357</v>
      </c>
      <c r="B46" s="581">
        <v>9684624</v>
      </c>
      <c r="C46" s="581">
        <v>2075511</v>
      </c>
      <c r="D46" s="581">
        <f t="shared" si="1"/>
        <v>7609113</v>
      </c>
    </row>
    <row r="47" spans="1:4" ht="15" customHeight="1">
      <c r="A47" s="592" t="s">
        <v>358</v>
      </c>
      <c r="B47" s="581">
        <v>9587023</v>
      </c>
      <c r="C47" s="581">
        <v>2057455</v>
      </c>
      <c r="D47" s="581">
        <f t="shared" si="1"/>
        <v>7529568</v>
      </c>
    </row>
    <row r="48" spans="1:4" ht="15" customHeight="1">
      <c r="A48" s="592" t="s">
        <v>359</v>
      </c>
      <c r="B48" s="581">
        <v>7817965</v>
      </c>
      <c r="C48" s="581">
        <v>1677120</v>
      </c>
      <c r="D48" s="581">
        <f t="shared" si="1"/>
        <v>6140845</v>
      </c>
    </row>
    <row r="49" spans="1:4" ht="15" customHeight="1">
      <c r="A49" s="592" t="s">
        <v>360</v>
      </c>
      <c r="B49" s="581">
        <v>7692966</v>
      </c>
      <c r="C49" s="581">
        <v>1653995</v>
      </c>
      <c r="D49" s="581">
        <f t="shared" si="1"/>
        <v>6038971</v>
      </c>
    </row>
    <row r="50" spans="1:4" ht="15" customHeight="1">
      <c r="A50" s="592" t="s">
        <v>361</v>
      </c>
      <c r="B50" s="581">
        <v>1259000</v>
      </c>
      <c r="C50" s="581">
        <v>302160</v>
      </c>
      <c r="D50" s="581">
        <f t="shared" si="1"/>
        <v>956840</v>
      </c>
    </row>
    <row r="51" spans="1:4" ht="15" customHeight="1">
      <c r="A51" s="590" t="s">
        <v>362</v>
      </c>
      <c r="B51" s="591">
        <f>SUM(B52)</f>
        <v>66226618</v>
      </c>
      <c r="C51" s="591">
        <f>SUM(C52)</f>
        <v>14851448</v>
      </c>
      <c r="D51" s="591">
        <f>SUM(D52)</f>
        <v>51375170</v>
      </c>
    </row>
    <row r="52" spans="1:4" ht="15" customHeight="1">
      <c r="A52" s="592" t="s">
        <v>363</v>
      </c>
      <c r="B52" s="600">
        <v>66226618</v>
      </c>
      <c r="C52" s="600">
        <v>14851448</v>
      </c>
      <c r="D52" s="581">
        <f aca="true" t="shared" si="2" ref="D52:D94">B52-C52</f>
        <v>51375170</v>
      </c>
    </row>
    <row r="53" spans="1:4" ht="15" customHeight="1">
      <c r="A53" s="590" t="s">
        <v>364</v>
      </c>
      <c r="B53" s="591">
        <f>SUM(B54:B94)</f>
        <v>452820981</v>
      </c>
      <c r="C53" s="591">
        <f>SUM(C54:C94)</f>
        <v>150416641</v>
      </c>
      <c r="D53" s="591">
        <f t="shared" si="2"/>
        <v>302404340</v>
      </c>
    </row>
    <row r="54" spans="1:8" ht="15" customHeight="1">
      <c r="A54" s="592" t="s">
        <v>392</v>
      </c>
      <c r="B54" s="581">
        <v>550000</v>
      </c>
      <c r="C54" s="581">
        <v>152625</v>
      </c>
      <c r="D54" s="581">
        <f t="shared" si="2"/>
        <v>397375</v>
      </c>
      <c r="E54" s="601"/>
      <c r="F54" s="599"/>
      <c r="G54" s="599"/>
      <c r="H54" s="599"/>
    </row>
    <row r="55" spans="1:8" ht="15" customHeight="1">
      <c r="A55" s="592" t="s">
        <v>393</v>
      </c>
      <c r="B55" s="581">
        <v>512000</v>
      </c>
      <c r="C55" s="581">
        <v>142080</v>
      </c>
      <c r="D55" s="581">
        <f t="shared" si="2"/>
        <v>369920</v>
      </c>
      <c r="E55" s="598"/>
      <c r="F55" s="599"/>
      <c r="G55" s="599"/>
      <c r="H55" s="599"/>
    </row>
    <row r="56" spans="1:8" ht="15" customHeight="1">
      <c r="A56" s="592" t="s">
        <v>394</v>
      </c>
      <c r="B56" s="581">
        <v>525000</v>
      </c>
      <c r="C56" s="581">
        <v>145706</v>
      </c>
      <c r="D56" s="581">
        <f t="shared" si="2"/>
        <v>379294</v>
      </c>
      <c r="E56" s="598"/>
      <c r="F56" s="599"/>
      <c r="G56" s="599"/>
      <c r="H56" s="599"/>
    </row>
    <row r="57" spans="1:8" ht="15" customHeight="1">
      <c r="A57" s="592" t="s">
        <v>395</v>
      </c>
      <c r="B57" s="581">
        <v>550000</v>
      </c>
      <c r="C57" s="581">
        <v>152625</v>
      </c>
      <c r="D57" s="581">
        <f t="shared" si="2"/>
        <v>397375</v>
      </c>
      <c r="E57" s="598"/>
      <c r="F57" s="599"/>
      <c r="G57" s="599"/>
      <c r="H57" s="599"/>
    </row>
    <row r="58" spans="1:8" ht="15" customHeight="1">
      <c r="A58" s="592" t="s">
        <v>396</v>
      </c>
      <c r="B58" s="581">
        <v>550000</v>
      </c>
      <c r="C58" s="581">
        <v>152625</v>
      </c>
      <c r="D58" s="581">
        <f t="shared" si="2"/>
        <v>397375</v>
      </c>
      <c r="E58" s="598"/>
      <c r="F58" s="599"/>
      <c r="G58" s="599"/>
      <c r="H58" s="599"/>
    </row>
    <row r="59" spans="1:8" ht="15" customHeight="1">
      <c r="A59" s="592" t="s">
        <v>397</v>
      </c>
      <c r="B59" s="581">
        <v>550000</v>
      </c>
      <c r="C59" s="581">
        <v>152625</v>
      </c>
      <c r="D59" s="581">
        <f t="shared" si="2"/>
        <v>397375</v>
      </c>
      <c r="E59" s="598"/>
      <c r="F59" s="599"/>
      <c r="G59" s="599"/>
      <c r="H59" s="599"/>
    </row>
    <row r="60" spans="1:8" ht="15" customHeight="1">
      <c r="A60" s="592" t="s">
        <v>398</v>
      </c>
      <c r="B60" s="581">
        <v>3586800</v>
      </c>
      <c r="C60" s="581">
        <v>1363806</v>
      </c>
      <c r="D60" s="581">
        <f t="shared" si="2"/>
        <v>2222994</v>
      </c>
      <c r="E60" s="598"/>
      <c r="F60" s="599"/>
      <c r="G60" s="599"/>
      <c r="H60" s="599"/>
    </row>
    <row r="61" spans="1:8" ht="15" customHeight="1">
      <c r="A61" s="592" t="s">
        <v>399</v>
      </c>
      <c r="B61" s="581">
        <v>121000</v>
      </c>
      <c r="C61" s="581">
        <v>109533</v>
      </c>
      <c r="D61" s="581">
        <f t="shared" si="2"/>
        <v>11467</v>
      </c>
      <c r="E61" s="598"/>
      <c r="F61" s="599"/>
      <c r="G61" s="599"/>
      <c r="H61" s="599"/>
    </row>
    <row r="62" spans="1:8" ht="15" customHeight="1">
      <c r="A62" s="592" t="s">
        <v>400</v>
      </c>
      <c r="B62" s="581">
        <v>6250</v>
      </c>
      <c r="C62" s="581">
        <v>651</v>
      </c>
      <c r="D62" s="581">
        <f t="shared" si="2"/>
        <v>5599</v>
      </c>
      <c r="E62" s="598"/>
      <c r="F62" s="599"/>
      <c r="G62" s="599"/>
      <c r="H62" s="599"/>
    </row>
    <row r="63" spans="1:8" ht="15" customHeight="1">
      <c r="A63" s="592" t="s">
        <v>401</v>
      </c>
      <c r="B63" s="581">
        <v>3025000</v>
      </c>
      <c r="C63" s="581">
        <v>975584</v>
      </c>
      <c r="D63" s="581">
        <f t="shared" si="2"/>
        <v>2049416</v>
      </c>
      <c r="E63" s="598"/>
      <c r="F63" s="599"/>
      <c r="G63" s="599"/>
      <c r="H63" s="599"/>
    </row>
    <row r="64" spans="1:8" ht="15" customHeight="1">
      <c r="A64" s="592" t="s">
        <v>402</v>
      </c>
      <c r="B64" s="581">
        <v>4125000</v>
      </c>
      <c r="C64" s="581">
        <v>1510146</v>
      </c>
      <c r="D64" s="581">
        <f t="shared" si="2"/>
        <v>2614854</v>
      </c>
      <c r="E64" s="598"/>
      <c r="F64" s="599"/>
      <c r="G64" s="599"/>
      <c r="H64" s="599"/>
    </row>
    <row r="65" spans="1:4" ht="15" customHeight="1">
      <c r="A65" s="592" t="s">
        <v>403</v>
      </c>
      <c r="B65" s="581">
        <v>29132940</v>
      </c>
      <c r="C65" s="581">
        <v>10327431</v>
      </c>
      <c r="D65" s="581">
        <f t="shared" si="2"/>
        <v>18805509</v>
      </c>
    </row>
    <row r="66" spans="1:8" ht="15" customHeight="1">
      <c r="A66" s="592" t="s">
        <v>404</v>
      </c>
      <c r="B66" s="581">
        <v>330000</v>
      </c>
      <c r="C66" s="581">
        <v>61050</v>
      </c>
      <c r="D66" s="581">
        <f t="shared" si="2"/>
        <v>268950</v>
      </c>
      <c r="E66" s="598"/>
      <c r="F66" s="599"/>
      <c r="G66" s="599"/>
      <c r="H66" s="599"/>
    </row>
    <row r="67" spans="1:8" ht="15" customHeight="1">
      <c r="A67" s="602" t="s">
        <v>405</v>
      </c>
      <c r="B67" s="581">
        <v>190800</v>
      </c>
      <c r="C67" s="581">
        <v>97308</v>
      </c>
      <c r="D67" s="581">
        <f t="shared" si="2"/>
        <v>93492</v>
      </c>
      <c r="E67" s="598"/>
      <c r="F67" s="599"/>
      <c r="G67" s="599"/>
      <c r="H67" s="599">
        <f>F67-G67</f>
        <v>0</v>
      </c>
    </row>
    <row r="68" spans="1:4" ht="15" customHeight="1">
      <c r="A68" s="592" t="s">
        <v>406</v>
      </c>
      <c r="B68" s="581">
        <v>31250</v>
      </c>
      <c r="C68" s="581">
        <v>9635</v>
      </c>
      <c r="D68" s="581">
        <f t="shared" si="2"/>
        <v>21615</v>
      </c>
    </row>
    <row r="69" spans="1:8" ht="15" customHeight="1">
      <c r="A69" s="592" t="s">
        <v>407</v>
      </c>
      <c r="B69" s="581">
        <v>2700000</v>
      </c>
      <c r="C69" s="581">
        <v>668250</v>
      </c>
      <c r="D69" s="581">
        <f t="shared" si="2"/>
        <v>2031750</v>
      </c>
      <c r="E69" s="598"/>
      <c r="F69" s="599"/>
      <c r="G69" s="599"/>
      <c r="H69" s="599"/>
    </row>
    <row r="70" spans="1:8" ht="15" customHeight="1">
      <c r="A70" s="592" t="s">
        <v>408</v>
      </c>
      <c r="B70" s="581">
        <v>9238741</v>
      </c>
      <c r="C70" s="581">
        <v>3395259</v>
      </c>
      <c r="D70" s="581">
        <f t="shared" si="2"/>
        <v>5843482</v>
      </c>
      <c r="E70" s="603"/>
      <c r="F70" s="599"/>
      <c r="G70" s="599"/>
      <c r="H70" s="599"/>
    </row>
    <row r="71" spans="1:4" ht="15" customHeight="1">
      <c r="A71" s="592" t="s">
        <v>409</v>
      </c>
      <c r="B71" s="581">
        <v>11635000</v>
      </c>
      <c r="C71" s="581">
        <v>5235778</v>
      </c>
      <c r="D71" s="581">
        <f t="shared" si="2"/>
        <v>6399222</v>
      </c>
    </row>
    <row r="72" spans="1:4" ht="15" customHeight="1">
      <c r="A72" s="592" t="s">
        <v>410</v>
      </c>
      <c r="B72" s="581">
        <v>1250000</v>
      </c>
      <c r="C72" s="581">
        <v>496875</v>
      </c>
      <c r="D72" s="581">
        <f t="shared" si="2"/>
        <v>753125</v>
      </c>
    </row>
    <row r="73" spans="1:4" ht="15" customHeight="1">
      <c r="A73" s="592" t="s">
        <v>411</v>
      </c>
      <c r="B73" s="581">
        <v>1000860</v>
      </c>
      <c r="C73" s="581">
        <v>405373</v>
      </c>
      <c r="D73" s="581">
        <f t="shared" si="2"/>
        <v>595487</v>
      </c>
    </row>
    <row r="74" spans="1:4" ht="15" customHeight="1">
      <c r="A74" s="592" t="s">
        <v>412</v>
      </c>
      <c r="B74" s="581">
        <v>1250000</v>
      </c>
      <c r="C74" s="581">
        <v>196875</v>
      </c>
      <c r="D74" s="581">
        <f t="shared" si="2"/>
        <v>1053125</v>
      </c>
    </row>
    <row r="75" spans="1:4" ht="15" customHeight="1">
      <c r="A75" s="592" t="s">
        <v>413</v>
      </c>
      <c r="B75" s="581">
        <v>1042426</v>
      </c>
      <c r="C75" s="581">
        <v>253002</v>
      </c>
      <c r="D75" s="581">
        <f t="shared" si="2"/>
        <v>789424</v>
      </c>
    </row>
    <row r="76" spans="1:4" ht="15" customHeight="1">
      <c r="A76" s="604" t="s">
        <v>414</v>
      </c>
      <c r="B76" s="581">
        <v>5011213</v>
      </c>
      <c r="C76" s="581">
        <v>707076</v>
      </c>
      <c r="D76" s="581">
        <f t="shared" si="2"/>
        <v>4304137</v>
      </c>
    </row>
    <row r="77" spans="1:4" ht="15" customHeight="1">
      <c r="A77" s="597" t="s">
        <v>415</v>
      </c>
      <c r="B77" s="581">
        <v>272337000</v>
      </c>
      <c r="C77" s="581">
        <v>98041296</v>
      </c>
      <c r="D77" s="581">
        <f t="shared" si="2"/>
        <v>174295704</v>
      </c>
    </row>
    <row r="78" spans="1:4" ht="15" customHeight="1">
      <c r="A78" s="592" t="s">
        <v>416</v>
      </c>
      <c r="B78" s="581">
        <v>20738000</v>
      </c>
      <c r="C78" s="581">
        <v>9954240</v>
      </c>
      <c r="D78" s="581">
        <f t="shared" si="2"/>
        <v>10783760</v>
      </c>
    </row>
    <row r="79" spans="1:4" ht="15" customHeight="1">
      <c r="A79" s="592" t="s">
        <v>417</v>
      </c>
      <c r="B79" s="581">
        <v>7897000</v>
      </c>
      <c r="C79" s="581">
        <v>4975108</v>
      </c>
      <c r="D79" s="581">
        <f t="shared" si="2"/>
        <v>2921892</v>
      </c>
    </row>
    <row r="80" spans="1:4" ht="15" customHeight="1">
      <c r="A80" s="592" t="s">
        <v>418</v>
      </c>
      <c r="B80" s="581">
        <v>2000000</v>
      </c>
      <c r="C80" s="581">
        <v>345000</v>
      </c>
      <c r="D80" s="581">
        <f t="shared" si="2"/>
        <v>1655000</v>
      </c>
    </row>
    <row r="81" spans="1:4" ht="15" customHeight="1">
      <c r="A81" s="592" t="s">
        <v>419</v>
      </c>
      <c r="B81" s="581">
        <v>478400</v>
      </c>
      <c r="C81" s="581">
        <v>75348</v>
      </c>
      <c r="D81" s="581">
        <f t="shared" si="2"/>
        <v>403052</v>
      </c>
    </row>
    <row r="82" spans="1:4" ht="15" customHeight="1">
      <c r="A82" s="592" t="s">
        <v>420</v>
      </c>
      <c r="B82" s="581">
        <v>685000</v>
      </c>
      <c r="C82" s="581">
        <v>210658</v>
      </c>
      <c r="D82" s="581">
        <f t="shared" si="2"/>
        <v>474342</v>
      </c>
    </row>
    <row r="83" spans="1:8" ht="15" customHeight="1">
      <c r="A83" s="592" t="s">
        <v>421</v>
      </c>
      <c r="B83" s="581">
        <v>1606000</v>
      </c>
      <c r="C83" s="581">
        <v>807015</v>
      </c>
      <c r="D83" s="581">
        <f t="shared" si="2"/>
        <v>798985</v>
      </c>
      <c r="E83" s="598"/>
      <c r="F83" s="599"/>
      <c r="G83" s="599"/>
      <c r="H83" s="599"/>
    </row>
    <row r="84" spans="1:4" ht="15" customHeight="1">
      <c r="A84" s="592" t="s">
        <v>422</v>
      </c>
      <c r="B84" s="581">
        <v>460000</v>
      </c>
      <c r="C84" s="581">
        <v>242580</v>
      </c>
      <c r="D84" s="581">
        <f t="shared" si="2"/>
        <v>217420</v>
      </c>
    </row>
    <row r="85" spans="1:8" ht="15" customHeight="1">
      <c r="A85" s="592" t="s">
        <v>423</v>
      </c>
      <c r="B85" s="581">
        <v>1011000</v>
      </c>
      <c r="C85" s="581">
        <v>159243</v>
      </c>
      <c r="D85" s="581">
        <f t="shared" si="2"/>
        <v>851757</v>
      </c>
      <c r="E85" s="598"/>
      <c r="F85" s="599"/>
      <c r="G85" s="599"/>
      <c r="H85" s="599"/>
    </row>
    <row r="86" spans="1:4" ht="15" customHeight="1">
      <c r="A86" s="592" t="s">
        <v>424</v>
      </c>
      <c r="B86" s="581">
        <v>1544252</v>
      </c>
      <c r="C86" s="581">
        <v>302246</v>
      </c>
      <c r="D86" s="581">
        <f t="shared" si="2"/>
        <v>1242006</v>
      </c>
    </row>
    <row r="87" spans="1:4" ht="15" customHeight="1">
      <c r="A87" s="592" t="s">
        <v>425</v>
      </c>
      <c r="B87" s="581">
        <v>100000</v>
      </c>
      <c r="C87" s="581">
        <v>14250</v>
      </c>
      <c r="D87" s="581">
        <f t="shared" si="2"/>
        <v>85750</v>
      </c>
    </row>
    <row r="88" spans="1:4" ht="15" customHeight="1">
      <c r="A88" s="592" t="s">
        <v>426</v>
      </c>
      <c r="B88" s="581">
        <v>1676400</v>
      </c>
      <c r="C88" s="581">
        <v>88011</v>
      </c>
      <c r="D88" s="581">
        <f t="shared" si="2"/>
        <v>1588389</v>
      </c>
    </row>
    <row r="89" spans="1:4" ht="15" customHeight="1">
      <c r="A89" s="592" t="s">
        <v>427</v>
      </c>
      <c r="B89" s="581">
        <v>2548800</v>
      </c>
      <c r="C89" s="581">
        <v>630828</v>
      </c>
      <c r="D89" s="581">
        <f t="shared" si="2"/>
        <v>1917972</v>
      </c>
    </row>
    <row r="90" spans="1:4" ht="15" customHeight="1">
      <c r="A90" s="592" t="s">
        <v>428</v>
      </c>
      <c r="B90" s="581">
        <v>10000</v>
      </c>
      <c r="C90" s="581">
        <v>1125</v>
      </c>
      <c r="D90" s="581">
        <f t="shared" si="2"/>
        <v>8875</v>
      </c>
    </row>
    <row r="91" spans="1:4" ht="15" customHeight="1">
      <c r="A91" s="592" t="s">
        <v>365</v>
      </c>
      <c r="B91" s="581">
        <v>36334155</v>
      </c>
      <c r="C91" s="581">
        <v>4717553</v>
      </c>
      <c r="D91" s="581">
        <f t="shared" si="2"/>
        <v>31616602</v>
      </c>
    </row>
    <row r="92" spans="1:4" ht="15" customHeight="1">
      <c r="A92" s="592" t="s">
        <v>429</v>
      </c>
      <c r="B92" s="581">
        <v>4244340</v>
      </c>
      <c r="C92" s="581">
        <v>271409</v>
      </c>
      <c r="D92" s="581">
        <f t="shared" si="2"/>
        <v>3972931</v>
      </c>
    </row>
    <row r="93" spans="1:4" ht="15" customHeight="1">
      <c r="A93" s="592" t="s">
        <v>430</v>
      </c>
      <c r="B93" s="581">
        <v>21236231</v>
      </c>
      <c r="C93" s="581">
        <v>2804374</v>
      </c>
      <c r="D93" s="581">
        <f t="shared" si="2"/>
        <v>18431857</v>
      </c>
    </row>
    <row r="94" spans="1:4" ht="15" customHeight="1">
      <c r="A94" s="592" t="s">
        <v>431</v>
      </c>
      <c r="B94" s="581">
        <v>1000123</v>
      </c>
      <c r="C94" s="581">
        <v>64439</v>
      </c>
      <c r="D94" s="581">
        <f t="shared" si="2"/>
        <v>935684</v>
      </c>
    </row>
    <row r="95" spans="1:4" ht="15" customHeight="1">
      <c r="A95" s="590" t="s">
        <v>366</v>
      </c>
      <c r="B95" s="591">
        <f>SUM(B96:B99)</f>
        <v>108570357</v>
      </c>
      <c r="C95" s="591">
        <f>SUM(C96:C99)</f>
        <v>4435328</v>
      </c>
      <c r="D95" s="591">
        <f>SUM(D96:D99)</f>
        <v>104135029</v>
      </c>
    </row>
    <row r="96" spans="1:4" ht="15" customHeight="1">
      <c r="A96" s="605" t="s">
        <v>432</v>
      </c>
      <c r="B96" s="600">
        <v>25392877</v>
      </c>
      <c r="C96" s="581">
        <v>1043933</v>
      </c>
      <c r="D96" s="581">
        <f>B96-C96</f>
        <v>24348944</v>
      </c>
    </row>
    <row r="97" spans="1:4" ht="15" customHeight="1">
      <c r="A97" s="605" t="s">
        <v>433</v>
      </c>
      <c r="B97" s="600">
        <v>61872900</v>
      </c>
      <c r="C97" s="581">
        <v>2474916</v>
      </c>
      <c r="D97" s="581">
        <f>B97-C97</f>
        <v>59397984</v>
      </c>
    </row>
    <row r="98" spans="1:4" ht="15" customHeight="1">
      <c r="A98" s="592" t="s">
        <v>367</v>
      </c>
      <c r="B98" s="600">
        <v>1529470</v>
      </c>
      <c r="C98" s="581">
        <v>97194</v>
      </c>
      <c r="D98" s="581">
        <f>B98-C98</f>
        <v>1432276</v>
      </c>
    </row>
    <row r="99" spans="1:4" ht="15" customHeight="1">
      <c r="A99" s="592" t="s">
        <v>368</v>
      </c>
      <c r="B99" s="600">
        <v>19775110</v>
      </c>
      <c r="C99" s="581">
        <v>819285</v>
      </c>
      <c r="D99" s="581">
        <f>B99-C99</f>
        <v>18955825</v>
      </c>
    </row>
    <row r="100" spans="1:4" ht="15" customHeight="1">
      <c r="A100" s="590" t="s">
        <v>369</v>
      </c>
      <c r="B100" s="606">
        <f>SUM(B101)</f>
        <v>581007</v>
      </c>
      <c r="C100" s="606">
        <f>SUM(C101)</f>
        <v>204826</v>
      </c>
      <c r="D100" s="606">
        <f>SUM(D101)</f>
        <v>376181</v>
      </c>
    </row>
    <row r="101" spans="1:4" ht="15" customHeight="1">
      <c r="A101" s="592" t="s">
        <v>370</v>
      </c>
      <c r="B101" s="600">
        <v>581007</v>
      </c>
      <c r="C101" s="600">
        <v>204826</v>
      </c>
      <c r="D101" s="581">
        <f>B101-C101</f>
        <v>376181</v>
      </c>
    </row>
    <row r="102" spans="1:4" ht="15" customHeight="1">
      <c r="A102" s="590" t="s">
        <v>371</v>
      </c>
      <c r="B102" s="591">
        <v>200000</v>
      </c>
      <c r="C102" s="591">
        <v>0</v>
      </c>
      <c r="D102" s="591">
        <f>B102-C102</f>
        <v>200000</v>
      </c>
    </row>
    <row r="103" spans="1:4" ht="15" customHeight="1">
      <c r="A103" s="590" t="s">
        <v>372</v>
      </c>
      <c r="B103" s="591">
        <v>100000</v>
      </c>
      <c r="C103" s="591">
        <v>52000</v>
      </c>
      <c r="D103" s="591">
        <f>B103-C103</f>
        <v>48000</v>
      </c>
    </row>
    <row r="104" spans="1:4" ht="15" customHeight="1">
      <c r="A104" s="586" t="s">
        <v>373</v>
      </c>
      <c r="B104" s="587">
        <f>SUM(B105:B113)</f>
        <v>75181094</v>
      </c>
      <c r="C104" s="587">
        <f>SUM(C105:C113)</f>
        <v>63155919</v>
      </c>
      <c r="D104" s="587">
        <f>B104-C104</f>
        <v>12025175</v>
      </c>
    </row>
    <row r="105" spans="1:4" ht="15" customHeight="1">
      <c r="A105" s="592" t="s">
        <v>374</v>
      </c>
      <c r="B105" s="581">
        <v>8705214</v>
      </c>
      <c r="C105" s="581">
        <v>5013748</v>
      </c>
      <c r="D105" s="581">
        <f>B105-C105</f>
        <v>3691466</v>
      </c>
    </row>
    <row r="106" spans="1:4" ht="15" customHeight="1">
      <c r="A106" s="592" t="s">
        <v>375</v>
      </c>
      <c r="B106" s="581">
        <v>0</v>
      </c>
      <c r="C106" s="581">
        <v>0</v>
      </c>
      <c r="D106" s="581">
        <v>0</v>
      </c>
    </row>
    <row r="107" spans="1:4" ht="15" customHeight="1">
      <c r="A107" s="592" t="s">
        <v>376</v>
      </c>
      <c r="B107" s="581">
        <v>2220000</v>
      </c>
      <c r="C107" s="581">
        <v>0</v>
      </c>
      <c r="D107" s="581">
        <f aca="true" t="shared" si="3" ref="D107:D113">B107-C107</f>
        <v>2220000</v>
      </c>
    </row>
    <row r="108" spans="1:4" ht="15" customHeight="1">
      <c r="A108" s="592" t="s">
        <v>377</v>
      </c>
      <c r="B108" s="581">
        <v>26499296</v>
      </c>
      <c r="C108" s="581">
        <f>B108</f>
        <v>26499296</v>
      </c>
      <c r="D108" s="581">
        <f t="shared" si="3"/>
        <v>0</v>
      </c>
    </row>
    <row r="109" spans="1:4" ht="15" customHeight="1">
      <c r="A109" s="592" t="s">
        <v>378</v>
      </c>
      <c r="B109" s="600">
        <v>156000</v>
      </c>
      <c r="C109" s="600">
        <f>B109</f>
        <v>156000</v>
      </c>
      <c r="D109" s="581">
        <f t="shared" si="3"/>
        <v>0</v>
      </c>
    </row>
    <row r="110" spans="1:4" ht="15" customHeight="1">
      <c r="A110" s="592" t="s">
        <v>379</v>
      </c>
      <c r="B110" s="600">
        <v>11510513</v>
      </c>
      <c r="C110" s="600">
        <f>B110</f>
        <v>11510513</v>
      </c>
      <c r="D110" s="581">
        <f t="shared" si="3"/>
        <v>0</v>
      </c>
    </row>
    <row r="111" spans="1:4" ht="15" customHeight="1">
      <c r="A111" s="592" t="s">
        <v>380</v>
      </c>
      <c r="B111" s="607">
        <v>1478000</v>
      </c>
      <c r="C111" s="607">
        <v>559276</v>
      </c>
      <c r="D111" s="607">
        <f t="shared" si="3"/>
        <v>918724</v>
      </c>
    </row>
    <row r="112" spans="1:4" ht="15" customHeight="1">
      <c r="A112" s="592" t="s">
        <v>381</v>
      </c>
      <c r="B112" s="581">
        <v>18790071</v>
      </c>
      <c r="C112" s="581">
        <v>13595086</v>
      </c>
      <c r="D112" s="581">
        <f t="shared" si="3"/>
        <v>5194985</v>
      </c>
    </row>
    <row r="113" spans="1:4" ht="15" customHeight="1">
      <c r="A113" s="592" t="s">
        <v>382</v>
      </c>
      <c r="B113" s="581">
        <v>5822000</v>
      </c>
      <c r="C113" s="581">
        <v>5822000</v>
      </c>
      <c r="D113" s="581">
        <f t="shared" si="3"/>
        <v>0</v>
      </c>
    </row>
    <row r="114" spans="1:4" ht="15" customHeight="1">
      <c r="A114" s="608" t="s">
        <v>383</v>
      </c>
      <c r="B114" s="587">
        <f>SUM(B115:B117)</f>
        <v>163546633</v>
      </c>
      <c r="C114" s="587">
        <f>SUM(C115:C117)</f>
        <v>0</v>
      </c>
      <c r="D114" s="587">
        <f>SUM(D115:D117)</f>
        <v>163546633</v>
      </c>
    </row>
    <row r="115" spans="1:4" ht="15" customHeight="1">
      <c r="A115" s="609" t="s">
        <v>384</v>
      </c>
      <c r="B115" s="607">
        <v>18468918</v>
      </c>
      <c r="C115" s="607">
        <f>SUM(C116:C118)</f>
        <v>0</v>
      </c>
      <c r="D115" s="581">
        <f>B115-C115</f>
        <v>18468918</v>
      </c>
    </row>
    <row r="116" spans="1:4" ht="15" customHeight="1">
      <c r="A116" s="609" t="s">
        <v>385</v>
      </c>
      <c r="B116" s="607">
        <v>810650</v>
      </c>
      <c r="C116" s="607">
        <v>0</v>
      </c>
      <c r="D116" s="581">
        <f>B116-C116</f>
        <v>810650</v>
      </c>
    </row>
    <row r="117" spans="1:4" ht="16.5" customHeight="1">
      <c r="A117" s="610" t="s">
        <v>386</v>
      </c>
      <c r="B117" s="607">
        <v>144267065</v>
      </c>
      <c r="C117" s="607">
        <v>0</v>
      </c>
      <c r="D117" s="607">
        <f>B117-C117</f>
        <v>144267065</v>
      </c>
    </row>
    <row r="118" spans="1:4" ht="16.5" customHeight="1">
      <c r="A118" s="611"/>
      <c r="B118" s="612"/>
      <c r="C118" s="612"/>
      <c r="D118" s="612"/>
    </row>
    <row r="119" spans="2:4" ht="16.5" customHeight="1">
      <c r="B119" s="688"/>
      <c r="C119" s="688"/>
      <c r="D119" s="688"/>
    </row>
    <row r="125" ht="29.25" customHeight="1"/>
  </sheetData>
  <sheetProtection/>
  <printOptions/>
  <pageMargins left="0.35433070866141736" right="0.15748031496062992" top="0.984251968503937" bottom="0.7874015748031497" header="0.7086614173228347" footer="0.5118110236220472"/>
  <pageSetup horizontalDpi="200" verticalDpi="200" orientation="portrait" paperSize="9" r:id="rId1"/>
  <headerFooter alignWithMargins="0">
    <oddHeader>&amp;C Zákányszék Község Önkormányzat immateriális javai és tárgyi eszközei tételesen 2014.&amp;R&amp;8
A 7/2015.(IV.30.) önkormányzati rendelet 15. melléklete</oddHeader>
  </headerFooter>
  <rowBreaks count="2" manualBreakCount="2">
    <brk id="52" max="3" man="1"/>
    <brk id="99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3:D16"/>
  <sheetViews>
    <sheetView view="pageBreakPreview" zoomScale="60" workbookViewId="0" topLeftCell="A1">
      <selection activeCell="C22" sqref="C22"/>
    </sheetView>
  </sheetViews>
  <sheetFormatPr defaultColWidth="9.00390625" defaultRowHeight="12.75"/>
  <cols>
    <col min="1" max="1" width="44.25390625" style="613" customWidth="1"/>
    <col min="2" max="2" width="13.00390625" style="613" customWidth="1"/>
    <col min="3" max="3" width="15.00390625" style="613" customWidth="1"/>
    <col min="4" max="4" width="14.75390625" style="613" customWidth="1"/>
    <col min="5" max="16384" width="9.125" style="613" customWidth="1"/>
  </cols>
  <sheetData>
    <row r="3" spans="1:4" ht="42.75" customHeight="1">
      <c r="A3" s="575" t="s">
        <v>434</v>
      </c>
      <c r="B3" s="576" t="s">
        <v>435</v>
      </c>
      <c r="C3" s="576" t="s">
        <v>320</v>
      </c>
      <c r="D3" s="576" t="s">
        <v>321</v>
      </c>
    </row>
    <row r="4" spans="1:4" ht="20.25" customHeight="1">
      <c r="A4" s="578" t="s">
        <v>387</v>
      </c>
      <c r="B4" s="579">
        <v>0</v>
      </c>
      <c r="C4" s="579">
        <v>0</v>
      </c>
      <c r="D4" s="579">
        <v>0</v>
      </c>
    </row>
    <row r="5" spans="1:4" ht="18" customHeight="1">
      <c r="A5" s="578" t="s">
        <v>327</v>
      </c>
      <c r="B5" s="579">
        <f>B6+B9</f>
        <v>36407505</v>
      </c>
      <c r="C5" s="579">
        <f>C6+C9</f>
        <v>6663807</v>
      </c>
      <c r="D5" s="579">
        <f>D6+D9</f>
        <v>29743698</v>
      </c>
    </row>
    <row r="6" spans="1:4" ht="15.75" customHeight="1">
      <c r="A6" s="614" t="s">
        <v>436</v>
      </c>
      <c r="B6" s="615">
        <f>B7</f>
        <v>34420862</v>
      </c>
      <c r="C6" s="615">
        <f>C7</f>
        <v>4802652</v>
      </c>
      <c r="D6" s="615">
        <f aca="true" t="shared" si="0" ref="D6:D12">B6-C6</f>
        <v>29618210</v>
      </c>
    </row>
    <row r="7" spans="1:4" ht="15.75" customHeight="1">
      <c r="A7" s="592" t="s">
        <v>437</v>
      </c>
      <c r="B7" s="581">
        <f>B8</f>
        <v>34420862</v>
      </c>
      <c r="C7" s="581">
        <f>C8</f>
        <v>4802652</v>
      </c>
      <c r="D7" s="581">
        <f t="shared" si="0"/>
        <v>29618210</v>
      </c>
    </row>
    <row r="8" spans="1:4" ht="15.75" customHeight="1">
      <c r="A8" s="592" t="s">
        <v>438</v>
      </c>
      <c r="B8" s="581">
        <v>34420862</v>
      </c>
      <c r="C8" s="581">
        <v>4802652</v>
      </c>
      <c r="D8" s="581">
        <f t="shared" si="0"/>
        <v>29618210</v>
      </c>
    </row>
    <row r="9" spans="1:4" ht="15.75" customHeight="1">
      <c r="A9" s="616" t="s">
        <v>439</v>
      </c>
      <c r="B9" s="617">
        <f>SUM(B10:B12)</f>
        <v>1986643</v>
      </c>
      <c r="C9" s="617">
        <f>SUM(C10:C12)</f>
        <v>1861155</v>
      </c>
      <c r="D9" s="615">
        <f t="shared" si="0"/>
        <v>125488</v>
      </c>
    </row>
    <row r="10" spans="1:4" ht="15.75" customHeight="1">
      <c r="A10" s="610" t="s">
        <v>440</v>
      </c>
      <c r="B10" s="607">
        <v>1328871</v>
      </c>
      <c r="C10" s="607">
        <v>1203383</v>
      </c>
      <c r="D10" s="581">
        <f t="shared" si="0"/>
        <v>125488</v>
      </c>
    </row>
    <row r="11" spans="1:4" ht="15.75" customHeight="1">
      <c r="A11" s="610" t="s">
        <v>441</v>
      </c>
      <c r="B11" s="607">
        <v>202300</v>
      </c>
      <c r="C11" s="607">
        <v>202300</v>
      </c>
      <c r="D11" s="581">
        <f t="shared" si="0"/>
        <v>0</v>
      </c>
    </row>
    <row r="12" spans="1:4" ht="15.75" customHeight="1">
      <c r="A12" s="610" t="s">
        <v>442</v>
      </c>
      <c r="B12" s="607">
        <v>455472</v>
      </c>
      <c r="C12" s="607">
        <f>B12</f>
        <v>455472</v>
      </c>
      <c r="D12" s="581">
        <f t="shared" si="0"/>
        <v>0</v>
      </c>
    </row>
    <row r="13" spans="1:4" ht="15.75" customHeight="1">
      <c r="A13" s="618"/>
      <c r="B13" s="612"/>
      <c r="C13" s="612"/>
      <c r="D13" s="619"/>
    </row>
    <row r="16" spans="1:4" ht="18.75" customHeight="1">
      <c r="A16" s="689"/>
      <c r="B16" s="692"/>
      <c r="C16" s="692"/>
      <c r="D16" s="692"/>
    </row>
  </sheetData>
  <sheetProtection/>
  <printOptions/>
  <pageMargins left="0.7086614173228347" right="0.7086614173228347" top="0.9448818897637796" bottom="0.7480314960629921" header="0.7086614173228347" footer="0.31496062992125984"/>
  <pageSetup horizontalDpi="600" verticalDpi="600" orientation="portrait" paperSize="9" r:id="rId1"/>
  <headerFooter alignWithMargins="0">
    <oddHeader>&amp;CA Zákányszéki Polgármesteri Hivatal immatriális javai és tárgyi eszközei tételesen 
2014.&amp;R
A 7/2015.(IV.30.) önkormányzati rendelet 15. melléklete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D18"/>
  <sheetViews>
    <sheetView workbookViewId="0" topLeftCell="A1">
      <selection activeCell="B24" sqref="B24"/>
    </sheetView>
  </sheetViews>
  <sheetFormatPr defaultColWidth="9.00390625" defaultRowHeight="12.75"/>
  <cols>
    <col min="1" max="1" width="44.875" style="577" customWidth="1"/>
    <col min="2" max="3" width="13.625" style="577" customWidth="1"/>
    <col min="4" max="4" width="13.75390625" style="577" customWidth="1"/>
    <col min="5" max="5" width="25.75390625" style="577" customWidth="1"/>
    <col min="6" max="16384" width="9.125" style="577" customWidth="1"/>
  </cols>
  <sheetData>
    <row r="3" spans="1:4" ht="31.5">
      <c r="A3" s="575" t="s">
        <v>443</v>
      </c>
      <c r="B3" s="575" t="s">
        <v>435</v>
      </c>
      <c r="C3" s="575" t="s">
        <v>444</v>
      </c>
      <c r="D3" s="575" t="s">
        <v>321</v>
      </c>
    </row>
    <row r="4" spans="1:4" ht="21" customHeight="1">
      <c r="A4" s="578" t="s">
        <v>445</v>
      </c>
      <c r="B4" s="579">
        <f>B5</f>
        <v>615300</v>
      </c>
      <c r="C4" s="579">
        <f>C5</f>
        <v>615300</v>
      </c>
      <c r="D4" s="579">
        <f>D5</f>
        <v>0</v>
      </c>
    </row>
    <row r="5" spans="1:4" ht="15.75">
      <c r="A5" s="580" t="s">
        <v>446</v>
      </c>
      <c r="B5" s="581">
        <v>615300</v>
      </c>
      <c r="C5" s="581">
        <v>615300</v>
      </c>
      <c r="D5" s="581">
        <f aca="true" t="shared" si="0" ref="D5:D15">B5-C5</f>
        <v>0</v>
      </c>
    </row>
    <row r="6" spans="1:4" ht="18" customHeight="1">
      <c r="A6" s="620" t="s">
        <v>447</v>
      </c>
      <c r="B6" s="621">
        <f>B7+B11</f>
        <v>78281073</v>
      </c>
      <c r="C6" s="621">
        <f>C7+C11</f>
        <v>14783294</v>
      </c>
      <c r="D6" s="621">
        <f t="shared" si="0"/>
        <v>63497779</v>
      </c>
    </row>
    <row r="7" spans="1:4" ht="15.75">
      <c r="A7" s="578" t="s">
        <v>436</v>
      </c>
      <c r="B7" s="579">
        <f>SUM(B8:B10)</f>
        <v>74683916</v>
      </c>
      <c r="C7" s="579">
        <f>SUM(C8:C10)</f>
        <v>11355849</v>
      </c>
      <c r="D7" s="579">
        <f t="shared" si="0"/>
        <v>63328067</v>
      </c>
    </row>
    <row r="8" spans="1:4" ht="15.75">
      <c r="A8" s="580" t="s">
        <v>448</v>
      </c>
      <c r="B8" s="581">
        <v>71119599</v>
      </c>
      <c r="C8" s="581">
        <v>11106499</v>
      </c>
      <c r="D8" s="581">
        <f t="shared" si="0"/>
        <v>60013100</v>
      </c>
    </row>
    <row r="9" spans="1:4" ht="15.75">
      <c r="A9" s="580" t="s">
        <v>449</v>
      </c>
      <c r="B9" s="581">
        <v>719004</v>
      </c>
      <c r="C9" s="581">
        <v>35950</v>
      </c>
      <c r="D9" s="581">
        <f t="shared" si="0"/>
        <v>683054</v>
      </c>
    </row>
    <row r="10" spans="1:4" ht="15.75">
      <c r="A10" s="580" t="s">
        <v>450</v>
      </c>
      <c r="B10" s="581">
        <v>2845313</v>
      </c>
      <c r="C10" s="581">
        <v>213400</v>
      </c>
      <c r="D10" s="581">
        <f t="shared" si="0"/>
        <v>2631913</v>
      </c>
    </row>
    <row r="11" spans="1:4" ht="15.75">
      <c r="A11" s="622" t="s">
        <v>455</v>
      </c>
      <c r="B11" s="615">
        <f>SUM(B12:B15)</f>
        <v>3597157</v>
      </c>
      <c r="C11" s="615">
        <f>SUM(C12:C15)</f>
        <v>3427445</v>
      </c>
      <c r="D11" s="615">
        <f t="shared" si="0"/>
        <v>169712</v>
      </c>
    </row>
    <row r="12" spans="1:4" ht="15.75">
      <c r="A12" s="580" t="s">
        <v>451</v>
      </c>
      <c r="B12" s="581">
        <v>375487</v>
      </c>
      <c r="C12" s="581">
        <v>268950</v>
      </c>
      <c r="D12" s="581">
        <f t="shared" si="0"/>
        <v>106537</v>
      </c>
    </row>
    <row r="13" spans="1:4" ht="15.75">
      <c r="A13" s="580" t="s">
        <v>452</v>
      </c>
      <c r="B13" s="581">
        <v>674000</v>
      </c>
      <c r="C13" s="581">
        <v>610825</v>
      </c>
      <c r="D13" s="581">
        <f t="shared" si="0"/>
        <v>63175</v>
      </c>
    </row>
    <row r="14" spans="1:4" ht="15.75">
      <c r="A14" s="580" t="s">
        <v>453</v>
      </c>
      <c r="B14" s="581">
        <v>0</v>
      </c>
      <c r="C14" s="581">
        <v>0</v>
      </c>
      <c r="D14" s="581">
        <f t="shared" si="0"/>
        <v>0</v>
      </c>
    </row>
    <row r="15" spans="1:4" ht="15.75" customHeight="1">
      <c r="A15" s="623" t="s">
        <v>454</v>
      </c>
      <c r="B15" s="607">
        <v>2547670</v>
      </c>
      <c r="C15" s="607">
        <f>B15</f>
        <v>2547670</v>
      </c>
      <c r="D15" s="607">
        <f t="shared" si="0"/>
        <v>0</v>
      </c>
    </row>
    <row r="18" spans="1:4" ht="15.75">
      <c r="A18" s="690"/>
      <c r="B18" s="692"/>
      <c r="C18" s="692"/>
      <c r="D18" s="692"/>
    </row>
  </sheetData>
  <sheetProtection/>
  <printOptions/>
  <pageMargins left="0.7480314960629921" right="0.7480314960629921" top="0.984251968503937" bottom="0.984251968503937" header="0.7086614173228347" footer="0.5118110236220472"/>
  <pageSetup horizontalDpi="200" verticalDpi="200" orientation="portrait" paperSize="9" r:id="rId1"/>
  <headerFooter alignWithMargins="0">
    <oddHeader>&amp;CA Zákányszéki Művelődési Ház és Könyvtár immateriális javai és tárgyi eszközei tételesen
2014.&amp;R
A 7/2015.(IV.30.) önkormányzati rendelet 15. melléklete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D23"/>
  <sheetViews>
    <sheetView workbookViewId="0" topLeftCell="A1">
      <selection activeCell="A1" sqref="A1"/>
    </sheetView>
  </sheetViews>
  <sheetFormatPr defaultColWidth="9.00390625" defaultRowHeight="12.75"/>
  <cols>
    <col min="1" max="1" width="34.125" style="613" customWidth="1"/>
    <col min="2" max="3" width="15.00390625" style="613" customWidth="1"/>
    <col min="4" max="4" width="13.375" style="613" customWidth="1"/>
    <col min="5" max="5" width="25.75390625" style="613" customWidth="1"/>
    <col min="6" max="16384" width="9.125" style="613" customWidth="1"/>
  </cols>
  <sheetData>
    <row r="3" spans="1:4" s="577" customFormat="1" ht="31.5">
      <c r="A3" s="575" t="s">
        <v>456</v>
      </c>
      <c r="B3" s="575" t="s">
        <v>435</v>
      </c>
      <c r="C3" s="575" t="s">
        <v>320</v>
      </c>
      <c r="D3" s="575" t="s">
        <v>321</v>
      </c>
    </row>
    <row r="4" spans="1:4" s="577" customFormat="1" ht="20.25" customHeight="1">
      <c r="A4" s="578" t="s">
        <v>387</v>
      </c>
      <c r="B4" s="579">
        <f>B5</f>
        <v>85000</v>
      </c>
      <c r="C4" s="579">
        <f>C5</f>
        <v>85000</v>
      </c>
      <c r="D4" s="579">
        <f>D5</f>
        <v>0</v>
      </c>
    </row>
    <row r="5" spans="1:4" s="577" customFormat="1" ht="15.75">
      <c r="A5" s="580" t="s">
        <v>457</v>
      </c>
      <c r="B5" s="581">
        <v>85000</v>
      </c>
      <c r="C5" s="581">
        <v>85000</v>
      </c>
      <c r="D5" s="621">
        <f aca="true" t="shared" si="0" ref="D5:D11">B5-C5</f>
        <v>0</v>
      </c>
    </row>
    <row r="6" spans="1:4" s="577" customFormat="1" ht="21" customHeight="1">
      <c r="A6" s="578" t="s">
        <v>327</v>
      </c>
      <c r="B6" s="579">
        <f>B7+B9</f>
        <v>36642179</v>
      </c>
      <c r="C6" s="579">
        <f>C7+C9</f>
        <v>13374045</v>
      </c>
      <c r="D6" s="579">
        <f t="shared" si="0"/>
        <v>23268134</v>
      </c>
    </row>
    <row r="7" spans="1:4" s="577" customFormat="1" ht="15.75">
      <c r="A7" s="624" t="s">
        <v>458</v>
      </c>
      <c r="B7" s="615">
        <f>SUM(B8:B8)</f>
        <v>30374196</v>
      </c>
      <c r="C7" s="615">
        <f>SUM(C8:C8)</f>
        <v>7167389</v>
      </c>
      <c r="D7" s="615">
        <f t="shared" si="0"/>
        <v>23206807</v>
      </c>
    </row>
    <row r="8" spans="1:4" s="577" customFormat="1" ht="24" customHeight="1">
      <c r="A8" s="580" t="s">
        <v>459</v>
      </c>
      <c r="B8" s="581">
        <v>30374196</v>
      </c>
      <c r="C8" s="581">
        <v>7167389</v>
      </c>
      <c r="D8" s="581">
        <f t="shared" si="0"/>
        <v>23206807</v>
      </c>
    </row>
    <row r="9" spans="1:4" s="577" customFormat="1" ht="15.75">
      <c r="A9" s="624" t="s">
        <v>460</v>
      </c>
      <c r="B9" s="615">
        <f>SUM(B10:B11)</f>
        <v>6267983</v>
      </c>
      <c r="C9" s="615">
        <f>SUM(C10:C11)</f>
        <v>6206656</v>
      </c>
      <c r="D9" s="615">
        <f t="shared" si="0"/>
        <v>61327</v>
      </c>
    </row>
    <row r="10" spans="1:4" s="577" customFormat="1" ht="15.75">
      <c r="A10" s="620" t="s">
        <v>462</v>
      </c>
      <c r="B10" s="581">
        <v>1289985</v>
      </c>
      <c r="C10" s="581">
        <v>1228658</v>
      </c>
      <c r="D10" s="581">
        <f t="shared" si="0"/>
        <v>61327</v>
      </c>
    </row>
    <row r="11" spans="1:4" s="577" customFormat="1" ht="15.75">
      <c r="A11" s="580" t="s">
        <v>461</v>
      </c>
      <c r="B11" s="581">
        <v>4977998</v>
      </c>
      <c r="C11" s="581">
        <f>B11</f>
        <v>4977998</v>
      </c>
      <c r="D11" s="581">
        <f t="shared" si="0"/>
        <v>0</v>
      </c>
    </row>
    <row r="12" spans="1:4" ht="12.75">
      <c r="A12" s="577"/>
      <c r="B12" s="625"/>
      <c r="C12" s="625"/>
      <c r="D12" s="626"/>
    </row>
    <row r="13" spans="1:3" ht="12.75">
      <c r="A13" s="577"/>
      <c r="B13" s="577"/>
      <c r="C13" s="577"/>
    </row>
    <row r="14" spans="1:4" ht="15.75">
      <c r="A14" s="691"/>
      <c r="B14" s="692"/>
      <c r="C14" s="692"/>
      <c r="D14" s="692"/>
    </row>
    <row r="15" spans="1:3" ht="12.75">
      <c r="A15" s="577"/>
      <c r="B15" s="577"/>
      <c r="C15" s="577"/>
    </row>
    <row r="16" spans="1:3" ht="12.75">
      <c r="A16" s="577"/>
      <c r="B16" s="577"/>
      <c r="C16" s="577"/>
    </row>
    <row r="17" spans="1:3" ht="12.75">
      <c r="A17" s="577"/>
      <c r="B17" s="577"/>
      <c r="C17" s="577"/>
    </row>
    <row r="18" spans="1:3" ht="12.75">
      <c r="A18" s="577"/>
      <c r="B18" s="577"/>
      <c r="C18" s="577"/>
    </row>
    <row r="19" spans="1:3" ht="12.75">
      <c r="A19" s="577"/>
      <c r="B19" s="577"/>
      <c r="C19" s="577"/>
    </row>
    <row r="20" spans="1:3" ht="12.75">
      <c r="A20" s="577"/>
      <c r="B20" s="577"/>
      <c r="C20" s="577"/>
    </row>
    <row r="21" spans="1:3" ht="12.75">
      <c r="A21" s="577"/>
      <c r="B21" s="577"/>
      <c r="C21" s="577"/>
    </row>
    <row r="22" spans="1:3" ht="12.75">
      <c r="A22" s="577"/>
      <c r="B22" s="577"/>
      <c r="C22" s="577"/>
    </row>
    <row r="23" spans="1:3" ht="12.75">
      <c r="A23" s="577"/>
      <c r="B23" s="577"/>
      <c r="C23" s="577"/>
    </row>
  </sheetData>
  <sheetProtection/>
  <printOptions/>
  <pageMargins left="0.7480314960629921" right="0.7480314960629921" top="0.984251968503937" bottom="0.984251968503937" header="0.7086614173228347" footer="0.5118110236220472"/>
  <pageSetup horizontalDpi="200" verticalDpi="200" orientation="portrait" paperSize="9" r:id="rId1"/>
  <headerFooter alignWithMargins="0">
    <oddHeader>&amp;CA Zákányszéki Manó-kert Óvoda és Bölcsőde immateriális javai és tárgyi eszközei tételesen 
2014.&amp;R
A 7/2015.(IV.30.) önkormányzati rendelet 15. melléklete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0"/>
  <sheetViews>
    <sheetView workbookViewId="0" topLeftCell="A1">
      <selection activeCell="A1" sqref="A1"/>
    </sheetView>
  </sheetViews>
  <sheetFormatPr defaultColWidth="9.00390625" defaultRowHeight="12.75"/>
  <cols>
    <col min="1" max="1" width="6.875" style="663" customWidth="1"/>
    <col min="2" max="2" width="11.25390625" style="663" bestFit="1" customWidth="1"/>
    <col min="3" max="3" width="9.125" style="663" customWidth="1"/>
    <col min="4" max="4" width="32.75390625" style="663" customWidth="1"/>
    <col min="5" max="5" width="12.625" style="663" customWidth="1"/>
    <col min="6" max="16384" width="9.125" style="663" customWidth="1"/>
  </cols>
  <sheetData>
    <row r="1" ht="12.75">
      <c r="A1" s="662"/>
    </row>
    <row r="2" ht="15.75">
      <c r="A2" s="664"/>
    </row>
    <row r="3" spans="1:5" ht="15.75">
      <c r="A3" s="665" t="s">
        <v>550</v>
      </c>
      <c r="E3" s="680" t="s">
        <v>945</v>
      </c>
    </row>
    <row r="4" spans="1:2" ht="15.75" hidden="1">
      <c r="A4" s="664"/>
      <c r="B4" s="669"/>
    </row>
    <row r="5" spans="1:2" ht="15.75">
      <c r="A5" s="664"/>
      <c r="B5" s="669" t="s">
        <v>946</v>
      </c>
    </row>
    <row r="6" spans="1:2" ht="15.75">
      <c r="A6" s="664"/>
      <c r="B6" s="669" t="s">
        <v>947</v>
      </c>
    </row>
    <row r="7" spans="1:3" ht="15.75">
      <c r="A7" s="664"/>
      <c r="C7" s="669"/>
    </row>
    <row r="8" spans="1:5" ht="15.75">
      <c r="A8" s="665" t="s">
        <v>551</v>
      </c>
      <c r="E8" s="678" t="s">
        <v>948</v>
      </c>
    </row>
    <row r="9" spans="2:5" ht="15.75">
      <c r="B9" s="664" t="s">
        <v>561</v>
      </c>
      <c r="E9" s="677" t="s">
        <v>948</v>
      </c>
    </row>
    <row r="10" spans="2:5" ht="15.75">
      <c r="B10" s="664" t="s">
        <v>975</v>
      </c>
      <c r="E10" s="679"/>
    </row>
    <row r="11" spans="2:5" ht="15.75">
      <c r="B11" s="664"/>
      <c r="E11" s="679"/>
    </row>
    <row r="12" spans="1:5" ht="15.75">
      <c r="A12" s="665" t="s">
        <v>552</v>
      </c>
      <c r="B12" s="664"/>
      <c r="E12" s="680" t="s">
        <v>949</v>
      </c>
    </row>
    <row r="13" spans="2:5" ht="15.75">
      <c r="B13" s="672" t="s">
        <v>562</v>
      </c>
      <c r="C13" s="671"/>
      <c r="D13" s="671"/>
      <c r="E13" s="681" t="s">
        <v>950</v>
      </c>
    </row>
    <row r="14" spans="2:5" ht="15.75">
      <c r="B14" s="664" t="s">
        <v>512</v>
      </c>
      <c r="E14" s="677" t="s">
        <v>950</v>
      </c>
    </row>
    <row r="15" spans="2:5" ht="15.75">
      <c r="B15" s="672" t="s">
        <v>563</v>
      </c>
      <c r="E15" s="681" t="s">
        <v>951</v>
      </c>
    </row>
    <row r="16" spans="2:5" ht="15.75">
      <c r="B16" s="664" t="s">
        <v>564</v>
      </c>
      <c r="E16" s="682" t="s">
        <v>952</v>
      </c>
    </row>
    <row r="17" spans="2:5" ht="15.75">
      <c r="B17" s="674" t="s">
        <v>519</v>
      </c>
      <c r="E17" s="682" t="s">
        <v>953</v>
      </c>
    </row>
    <row r="18" spans="2:5" ht="15.75">
      <c r="B18" s="664" t="s">
        <v>565</v>
      </c>
      <c r="E18" s="682" t="s">
        <v>954</v>
      </c>
    </row>
    <row r="19" spans="2:5" ht="15.75">
      <c r="B19" s="664" t="s">
        <v>520</v>
      </c>
      <c r="E19" s="682" t="s">
        <v>955</v>
      </c>
    </row>
    <row r="20" spans="2:5" ht="15.75">
      <c r="B20" s="672" t="s">
        <v>566</v>
      </c>
      <c r="C20" s="671"/>
      <c r="D20" s="671"/>
      <c r="E20" s="681" t="s">
        <v>956</v>
      </c>
    </row>
    <row r="21" spans="1:5" ht="15.75">
      <c r="A21" s="664"/>
      <c r="B21" s="669" t="s">
        <v>536</v>
      </c>
      <c r="E21" s="677" t="s">
        <v>956</v>
      </c>
    </row>
    <row r="22" spans="1:5" ht="15.75">
      <c r="A22" s="664"/>
      <c r="B22" s="669"/>
      <c r="E22" s="669"/>
    </row>
    <row r="23" spans="1:5" ht="15.75">
      <c r="A23" s="665" t="s">
        <v>553</v>
      </c>
      <c r="C23" s="665" t="s">
        <v>605</v>
      </c>
      <c r="E23" s="678" t="s">
        <v>957</v>
      </c>
    </row>
    <row r="24" spans="1:5" ht="15.75">
      <c r="A24" s="664"/>
      <c r="B24" s="673" t="s">
        <v>567</v>
      </c>
      <c r="C24" s="673"/>
      <c r="D24" s="673"/>
      <c r="E24" s="681" t="s">
        <v>958</v>
      </c>
    </row>
    <row r="25" spans="1:5" ht="15.75">
      <c r="A25" s="664"/>
      <c r="B25" s="664" t="s">
        <v>568</v>
      </c>
      <c r="C25" s="675"/>
      <c r="D25" s="675"/>
      <c r="E25" s="682" t="s">
        <v>959</v>
      </c>
    </row>
    <row r="26" spans="1:5" ht="15.75">
      <c r="A26" s="664"/>
      <c r="B26" s="664" t="s">
        <v>569</v>
      </c>
      <c r="C26" s="675"/>
      <c r="D26" s="675"/>
      <c r="E26" s="682" t="s">
        <v>960</v>
      </c>
    </row>
    <row r="27" spans="1:5" ht="15.75">
      <c r="A27" s="664"/>
      <c r="B27" s="664" t="s">
        <v>570</v>
      </c>
      <c r="C27" s="675"/>
      <c r="D27" s="675"/>
      <c r="E27" s="682" t="s">
        <v>961</v>
      </c>
    </row>
    <row r="28" spans="1:5" ht="15.75">
      <c r="A28" s="664"/>
      <c r="B28" s="664" t="s">
        <v>571</v>
      </c>
      <c r="C28" s="675"/>
      <c r="D28" s="675"/>
      <c r="E28" s="682" t="s">
        <v>962</v>
      </c>
    </row>
    <row r="29" spans="1:5" ht="15.75">
      <c r="A29" s="664"/>
      <c r="B29" s="664" t="s">
        <v>572</v>
      </c>
      <c r="C29" s="675"/>
      <c r="D29" s="675"/>
      <c r="E29" s="682" t="s">
        <v>963</v>
      </c>
    </row>
    <row r="30" spans="1:5" ht="15.75">
      <c r="A30" s="664"/>
      <c r="B30" s="675"/>
      <c r="C30" s="675"/>
      <c r="D30" s="675"/>
      <c r="E30" s="683"/>
    </row>
    <row r="31" spans="2:5" ht="15.75">
      <c r="B31" s="672" t="s">
        <v>573</v>
      </c>
      <c r="C31" s="676"/>
      <c r="D31" s="676"/>
      <c r="E31" s="684" t="s">
        <v>964</v>
      </c>
    </row>
    <row r="32" spans="2:5" ht="15.75">
      <c r="B32" s="664" t="s">
        <v>518</v>
      </c>
      <c r="C32" s="669"/>
      <c r="D32" s="669"/>
      <c r="E32" s="677" t="s">
        <v>965</v>
      </c>
    </row>
    <row r="33" spans="2:5" ht="15.75">
      <c r="B33" s="664" t="s">
        <v>966</v>
      </c>
      <c r="C33" s="676"/>
      <c r="D33" s="676"/>
      <c r="E33" s="676"/>
    </row>
    <row r="34" spans="2:5" ht="15.75">
      <c r="B34" s="664" t="s">
        <v>519</v>
      </c>
      <c r="C34" s="676"/>
      <c r="D34" s="676"/>
      <c r="E34" s="682" t="s">
        <v>967</v>
      </c>
    </row>
    <row r="35" spans="2:5" ht="15.75">
      <c r="B35" s="664" t="s">
        <v>970</v>
      </c>
      <c r="C35" s="676"/>
      <c r="D35" s="676"/>
      <c r="E35" s="684"/>
    </row>
    <row r="36" spans="2:5" ht="15.75">
      <c r="B36" s="664" t="s">
        <v>574</v>
      </c>
      <c r="C36" s="676"/>
      <c r="D36" s="676"/>
      <c r="E36" s="682" t="s">
        <v>968</v>
      </c>
    </row>
    <row r="37" spans="2:5" ht="15.75">
      <c r="B37" s="664" t="s">
        <v>969</v>
      </c>
      <c r="C37" s="676"/>
      <c r="D37" s="676"/>
      <c r="E37" s="684"/>
    </row>
    <row r="38" spans="2:5" ht="15.75">
      <c r="B38" s="664"/>
      <c r="C38" s="676"/>
      <c r="D38" s="676"/>
      <c r="E38" s="684"/>
    </row>
    <row r="39" spans="2:5" ht="15.75">
      <c r="B39" s="672" t="s">
        <v>575</v>
      </c>
      <c r="C39" s="676"/>
      <c r="D39" s="676"/>
      <c r="E39" s="684" t="s">
        <v>971</v>
      </c>
    </row>
    <row r="40" spans="2:5" ht="15.75">
      <c r="B40" s="664" t="s">
        <v>576</v>
      </c>
      <c r="C40" s="676"/>
      <c r="D40" s="676"/>
      <c r="E40" s="682" t="s">
        <v>971</v>
      </c>
    </row>
    <row r="41" spans="2:5" ht="15.75">
      <c r="B41" s="664" t="s">
        <v>972</v>
      </c>
      <c r="C41" s="676"/>
      <c r="D41" s="676"/>
      <c r="E41" s="676"/>
    </row>
    <row r="42" spans="2:5" ht="15.75">
      <c r="B42" s="664"/>
      <c r="C42" s="676"/>
      <c r="D42" s="676"/>
      <c r="E42" s="676"/>
    </row>
    <row r="43" spans="2:5" ht="15.75">
      <c r="B43" s="672" t="s">
        <v>577</v>
      </c>
      <c r="C43" s="676"/>
      <c r="D43" s="676"/>
      <c r="E43" s="684" t="s">
        <v>973</v>
      </c>
    </row>
    <row r="44" spans="2:5" ht="15.75">
      <c r="B44" s="664" t="s">
        <v>541</v>
      </c>
      <c r="C44" s="669"/>
      <c r="D44" s="669"/>
      <c r="E44" s="677" t="s">
        <v>973</v>
      </c>
    </row>
    <row r="45" spans="2:5" ht="15.75">
      <c r="B45" s="664" t="s">
        <v>974</v>
      </c>
      <c r="C45" s="676"/>
      <c r="D45" s="676"/>
      <c r="E45" s="676"/>
    </row>
    <row r="46" spans="2:5" ht="15.75">
      <c r="B46" s="672"/>
      <c r="C46" s="676"/>
      <c r="D46" s="676"/>
      <c r="E46" s="676"/>
    </row>
    <row r="47" spans="1:5" ht="15.75">
      <c r="A47" s="665" t="s">
        <v>554</v>
      </c>
      <c r="E47" s="680" t="s">
        <v>976</v>
      </c>
    </row>
    <row r="48" ht="12.75">
      <c r="A48" s="669" t="s">
        <v>982</v>
      </c>
    </row>
    <row r="49" spans="2:5" ht="15.75">
      <c r="B49" s="664" t="s">
        <v>578</v>
      </c>
      <c r="D49" s="664"/>
      <c r="E49" s="677" t="s">
        <v>978</v>
      </c>
    </row>
    <row r="50" spans="2:5" ht="15.75">
      <c r="B50" s="664" t="s">
        <v>579</v>
      </c>
      <c r="E50" s="677" t="s">
        <v>979</v>
      </c>
    </row>
    <row r="51" spans="2:5" ht="15.75">
      <c r="B51" s="664" t="s">
        <v>580</v>
      </c>
      <c r="D51" s="664"/>
      <c r="E51" s="677" t="s">
        <v>980</v>
      </c>
    </row>
    <row r="52" spans="2:5" ht="15.75">
      <c r="B52" s="664" t="s">
        <v>581</v>
      </c>
      <c r="E52" s="677" t="s">
        <v>977</v>
      </c>
    </row>
    <row r="53" spans="2:4" ht="15.75">
      <c r="B53" s="664"/>
      <c r="D53" s="664"/>
    </row>
    <row r="54" ht="15.75">
      <c r="A54" s="665" t="s">
        <v>555</v>
      </c>
    </row>
    <row r="55" spans="3:5" ht="15.75">
      <c r="C55" s="665"/>
      <c r="E55" s="670" t="s">
        <v>981</v>
      </c>
    </row>
    <row r="56" spans="1:5" ht="15.75">
      <c r="A56" s="664"/>
      <c r="E56" s="664"/>
    </row>
    <row r="57" spans="1:2" ht="15.75" hidden="1">
      <c r="A57" s="664"/>
      <c r="B57" s="664"/>
    </row>
    <row r="58" ht="15.75" hidden="1">
      <c r="A58" s="666"/>
    </row>
    <row r="59" ht="15.75" hidden="1">
      <c r="A59" s="665"/>
    </row>
    <row r="60" ht="15.75" hidden="1">
      <c r="B60" s="664"/>
    </row>
    <row r="61" ht="15.75" hidden="1">
      <c r="B61" s="664"/>
    </row>
    <row r="62" ht="15.75" hidden="1">
      <c r="B62" s="664"/>
    </row>
    <row r="63" ht="15.75" hidden="1">
      <c r="A63" s="664"/>
    </row>
    <row r="64" ht="15.75" hidden="1">
      <c r="F64" s="665"/>
    </row>
    <row r="65" ht="15.75">
      <c r="A65" s="664"/>
    </row>
    <row r="66" ht="15.75">
      <c r="A66" s="665" t="s">
        <v>189</v>
      </c>
    </row>
    <row r="67" ht="15.75">
      <c r="A67" s="665"/>
    </row>
    <row r="68" spans="1:6" ht="15.75">
      <c r="A68" s="665" t="s">
        <v>556</v>
      </c>
      <c r="E68" s="680" t="s">
        <v>511</v>
      </c>
      <c r="F68" s="665"/>
    </row>
    <row r="69" spans="1:6" ht="15.75">
      <c r="A69" s="665"/>
      <c r="B69" s="664" t="s">
        <v>578</v>
      </c>
      <c r="E69" s="686" t="s">
        <v>516</v>
      </c>
      <c r="F69" s="665"/>
    </row>
    <row r="70" spans="1:6" ht="15.75">
      <c r="A70" s="665"/>
      <c r="B70" s="664" t="s">
        <v>579</v>
      </c>
      <c r="E70" s="682" t="s">
        <v>513</v>
      </c>
      <c r="F70" s="665"/>
    </row>
    <row r="71" spans="1:6" ht="15.75">
      <c r="A71" s="665"/>
      <c r="B71" s="664" t="s">
        <v>580</v>
      </c>
      <c r="E71" s="682" t="s">
        <v>514</v>
      </c>
      <c r="F71" s="665"/>
    </row>
    <row r="72" spans="1:6" ht="15.75">
      <c r="A72" s="665"/>
      <c r="B72" s="664" t="s">
        <v>581</v>
      </c>
      <c r="E72" s="682" t="s">
        <v>515</v>
      </c>
      <c r="F72" s="665"/>
    </row>
    <row r="73" spans="1:6" ht="15.75">
      <c r="A73" s="665"/>
      <c r="E73" s="670"/>
      <c r="F73" s="665"/>
    </row>
    <row r="74" ht="15.75">
      <c r="A74" s="664"/>
    </row>
    <row r="75" spans="1:6" ht="15.75">
      <c r="A75" s="665" t="s">
        <v>557</v>
      </c>
      <c r="E75" s="680" t="s">
        <v>517</v>
      </c>
      <c r="F75" s="665"/>
    </row>
    <row r="76" spans="1:5" ht="15.75">
      <c r="A76" s="664"/>
      <c r="B76" s="672" t="s">
        <v>578</v>
      </c>
      <c r="E76" s="681" t="s">
        <v>521</v>
      </c>
    </row>
    <row r="77" spans="1:5" ht="15.75">
      <c r="A77" s="665"/>
      <c r="B77" s="674" t="s">
        <v>582</v>
      </c>
      <c r="C77" s="665"/>
      <c r="E77" s="677" t="s">
        <v>522</v>
      </c>
    </row>
    <row r="78" spans="1:2" ht="15.75">
      <c r="A78" s="667"/>
      <c r="B78" s="664" t="s">
        <v>523</v>
      </c>
    </row>
    <row r="79" spans="1:5" ht="15.75">
      <c r="A79" s="664"/>
      <c r="B79" s="669" t="s">
        <v>583</v>
      </c>
      <c r="E79" s="677" t="s">
        <v>524</v>
      </c>
    </row>
    <row r="80" ht="15.75">
      <c r="B80" s="664" t="s">
        <v>525</v>
      </c>
    </row>
    <row r="81" spans="1:2" ht="15.75">
      <c r="A81" s="668"/>
      <c r="B81" s="669" t="s">
        <v>526</v>
      </c>
    </row>
    <row r="82" spans="1:2" ht="15.75">
      <c r="A82" s="668"/>
      <c r="B82" s="669" t="s">
        <v>527</v>
      </c>
    </row>
    <row r="83" spans="1:5" ht="15.75">
      <c r="A83" s="668"/>
      <c r="B83" s="685" t="s">
        <v>584</v>
      </c>
      <c r="C83" s="685"/>
      <c r="D83" s="685"/>
      <c r="E83" s="682" t="s">
        <v>528</v>
      </c>
    </row>
    <row r="84" spans="1:2" ht="15.75">
      <c r="A84" s="668"/>
      <c r="B84" s="669" t="s">
        <v>529</v>
      </c>
    </row>
    <row r="85" spans="1:5" ht="15.75">
      <c r="A85" s="664"/>
      <c r="B85" s="669" t="s">
        <v>585</v>
      </c>
      <c r="E85" s="677" t="s">
        <v>530</v>
      </c>
    </row>
    <row r="86" ht="15.75">
      <c r="B86" s="664" t="s">
        <v>531</v>
      </c>
    </row>
    <row r="87" spans="1:5" ht="15.75">
      <c r="A87" s="672"/>
      <c r="B87" s="673" t="s">
        <v>579</v>
      </c>
      <c r="E87" s="681" t="s">
        <v>532</v>
      </c>
    </row>
    <row r="88" spans="1:2" ht="15.75" customHeight="1">
      <c r="A88" s="667"/>
      <c r="B88" s="669" t="s">
        <v>533</v>
      </c>
    </row>
    <row r="89" spans="2:5" ht="15.75">
      <c r="B89" s="672" t="s">
        <v>586</v>
      </c>
      <c r="E89" s="681" t="s">
        <v>534</v>
      </c>
    </row>
    <row r="90" spans="1:2" ht="15.75">
      <c r="A90" s="664"/>
      <c r="B90" s="669" t="s">
        <v>533</v>
      </c>
    </row>
    <row r="91" spans="1:2" ht="15.75" customHeight="1">
      <c r="A91" s="664"/>
      <c r="B91" s="669"/>
    </row>
    <row r="92" spans="1:5" ht="15.75" customHeight="1">
      <c r="A92" s="665" t="s">
        <v>558</v>
      </c>
      <c r="B92" s="669"/>
      <c r="E92" s="680" t="s">
        <v>535</v>
      </c>
    </row>
    <row r="93" spans="1:5" ht="15.75" customHeight="1">
      <c r="A93" s="664"/>
      <c r="B93" s="673" t="s">
        <v>578</v>
      </c>
      <c r="E93" s="681" t="s">
        <v>535</v>
      </c>
    </row>
    <row r="94" spans="1:2" ht="15.75" customHeight="1">
      <c r="A94" s="664"/>
      <c r="B94" s="669" t="s">
        <v>537</v>
      </c>
    </row>
    <row r="95" spans="1:2" ht="15.75" customHeight="1">
      <c r="A95" s="664"/>
      <c r="B95" s="669" t="s">
        <v>538</v>
      </c>
    </row>
    <row r="96" spans="1:2" ht="15.75" customHeight="1">
      <c r="A96" s="664"/>
      <c r="B96" s="669" t="s">
        <v>539</v>
      </c>
    </row>
    <row r="97" spans="1:6" ht="15.75" customHeight="1">
      <c r="A97" s="665"/>
      <c r="F97" s="665"/>
    </row>
    <row r="98" spans="1:5" ht="15.75" customHeight="1">
      <c r="A98" s="687" t="s">
        <v>559</v>
      </c>
      <c r="E98" s="680" t="s">
        <v>540</v>
      </c>
    </row>
    <row r="99" spans="2:5" ht="15.75" customHeight="1">
      <c r="B99" s="673" t="s">
        <v>578</v>
      </c>
      <c r="E99" s="681" t="s">
        <v>542</v>
      </c>
    </row>
    <row r="100" ht="15.75" customHeight="1">
      <c r="B100" s="669" t="s">
        <v>543</v>
      </c>
    </row>
    <row r="101" ht="15.75" customHeight="1">
      <c r="B101" s="669" t="s">
        <v>544</v>
      </c>
    </row>
    <row r="102" ht="15.75" customHeight="1">
      <c r="B102" s="669" t="s">
        <v>545</v>
      </c>
    </row>
    <row r="103" spans="2:5" ht="15.75" customHeight="1">
      <c r="B103" s="673" t="s">
        <v>579</v>
      </c>
      <c r="E103" s="681" t="s">
        <v>546</v>
      </c>
    </row>
    <row r="104" ht="15.75" customHeight="1">
      <c r="B104" s="669" t="s">
        <v>547</v>
      </c>
    </row>
    <row r="105" spans="2:5" ht="15.75" customHeight="1">
      <c r="B105" s="672" t="s">
        <v>580</v>
      </c>
      <c r="C105" s="676"/>
      <c r="D105" s="676"/>
      <c r="E105" s="684" t="s">
        <v>548</v>
      </c>
    </row>
    <row r="106" ht="15.75" customHeight="1">
      <c r="B106" s="669" t="s">
        <v>547</v>
      </c>
    </row>
    <row r="107" spans="2:5" ht="15.75" customHeight="1">
      <c r="B107" s="672" t="s">
        <v>586</v>
      </c>
      <c r="E107" s="681" t="s">
        <v>549</v>
      </c>
    </row>
    <row r="108" ht="15.75" customHeight="1">
      <c r="B108" s="669" t="s">
        <v>547</v>
      </c>
    </row>
    <row r="109" ht="15.75" customHeight="1"/>
    <row r="110" spans="1:5" ht="15.75" customHeight="1">
      <c r="A110" s="665" t="s">
        <v>560</v>
      </c>
      <c r="E110" s="680" t="s">
        <v>981</v>
      </c>
    </row>
    <row r="111" ht="15.75" customHeight="1"/>
    <row r="112" ht="15.75" customHeight="1"/>
    <row r="113" ht="15.75" customHeight="1"/>
    <row r="114" ht="15.75" customHeight="1"/>
    <row r="115" ht="15.75" customHeight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&amp;CAz önkormányzat és költségvetési szervei mérlegben szereplő eszközei és forrásai tételesen
2014.
&amp;R
A 7/2015.(IV.30.) önkormányzati rendelet 15. melléklete</oddHeader>
  </headerFooter>
  <rowBreaks count="2" manualBreakCount="2">
    <brk id="46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2"/>
  <sheetViews>
    <sheetView view="pageBreakPreview" zoomScale="75" zoomScaleNormal="75" zoomScaleSheetLayoutView="75" workbookViewId="0" topLeftCell="G1">
      <selection activeCell="D1" sqref="D1:F1"/>
    </sheetView>
  </sheetViews>
  <sheetFormatPr defaultColWidth="9.00390625" defaultRowHeight="12.75"/>
  <cols>
    <col min="1" max="1" width="8.00390625" style="279" hidden="1" customWidth="1"/>
    <col min="2" max="2" width="8.625" style="279" hidden="1" customWidth="1"/>
    <col min="3" max="3" width="7.625" style="279" hidden="1" customWidth="1"/>
    <col min="4" max="4" width="93.875" style="279" customWidth="1"/>
    <col min="5" max="5" width="8.125" style="279" hidden="1" customWidth="1"/>
    <col min="6" max="6" width="20.125" style="279" customWidth="1"/>
    <col min="7" max="7" width="18.75390625" style="279" customWidth="1"/>
    <col min="8" max="8" width="20.00390625" style="279" customWidth="1"/>
    <col min="9" max="9" width="17.375" style="279" customWidth="1"/>
    <col min="10" max="10" width="19.25390625" style="276" customWidth="1"/>
    <col min="11" max="11" width="14.75390625" style="279" customWidth="1"/>
    <col min="12" max="12" width="18.75390625" style="279" customWidth="1"/>
    <col min="13" max="14" width="9.125" style="279" customWidth="1"/>
    <col min="15" max="15" width="16.00390625" style="279" customWidth="1"/>
    <col min="16" max="16" width="6.875" style="279" customWidth="1"/>
    <col min="17" max="17" width="73.00390625" style="279" customWidth="1"/>
    <col min="18" max="23" width="9.125" style="279" customWidth="1"/>
    <col min="24" max="24" width="17.75390625" style="279" customWidth="1"/>
    <col min="25" max="16384" width="9.125" style="279" customWidth="1"/>
  </cols>
  <sheetData>
    <row r="1" spans="4:6" ht="14.25">
      <c r="D1" s="769"/>
      <c r="E1" s="770"/>
      <c r="F1" s="770"/>
    </row>
    <row r="2" spans="1:28" ht="12.75">
      <c r="A2" s="274"/>
      <c r="B2" s="274"/>
      <c r="C2" s="274"/>
      <c r="D2" s="274"/>
      <c r="E2" s="274"/>
      <c r="F2" s="274"/>
      <c r="G2" s="275"/>
      <c r="H2" s="275"/>
      <c r="I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3"/>
      <c r="W2" s="275"/>
      <c r="X2" s="275"/>
      <c r="Y2" s="277"/>
      <c r="Z2" s="275"/>
      <c r="AA2" s="278"/>
      <c r="AB2" s="275"/>
    </row>
    <row r="3" spans="1:28" ht="18.75" customHeight="1">
      <c r="A3" s="771" t="s">
        <v>984</v>
      </c>
      <c r="B3" s="771"/>
      <c r="C3" s="771"/>
      <c r="D3" s="771"/>
      <c r="E3" s="771"/>
      <c r="F3" s="771"/>
      <c r="G3" s="280"/>
      <c r="H3" s="280"/>
      <c r="I3" s="280"/>
      <c r="K3" s="280"/>
      <c r="L3" s="280"/>
      <c r="M3" s="280"/>
      <c r="N3" s="280"/>
      <c r="O3" s="280"/>
      <c r="P3" s="280"/>
      <c r="Q3" s="760"/>
      <c r="R3" s="760"/>
      <c r="S3" s="760"/>
      <c r="T3" s="760"/>
      <c r="U3" s="280"/>
      <c r="V3" s="280"/>
      <c r="W3" s="280"/>
      <c r="X3" s="275"/>
      <c r="Y3" s="280"/>
      <c r="Z3" s="281"/>
      <c r="AA3" s="281"/>
      <c r="AB3" s="282"/>
    </row>
    <row r="4" spans="1:28" ht="22.5" customHeight="1">
      <c r="A4" s="283"/>
      <c r="B4" s="284"/>
      <c r="C4" s="284"/>
      <c r="D4" s="286"/>
      <c r="E4" s="286"/>
      <c r="F4" s="284"/>
      <c r="G4" s="280"/>
      <c r="H4" s="280"/>
      <c r="I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1"/>
      <c r="AA4" s="281"/>
      <c r="AB4" s="282"/>
    </row>
    <row r="5" spans="1:28" ht="13.5" hidden="1" thickBot="1">
      <c r="A5" s="283"/>
      <c r="B5" s="283"/>
      <c r="C5" s="283"/>
      <c r="D5" s="283"/>
      <c r="E5" s="283"/>
      <c r="F5" s="287"/>
      <c r="G5" s="275"/>
      <c r="H5" s="275"/>
      <c r="I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3"/>
      <c r="W5" s="275"/>
      <c r="X5" s="275"/>
      <c r="Y5" s="275"/>
      <c r="Z5" s="275"/>
      <c r="AA5" s="275"/>
      <c r="AB5" s="275"/>
    </row>
    <row r="6" spans="1:28" ht="22.5" customHeight="1" hidden="1" thickBot="1">
      <c r="A6" s="761"/>
      <c r="B6" s="761"/>
      <c r="C6" s="762"/>
      <c r="D6" s="288"/>
      <c r="F6" s="289"/>
      <c r="G6" s="290"/>
      <c r="H6" s="290"/>
      <c r="I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1"/>
      <c r="W6" s="290"/>
      <c r="X6" s="275"/>
      <c r="Y6" s="275"/>
      <c r="Z6" s="275"/>
      <c r="AA6" s="275"/>
      <c r="AB6" s="275"/>
    </row>
    <row r="7" spans="1:28" ht="13.5" hidden="1" thickBot="1">
      <c r="A7" s="292"/>
      <c r="B7" s="292"/>
      <c r="C7" s="292"/>
      <c r="D7" s="292"/>
      <c r="E7" s="293"/>
      <c r="F7" s="294"/>
      <c r="G7" s="295"/>
      <c r="H7" s="295"/>
      <c r="I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73"/>
      <c r="W7" s="295"/>
      <c r="X7" s="275"/>
      <c r="Y7" s="275"/>
      <c r="Z7" s="275"/>
      <c r="AA7" s="275"/>
      <c r="AB7" s="275"/>
    </row>
    <row r="8" spans="1:28" ht="22.5" customHeight="1" hidden="1" thickBot="1">
      <c r="A8" s="767"/>
      <c r="B8" s="767"/>
      <c r="C8" s="768"/>
      <c r="D8" s="296"/>
      <c r="E8" s="297"/>
      <c r="F8" s="289"/>
      <c r="G8" s="275"/>
      <c r="H8" s="275"/>
      <c r="I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</row>
    <row r="9" spans="1:28" ht="13.5" thickBot="1">
      <c r="A9" s="274"/>
      <c r="B9" s="274"/>
      <c r="C9" s="274"/>
      <c r="D9" s="274"/>
      <c r="E9" s="298"/>
      <c r="F9" s="299" t="s">
        <v>1036</v>
      </c>
      <c r="G9" s="275"/>
      <c r="H9" s="275"/>
      <c r="I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3"/>
      <c r="W9" s="275"/>
      <c r="X9" s="275"/>
      <c r="Y9" s="275"/>
      <c r="Z9" s="275"/>
      <c r="AA9" s="275"/>
      <c r="AB9" s="275"/>
    </row>
    <row r="10" spans="1:28" ht="20.25" customHeight="1" thickBot="1">
      <c r="A10" s="300"/>
      <c r="B10" s="284"/>
      <c r="C10" s="284"/>
      <c r="D10" s="284"/>
      <c r="F10" s="301">
        <v>2826</v>
      </c>
      <c r="G10" s="282"/>
      <c r="H10" s="282"/>
      <c r="I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1"/>
      <c r="W10" s="282"/>
      <c r="X10" s="275"/>
      <c r="Y10" s="275"/>
      <c r="Z10" s="275"/>
      <c r="AA10" s="275"/>
      <c r="AB10" s="275"/>
    </row>
    <row r="11" spans="1:28" ht="13.5" thickBot="1">
      <c r="A11" s="283"/>
      <c r="B11" s="283"/>
      <c r="C11" s="283"/>
      <c r="D11" s="283"/>
      <c r="E11" s="283"/>
      <c r="F11" s="283"/>
      <c r="G11" s="275"/>
      <c r="H11" s="275"/>
      <c r="I11" s="275"/>
      <c r="J11" s="634" t="s">
        <v>600</v>
      </c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3"/>
      <c r="W11" s="275"/>
      <c r="X11" s="275"/>
      <c r="Y11" s="275"/>
      <c r="Z11" s="275"/>
      <c r="AA11" s="275"/>
      <c r="AB11" s="275"/>
    </row>
    <row r="12" spans="1:28" ht="15" customHeight="1" hidden="1">
      <c r="A12" s="283"/>
      <c r="B12" s="283"/>
      <c r="C12" s="283"/>
      <c r="D12" s="283"/>
      <c r="E12" s="283"/>
      <c r="F12" s="283"/>
      <c r="G12" s="275"/>
      <c r="H12" s="275"/>
      <c r="I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3"/>
      <c r="W12" s="275"/>
      <c r="X12" s="275"/>
      <c r="Y12" s="275"/>
      <c r="Z12" s="275"/>
      <c r="AA12" s="275"/>
      <c r="AB12" s="275"/>
    </row>
    <row r="13" spans="1:28" ht="15" customHeight="1" hidden="1">
      <c r="A13" s="283"/>
      <c r="B13" s="283"/>
      <c r="C13" s="283"/>
      <c r="D13" s="283"/>
      <c r="E13" s="283"/>
      <c r="F13" s="283"/>
      <c r="G13" s="275"/>
      <c r="H13" s="275"/>
      <c r="I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3"/>
      <c r="W13" s="275"/>
      <c r="X13" s="275"/>
      <c r="Y13" s="275"/>
      <c r="Z13" s="275"/>
      <c r="AA13" s="275"/>
      <c r="AB13" s="275"/>
    </row>
    <row r="14" spans="1:28" ht="12.75" hidden="1">
      <c r="A14" s="302"/>
      <c r="B14" s="303"/>
      <c r="C14" s="303"/>
      <c r="D14" s="303"/>
      <c r="E14" s="303"/>
      <c r="F14" s="304"/>
      <c r="G14" s="275"/>
      <c r="H14" s="275"/>
      <c r="I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3"/>
      <c r="W14" s="275"/>
      <c r="X14" s="275"/>
      <c r="Y14" s="275"/>
      <c r="Z14" s="275"/>
      <c r="AA14" s="275"/>
      <c r="AB14" s="275"/>
    </row>
    <row r="15" spans="1:28" ht="15.75" hidden="1">
      <c r="A15" s="305"/>
      <c r="B15" s="305"/>
      <c r="C15" s="306"/>
      <c r="D15" s="307"/>
      <c r="E15" s="308"/>
      <c r="F15" s="306"/>
      <c r="G15" s="275"/>
      <c r="H15" s="275"/>
      <c r="I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3"/>
      <c r="W15" s="275"/>
      <c r="X15" s="275"/>
      <c r="Y15" s="275"/>
      <c r="Z15" s="275"/>
      <c r="AA15" s="275"/>
      <c r="AB15" s="275"/>
    </row>
    <row r="16" spans="1:28" ht="16.5" hidden="1" thickBot="1">
      <c r="A16" s="305"/>
      <c r="B16" s="309"/>
      <c r="C16" s="309"/>
      <c r="D16" s="310"/>
      <c r="E16" s="305"/>
      <c r="F16" s="305"/>
      <c r="G16" s="275"/>
      <c r="H16" s="275"/>
      <c r="I16" s="275"/>
      <c r="K16" s="275"/>
      <c r="L16" s="275"/>
      <c r="M16" s="275"/>
      <c r="N16" s="275"/>
      <c r="O16" s="275"/>
      <c r="P16" s="277"/>
      <c r="Q16" s="275"/>
      <c r="R16" s="275"/>
      <c r="S16" s="275"/>
      <c r="T16" s="275"/>
      <c r="U16" s="275"/>
      <c r="V16" s="273"/>
      <c r="W16" s="275"/>
      <c r="X16" s="275"/>
      <c r="Y16" s="275"/>
      <c r="Z16" s="275"/>
      <c r="AA16" s="275"/>
      <c r="AB16" s="275"/>
    </row>
    <row r="17" spans="1:28" ht="15" customHeight="1" hidden="1" thickBot="1">
      <c r="A17" s="311"/>
      <c r="B17" s="763" t="s">
        <v>805</v>
      </c>
      <c r="C17" s="764"/>
      <c r="D17" s="764"/>
      <c r="E17" s="285" t="s">
        <v>845</v>
      </c>
      <c r="F17" s="428"/>
      <c r="G17" s="428"/>
      <c r="H17" s="428" t="s">
        <v>806</v>
      </c>
      <c r="I17" s="428"/>
      <c r="J17" s="428" t="s">
        <v>806</v>
      </c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312"/>
      <c r="W17" s="275"/>
      <c r="X17" s="275"/>
      <c r="Y17" s="275"/>
      <c r="Z17" s="275"/>
      <c r="AA17" s="275"/>
      <c r="AB17" s="275"/>
    </row>
    <row r="18" spans="1:28" ht="106.5" customHeight="1" thickBot="1">
      <c r="A18" s="313"/>
      <c r="B18" s="765"/>
      <c r="C18" s="766"/>
      <c r="D18" s="351" t="s">
        <v>699</v>
      </c>
      <c r="E18" s="427" t="s">
        <v>846</v>
      </c>
      <c r="F18" s="627" t="s">
        <v>917</v>
      </c>
      <c r="G18" s="627" t="s">
        <v>918</v>
      </c>
      <c r="H18" s="627" t="s">
        <v>919</v>
      </c>
      <c r="I18" s="627" t="s">
        <v>938</v>
      </c>
      <c r="J18" s="627" t="s">
        <v>942</v>
      </c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312"/>
      <c r="W18" s="275"/>
      <c r="X18" s="275"/>
      <c r="Y18" s="275"/>
      <c r="Z18" s="275"/>
      <c r="AA18" s="275"/>
      <c r="AB18" s="275"/>
    </row>
    <row r="19" spans="1:28" ht="33" customHeight="1">
      <c r="A19" s="629"/>
      <c r="B19" s="311"/>
      <c r="C19" s="311"/>
      <c r="D19" s="633" t="s">
        <v>924</v>
      </c>
      <c r="E19" s="630"/>
      <c r="F19" s="635"/>
      <c r="G19" s="635"/>
      <c r="H19" s="635"/>
      <c r="I19" s="635"/>
      <c r="J19" s="636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312"/>
      <c r="W19" s="275"/>
      <c r="X19" s="275"/>
      <c r="Y19" s="275"/>
      <c r="Z19" s="275"/>
      <c r="AA19" s="275"/>
      <c r="AB19" s="275"/>
    </row>
    <row r="20" spans="1:28" ht="29.25" customHeight="1">
      <c r="A20" s="314"/>
      <c r="B20" s="315"/>
      <c r="C20" s="316"/>
      <c r="D20" s="350" t="s">
        <v>916</v>
      </c>
      <c r="E20" s="352"/>
      <c r="F20" s="637">
        <v>102419470</v>
      </c>
      <c r="G20" s="647">
        <v>102419470</v>
      </c>
      <c r="H20" s="647">
        <v>102419470</v>
      </c>
      <c r="I20" s="650">
        <v>0</v>
      </c>
      <c r="J20" s="645">
        <f>H20-F20</f>
        <v>0</v>
      </c>
      <c r="K20" s="275"/>
      <c r="L20" s="275"/>
      <c r="M20" s="275"/>
      <c r="N20" s="275"/>
      <c r="O20" s="275"/>
      <c r="P20" s="318"/>
      <c r="Q20" s="275"/>
      <c r="R20" s="275"/>
      <c r="S20" s="275"/>
      <c r="T20" s="275"/>
      <c r="U20" s="275"/>
      <c r="V20" s="312"/>
      <c r="W20" s="275"/>
      <c r="X20" s="275"/>
      <c r="Y20" s="275"/>
      <c r="Z20" s="275"/>
      <c r="AA20" s="275"/>
      <c r="AB20" s="275"/>
    </row>
    <row r="21" spans="1:28" ht="15" customHeight="1">
      <c r="A21" s="314"/>
      <c r="B21" s="315"/>
      <c r="C21" s="316"/>
      <c r="D21" s="341" t="s">
        <v>921</v>
      </c>
      <c r="E21" s="319"/>
      <c r="F21" s="637">
        <v>39432160</v>
      </c>
      <c r="G21" s="647">
        <v>38250667</v>
      </c>
      <c r="H21" s="647">
        <v>38250667</v>
      </c>
      <c r="I21" s="650">
        <v>0</v>
      </c>
      <c r="J21" s="646">
        <f>H21-F21</f>
        <v>-1181493</v>
      </c>
      <c r="K21" s="275"/>
      <c r="L21" s="275"/>
      <c r="M21" s="275"/>
      <c r="N21" s="275"/>
      <c r="O21" s="275"/>
      <c r="P21" s="318"/>
      <c r="Q21" s="275"/>
      <c r="R21" s="275"/>
      <c r="S21" s="275"/>
      <c r="T21" s="275"/>
      <c r="U21" s="275"/>
      <c r="V21" s="312"/>
      <c r="W21" s="275"/>
      <c r="X21" s="275"/>
      <c r="Y21" s="275"/>
      <c r="Z21" s="275"/>
      <c r="AA21" s="275"/>
      <c r="AB21" s="275"/>
    </row>
    <row r="22" spans="1:28" ht="15" customHeight="1">
      <c r="A22" s="314"/>
      <c r="B22" s="315"/>
      <c r="C22" s="316"/>
      <c r="D22" s="341" t="s">
        <v>920</v>
      </c>
      <c r="E22" s="319"/>
      <c r="F22" s="637">
        <v>5978610</v>
      </c>
      <c r="G22" s="647">
        <v>5435100</v>
      </c>
      <c r="H22" s="647">
        <v>5435100</v>
      </c>
      <c r="I22" s="650">
        <v>0</v>
      </c>
      <c r="J22" s="646">
        <f>H22-F22</f>
        <v>-543510</v>
      </c>
      <c r="K22" s="275"/>
      <c r="L22" s="275"/>
      <c r="M22" s="275"/>
      <c r="N22" s="275"/>
      <c r="O22" s="275"/>
      <c r="P22" s="318"/>
      <c r="Q22" s="275"/>
      <c r="R22" s="275"/>
      <c r="S22" s="275"/>
      <c r="T22" s="275"/>
      <c r="U22" s="275"/>
      <c r="V22" s="312"/>
      <c r="W22" s="275"/>
      <c r="X22" s="275"/>
      <c r="Y22" s="275"/>
      <c r="Z22" s="275"/>
      <c r="AA22" s="275"/>
      <c r="AB22" s="275"/>
    </row>
    <row r="23" spans="1:28" ht="15" customHeight="1">
      <c r="A23" s="314"/>
      <c r="B23" s="315"/>
      <c r="C23" s="316"/>
      <c r="D23" s="341" t="s">
        <v>922</v>
      </c>
      <c r="E23" s="319"/>
      <c r="F23" s="637">
        <v>15743920</v>
      </c>
      <c r="G23" s="647">
        <v>15384880</v>
      </c>
      <c r="H23" s="647">
        <v>14465059</v>
      </c>
      <c r="I23" s="650">
        <v>0</v>
      </c>
      <c r="J23" s="646">
        <f>H23-F23</f>
        <v>-1278861</v>
      </c>
      <c r="K23" s="275"/>
      <c r="L23" s="275"/>
      <c r="M23" s="275"/>
      <c r="N23" s="275"/>
      <c r="O23" s="275"/>
      <c r="P23" s="318"/>
      <c r="Q23" s="275"/>
      <c r="R23" s="275"/>
      <c r="S23" s="275"/>
      <c r="T23" s="275"/>
      <c r="U23" s="275"/>
      <c r="V23" s="312"/>
      <c r="W23" s="275"/>
      <c r="X23" s="275"/>
      <c r="Y23" s="275"/>
      <c r="Z23" s="275"/>
      <c r="AA23" s="275"/>
      <c r="AB23" s="275"/>
    </row>
    <row r="24" spans="1:28" ht="15" customHeight="1">
      <c r="A24" s="314"/>
      <c r="B24" s="315"/>
      <c r="C24" s="316"/>
      <c r="D24" s="342" t="s">
        <v>923</v>
      </c>
      <c r="E24" s="320"/>
      <c r="F24" s="638">
        <f>F20+F21+F22+F23</f>
        <v>163574160</v>
      </c>
      <c r="G24" s="648">
        <f>G20+G21+G22+G23</f>
        <v>161490117</v>
      </c>
      <c r="H24" s="648">
        <f>H20+H21+H22+H23</f>
        <v>160570296</v>
      </c>
      <c r="I24" s="650">
        <v>0</v>
      </c>
      <c r="J24" s="628">
        <f>J20+J21+J22+J23</f>
        <v>-3003864</v>
      </c>
      <c r="K24" s="275"/>
      <c r="L24" s="275"/>
      <c r="M24" s="275"/>
      <c r="N24" s="275"/>
      <c r="O24" s="275"/>
      <c r="P24" s="318"/>
      <c r="Q24" s="275"/>
      <c r="R24" s="275"/>
      <c r="S24" s="275"/>
      <c r="T24" s="275"/>
      <c r="U24" s="275"/>
      <c r="V24" s="312"/>
      <c r="W24" s="275"/>
      <c r="X24" s="275"/>
      <c r="Y24" s="275"/>
      <c r="Z24" s="275"/>
      <c r="AA24" s="275"/>
      <c r="AB24" s="275"/>
    </row>
    <row r="25" spans="1:28" ht="15" customHeight="1">
      <c r="A25" s="314"/>
      <c r="B25" s="315"/>
      <c r="C25" s="316"/>
      <c r="D25" s="341"/>
      <c r="E25" s="319"/>
      <c r="F25" s="637"/>
      <c r="G25" s="647"/>
      <c r="H25" s="647"/>
      <c r="I25" s="650">
        <v>0</v>
      </c>
      <c r="J25" s="628"/>
      <c r="K25" s="275"/>
      <c r="L25" s="275"/>
      <c r="M25" s="275"/>
      <c r="N25" s="275"/>
      <c r="O25" s="275"/>
      <c r="P25" s="318"/>
      <c r="Q25" s="275"/>
      <c r="R25" s="275"/>
      <c r="S25" s="275"/>
      <c r="T25" s="275"/>
      <c r="U25" s="275"/>
      <c r="V25" s="312"/>
      <c r="W25" s="275"/>
      <c r="X25" s="275"/>
      <c r="Y25" s="277"/>
      <c r="Z25" s="275"/>
      <c r="AA25" s="275"/>
      <c r="AB25" s="275"/>
    </row>
    <row r="26" spans="1:28" ht="15" customHeight="1">
      <c r="A26" s="314"/>
      <c r="B26" s="315"/>
      <c r="C26" s="316"/>
      <c r="D26" s="342" t="s">
        <v>932</v>
      </c>
      <c r="E26" s="319"/>
      <c r="F26" s="637"/>
      <c r="G26" s="647"/>
      <c r="H26" s="647"/>
      <c r="I26" s="650">
        <v>0</v>
      </c>
      <c r="J26" s="628"/>
      <c r="K26" s="275"/>
      <c r="L26" s="275"/>
      <c r="M26" s="275"/>
      <c r="N26" s="275"/>
      <c r="O26" s="275"/>
      <c r="P26" s="318"/>
      <c r="Q26" s="275"/>
      <c r="R26" s="275"/>
      <c r="S26" s="275"/>
      <c r="T26" s="275"/>
      <c r="U26" s="275"/>
      <c r="V26" s="312"/>
      <c r="W26" s="275"/>
      <c r="X26" s="275"/>
      <c r="Y26" s="277"/>
      <c r="Z26" s="275"/>
      <c r="AA26" s="275"/>
      <c r="AB26" s="275"/>
    </row>
    <row r="27" spans="1:28" ht="15" customHeight="1">
      <c r="A27" s="314"/>
      <c r="B27" s="315"/>
      <c r="C27" s="316"/>
      <c r="D27" s="348" t="s">
        <v>925</v>
      </c>
      <c r="E27" s="319"/>
      <c r="F27" s="637">
        <v>1430000</v>
      </c>
      <c r="G27" s="647">
        <v>1430000</v>
      </c>
      <c r="H27" s="647">
        <v>1430000</v>
      </c>
      <c r="I27" s="650">
        <v>0</v>
      </c>
      <c r="J27" s="631">
        <f>H27-F27</f>
        <v>0</v>
      </c>
      <c r="K27" s="275"/>
      <c r="L27" s="275"/>
      <c r="M27" s="275"/>
      <c r="N27" s="275"/>
      <c r="O27" s="275"/>
      <c r="P27" s="318"/>
      <c r="Q27" s="275"/>
      <c r="R27" s="275"/>
      <c r="S27" s="275"/>
      <c r="T27" s="275"/>
      <c r="U27" s="275"/>
      <c r="V27" s="312"/>
      <c r="W27" s="275"/>
      <c r="X27" s="275"/>
      <c r="Y27" s="277"/>
      <c r="Z27" s="275"/>
      <c r="AA27" s="275"/>
      <c r="AB27" s="275"/>
    </row>
    <row r="28" spans="1:28" ht="15" customHeight="1">
      <c r="A28" s="314"/>
      <c r="B28" s="315"/>
      <c r="C28" s="316"/>
      <c r="D28" s="348" t="s">
        <v>926</v>
      </c>
      <c r="E28" s="319"/>
      <c r="F28" s="637">
        <v>297000</v>
      </c>
      <c r="G28" s="647">
        <v>297000</v>
      </c>
      <c r="H28" s="647">
        <v>297000</v>
      </c>
      <c r="I28" s="650">
        <v>0</v>
      </c>
      <c r="J28" s="631">
        <f aca="true" t="shared" si="0" ref="J28:J40">H28-F28</f>
        <v>0</v>
      </c>
      <c r="K28" s="275"/>
      <c r="L28" s="275"/>
      <c r="M28" s="275"/>
      <c r="N28" s="275"/>
      <c r="O28" s="275"/>
      <c r="P28" s="318"/>
      <c r="Q28" s="275"/>
      <c r="R28" s="275"/>
      <c r="S28" s="275"/>
      <c r="T28" s="275"/>
      <c r="U28" s="275"/>
      <c r="V28" s="312"/>
      <c r="W28" s="275"/>
      <c r="X28" s="275"/>
      <c r="Y28" s="277"/>
      <c r="Z28" s="275"/>
      <c r="AA28" s="275"/>
      <c r="AB28" s="275"/>
    </row>
    <row r="29" spans="1:28" ht="15" customHeight="1">
      <c r="A29" s="314"/>
      <c r="B29" s="315"/>
      <c r="C29" s="316"/>
      <c r="D29" s="348" t="s">
        <v>927</v>
      </c>
      <c r="E29" s="319"/>
      <c r="F29" s="637">
        <v>235966</v>
      </c>
      <c r="G29" s="647">
        <v>235966</v>
      </c>
      <c r="H29" s="647">
        <v>235966</v>
      </c>
      <c r="I29" s="650">
        <v>0</v>
      </c>
      <c r="J29" s="631">
        <f t="shared" si="0"/>
        <v>0</v>
      </c>
      <c r="K29" s="275"/>
      <c r="L29" s="275"/>
      <c r="M29" s="275"/>
      <c r="N29" s="275"/>
      <c r="O29" s="275"/>
      <c r="P29" s="318"/>
      <c r="Q29" s="275"/>
      <c r="R29" s="275"/>
      <c r="S29" s="275"/>
      <c r="T29" s="275"/>
      <c r="U29" s="275"/>
      <c r="V29" s="312"/>
      <c r="W29" s="275"/>
      <c r="X29" s="275"/>
      <c r="Y29" s="278"/>
      <c r="Z29" s="275"/>
      <c r="AA29" s="275"/>
      <c r="AB29" s="275"/>
    </row>
    <row r="30" spans="1:28" ht="15" customHeight="1">
      <c r="A30" s="314"/>
      <c r="B30" s="315"/>
      <c r="C30" s="316"/>
      <c r="D30" s="348" t="s">
        <v>928</v>
      </c>
      <c r="E30" s="319"/>
      <c r="F30" s="639">
        <v>26550</v>
      </c>
      <c r="G30" s="649">
        <v>26550</v>
      </c>
      <c r="H30" s="649">
        <v>26550</v>
      </c>
      <c r="I30" s="650">
        <v>0</v>
      </c>
      <c r="J30" s="631">
        <f t="shared" si="0"/>
        <v>0</v>
      </c>
      <c r="K30" s="275"/>
      <c r="L30" s="275"/>
      <c r="M30" s="275"/>
      <c r="N30" s="275"/>
      <c r="O30" s="275"/>
      <c r="P30" s="318"/>
      <c r="Q30" s="275"/>
      <c r="R30" s="275"/>
      <c r="S30" s="275"/>
      <c r="T30" s="275"/>
      <c r="U30" s="275"/>
      <c r="V30" s="312"/>
      <c r="W30" s="275"/>
      <c r="X30" s="275"/>
      <c r="Y30" s="278"/>
      <c r="Z30" s="278"/>
      <c r="AA30" s="275"/>
      <c r="AB30" s="275"/>
    </row>
    <row r="31" spans="1:28" ht="15" customHeight="1">
      <c r="A31" s="314"/>
      <c r="B31" s="315"/>
      <c r="C31" s="316"/>
      <c r="D31" s="341" t="s">
        <v>929</v>
      </c>
      <c r="E31" s="320"/>
      <c r="F31" s="639">
        <v>3444556</v>
      </c>
      <c r="G31" s="649">
        <v>3444556</v>
      </c>
      <c r="H31" s="649">
        <v>3444556</v>
      </c>
      <c r="I31" s="650">
        <v>0</v>
      </c>
      <c r="J31" s="631">
        <f t="shared" si="0"/>
        <v>0</v>
      </c>
      <c r="K31" s="275"/>
      <c r="L31" s="275"/>
      <c r="M31" s="275"/>
      <c r="N31" s="275"/>
      <c r="O31" s="275"/>
      <c r="P31" s="318"/>
      <c r="Q31" s="275"/>
      <c r="R31" s="275"/>
      <c r="S31" s="275"/>
      <c r="T31" s="275"/>
      <c r="U31" s="275"/>
      <c r="V31" s="312"/>
      <c r="W31" s="275"/>
      <c r="X31" s="275"/>
      <c r="Y31" s="278"/>
      <c r="Z31" s="278"/>
      <c r="AA31" s="275"/>
      <c r="AB31" s="275"/>
    </row>
    <row r="32" spans="1:28" ht="15" customHeight="1">
      <c r="A32" s="314"/>
      <c r="B32" s="315"/>
      <c r="C32" s="316"/>
      <c r="D32" s="341" t="s">
        <v>930</v>
      </c>
      <c r="E32" s="343"/>
      <c r="F32" s="640">
        <v>17547060</v>
      </c>
      <c r="G32" s="643">
        <v>17547060</v>
      </c>
      <c r="H32" s="643">
        <v>17547060</v>
      </c>
      <c r="I32" s="650">
        <v>0</v>
      </c>
      <c r="J32" s="631">
        <f t="shared" si="0"/>
        <v>0</v>
      </c>
      <c r="K32" s="275"/>
      <c r="L32" s="275"/>
      <c r="M32" s="275"/>
      <c r="N32" s="275"/>
      <c r="O32" s="275"/>
      <c r="P32" s="318"/>
      <c r="Q32" s="275"/>
      <c r="R32" s="275"/>
      <c r="S32" s="275"/>
      <c r="T32" s="275"/>
      <c r="U32" s="275"/>
      <c r="V32" s="312"/>
      <c r="W32" s="275"/>
      <c r="X32" s="275"/>
      <c r="Y32" s="275"/>
      <c r="Z32" s="275"/>
      <c r="AA32" s="275"/>
      <c r="AB32" s="275"/>
    </row>
    <row r="33" spans="1:28" ht="15" customHeight="1">
      <c r="A33" s="314"/>
      <c r="B33" s="315"/>
      <c r="C33" s="316"/>
      <c r="D33" s="348" t="s">
        <v>931</v>
      </c>
      <c r="E33" s="340"/>
      <c r="F33" s="640">
        <v>3221640</v>
      </c>
      <c r="G33" s="643">
        <v>3221640</v>
      </c>
      <c r="H33" s="643">
        <v>3221640</v>
      </c>
      <c r="I33" s="650">
        <v>0</v>
      </c>
      <c r="J33" s="631">
        <f t="shared" si="0"/>
        <v>0</v>
      </c>
      <c r="K33" s="275"/>
      <c r="L33" s="275"/>
      <c r="M33" s="275"/>
      <c r="N33" s="275"/>
      <c r="O33" s="275"/>
      <c r="P33" s="318"/>
      <c r="Q33" s="275"/>
      <c r="R33" s="275"/>
      <c r="S33" s="275"/>
      <c r="T33" s="275"/>
      <c r="U33" s="275"/>
      <c r="V33" s="312"/>
      <c r="W33" s="275"/>
      <c r="X33" s="275"/>
      <c r="Y33" s="275"/>
      <c r="Z33" s="275"/>
      <c r="AA33" s="321"/>
      <c r="AB33" s="322"/>
    </row>
    <row r="34" spans="1:28" ht="15" customHeight="1">
      <c r="A34" s="314"/>
      <c r="B34" s="315"/>
      <c r="C34" s="316"/>
      <c r="D34" s="341" t="s">
        <v>933</v>
      </c>
      <c r="E34" s="340"/>
      <c r="F34" s="640">
        <v>1556000</v>
      </c>
      <c r="G34" s="643">
        <v>1556000</v>
      </c>
      <c r="H34" s="643">
        <v>1556000</v>
      </c>
      <c r="I34" s="650">
        <v>0</v>
      </c>
      <c r="J34" s="631">
        <f t="shared" si="0"/>
        <v>0</v>
      </c>
      <c r="K34" s="275"/>
      <c r="L34" s="275"/>
      <c r="M34" s="275"/>
      <c r="N34" s="275"/>
      <c r="O34" s="275"/>
      <c r="P34" s="318"/>
      <c r="Q34" s="275"/>
      <c r="R34" s="275"/>
      <c r="S34" s="275"/>
      <c r="T34" s="275"/>
      <c r="U34" s="275"/>
      <c r="V34" s="312"/>
      <c r="W34" s="275"/>
      <c r="X34" s="275"/>
      <c r="Y34" s="275"/>
      <c r="Z34" s="275"/>
      <c r="AA34" s="321"/>
      <c r="AB34" s="322"/>
    </row>
    <row r="35" spans="1:28" ht="15" customHeight="1">
      <c r="A35" s="314"/>
      <c r="B35" s="315"/>
      <c r="C35" s="316"/>
      <c r="D35" s="341" t="s">
        <v>934</v>
      </c>
      <c r="E35" s="340"/>
      <c r="F35" s="640">
        <v>136206</v>
      </c>
      <c r="G35" s="643">
        <v>135081</v>
      </c>
      <c r="H35" s="643">
        <v>135081</v>
      </c>
      <c r="I35" s="650">
        <v>0</v>
      </c>
      <c r="J35" s="645">
        <f t="shared" si="0"/>
        <v>-1125</v>
      </c>
      <c r="K35" s="275"/>
      <c r="L35" s="275"/>
      <c r="M35" s="275"/>
      <c r="N35" s="275"/>
      <c r="O35" s="275"/>
      <c r="P35" s="318"/>
      <c r="Q35" s="275"/>
      <c r="R35" s="275"/>
      <c r="S35" s="275"/>
      <c r="T35" s="275"/>
      <c r="U35" s="275"/>
      <c r="V35" s="312"/>
      <c r="W35" s="275"/>
      <c r="X35" s="275"/>
      <c r="Y35" s="275"/>
      <c r="Z35" s="275"/>
      <c r="AA35" s="321"/>
      <c r="AB35" s="322"/>
    </row>
    <row r="36" spans="1:28" ht="15" customHeight="1">
      <c r="A36" s="314"/>
      <c r="B36" s="315"/>
      <c r="C36" s="316"/>
      <c r="D36" s="344" t="s">
        <v>935</v>
      </c>
      <c r="E36" s="353"/>
      <c r="F36" s="640">
        <v>2398141</v>
      </c>
      <c r="G36" s="643">
        <v>2398141</v>
      </c>
      <c r="H36" s="643">
        <v>2398141</v>
      </c>
      <c r="I36" s="650">
        <v>0</v>
      </c>
      <c r="J36" s="631">
        <f t="shared" si="0"/>
        <v>0</v>
      </c>
      <c r="K36" s="275"/>
      <c r="L36" s="275"/>
      <c r="M36" s="275"/>
      <c r="N36" s="275"/>
      <c r="O36" s="275"/>
      <c r="P36" s="318"/>
      <c r="Q36" s="275"/>
      <c r="R36" s="275"/>
      <c r="S36" s="275"/>
      <c r="T36" s="275"/>
      <c r="U36" s="275"/>
      <c r="V36" s="312"/>
      <c r="W36" s="275"/>
      <c r="X36" s="275"/>
      <c r="Y36" s="275"/>
      <c r="Z36" s="275"/>
      <c r="AA36" s="321"/>
      <c r="AB36" s="322"/>
    </row>
    <row r="37" spans="1:28" ht="36" customHeight="1">
      <c r="A37" s="314"/>
      <c r="B37" s="315"/>
      <c r="C37" s="316"/>
      <c r="D37" s="632" t="s">
        <v>936</v>
      </c>
      <c r="E37" s="353"/>
      <c r="F37" s="640">
        <v>1010000</v>
      </c>
      <c r="G37" s="643">
        <v>1010000</v>
      </c>
      <c r="H37" s="643">
        <v>1010000</v>
      </c>
      <c r="I37" s="650">
        <v>0</v>
      </c>
      <c r="J37" s="631">
        <f t="shared" si="0"/>
        <v>0</v>
      </c>
      <c r="K37" s="275"/>
      <c r="L37" s="275"/>
      <c r="M37" s="275"/>
      <c r="N37" s="275"/>
      <c r="O37" s="275"/>
      <c r="P37" s="318"/>
      <c r="Q37" s="275"/>
      <c r="R37" s="275"/>
      <c r="S37" s="275"/>
      <c r="T37" s="275"/>
      <c r="U37" s="275"/>
      <c r="V37" s="312"/>
      <c r="W37" s="275"/>
      <c r="X37" s="275"/>
      <c r="Y37" s="275"/>
      <c r="Z37" s="275"/>
      <c r="AA37" s="321"/>
      <c r="AB37" s="322"/>
    </row>
    <row r="38" spans="1:28" ht="31.5" customHeight="1">
      <c r="A38" s="314"/>
      <c r="B38" s="315"/>
      <c r="C38" s="316"/>
      <c r="D38" s="347" t="s">
        <v>937</v>
      </c>
      <c r="E38" s="353"/>
      <c r="F38" s="640">
        <v>6073983</v>
      </c>
      <c r="G38" s="643">
        <v>6073983</v>
      </c>
      <c r="H38" s="642">
        <v>0</v>
      </c>
      <c r="I38" s="651">
        <v>6073983</v>
      </c>
      <c r="J38" s="631">
        <v>0</v>
      </c>
      <c r="K38" s="275"/>
      <c r="L38" s="275"/>
      <c r="M38" s="275"/>
      <c r="N38" s="275"/>
      <c r="O38" s="323"/>
      <c r="P38" s="318"/>
      <c r="Q38" s="275"/>
      <c r="R38" s="275"/>
      <c r="S38" s="275"/>
      <c r="T38" s="275"/>
      <c r="U38" s="275"/>
      <c r="V38" s="312"/>
      <c r="W38" s="275"/>
      <c r="X38" s="275"/>
      <c r="Y38" s="275"/>
      <c r="Z38" s="275"/>
      <c r="AA38" s="321"/>
      <c r="AB38" s="322"/>
    </row>
    <row r="39" spans="1:28" ht="35.25" customHeight="1">
      <c r="A39" s="314"/>
      <c r="B39" s="315"/>
      <c r="C39" s="316"/>
      <c r="D39" s="632" t="s">
        <v>939</v>
      </c>
      <c r="E39" s="353"/>
      <c r="F39" s="640">
        <v>600075</v>
      </c>
      <c r="G39" s="643">
        <v>600075</v>
      </c>
      <c r="H39" s="643">
        <v>600075</v>
      </c>
      <c r="I39" s="650">
        <v>0</v>
      </c>
      <c r="J39" s="631">
        <f t="shared" si="0"/>
        <v>0</v>
      </c>
      <c r="K39" s="278"/>
      <c r="L39" s="324"/>
      <c r="M39" s="275"/>
      <c r="N39" s="275"/>
      <c r="O39" s="275"/>
      <c r="P39" s="318"/>
      <c r="Q39" s="275"/>
      <c r="R39" s="275"/>
      <c r="S39" s="275"/>
      <c r="T39" s="275"/>
      <c r="U39" s="275"/>
      <c r="V39" s="312"/>
      <c r="W39" s="275"/>
      <c r="X39" s="325"/>
      <c r="Y39" s="275"/>
      <c r="Z39" s="275"/>
      <c r="AA39" s="321"/>
      <c r="AB39" s="322"/>
    </row>
    <row r="40" spans="1:28" ht="15" customHeight="1">
      <c r="A40" s="314"/>
      <c r="B40" s="315"/>
      <c r="C40" s="316"/>
      <c r="D40" s="348" t="s">
        <v>940</v>
      </c>
      <c r="E40" s="353"/>
      <c r="F40" s="640">
        <v>325000</v>
      </c>
      <c r="G40" s="643">
        <v>325000</v>
      </c>
      <c r="H40" s="643">
        <v>325000</v>
      </c>
      <c r="I40" s="650">
        <v>0</v>
      </c>
      <c r="J40" s="631">
        <f t="shared" si="0"/>
        <v>0</v>
      </c>
      <c r="K40" s="275"/>
      <c r="L40" s="275"/>
      <c r="M40" s="275"/>
      <c r="N40" s="275"/>
      <c r="O40" s="275"/>
      <c r="P40" s="318"/>
      <c r="Q40" s="275"/>
      <c r="R40" s="275"/>
      <c r="S40" s="275"/>
      <c r="T40" s="275"/>
      <c r="U40" s="275"/>
      <c r="V40" s="312"/>
      <c r="W40" s="275"/>
      <c r="X40" s="275"/>
      <c r="Y40" s="275"/>
      <c r="Z40" s="275"/>
      <c r="AA40" s="321"/>
      <c r="AB40" s="322"/>
    </row>
    <row r="41" spans="1:28" ht="15" customHeight="1">
      <c r="A41" s="314"/>
      <c r="B41" s="315"/>
      <c r="C41" s="316"/>
      <c r="D41" s="345" t="s">
        <v>941</v>
      </c>
      <c r="E41" s="353"/>
      <c r="F41" s="641">
        <f>SUM(F27:F40)</f>
        <v>38302177</v>
      </c>
      <c r="G41" s="644">
        <f>SUM(G27:G40)</f>
        <v>38301052</v>
      </c>
      <c r="H41" s="644">
        <f>SUM(H27:H40)</f>
        <v>32227069</v>
      </c>
      <c r="I41" s="652">
        <f>SUM(I27:I40)</f>
        <v>6073983</v>
      </c>
      <c r="J41" s="346">
        <f>SUM(J27:J40)</f>
        <v>-1125</v>
      </c>
      <c r="K41" s="326"/>
      <c r="L41" s="275"/>
      <c r="M41" s="275"/>
      <c r="N41" s="275"/>
      <c r="O41" s="275"/>
      <c r="P41" s="318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321"/>
      <c r="AB41" s="322"/>
    </row>
    <row r="42" spans="1:28" ht="15" customHeight="1" thickBot="1">
      <c r="A42" s="314"/>
      <c r="B42" s="315"/>
      <c r="C42" s="316"/>
      <c r="D42" s="345"/>
      <c r="E42" s="353"/>
      <c r="F42" s="641"/>
      <c r="G42" s="644"/>
      <c r="H42" s="644"/>
      <c r="I42" s="652"/>
      <c r="J42" s="657"/>
      <c r="K42" s="275"/>
      <c r="L42" s="275"/>
      <c r="M42" s="275"/>
      <c r="N42" s="275"/>
      <c r="O42" s="275"/>
      <c r="P42" s="318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321"/>
      <c r="AB42" s="322"/>
    </row>
    <row r="43" spans="1:28" ht="15" customHeight="1" thickBot="1">
      <c r="A43" s="314"/>
      <c r="B43" s="315"/>
      <c r="C43" s="316"/>
      <c r="D43" s="349" t="s">
        <v>943</v>
      </c>
      <c r="E43" s="354"/>
      <c r="F43" s="641">
        <f>F41+F24</f>
        <v>201876337</v>
      </c>
      <c r="G43" s="644">
        <f>G41+G24</f>
        <v>199791169</v>
      </c>
      <c r="H43" s="644">
        <f>H41+H24</f>
        <v>192797365</v>
      </c>
      <c r="I43" s="652">
        <f>I41+I24</f>
        <v>6073983</v>
      </c>
      <c r="J43" s="658">
        <f>J41+J24</f>
        <v>-3004989</v>
      </c>
      <c r="K43" s="278"/>
      <c r="L43" s="275"/>
      <c r="M43" s="275"/>
      <c r="N43" s="275"/>
      <c r="P43" s="318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321"/>
      <c r="AB43" s="322"/>
    </row>
    <row r="44" spans="1:28" ht="15" customHeight="1" thickBot="1">
      <c r="A44" s="314"/>
      <c r="B44" s="315"/>
      <c r="C44" s="316"/>
      <c r="E44" s="354"/>
      <c r="F44" s="640"/>
      <c r="G44" s="643"/>
      <c r="H44" s="643"/>
      <c r="I44" s="651"/>
      <c r="J44" s="659"/>
      <c r="K44" s="278"/>
      <c r="L44" s="275"/>
      <c r="M44" s="275"/>
      <c r="N44" s="275"/>
      <c r="O44" s="275"/>
      <c r="P44" s="318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321"/>
      <c r="AB44" s="322"/>
    </row>
    <row r="45" spans="1:28" ht="15" customHeight="1" thickBot="1">
      <c r="A45" s="314"/>
      <c r="B45" s="315"/>
      <c r="C45" s="316"/>
      <c r="D45" s="349" t="s">
        <v>944</v>
      </c>
      <c r="E45" s="354"/>
      <c r="F45" s="640"/>
      <c r="G45" s="643"/>
      <c r="H45" s="643"/>
      <c r="I45" s="651"/>
      <c r="J45" s="660">
        <v>-397498</v>
      </c>
      <c r="K45" s="275"/>
      <c r="L45" s="275"/>
      <c r="M45" s="275"/>
      <c r="N45" s="275"/>
      <c r="O45" s="275"/>
      <c r="P45" s="318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</row>
    <row r="46" spans="1:28" ht="20.25" customHeight="1" thickBot="1">
      <c r="A46" s="314"/>
      <c r="B46" s="315"/>
      <c r="C46" s="316"/>
      <c r="D46" s="347"/>
      <c r="E46" s="353"/>
      <c r="F46" s="640"/>
      <c r="G46" s="643"/>
      <c r="H46" s="643"/>
      <c r="I46" s="651"/>
      <c r="J46" s="661"/>
      <c r="K46" s="275"/>
      <c r="L46" s="275"/>
      <c r="M46" s="275"/>
      <c r="N46" s="275"/>
      <c r="O46" s="275"/>
      <c r="P46" s="318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</row>
    <row r="47" spans="1:28" ht="20.25" customHeight="1" thickBot="1">
      <c r="A47" s="314"/>
      <c r="B47" s="315"/>
      <c r="C47" s="316"/>
      <c r="D47" s="349" t="s">
        <v>983</v>
      </c>
      <c r="E47" s="355"/>
      <c r="F47" s="640"/>
      <c r="G47" s="643"/>
      <c r="H47" s="643"/>
      <c r="I47" s="651"/>
      <c r="J47" s="658">
        <f>J43+J45</f>
        <v>-3402487</v>
      </c>
      <c r="K47" s="275"/>
      <c r="L47" s="275"/>
      <c r="M47" s="275"/>
      <c r="N47" s="275"/>
      <c r="O47" s="275"/>
      <c r="P47" s="318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</row>
    <row r="48" spans="1:28" ht="20.25" customHeight="1">
      <c r="A48" s="314"/>
      <c r="B48" s="315"/>
      <c r="C48" s="316"/>
      <c r="D48" s="653"/>
      <c r="E48" s="654"/>
      <c r="F48" s="373"/>
      <c r="G48" s="373"/>
      <c r="H48" s="373"/>
      <c r="I48" s="373"/>
      <c r="J48" s="358"/>
      <c r="K48" s="275"/>
      <c r="L48" s="275"/>
      <c r="M48" s="275"/>
      <c r="N48" s="275"/>
      <c r="O48" s="275"/>
      <c r="P48" s="318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</row>
    <row r="49" spans="1:28" ht="31.5" customHeight="1">
      <c r="A49" s="314"/>
      <c r="B49" s="315"/>
      <c r="C49" s="316"/>
      <c r="D49" s="368"/>
      <c r="E49" s="366"/>
      <c r="F49" s="363"/>
      <c r="G49" s="363"/>
      <c r="H49" s="363"/>
      <c r="I49" s="363"/>
      <c r="J49" s="363"/>
      <c r="K49" s="275"/>
      <c r="L49" s="275"/>
      <c r="M49" s="275"/>
      <c r="N49" s="275"/>
      <c r="O49" s="275"/>
      <c r="P49" s="318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</row>
    <row r="50" spans="1:28" ht="15" customHeight="1">
      <c r="A50" s="314"/>
      <c r="B50" s="315"/>
      <c r="C50" s="316"/>
      <c r="D50" s="356"/>
      <c r="E50" s="366"/>
      <c r="F50" s="363"/>
      <c r="G50" s="363"/>
      <c r="H50" s="363"/>
      <c r="I50" s="363"/>
      <c r="J50" s="363"/>
      <c r="K50" s="275"/>
      <c r="L50" s="275"/>
      <c r="M50" s="275"/>
      <c r="N50" s="275"/>
      <c r="O50" s="275"/>
      <c r="P50" s="318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</row>
    <row r="51" spans="1:28" ht="15" customHeight="1">
      <c r="A51" s="314"/>
      <c r="B51" s="315"/>
      <c r="C51" s="316"/>
      <c r="D51" s="368"/>
      <c r="E51" s="357"/>
      <c r="F51" s="358"/>
      <c r="G51" s="358"/>
      <c r="H51" s="358"/>
      <c r="I51" s="358"/>
      <c r="J51" s="358"/>
      <c r="K51" s="278"/>
      <c r="L51" s="275"/>
      <c r="M51" s="275"/>
      <c r="N51" s="275"/>
      <c r="O51" s="275"/>
      <c r="P51" s="318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80"/>
      <c r="AB51" s="327"/>
    </row>
    <row r="52" spans="1:28" ht="15" customHeight="1">
      <c r="A52" s="314"/>
      <c r="B52" s="315"/>
      <c r="C52" s="316"/>
      <c r="D52" s="655"/>
      <c r="E52" s="357"/>
      <c r="F52" s="656"/>
      <c r="G52" s="656"/>
      <c r="H52" s="656"/>
      <c r="I52" s="656"/>
      <c r="J52" s="656"/>
      <c r="K52" s="278"/>
      <c r="L52" s="324"/>
      <c r="M52" s="275"/>
      <c r="N52" s="275"/>
      <c r="O52" s="326"/>
      <c r="P52" s="318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82"/>
      <c r="AB52" s="282"/>
    </row>
    <row r="53" spans="1:28" ht="15" customHeight="1">
      <c r="A53" s="314"/>
      <c r="B53" s="315"/>
      <c r="C53" s="316"/>
      <c r="D53" s="356"/>
      <c r="E53" s="357"/>
      <c r="F53" s="656"/>
      <c r="G53" s="358"/>
      <c r="H53" s="358"/>
      <c r="I53" s="358"/>
      <c r="J53" s="358"/>
      <c r="K53" s="278"/>
      <c r="L53" s="324"/>
      <c r="M53" s="275"/>
      <c r="N53" s="275"/>
      <c r="O53" s="326"/>
      <c r="P53" s="318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82"/>
      <c r="AB53" s="282"/>
    </row>
    <row r="54" spans="1:28" ht="15" customHeight="1">
      <c r="A54" s="314"/>
      <c r="B54" s="315"/>
      <c r="C54" s="316"/>
      <c r="D54" s="356"/>
      <c r="E54" s="357"/>
      <c r="F54" s="656"/>
      <c r="G54" s="358"/>
      <c r="H54" s="358"/>
      <c r="I54" s="358"/>
      <c r="J54" s="358"/>
      <c r="K54" s="278"/>
      <c r="L54" s="324"/>
      <c r="M54" s="275"/>
      <c r="N54" s="275"/>
      <c r="O54" s="326"/>
      <c r="P54" s="318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82"/>
      <c r="AB54" s="282"/>
    </row>
    <row r="55" spans="1:28" ht="15" customHeight="1">
      <c r="A55" s="314"/>
      <c r="B55" s="315"/>
      <c r="C55" s="316"/>
      <c r="D55" s="356"/>
      <c r="E55" s="357"/>
      <c r="F55" s="656"/>
      <c r="G55" s="358"/>
      <c r="H55" s="358"/>
      <c r="I55" s="358"/>
      <c r="J55" s="358"/>
      <c r="K55" s="278"/>
      <c r="L55" s="324"/>
      <c r="M55" s="275"/>
      <c r="N55" s="275"/>
      <c r="O55" s="326"/>
      <c r="P55" s="318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82"/>
      <c r="AB55" s="282"/>
    </row>
    <row r="56" spans="1:28" ht="15" customHeight="1">
      <c r="A56" s="314"/>
      <c r="B56" s="315"/>
      <c r="C56" s="316"/>
      <c r="D56" s="356"/>
      <c r="E56" s="357"/>
      <c r="F56" s="656"/>
      <c r="G56" s="358"/>
      <c r="H56" s="358"/>
      <c r="I56" s="358"/>
      <c r="J56" s="358"/>
      <c r="K56" s="278"/>
      <c r="L56" s="324"/>
      <c r="M56" s="275"/>
      <c r="N56" s="275"/>
      <c r="O56" s="326"/>
      <c r="P56" s="318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82"/>
      <c r="AB56" s="282"/>
    </row>
    <row r="57" spans="1:28" ht="15" customHeight="1">
      <c r="A57" s="314"/>
      <c r="B57" s="315"/>
      <c r="C57" s="316"/>
      <c r="D57" s="356"/>
      <c r="E57" s="357"/>
      <c r="F57" s="656"/>
      <c r="G57" s="656"/>
      <c r="H57" s="358"/>
      <c r="I57" s="358"/>
      <c r="J57" s="358"/>
      <c r="K57" s="278"/>
      <c r="L57" s="324"/>
      <c r="M57" s="275"/>
      <c r="N57" s="275"/>
      <c r="O57" s="326"/>
      <c r="P57" s="318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82"/>
      <c r="AB57" s="282"/>
    </row>
    <row r="58" spans="1:28" ht="15" customHeight="1">
      <c r="A58" s="314"/>
      <c r="B58" s="315"/>
      <c r="C58" s="316"/>
      <c r="D58" s="356"/>
      <c r="E58" s="357"/>
      <c r="F58" s="656"/>
      <c r="G58" s="656"/>
      <c r="H58" s="358"/>
      <c r="I58" s="358"/>
      <c r="J58" s="358"/>
      <c r="K58" s="278"/>
      <c r="L58" s="324"/>
      <c r="M58" s="275"/>
      <c r="N58" s="275"/>
      <c r="O58" s="326"/>
      <c r="P58" s="318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82"/>
      <c r="AB58" s="282"/>
    </row>
    <row r="59" spans="1:28" ht="15" customHeight="1">
      <c r="A59" s="314"/>
      <c r="B59" s="315"/>
      <c r="C59" s="316"/>
      <c r="D59" s="655"/>
      <c r="E59" s="357"/>
      <c r="F59" s="656"/>
      <c r="G59" s="363"/>
      <c r="H59" s="363"/>
      <c r="I59" s="363"/>
      <c r="J59" s="363"/>
      <c r="K59" s="278"/>
      <c r="L59" s="324"/>
      <c r="M59" s="275"/>
      <c r="N59" s="275"/>
      <c r="O59" s="326"/>
      <c r="P59" s="318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82"/>
      <c r="AB59" s="282"/>
    </row>
    <row r="60" spans="1:28" ht="15" customHeight="1">
      <c r="A60" s="314"/>
      <c r="B60" s="315"/>
      <c r="C60" s="316"/>
      <c r="D60" s="356"/>
      <c r="E60" s="357"/>
      <c r="F60" s="656"/>
      <c r="G60" s="358"/>
      <c r="H60" s="358"/>
      <c r="I60" s="358"/>
      <c r="J60" s="358"/>
      <c r="K60" s="278"/>
      <c r="L60" s="324"/>
      <c r="M60" s="275"/>
      <c r="N60" s="275"/>
      <c r="O60" s="326"/>
      <c r="P60" s="318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82"/>
      <c r="AB60" s="282"/>
    </row>
    <row r="61" spans="1:28" ht="15" customHeight="1">
      <c r="A61" s="314"/>
      <c r="B61" s="315"/>
      <c r="C61" s="316"/>
      <c r="D61" s="356"/>
      <c r="E61" s="357"/>
      <c r="F61" s="656"/>
      <c r="G61" s="656"/>
      <c r="H61" s="656"/>
      <c r="I61" s="656"/>
      <c r="J61" s="358"/>
      <c r="K61" s="278"/>
      <c r="L61" s="324"/>
      <c r="M61" s="275"/>
      <c r="N61" s="275"/>
      <c r="O61" s="326"/>
      <c r="P61" s="318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82"/>
      <c r="AB61" s="282"/>
    </row>
    <row r="62" spans="1:28" ht="15" customHeight="1">
      <c r="A62" s="314"/>
      <c r="B62" s="315"/>
      <c r="C62" s="316"/>
      <c r="D62" s="356"/>
      <c r="E62" s="357"/>
      <c r="F62" s="656"/>
      <c r="G62" s="656"/>
      <c r="H62" s="656"/>
      <c r="I62" s="656"/>
      <c r="J62" s="358"/>
      <c r="K62" s="278"/>
      <c r="L62" s="324"/>
      <c r="M62" s="275"/>
      <c r="N62" s="275"/>
      <c r="O62" s="326"/>
      <c r="P62" s="318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82"/>
      <c r="AB62" s="282"/>
    </row>
    <row r="63" spans="1:28" ht="15" customHeight="1">
      <c r="A63" s="314"/>
      <c r="B63" s="315"/>
      <c r="C63" s="316"/>
      <c r="D63" s="356"/>
      <c r="E63" s="357"/>
      <c r="F63" s="656"/>
      <c r="G63" s="656"/>
      <c r="H63" s="656"/>
      <c r="I63" s="656"/>
      <c r="J63" s="358"/>
      <c r="K63" s="278"/>
      <c r="L63" s="324"/>
      <c r="M63" s="275"/>
      <c r="N63" s="275"/>
      <c r="O63" s="326"/>
      <c r="P63" s="318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82"/>
      <c r="AB63" s="282"/>
    </row>
    <row r="64" spans="1:28" ht="15" customHeight="1">
      <c r="A64" s="314"/>
      <c r="B64" s="315"/>
      <c r="C64" s="316"/>
      <c r="D64" s="356"/>
      <c r="E64" s="357"/>
      <c r="F64" s="656"/>
      <c r="G64" s="656"/>
      <c r="H64" s="656"/>
      <c r="I64" s="656"/>
      <c r="J64" s="358"/>
      <c r="K64" s="278"/>
      <c r="L64" s="324"/>
      <c r="M64" s="275"/>
      <c r="N64" s="275"/>
      <c r="O64" s="326"/>
      <c r="P64" s="318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82"/>
      <c r="AB64" s="282"/>
    </row>
    <row r="65" spans="1:28" ht="15" customHeight="1">
      <c r="A65" s="314"/>
      <c r="B65" s="315"/>
      <c r="C65" s="316"/>
      <c r="D65" s="655"/>
      <c r="E65" s="357"/>
      <c r="F65" s="363"/>
      <c r="G65" s="363"/>
      <c r="H65" s="363"/>
      <c r="I65" s="363"/>
      <c r="J65" s="363"/>
      <c r="K65" s="278"/>
      <c r="L65" s="324"/>
      <c r="M65" s="275"/>
      <c r="N65" s="275"/>
      <c r="O65" s="275"/>
      <c r="P65" s="318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321"/>
      <c r="AB65" s="321"/>
    </row>
    <row r="66" spans="1:28" ht="15" customHeight="1">
      <c r="A66" s="314"/>
      <c r="B66" s="315"/>
      <c r="C66" s="316"/>
      <c r="D66" s="356"/>
      <c r="E66" s="357"/>
      <c r="F66" s="358"/>
      <c r="G66" s="278"/>
      <c r="H66" s="278"/>
      <c r="I66" s="278"/>
      <c r="J66" s="317"/>
      <c r="K66" s="278"/>
      <c r="L66" s="324"/>
      <c r="M66" s="275"/>
      <c r="N66" s="275"/>
      <c r="O66" s="275"/>
      <c r="P66" s="318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321"/>
      <c r="AB66" s="321"/>
    </row>
    <row r="67" spans="1:28" ht="15" customHeight="1">
      <c r="A67" s="314"/>
      <c r="B67" s="315"/>
      <c r="C67" s="316"/>
      <c r="D67" s="356"/>
      <c r="E67" s="357"/>
      <c r="F67" s="358"/>
      <c r="G67" s="275"/>
      <c r="H67" s="275"/>
      <c r="I67" s="275"/>
      <c r="K67" s="275"/>
      <c r="L67" s="275"/>
      <c r="M67" s="275"/>
      <c r="N67" s="275"/>
      <c r="O67" s="275"/>
      <c r="P67" s="318"/>
      <c r="Q67" s="275"/>
      <c r="R67" s="275"/>
      <c r="S67" s="275"/>
      <c r="T67" s="275"/>
      <c r="U67" s="275"/>
      <c r="V67" s="273"/>
      <c r="W67" s="275"/>
      <c r="X67" s="275"/>
      <c r="Y67" s="275"/>
      <c r="Z67" s="275"/>
      <c r="AA67" s="321"/>
      <c r="AB67" s="282"/>
    </row>
    <row r="68" spans="1:28" ht="15">
      <c r="A68" s="314"/>
      <c r="B68" s="315"/>
      <c r="C68" s="316"/>
      <c r="D68" s="359"/>
      <c r="E68" s="360"/>
      <c r="F68" s="358"/>
      <c r="G68" s="275"/>
      <c r="H68" s="275"/>
      <c r="I68" s="275"/>
      <c r="K68" s="275"/>
      <c r="L68" s="275"/>
      <c r="M68" s="275"/>
      <c r="N68" s="275"/>
      <c r="O68" s="275"/>
      <c r="P68" s="318"/>
      <c r="Q68" s="275"/>
      <c r="R68" s="275"/>
      <c r="S68" s="275"/>
      <c r="T68" s="275"/>
      <c r="U68" s="275"/>
      <c r="V68" s="273"/>
      <c r="W68" s="275"/>
      <c r="X68" s="275"/>
      <c r="Y68" s="275"/>
      <c r="Z68" s="275"/>
      <c r="AA68" s="321"/>
      <c r="AB68" s="322"/>
    </row>
    <row r="69" spans="1:28" ht="15">
      <c r="A69" s="314"/>
      <c r="B69" s="315"/>
      <c r="C69" s="316"/>
      <c r="D69" s="359"/>
      <c r="E69" s="360"/>
      <c r="F69" s="358"/>
      <c r="G69" s="275"/>
      <c r="H69" s="278"/>
      <c r="I69" s="278"/>
      <c r="K69" s="275"/>
      <c r="L69" s="275"/>
      <c r="M69" s="275"/>
      <c r="N69" s="275"/>
      <c r="O69" s="275"/>
      <c r="P69" s="318"/>
      <c r="Q69" s="275"/>
      <c r="R69" s="275"/>
      <c r="S69" s="275"/>
      <c r="T69" s="275"/>
      <c r="U69" s="275"/>
      <c r="V69" s="273"/>
      <c r="W69" s="275"/>
      <c r="X69" s="275"/>
      <c r="Y69" s="275"/>
      <c r="Z69" s="275"/>
      <c r="AA69" s="275"/>
      <c r="AB69" s="275"/>
    </row>
    <row r="70" spans="1:28" ht="15">
      <c r="A70" s="314"/>
      <c r="B70" s="315"/>
      <c r="C70" s="273"/>
      <c r="D70" s="359"/>
      <c r="E70" s="360"/>
      <c r="F70" s="358"/>
      <c r="G70" s="275"/>
      <c r="H70" s="275"/>
      <c r="I70" s="275"/>
      <c r="K70" s="275"/>
      <c r="L70" s="275"/>
      <c r="M70" s="275"/>
      <c r="N70" s="275"/>
      <c r="O70" s="275"/>
      <c r="P70" s="318"/>
      <c r="Q70" s="275"/>
      <c r="R70" s="275"/>
      <c r="S70" s="275"/>
      <c r="T70" s="275"/>
      <c r="U70" s="275"/>
      <c r="V70" s="273"/>
      <c r="W70" s="275"/>
      <c r="X70" s="275"/>
      <c r="Y70" s="275"/>
      <c r="Z70" s="275"/>
      <c r="AA70" s="275"/>
      <c r="AB70" s="275"/>
    </row>
    <row r="71" spans="1:28" ht="15">
      <c r="A71" s="314"/>
      <c r="B71" s="315"/>
      <c r="C71" s="273"/>
      <c r="D71" s="359"/>
      <c r="E71" s="360"/>
      <c r="F71" s="358"/>
      <c r="G71" s="275"/>
      <c r="H71" s="275"/>
      <c r="I71" s="275"/>
      <c r="K71" s="275"/>
      <c r="L71" s="275"/>
      <c r="M71" s="275"/>
      <c r="N71" s="275"/>
      <c r="O71" s="275"/>
      <c r="P71" s="318"/>
      <c r="Q71" s="275"/>
      <c r="R71" s="275"/>
      <c r="S71" s="275"/>
      <c r="T71" s="275"/>
      <c r="U71" s="275"/>
      <c r="V71" s="273"/>
      <c r="W71" s="275"/>
      <c r="X71" s="275"/>
      <c r="Y71" s="275"/>
      <c r="Z71" s="275"/>
      <c r="AA71" s="275"/>
      <c r="AB71" s="275"/>
    </row>
    <row r="72" spans="1:28" ht="15">
      <c r="A72" s="314"/>
      <c r="B72" s="315"/>
      <c r="C72" s="273"/>
      <c r="D72" s="359"/>
      <c r="E72" s="360"/>
      <c r="F72" s="358"/>
      <c r="G72" s="275"/>
      <c r="H72" s="275"/>
      <c r="I72" s="275"/>
      <c r="K72" s="275"/>
      <c r="L72" s="275"/>
      <c r="M72" s="275"/>
      <c r="N72" s="275"/>
      <c r="O72" s="275"/>
      <c r="P72" s="318"/>
      <c r="Q72" s="275"/>
      <c r="R72" s="275"/>
      <c r="S72" s="275"/>
      <c r="T72" s="275"/>
      <c r="U72" s="275"/>
      <c r="V72" s="273"/>
      <c r="W72" s="275"/>
      <c r="X72" s="275"/>
      <c r="Y72" s="275"/>
      <c r="Z72" s="275"/>
      <c r="AA72" s="275"/>
      <c r="AB72" s="275"/>
    </row>
    <row r="73" spans="1:28" ht="15">
      <c r="A73" s="314"/>
      <c r="B73" s="315"/>
      <c r="C73" s="273"/>
      <c r="D73" s="359"/>
      <c r="E73" s="360"/>
      <c r="F73" s="358"/>
      <c r="G73" s="275"/>
      <c r="H73" s="275"/>
      <c r="I73" s="275"/>
      <c r="K73" s="275"/>
      <c r="L73" s="275"/>
      <c r="M73" s="275"/>
      <c r="N73" s="275"/>
      <c r="O73" s="275"/>
      <c r="P73" s="318"/>
      <c r="Q73" s="275"/>
      <c r="R73" s="275"/>
      <c r="S73" s="275"/>
      <c r="T73" s="275"/>
      <c r="U73" s="275"/>
      <c r="V73" s="273"/>
      <c r="W73" s="275"/>
      <c r="X73" s="275"/>
      <c r="Y73" s="275"/>
      <c r="Z73" s="275"/>
      <c r="AA73" s="275"/>
      <c r="AB73" s="275"/>
    </row>
    <row r="74" spans="1:28" ht="15">
      <c r="A74" s="314"/>
      <c r="B74" s="315"/>
      <c r="C74" s="273"/>
      <c r="D74" s="359"/>
      <c r="E74" s="360"/>
      <c r="F74" s="358"/>
      <c r="G74" s="275"/>
      <c r="H74" s="275"/>
      <c r="I74" s="275"/>
      <c r="K74" s="275"/>
      <c r="L74" s="275"/>
      <c r="M74" s="275"/>
      <c r="N74" s="275"/>
      <c r="O74" s="275"/>
      <c r="P74" s="318"/>
      <c r="Q74" s="275"/>
      <c r="R74" s="275"/>
      <c r="S74" s="275"/>
      <c r="T74" s="275"/>
      <c r="U74" s="275"/>
      <c r="V74" s="273"/>
      <c r="W74" s="275"/>
      <c r="X74" s="275"/>
      <c r="Y74" s="275"/>
      <c r="Z74" s="275"/>
      <c r="AA74" s="275"/>
      <c r="AB74" s="275"/>
    </row>
    <row r="75" spans="1:28" ht="15.75">
      <c r="A75" s="314"/>
      <c r="B75" s="315"/>
      <c r="C75" s="273"/>
      <c r="D75" s="361"/>
      <c r="E75" s="362"/>
      <c r="F75" s="363"/>
      <c r="G75" s="275"/>
      <c r="H75" s="275"/>
      <c r="I75" s="275"/>
      <c r="K75" s="275"/>
      <c r="L75" s="275"/>
      <c r="M75" s="275"/>
      <c r="N75" s="275"/>
      <c r="O75" s="275"/>
      <c r="P75" s="318"/>
      <c r="Q75" s="275"/>
      <c r="R75" s="275"/>
      <c r="S75" s="275"/>
      <c r="T75" s="275"/>
      <c r="U75" s="275"/>
      <c r="V75" s="273"/>
      <c r="W75" s="275"/>
      <c r="X75" s="275"/>
      <c r="Y75" s="275"/>
      <c r="Z75" s="275"/>
      <c r="AA75" s="275"/>
      <c r="AB75" s="275"/>
    </row>
    <row r="76" spans="1:28" ht="15">
      <c r="A76" s="314"/>
      <c r="B76" s="315"/>
      <c r="C76" s="273"/>
      <c r="D76" s="359"/>
      <c r="E76" s="360"/>
      <c r="F76" s="358"/>
      <c r="G76" s="275"/>
      <c r="H76" s="275"/>
      <c r="I76" s="275"/>
      <c r="K76" s="275"/>
      <c r="L76" s="275"/>
      <c r="M76" s="275"/>
      <c r="N76" s="275"/>
      <c r="O76" s="275"/>
      <c r="P76" s="318"/>
      <c r="Q76" s="275"/>
      <c r="R76" s="275"/>
      <c r="S76" s="275"/>
      <c r="T76" s="275"/>
      <c r="U76" s="275"/>
      <c r="V76" s="273"/>
      <c r="W76" s="275"/>
      <c r="X76" s="275"/>
      <c r="Y76" s="275"/>
      <c r="Z76" s="275"/>
      <c r="AA76" s="275"/>
      <c r="AB76" s="275"/>
    </row>
    <row r="77" spans="1:28" ht="15">
      <c r="A77" s="314"/>
      <c r="B77" s="315"/>
      <c r="C77" s="273"/>
      <c r="D77" s="359"/>
      <c r="E77" s="360"/>
      <c r="F77" s="358"/>
      <c r="G77" s="275"/>
      <c r="H77" s="275"/>
      <c r="I77" s="275"/>
      <c r="K77" s="275"/>
      <c r="L77" s="275"/>
      <c r="M77" s="275"/>
      <c r="N77" s="275"/>
      <c r="O77" s="275"/>
      <c r="P77" s="318"/>
      <c r="Q77" s="275"/>
      <c r="R77" s="275"/>
      <c r="S77" s="275"/>
      <c r="T77" s="275"/>
      <c r="U77" s="275"/>
      <c r="V77" s="273"/>
      <c r="W77" s="275"/>
      <c r="X77" s="275"/>
      <c r="Y77" s="275"/>
      <c r="Z77" s="275"/>
      <c r="AA77" s="275"/>
      <c r="AB77" s="275"/>
    </row>
    <row r="78" spans="1:28" ht="14.25">
      <c r="A78" s="314"/>
      <c r="B78" s="315"/>
      <c r="C78" s="273"/>
      <c r="D78" s="364"/>
      <c r="E78" s="362"/>
      <c r="F78" s="363"/>
      <c r="G78" s="275"/>
      <c r="H78" s="275"/>
      <c r="I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3"/>
      <c r="W78" s="275"/>
      <c r="X78" s="275"/>
      <c r="Y78" s="275"/>
      <c r="Z78" s="275"/>
      <c r="AA78" s="275"/>
      <c r="AB78" s="275"/>
    </row>
    <row r="79" spans="1:28" ht="30.75" customHeight="1">
      <c r="A79" s="314"/>
      <c r="B79" s="315"/>
      <c r="C79" s="273"/>
      <c r="D79" s="365"/>
      <c r="E79" s="366"/>
      <c r="F79" s="363"/>
      <c r="G79" s="275"/>
      <c r="H79" s="275"/>
      <c r="I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3"/>
      <c r="W79" s="275"/>
      <c r="X79" s="275"/>
      <c r="Y79" s="275"/>
      <c r="Z79" s="275"/>
      <c r="AA79" s="275"/>
      <c r="AB79" s="275"/>
    </row>
    <row r="80" spans="1:28" ht="15">
      <c r="A80" s="314"/>
      <c r="B80" s="315"/>
      <c r="C80" s="273"/>
      <c r="D80" s="356"/>
      <c r="E80" s="362"/>
      <c r="F80" s="367"/>
      <c r="G80" s="275"/>
      <c r="H80" s="275"/>
      <c r="I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3"/>
      <c r="W80" s="275"/>
      <c r="X80" s="275"/>
      <c r="Y80" s="275"/>
      <c r="Z80" s="275"/>
      <c r="AA80" s="275"/>
      <c r="AB80" s="275"/>
    </row>
    <row r="81" spans="1:28" ht="31.5" customHeight="1">
      <c r="A81" s="314"/>
      <c r="B81" s="315"/>
      <c r="C81" s="273"/>
      <c r="D81" s="359"/>
      <c r="E81" s="362"/>
      <c r="F81" s="367"/>
      <c r="G81" s="275"/>
      <c r="H81" s="275"/>
      <c r="I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3"/>
      <c r="W81" s="275"/>
      <c r="X81" s="275"/>
      <c r="Y81" s="275"/>
      <c r="Z81" s="275"/>
      <c r="AA81" s="275"/>
      <c r="AB81" s="275"/>
    </row>
    <row r="82" spans="1:28" ht="29.25" customHeight="1">
      <c r="A82" s="314"/>
      <c r="B82" s="315"/>
      <c r="C82" s="273"/>
      <c r="D82" s="368"/>
      <c r="E82" s="366"/>
      <c r="F82" s="367"/>
      <c r="G82" s="275"/>
      <c r="H82" s="275"/>
      <c r="I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3"/>
      <c r="W82" s="275"/>
      <c r="X82" s="275"/>
      <c r="Y82" s="275"/>
      <c r="Z82" s="275"/>
      <c r="AA82" s="275"/>
      <c r="AB82" s="275"/>
    </row>
    <row r="83" spans="1:28" ht="14.25">
      <c r="A83" s="314"/>
      <c r="B83" s="315"/>
      <c r="C83" s="273"/>
      <c r="D83" s="369"/>
      <c r="E83" s="366"/>
      <c r="F83" s="367"/>
      <c r="G83" s="275"/>
      <c r="H83" s="275"/>
      <c r="I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3"/>
      <c r="W83" s="275"/>
      <c r="X83" s="275"/>
      <c r="Y83" s="275"/>
      <c r="Z83" s="275"/>
      <c r="AA83" s="275"/>
      <c r="AB83" s="275"/>
    </row>
    <row r="84" spans="1:28" ht="14.25">
      <c r="A84" s="314"/>
      <c r="B84" s="315"/>
      <c r="C84" s="273"/>
      <c r="D84" s="369"/>
      <c r="E84" s="366"/>
      <c r="F84" s="367"/>
      <c r="G84" s="275"/>
      <c r="H84" s="275"/>
      <c r="I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3"/>
      <c r="W84" s="275"/>
      <c r="X84" s="275"/>
      <c r="Y84" s="275"/>
      <c r="Z84" s="275"/>
      <c r="AA84" s="275"/>
      <c r="AB84" s="275"/>
    </row>
    <row r="85" spans="1:28" ht="14.25">
      <c r="A85" s="314"/>
      <c r="B85" s="315"/>
      <c r="C85" s="273"/>
      <c r="D85" s="370"/>
      <c r="E85" s="371"/>
      <c r="F85" s="372"/>
      <c r="G85" s="275"/>
      <c r="H85" s="275"/>
      <c r="I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3"/>
      <c r="W85" s="275"/>
      <c r="X85" s="275"/>
      <c r="Y85" s="275"/>
      <c r="Z85" s="275"/>
      <c r="AA85" s="275"/>
      <c r="AB85" s="275"/>
    </row>
    <row r="86" spans="1:28" ht="12.75">
      <c r="A86" s="273"/>
      <c r="B86" s="273"/>
      <c r="C86" s="273"/>
      <c r="D86" s="273"/>
      <c r="E86" s="273"/>
      <c r="F86" s="273"/>
      <c r="G86" s="275"/>
      <c r="H86" s="275"/>
      <c r="I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3"/>
      <c r="W86" s="275"/>
      <c r="X86" s="275"/>
      <c r="Y86" s="275"/>
      <c r="Z86" s="275"/>
      <c r="AA86" s="275"/>
      <c r="AB86" s="275"/>
    </row>
    <row r="87" spans="1:28" ht="12.75">
      <c r="A87" s="273"/>
      <c r="B87" s="273"/>
      <c r="C87" s="273"/>
      <c r="D87" s="273"/>
      <c r="E87" s="273"/>
      <c r="F87" s="273"/>
      <c r="G87" s="275"/>
      <c r="H87" s="275"/>
      <c r="I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3"/>
      <c r="W87" s="275"/>
      <c r="X87" s="275"/>
      <c r="Y87" s="275"/>
      <c r="Z87" s="275"/>
      <c r="AA87" s="275"/>
      <c r="AB87" s="275"/>
    </row>
    <row r="88" spans="1:28" ht="12.75">
      <c r="A88" s="273"/>
      <c r="B88" s="273"/>
      <c r="C88" s="273"/>
      <c r="D88" s="273"/>
      <c r="E88" s="273"/>
      <c r="F88" s="273"/>
      <c r="G88" s="275"/>
      <c r="H88" s="275"/>
      <c r="I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3"/>
      <c r="W88" s="275"/>
      <c r="X88" s="275"/>
      <c r="Y88" s="275"/>
      <c r="Z88" s="275"/>
      <c r="AA88" s="275"/>
      <c r="AB88" s="275"/>
    </row>
    <row r="89" spans="1:28" ht="12.75">
      <c r="A89" s="273"/>
      <c r="B89" s="273"/>
      <c r="C89" s="273"/>
      <c r="D89" s="273"/>
      <c r="E89" s="273"/>
      <c r="F89" s="273"/>
      <c r="G89" s="275"/>
      <c r="H89" s="275"/>
      <c r="I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3"/>
      <c r="W89" s="275"/>
      <c r="X89" s="275"/>
      <c r="Y89" s="275"/>
      <c r="Z89" s="275"/>
      <c r="AA89" s="275"/>
      <c r="AB89" s="275"/>
    </row>
    <row r="90" spans="1:28" ht="12.75">
      <c r="A90" s="273"/>
      <c r="B90" s="273"/>
      <c r="C90" s="273"/>
      <c r="D90" s="273"/>
      <c r="E90" s="273"/>
      <c r="F90" s="273"/>
      <c r="G90" s="275"/>
      <c r="H90" s="275"/>
      <c r="I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3"/>
      <c r="W90" s="275"/>
      <c r="X90" s="275"/>
      <c r="Y90" s="275"/>
      <c r="Z90" s="275"/>
      <c r="AA90" s="275"/>
      <c r="AB90" s="275"/>
    </row>
    <row r="91" spans="1:28" ht="12.75">
      <c r="A91" s="273"/>
      <c r="B91" s="273"/>
      <c r="C91" s="273"/>
      <c r="D91" s="273"/>
      <c r="E91" s="273"/>
      <c r="F91" s="273"/>
      <c r="G91" s="275"/>
      <c r="H91" s="275"/>
      <c r="I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3"/>
      <c r="W91" s="275"/>
      <c r="X91" s="275"/>
      <c r="Y91" s="275"/>
      <c r="Z91" s="275"/>
      <c r="AA91" s="275"/>
      <c r="AB91" s="275"/>
    </row>
    <row r="92" spans="1:28" ht="12.75">
      <c r="A92" s="273"/>
      <c r="B92" s="273"/>
      <c r="C92" s="273"/>
      <c r="D92" s="273"/>
      <c r="E92" s="273"/>
      <c r="F92" s="273"/>
      <c r="G92" s="275"/>
      <c r="H92" s="275"/>
      <c r="I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3"/>
      <c r="W92" s="275"/>
      <c r="X92" s="275"/>
      <c r="Y92" s="275"/>
      <c r="Z92" s="275"/>
      <c r="AA92" s="275"/>
      <c r="AB92" s="275"/>
    </row>
    <row r="93" spans="1:28" ht="12.75">
      <c r="A93" s="273"/>
      <c r="B93" s="273"/>
      <c r="C93" s="273"/>
      <c r="D93" s="273"/>
      <c r="E93" s="273"/>
      <c r="F93" s="273"/>
      <c r="G93" s="275"/>
      <c r="H93" s="275"/>
      <c r="I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3"/>
      <c r="W93" s="275"/>
      <c r="X93" s="275"/>
      <c r="Y93" s="275"/>
      <c r="Z93" s="275"/>
      <c r="AA93" s="275"/>
      <c r="AB93" s="275"/>
    </row>
    <row r="94" spans="1:22" ht="12.75">
      <c r="A94" s="273"/>
      <c r="B94" s="273"/>
      <c r="C94" s="273"/>
      <c r="D94" s="273"/>
      <c r="E94" s="273"/>
      <c r="F94" s="273"/>
      <c r="V94" s="273"/>
    </row>
    <row r="95" spans="1:22" ht="12.75">
      <c r="A95" s="273"/>
      <c r="B95" s="273"/>
      <c r="C95" s="273"/>
      <c r="D95" s="273"/>
      <c r="E95" s="273"/>
      <c r="F95" s="273"/>
      <c r="V95" s="273"/>
    </row>
    <row r="96" spans="1:6" ht="12.75">
      <c r="A96" s="282"/>
      <c r="B96" s="282"/>
      <c r="C96" s="282"/>
      <c r="D96" s="282"/>
      <c r="E96" s="282"/>
      <c r="F96" s="282"/>
    </row>
    <row r="97" spans="1:6" ht="12.75">
      <c r="A97" s="282"/>
      <c r="B97" s="282"/>
      <c r="C97" s="282"/>
      <c r="D97" s="282"/>
      <c r="E97" s="282"/>
      <c r="F97" s="282"/>
    </row>
    <row r="98" spans="1:6" ht="12.75">
      <c r="A98" s="282"/>
      <c r="B98" s="282"/>
      <c r="C98" s="282"/>
      <c r="D98" s="282"/>
      <c r="E98" s="282"/>
      <c r="F98" s="282"/>
    </row>
    <row r="99" spans="1:6" ht="12.75">
      <c r="A99" s="282"/>
      <c r="B99" s="282"/>
      <c r="C99" s="282"/>
      <c r="D99" s="282"/>
      <c r="E99" s="282"/>
      <c r="F99" s="282"/>
    </row>
    <row r="100" spans="1:6" ht="12.75">
      <c r="A100" s="282"/>
      <c r="B100" s="282"/>
      <c r="C100" s="282"/>
      <c r="D100" s="282"/>
      <c r="E100" s="282"/>
      <c r="F100" s="282"/>
    </row>
    <row r="101" spans="1:6" ht="12.75">
      <c r="A101" s="282"/>
      <c r="B101" s="282"/>
      <c r="C101" s="282"/>
      <c r="D101" s="282"/>
      <c r="E101" s="282"/>
      <c r="F101" s="282"/>
    </row>
    <row r="102" spans="1:6" ht="12.75">
      <c r="A102" s="282"/>
      <c r="B102" s="282"/>
      <c r="C102" s="282"/>
      <c r="D102" s="282"/>
      <c r="E102" s="282"/>
      <c r="F102" s="282"/>
    </row>
    <row r="103" spans="1:6" ht="12.75">
      <c r="A103" s="282"/>
      <c r="B103" s="282"/>
      <c r="C103" s="282"/>
      <c r="D103" s="282"/>
      <c r="E103" s="282"/>
      <c r="F103" s="282"/>
    </row>
    <row r="104" spans="1:6" ht="12.75">
      <c r="A104" s="282"/>
      <c r="B104" s="282"/>
      <c r="C104" s="282"/>
      <c r="D104" s="282"/>
      <c r="E104" s="282"/>
      <c r="F104" s="282"/>
    </row>
    <row r="105" spans="1:6" ht="12.75">
      <c r="A105" s="282"/>
      <c r="B105" s="282"/>
      <c r="C105" s="282"/>
      <c r="D105" s="282"/>
      <c r="E105" s="282"/>
      <c r="F105" s="282"/>
    </row>
    <row r="106" spans="1:6" ht="12.75">
      <c r="A106" s="282"/>
      <c r="B106" s="282"/>
      <c r="C106" s="282"/>
      <c r="D106" s="282"/>
      <c r="E106" s="282"/>
      <c r="F106" s="282"/>
    </row>
    <row r="107" spans="1:6" ht="12.75">
      <c r="A107" s="282"/>
      <c r="B107" s="282"/>
      <c r="C107" s="282"/>
      <c r="D107" s="282"/>
      <c r="E107" s="282"/>
      <c r="F107" s="282"/>
    </row>
    <row r="108" spans="1:6" ht="12.75">
      <c r="A108" s="282"/>
      <c r="B108" s="282"/>
      <c r="C108" s="282"/>
      <c r="D108" s="282"/>
      <c r="E108" s="282"/>
      <c r="F108" s="282"/>
    </row>
    <row r="109" spans="1:6" ht="12.75">
      <c r="A109" s="282"/>
      <c r="B109" s="282"/>
      <c r="C109" s="282"/>
      <c r="D109" s="282"/>
      <c r="E109" s="282"/>
      <c r="F109" s="282"/>
    </row>
    <row r="110" spans="1:6" ht="12.75">
      <c r="A110" s="282"/>
      <c r="B110" s="282"/>
      <c r="C110" s="282"/>
      <c r="D110" s="282"/>
      <c r="E110" s="282"/>
      <c r="F110" s="282"/>
    </row>
    <row r="111" spans="1:6" ht="12.75">
      <c r="A111" s="282"/>
      <c r="B111" s="282"/>
      <c r="C111" s="282"/>
      <c r="D111" s="282"/>
      <c r="E111" s="282"/>
      <c r="F111" s="282"/>
    </row>
    <row r="112" spans="1:6" ht="12.75">
      <c r="A112" s="282"/>
      <c r="B112" s="282"/>
      <c r="C112" s="282"/>
      <c r="D112" s="282"/>
      <c r="E112" s="282"/>
      <c r="F112" s="282"/>
    </row>
  </sheetData>
  <sheetProtection/>
  <mergeCells count="7">
    <mergeCell ref="D1:F1"/>
    <mergeCell ref="A3:F3"/>
    <mergeCell ref="Q3:T3"/>
    <mergeCell ref="A6:C6"/>
    <mergeCell ref="B17:D17"/>
    <mergeCell ref="B18:C18"/>
    <mergeCell ref="A8:C8"/>
  </mergeCells>
  <printOptions horizontalCentered="1"/>
  <pageMargins left="0" right="0" top="0" bottom="0" header="0.5118110236220472" footer="0.5118110236220472"/>
  <pageSetup horizontalDpi="600" verticalDpi="600" orientation="landscape" paperSize="8" scale="76" r:id="rId1"/>
  <headerFooter alignWithMargins="0">
    <oddHeader>&amp;RA 7/2015.(IV.30.) önkormányzati rendelet 2. melléklete</oddHeader>
  </headerFooter>
  <rowBreaks count="2" manualBreakCount="2">
    <brk id="51" min="3" max="8" man="1"/>
    <brk id="6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124"/>
  <sheetViews>
    <sheetView view="pageBreakPreview" zoomScale="75" zoomScaleSheetLayoutView="75" zoomScalePageLayoutView="0" workbookViewId="0" topLeftCell="D3">
      <selection activeCell="R792" sqref="R792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2.625" style="1" customWidth="1"/>
    <col min="10" max="10" width="11.00390625" style="2" customWidth="1"/>
    <col min="11" max="11" width="14.125" style="2" hidden="1" customWidth="1"/>
    <col min="12" max="12" width="0.12890625" style="1" hidden="1" customWidth="1"/>
    <col min="13" max="13" width="12.25390625" style="1" hidden="1" customWidth="1"/>
    <col min="14" max="14" width="11.00390625" style="1" hidden="1" customWidth="1"/>
    <col min="15" max="15" width="11.875" style="1" customWidth="1"/>
    <col min="16" max="16" width="12.125" style="1" customWidth="1"/>
    <col min="17" max="17" width="13.125" style="1" customWidth="1"/>
    <col min="18" max="18" width="11.125" style="1" customWidth="1"/>
    <col min="19" max="19" width="8.25390625" style="1" customWidth="1"/>
    <col min="20" max="16384" width="9.125" style="1" customWidth="1"/>
  </cols>
  <sheetData>
    <row r="1" spans="9:11" ht="12.75" hidden="1">
      <c r="I1" s="779"/>
      <c r="J1" s="779"/>
      <c r="K1" s="779"/>
    </row>
    <row r="2" ht="12.75" hidden="1"/>
    <row r="3" spans="1:19" s="6" customFormat="1" ht="36" customHeight="1" thickBot="1">
      <c r="A3" s="4" t="s">
        <v>463</v>
      </c>
      <c r="B3" s="5" t="s">
        <v>464</v>
      </c>
      <c r="C3" s="5" t="s">
        <v>465</v>
      </c>
      <c r="D3" s="5" t="s">
        <v>466</v>
      </c>
      <c r="E3" s="5" t="s">
        <v>467</v>
      </c>
      <c r="F3" s="5" t="s">
        <v>464</v>
      </c>
      <c r="G3" s="5" t="s">
        <v>465</v>
      </c>
      <c r="H3" s="702" t="s">
        <v>468</v>
      </c>
      <c r="I3" s="702"/>
      <c r="J3" s="39" t="s">
        <v>843</v>
      </c>
      <c r="K3" s="39" t="s">
        <v>786</v>
      </c>
      <c r="L3" s="40" t="s">
        <v>493</v>
      </c>
      <c r="M3" s="39" t="s">
        <v>794</v>
      </c>
      <c r="N3" s="39" t="s">
        <v>797</v>
      </c>
      <c r="O3" s="446" t="s">
        <v>1035</v>
      </c>
      <c r="P3" s="446" t="s">
        <v>1046</v>
      </c>
      <c r="Q3" s="446" t="s">
        <v>1089</v>
      </c>
      <c r="R3" s="465" t="s">
        <v>1104</v>
      </c>
      <c r="S3" s="500" t="s">
        <v>1093</v>
      </c>
    </row>
    <row r="4" spans="1:19" ht="17.25" customHeight="1">
      <c r="A4" s="723" t="s">
        <v>469</v>
      </c>
      <c r="B4" s="723"/>
      <c r="C4" s="723"/>
      <c r="D4" s="723"/>
      <c r="E4" s="723" t="s">
        <v>470</v>
      </c>
      <c r="F4" s="723"/>
      <c r="G4" s="723"/>
      <c r="H4" s="723"/>
      <c r="I4" s="723"/>
      <c r="J4" s="41" t="s">
        <v>471</v>
      </c>
      <c r="K4" s="41" t="s">
        <v>471</v>
      </c>
      <c r="L4" s="42" t="s">
        <v>471</v>
      </c>
      <c r="M4" s="41" t="s">
        <v>471</v>
      </c>
      <c r="N4" s="41" t="s">
        <v>471</v>
      </c>
      <c r="O4" s="41" t="s">
        <v>471</v>
      </c>
      <c r="P4" s="41" t="s">
        <v>471</v>
      </c>
      <c r="Q4" s="41" t="s">
        <v>471</v>
      </c>
      <c r="R4" s="466" t="s">
        <v>471</v>
      </c>
      <c r="S4" s="501" t="s">
        <v>1094</v>
      </c>
    </row>
    <row r="5" spans="1:19" ht="18.75" customHeight="1">
      <c r="A5" s="12">
        <v>1</v>
      </c>
      <c r="B5" s="12"/>
      <c r="C5" s="12"/>
      <c r="D5" s="12"/>
      <c r="E5" s="12" t="s">
        <v>727</v>
      </c>
      <c r="F5" s="12"/>
      <c r="G5" s="12"/>
      <c r="H5" s="12"/>
      <c r="I5" s="12"/>
      <c r="J5" s="228"/>
      <c r="K5" s="228"/>
      <c r="L5" s="42"/>
      <c r="M5" s="228"/>
      <c r="N5" s="228"/>
      <c r="O5" s="228"/>
      <c r="P5" s="228"/>
      <c r="Q5" s="228"/>
      <c r="R5" s="467"/>
      <c r="S5" s="502"/>
    </row>
    <row r="6" spans="1:19" ht="15" customHeight="1">
      <c r="A6" s="12" t="s">
        <v>807</v>
      </c>
      <c r="B6" s="12"/>
      <c r="C6" s="12"/>
      <c r="D6" s="12"/>
      <c r="E6" s="12"/>
      <c r="F6" s="12"/>
      <c r="G6" s="12"/>
      <c r="H6" s="12"/>
      <c r="I6" s="12"/>
      <c r="J6" s="228"/>
      <c r="K6" s="228"/>
      <c r="L6" s="42"/>
      <c r="M6" s="228"/>
      <c r="N6" s="228"/>
      <c r="O6" s="228"/>
      <c r="P6" s="228"/>
      <c r="Q6" s="228"/>
      <c r="R6" s="467"/>
      <c r="S6" s="502"/>
    </row>
    <row r="7" spans="1:19" ht="13.5" customHeight="1">
      <c r="A7" s="11"/>
      <c r="B7" s="11">
        <v>1</v>
      </c>
      <c r="C7" s="11"/>
      <c r="D7" s="11"/>
      <c r="E7" s="11"/>
      <c r="F7" s="11" t="s">
        <v>728</v>
      </c>
      <c r="G7" s="11"/>
      <c r="H7" s="11"/>
      <c r="I7" s="11"/>
      <c r="J7" s="228"/>
      <c r="K7" s="228"/>
      <c r="L7" s="42"/>
      <c r="M7" s="228"/>
      <c r="N7" s="228"/>
      <c r="O7" s="228"/>
      <c r="P7" s="228"/>
      <c r="Q7" s="228"/>
      <c r="R7" s="467"/>
      <c r="S7" s="502"/>
    </row>
    <row r="8" spans="1:19" ht="13.5" customHeight="1">
      <c r="A8" s="11"/>
      <c r="B8" s="11"/>
      <c r="C8" s="205">
        <v>1</v>
      </c>
      <c r="D8" s="205"/>
      <c r="E8" s="205"/>
      <c r="F8" s="205"/>
      <c r="G8" s="205" t="s">
        <v>494</v>
      </c>
      <c r="H8" s="205"/>
      <c r="I8" s="205"/>
      <c r="J8" s="228"/>
      <c r="K8" s="228"/>
      <c r="L8" s="42"/>
      <c r="M8" s="228"/>
      <c r="N8" s="228"/>
      <c r="O8" s="228"/>
      <c r="P8" s="228"/>
      <c r="Q8" s="228"/>
      <c r="R8" s="467"/>
      <c r="S8" s="502"/>
    </row>
    <row r="9" spans="1:19" ht="13.5" customHeight="1">
      <c r="A9" s="11"/>
      <c r="B9" s="16"/>
      <c r="C9" s="16"/>
      <c r="D9" s="16">
        <v>1</v>
      </c>
      <c r="E9" s="16"/>
      <c r="F9" s="16"/>
      <c r="G9" s="16"/>
      <c r="H9" s="16" t="s">
        <v>495</v>
      </c>
      <c r="I9" s="16"/>
      <c r="J9" s="228">
        <v>657</v>
      </c>
      <c r="K9" s="228"/>
      <c r="L9" s="42"/>
      <c r="M9" s="228"/>
      <c r="N9" s="228"/>
      <c r="O9" s="228">
        <v>657</v>
      </c>
      <c r="P9" s="228">
        <v>793</v>
      </c>
      <c r="Q9" s="228">
        <v>828</v>
      </c>
      <c r="R9" s="467">
        <v>838</v>
      </c>
      <c r="S9" s="503">
        <f>R9/Q9*100</f>
        <v>101.20772946859904</v>
      </c>
    </row>
    <row r="10" spans="1:19" ht="15" customHeight="1">
      <c r="A10" s="11"/>
      <c r="B10" s="16"/>
      <c r="C10" s="16"/>
      <c r="D10" s="16">
        <v>2</v>
      </c>
      <c r="E10" s="16"/>
      <c r="F10" s="16"/>
      <c r="G10" s="16"/>
      <c r="H10" s="16" t="s">
        <v>497</v>
      </c>
      <c r="I10" s="16"/>
      <c r="J10" s="228">
        <v>185</v>
      </c>
      <c r="K10" s="228"/>
      <c r="L10" s="42"/>
      <c r="M10" s="228"/>
      <c r="N10" s="228"/>
      <c r="O10" s="228">
        <v>185</v>
      </c>
      <c r="P10" s="228">
        <v>222</v>
      </c>
      <c r="Q10" s="228">
        <v>187</v>
      </c>
      <c r="R10" s="467">
        <v>128</v>
      </c>
      <c r="S10" s="503">
        <f>R10/Q10*100</f>
        <v>68.44919786096256</v>
      </c>
    </row>
    <row r="11" spans="1:19" ht="12.75" customHeight="1">
      <c r="A11" s="11"/>
      <c r="B11" s="16"/>
      <c r="C11" s="16"/>
      <c r="D11" s="16">
        <v>3</v>
      </c>
      <c r="E11" s="16"/>
      <c r="F11" s="16"/>
      <c r="G11" s="16"/>
      <c r="H11" s="16" t="s">
        <v>751</v>
      </c>
      <c r="I11" s="16"/>
      <c r="J11" s="228">
        <v>193</v>
      </c>
      <c r="K11" s="228"/>
      <c r="L11" s="42"/>
      <c r="M11" s="228"/>
      <c r="N11" s="228"/>
      <c r="O11" s="228">
        <v>193</v>
      </c>
      <c r="P11" s="228">
        <v>193</v>
      </c>
      <c r="Q11" s="228">
        <v>193</v>
      </c>
      <c r="R11" s="467">
        <v>2637</v>
      </c>
      <c r="S11" s="503">
        <f>R11/Q11*100</f>
        <v>1366.321243523316</v>
      </c>
    </row>
    <row r="12" spans="1:19" ht="12.75" customHeight="1">
      <c r="A12" s="11"/>
      <c r="B12" s="16"/>
      <c r="C12" s="45">
        <v>2</v>
      </c>
      <c r="D12" s="45"/>
      <c r="E12" s="45"/>
      <c r="F12" s="45"/>
      <c r="G12" s="45" t="s">
        <v>868</v>
      </c>
      <c r="H12" s="45"/>
      <c r="I12" s="45"/>
      <c r="J12" s="228"/>
      <c r="K12" s="228"/>
      <c r="L12" s="42"/>
      <c r="M12" s="228"/>
      <c r="N12" s="228"/>
      <c r="O12" s="250"/>
      <c r="P12" s="250"/>
      <c r="Q12" s="250"/>
      <c r="R12" s="468"/>
      <c r="S12" s="503"/>
    </row>
    <row r="13" spans="1:19" ht="12.75" customHeight="1">
      <c r="A13" s="11"/>
      <c r="B13" s="16"/>
      <c r="C13" s="45"/>
      <c r="D13" s="46">
        <v>3</v>
      </c>
      <c r="E13" s="46"/>
      <c r="F13" s="46"/>
      <c r="G13" s="46"/>
      <c r="H13" s="46" t="s">
        <v>1016</v>
      </c>
      <c r="I13" s="46"/>
      <c r="J13" s="228">
        <v>0</v>
      </c>
      <c r="K13" s="228"/>
      <c r="L13" s="42"/>
      <c r="M13" s="228"/>
      <c r="N13" s="228"/>
      <c r="O13" s="228">
        <v>3910</v>
      </c>
      <c r="P13" s="228">
        <v>3910</v>
      </c>
      <c r="Q13" s="228">
        <v>3910</v>
      </c>
      <c r="R13" s="467">
        <v>0</v>
      </c>
      <c r="S13" s="503">
        <f>R13/Q13*100</f>
        <v>0</v>
      </c>
    </row>
    <row r="14" spans="1:19" ht="15" customHeight="1">
      <c r="A14" s="11"/>
      <c r="B14" s="16"/>
      <c r="C14" s="16"/>
      <c r="D14" s="16"/>
      <c r="E14" s="16"/>
      <c r="F14" s="11" t="s">
        <v>482</v>
      </c>
      <c r="G14" s="16"/>
      <c r="H14" s="16"/>
      <c r="I14" s="16"/>
      <c r="J14" s="250">
        <f>J9+J10+J11</f>
        <v>1035</v>
      </c>
      <c r="K14" s="250"/>
      <c r="L14" s="42"/>
      <c r="M14" s="250"/>
      <c r="N14" s="250"/>
      <c r="O14" s="250">
        <f>O9+O10+O11+O13</f>
        <v>4945</v>
      </c>
      <c r="P14" s="250">
        <f>P9+P10+P11+P13</f>
        <v>5118</v>
      </c>
      <c r="Q14" s="250">
        <f>Q9+Q10+Q11+Q13</f>
        <v>5118</v>
      </c>
      <c r="R14" s="468">
        <f>R9+R10+R11+R13</f>
        <v>3603</v>
      </c>
      <c r="S14" s="503">
        <f>R14/Q14*100</f>
        <v>70.39859320046892</v>
      </c>
    </row>
    <row r="15" spans="1:19" ht="15" customHeight="1">
      <c r="A15" s="11"/>
      <c r="B15" s="16"/>
      <c r="C15" s="11"/>
      <c r="D15" s="11"/>
      <c r="E15" s="11"/>
      <c r="F15" s="11"/>
      <c r="G15" s="126" t="s">
        <v>625</v>
      </c>
      <c r="H15" s="16"/>
      <c r="I15" s="16"/>
      <c r="J15" s="232">
        <v>0.5</v>
      </c>
      <c r="K15" s="232"/>
      <c r="L15" s="42"/>
      <c r="M15" s="232"/>
      <c r="N15" s="232"/>
      <c r="O15" s="232">
        <v>0.5</v>
      </c>
      <c r="P15" s="232">
        <v>0.5</v>
      </c>
      <c r="Q15" s="232">
        <v>0.5</v>
      </c>
      <c r="R15" s="469">
        <v>0.5</v>
      </c>
      <c r="S15" s="503">
        <f>R15/Q15*100</f>
        <v>100</v>
      </c>
    </row>
    <row r="16" spans="1:19" ht="12.75" customHeight="1">
      <c r="A16" s="11"/>
      <c r="B16" s="16"/>
      <c r="C16" s="16"/>
      <c r="D16" s="18"/>
      <c r="E16" s="18"/>
      <c r="F16" s="18"/>
      <c r="G16" s="126" t="s">
        <v>626</v>
      </c>
      <c r="H16" s="16"/>
      <c r="I16" s="16"/>
      <c r="J16" s="232">
        <v>0.5</v>
      </c>
      <c r="K16" s="232"/>
      <c r="L16" s="44"/>
      <c r="M16" s="232"/>
      <c r="N16" s="232"/>
      <c r="O16" s="232">
        <v>0.5</v>
      </c>
      <c r="P16" s="232">
        <v>0.5</v>
      </c>
      <c r="Q16" s="232">
        <v>0.5</v>
      </c>
      <c r="R16" s="469">
        <v>0.5</v>
      </c>
      <c r="S16" s="503">
        <f>R16/Q16*100</f>
        <v>100</v>
      </c>
    </row>
    <row r="17" spans="1:19" ht="12.75">
      <c r="A17" s="11"/>
      <c r="B17" s="16"/>
      <c r="C17" s="16"/>
      <c r="D17" s="16"/>
      <c r="E17" s="16"/>
      <c r="F17" s="16"/>
      <c r="G17" s="16"/>
      <c r="H17" s="16"/>
      <c r="I17" s="28"/>
      <c r="J17" s="229"/>
      <c r="K17" s="229"/>
      <c r="L17" s="44"/>
      <c r="M17" s="229"/>
      <c r="N17" s="229"/>
      <c r="O17" s="229"/>
      <c r="P17" s="229"/>
      <c r="Q17" s="229"/>
      <c r="R17" s="470"/>
      <c r="S17" s="503"/>
    </row>
    <row r="18" spans="1:19" ht="12.75" customHeight="1" hidden="1">
      <c r="A18" s="11"/>
      <c r="B18" s="205"/>
      <c r="C18" s="16"/>
      <c r="D18" s="16"/>
      <c r="E18" s="16"/>
      <c r="F18" s="774"/>
      <c r="G18" s="774"/>
      <c r="H18" s="774"/>
      <c r="I18" s="774"/>
      <c r="J18" s="229"/>
      <c r="K18" s="229"/>
      <c r="L18" s="44"/>
      <c r="M18" s="229"/>
      <c r="N18" s="229"/>
      <c r="O18" s="229"/>
      <c r="P18" s="229"/>
      <c r="Q18" s="229"/>
      <c r="R18" s="470"/>
      <c r="S18" s="503"/>
    </row>
    <row r="19" spans="1:19" ht="12.75" hidden="1">
      <c r="A19" s="11"/>
      <c r="B19" s="16"/>
      <c r="C19" s="205"/>
      <c r="D19" s="205"/>
      <c r="E19" s="205"/>
      <c r="F19" s="205"/>
      <c r="G19" s="205"/>
      <c r="H19" s="205"/>
      <c r="I19" s="205"/>
      <c r="J19" s="229"/>
      <c r="K19" s="229"/>
      <c r="L19" s="44"/>
      <c r="M19" s="229"/>
      <c r="N19" s="229"/>
      <c r="O19" s="229"/>
      <c r="P19" s="229"/>
      <c r="Q19" s="229"/>
      <c r="R19" s="470"/>
      <c r="S19" s="503"/>
    </row>
    <row r="20" spans="1:19" ht="12.75" hidden="1">
      <c r="A20" s="11"/>
      <c r="B20" s="16"/>
      <c r="C20" s="16"/>
      <c r="D20" s="16"/>
      <c r="E20" s="16"/>
      <c r="F20" s="16"/>
      <c r="G20" s="16"/>
      <c r="H20" s="16"/>
      <c r="I20" s="16"/>
      <c r="J20" s="229"/>
      <c r="K20" s="229"/>
      <c r="L20" s="44"/>
      <c r="M20" s="229"/>
      <c r="N20" s="229"/>
      <c r="O20" s="229"/>
      <c r="P20" s="229"/>
      <c r="Q20" s="229"/>
      <c r="R20" s="470"/>
      <c r="S20" s="503"/>
    </row>
    <row r="21" spans="1:19" ht="12.75" hidden="1">
      <c r="A21" s="7"/>
      <c r="B21" s="16"/>
      <c r="C21" s="16"/>
      <c r="D21" s="16"/>
      <c r="E21" s="16"/>
      <c r="F21" s="11"/>
      <c r="G21" s="16"/>
      <c r="H21" s="16"/>
      <c r="I21" s="16"/>
      <c r="J21" s="239"/>
      <c r="K21" s="229"/>
      <c r="L21" s="44"/>
      <c r="M21" s="229"/>
      <c r="N21" s="229"/>
      <c r="O21" s="239"/>
      <c r="P21" s="239"/>
      <c r="Q21" s="239"/>
      <c r="R21" s="471"/>
      <c r="S21" s="503"/>
    </row>
    <row r="22" spans="1:19" ht="12.75" hidden="1">
      <c r="A22" s="7"/>
      <c r="B22" s="16"/>
      <c r="C22" s="16"/>
      <c r="D22" s="16"/>
      <c r="E22" s="16"/>
      <c r="F22" s="16"/>
      <c r="G22" s="16"/>
      <c r="H22" s="16"/>
      <c r="I22" s="16"/>
      <c r="J22" s="229"/>
      <c r="K22" s="229"/>
      <c r="L22" s="44"/>
      <c r="M22" s="229"/>
      <c r="N22" s="229"/>
      <c r="O22" s="229"/>
      <c r="P22" s="229"/>
      <c r="Q22" s="229"/>
      <c r="R22" s="470"/>
      <c r="S22" s="503"/>
    </row>
    <row r="23" spans="1:19" ht="12.75" hidden="1">
      <c r="A23" s="7"/>
      <c r="B23" s="16"/>
      <c r="C23" s="16"/>
      <c r="D23" s="16"/>
      <c r="E23" s="16"/>
      <c r="F23" s="16"/>
      <c r="G23" s="16"/>
      <c r="H23" s="16"/>
      <c r="I23" s="16"/>
      <c r="J23" s="229"/>
      <c r="K23" s="229"/>
      <c r="L23" s="44"/>
      <c r="M23" s="229"/>
      <c r="N23" s="229"/>
      <c r="O23" s="229"/>
      <c r="P23" s="229"/>
      <c r="Q23" s="229"/>
      <c r="R23" s="470"/>
      <c r="S23" s="503"/>
    </row>
    <row r="24" spans="1:19" ht="12.75" hidden="1">
      <c r="A24" s="7"/>
      <c r="B24" s="16"/>
      <c r="C24" s="16"/>
      <c r="D24" s="16"/>
      <c r="E24" s="16"/>
      <c r="F24" s="16"/>
      <c r="G24" s="16"/>
      <c r="H24" s="16"/>
      <c r="I24" s="16"/>
      <c r="J24" s="229"/>
      <c r="K24" s="229"/>
      <c r="L24" s="44"/>
      <c r="M24" s="229"/>
      <c r="N24" s="229"/>
      <c r="O24" s="229"/>
      <c r="P24" s="229"/>
      <c r="Q24" s="229"/>
      <c r="R24" s="470"/>
      <c r="S24" s="503"/>
    </row>
    <row r="25" spans="1:19" ht="12.75" hidden="1">
      <c r="A25" s="7"/>
      <c r="B25" s="16"/>
      <c r="C25" s="16"/>
      <c r="D25" s="16"/>
      <c r="E25" s="16"/>
      <c r="F25" s="16"/>
      <c r="G25" s="16"/>
      <c r="H25" s="16"/>
      <c r="I25" s="16"/>
      <c r="J25" s="229"/>
      <c r="K25" s="229"/>
      <c r="L25" s="44"/>
      <c r="M25" s="229"/>
      <c r="N25" s="229"/>
      <c r="O25" s="229"/>
      <c r="P25" s="229"/>
      <c r="Q25" s="229"/>
      <c r="R25" s="470"/>
      <c r="S25" s="503"/>
    </row>
    <row r="26" spans="1:19" ht="12.75" hidden="1">
      <c r="A26" s="7"/>
      <c r="B26" s="16"/>
      <c r="C26" s="16"/>
      <c r="D26" s="16"/>
      <c r="E26" s="16"/>
      <c r="F26" s="16"/>
      <c r="G26" s="16"/>
      <c r="H26" s="16"/>
      <c r="I26" s="16"/>
      <c r="J26" s="229"/>
      <c r="K26" s="229"/>
      <c r="L26" s="44"/>
      <c r="M26" s="229"/>
      <c r="N26" s="229"/>
      <c r="O26" s="229"/>
      <c r="P26" s="229"/>
      <c r="Q26" s="229"/>
      <c r="R26" s="470"/>
      <c r="S26" s="503"/>
    </row>
    <row r="27" spans="1:19" ht="12.75" hidden="1">
      <c r="A27" s="7"/>
      <c r="B27" s="16"/>
      <c r="C27" s="205"/>
      <c r="D27" s="205"/>
      <c r="E27" s="205"/>
      <c r="F27" s="205"/>
      <c r="G27" s="205"/>
      <c r="H27" s="205"/>
      <c r="I27" s="205"/>
      <c r="J27" s="229"/>
      <c r="K27" s="229"/>
      <c r="L27" s="44"/>
      <c r="M27" s="229"/>
      <c r="N27" s="229"/>
      <c r="O27" s="229"/>
      <c r="P27" s="229"/>
      <c r="Q27" s="229"/>
      <c r="R27" s="470"/>
      <c r="S27" s="503"/>
    </row>
    <row r="28" spans="1:19" ht="12.75" hidden="1">
      <c r="A28" s="7"/>
      <c r="B28" s="16"/>
      <c r="C28" s="16"/>
      <c r="D28" s="16"/>
      <c r="E28" s="16"/>
      <c r="F28" s="16"/>
      <c r="G28" s="16"/>
      <c r="H28" s="16"/>
      <c r="I28" s="16"/>
      <c r="J28" s="229"/>
      <c r="K28" s="229"/>
      <c r="L28" s="44"/>
      <c r="M28" s="229"/>
      <c r="N28" s="229"/>
      <c r="O28" s="229"/>
      <c r="P28" s="229"/>
      <c r="Q28" s="229"/>
      <c r="R28" s="470"/>
      <c r="S28" s="503"/>
    </row>
    <row r="29" spans="1:19" ht="12.75" hidden="1">
      <c r="A29" s="7"/>
      <c r="B29" s="16"/>
      <c r="C29" s="16"/>
      <c r="D29" s="16"/>
      <c r="E29" s="16"/>
      <c r="F29" s="16"/>
      <c r="G29" s="16"/>
      <c r="H29" s="16"/>
      <c r="I29" s="16"/>
      <c r="J29" s="229"/>
      <c r="K29" s="229"/>
      <c r="L29" s="44"/>
      <c r="M29" s="229"/>
      <c r="N29" s="229"/>
      <c r="O29" s="229"/>
      <c r="P29" s="229"/>
      <c r="Q29" s="229"/>
      <c r="R29" s="470"/>
      <c r="S29" s="503"/>
    </row>
    <row r="30" spans="1:19" ht="12.75" hidden="1">
      <c r="A30" s="7"/>
      <c r="B30" s="16"/>
      <c r="C30" s="16"/>
      <c r="D30" s="16"/>
      <c r="E30" s="16"/>
      <c r="F30" s="16"/>
      <c r="G30" s="16"/>
      <c r="H30" s="16"/>
      <c r="I30" s="16"/>
      <c r="J30" s="229"/>
      <c r="K30" s="229"/>
      <c r="L30" s="44"/>
      <c r="M30" s="229"/>
      <c r="N30" s="229"/>
      <c r="O30" s="229"/>
      <c r="P30" s="229"/>
      <c r="Q30" s="229"/>
      <c r="R30" s="470"/>
      <c r="S30" s="503"/>
    </row>
    <row r="31" spans="1:19" ht="12.75" hidden="1">
      <c r="A31" s="7"/>
      <c r="B31" s="16"/>
      <c r="C31" s="16"/>
      <c r="D31" s="16"/>
      <c r="E31" s="16"/>
      <c r="F31" s="16"/>
      <c r="G31" s="16"/>
      <c r="H31" s="16"/>
      <c r="I31" s="16"/>
      <c r="J31" s="229"/>
      <c r="K31" s="229"/>
      <c r="L31" s="44"/>
      <c r="M31" s="229"/>
      <c r="N31" s="229"/>
      <c r="O31" s="229"/>
      <c r="P31" s="229"/>
      <c r="Q31" s="229"/>
      <c r="R31" s="470"/>
      <c r="S31" s="503"/>
    </row>
    <row r="32" spans="1:19" ht="12.75" hidden="1">
      <c r="A32" s="7"/>
      <c r="B32" s="16"/>
      <c r="C32" s="16"/>
      <c r="D32" s="16"/>
      <c r="E32" s="16"/>
      <c r="F32" s="11"/>
      <c r="G32" s="11"/>
      <c r="H32" s="11"/>
      <c r="I32" s="11"/>
      <c r="J32" s="239"/>
      <c r="K32" s="239"/>
      <c r="L32" s="44"/>
      <c r="M32" s="239"/>
      <c r="N32" s="239"/>
      <c r="O32" s="239"/>
      <c r="P32" s="239"/>
      <c r="Q32" s="239"/>
      <c r="R32" s="471"/>
      <c r="S32" s="503"/>
    </row>
    <row r="33" spans="1:19" ht="12.75" hidden="1">
      <c r="A33" s="7"/>
      <c r="B33" s="16"/>
      <c r="C33" s="16"/>
      <c r="D33" s="16"/>
      <c r="E33" s="16"/>
      <c r="F33" s="16"/>
      <c r="G33" s="126"/>
      <c r="H33" s="16"/>
      <c r="I33" s="16"/>
      <c r="J33" s="229"/>
      <c r="K33" s="229"/>
      <c r="L33" s="44"/>
      <c r="M33" s="229"/>
      <c r="N33" s="229"/>
      <c r="O33" s="229"/>
      <c r="P33" s="229"/>
      <c r="Q33" s="229"/>
      <c r="R33" s="470"/>
      <c r="S33" s="503"/>
    </row>
    <row r="34" spans="1:19" ht="12.75" hidden="1">
      <c r="A34" s="7"/>
      <c r="B34" s="16"/>
      <c r="C34" s="16"/>
      <c r="D34" s="16"/>
      <c r="E34" s="16"/>
      <c r="F34" s="16"/>
      <c r="G34" s="126"/>
      <c r="H34" s="16"/>
      <c r="I34" s="16"/>
      <c r="J34" s="229"/>
      <c r="K34" s="229"/>
      <c r="L34" s="44"/>
      <c r="M34" s="229"/>
      <c r="N34" s="229"/>
      <c r="O34" s="229"/>
      <c r="P34" s="229"/>
      <c r="Q34" s="229"/>
      <c r="R34" s="470"/>
      <c r="S34" s="503"/>
    </row>
    <row r="35" spans="1:19" ht="12.75" hidden="1">
      <c r="A35" s="7"/>
      <c r="B35" s="16"/>
      <c r="C35" s="16"/>
      <c r="D35" s="16"/>
      <c r="E35" s="16"/>
      <c r="F35" s="16"/>
      <c r="G35" s="16"/>
      <c r="H35" s="16"/>
      <c r="I35" s="16"/>
      <c r="J35" s="229"/>
      <c r="K35" s="229"/>
      <c r="L35" s="44"/>
      <c r="M35" s="229"/>
      <c r="N35" s="229"/>
      <c r="O35" s="229"/>
      <c r="P35" s="229"/>
      <c r="Q35" s="229"/>
      <c r="R35" s="470"/>
      <c r="S35" s="503"/>
    </row>
    <row r="36" spans="1:19" ht="12.75" hidden="1">
      <c r="A36" s="7"/>
      <c r="B36" s="16"/>
      <c r="C36" s="16"/>
      <c r="D36" s="16"/>
      <c r="E36" s="16"/>
      <c r="F36" s="16"/>
      <c r="G36" s="16"/>
      <c r="H36" s="16"/>
      <c r="I36" s="16"/>
      <c r="J36" s="229"/>
      <c r="K36" s="229"/>
      <c r="L36" s="44"/>
      <c r="M36" s="229"/>
      <c r="N36" s="229"/>
      <c r="O36" s="229"/>
      <c r="P36" s="229"/>
      <c r="Q36" s="229"/>
      <c r="R36" s="470"/>
      <c r="S36" s="503"/>
    </row>
    <row r="37" spans="1:19" ht="12.75" hidden="1">
      <c r="A37" s="7"/>
      <c r="B37" s="7"/>
      <c r="C37" s="7"/>
      <c r="D37" s="7"/>
      <c r="E37" s="7"/>
      <c r="F37" s="7"/>
      <c r="G37" s="778"/>
      <c r="H37" s="778"/>
      <c r="I37" s="778"/>
      <c r="J37" s="232"/>
      <c r="K37" s="232"/>
      <c r="L37" s="44"/>
      <c r="M37" s="232"/>
      <c r="N37" s="232"/>
      <c r="O37" s="232"/>
      <c r="P37" s="232"/>
      <c r="Q37" s="232"/>
      <c r="R37" s="469"/>
      <c r="S37" s="503"/>
    </row>
    <row r="38" spans="1:19" ht="12.75" hidden="1">
      <c r="A38" s="7"/>
      <c r="B38" s="16"/>
      <c r="C38" s="16"/>
      <c r="D38" s="16"/>
      <c r="E38" s="16"/>
      <c r="F38" s="128"/>
      <c r="G38" s="778"/>
      <c r="H38" s="778"/>
      <c r="I38" s="778"/>
      <c r="J38" s="232"/>
      <c r="K38" s="232"/>
      <c r="L38" s="44"/>
      <c r="M38" s="232"/>
      <c r="N38" s="232"/>
      <c r="O38" s="232"/>
      <c r="P38" s="232"/>
      <c r="Q38" s="232"/>
      <c r="R38" s="469"/>
      <c r="S38" s="503"/>
    </row>
    <row r="39" spans="1:19" ht="12.75" hidden="1">
      <c r="A39" s="7"/>
      <c r="B39" s="16"/>
      <c r="C39" s="16"/>
      <c r="D39" s="16"/>
      <c r="E39" s="16"/>
      <c r="F39" s="128"/>
      <c r="G39" s="128"/>
      <c r="H39" s="128"/>
      <c r="I39" s="128"/>
      <c r="J39" s="229"/>
      <c r="K39" s="229"/>
      <c r="L39" s="44"/>
      <c r="M39" s="229"/>
      <c r="N39" s="229"/>
      <c r="O39" s="229"/>
      <c r="P39" s="229"/>
      <c r="Q39" s="229"/>
      <c r="R39" s="470"/>
      <c r="S39" s="503"/>
    </row>
    <row r="40" spans="1:19" ht="12.75">
      <c r="A40" s="7"/>
      <c r="B40" s="11">
        <v>2</v>
      </c>
      <c r="C40" s="11"/>
      <c r="D40" s="11"/>
      <c r="E40" s="11"/>
      <c r="F40" s="11" t="s">
        <v>747</v>
      </c>
      <c r="G40" s="11"/>
      <c r="H40" s="11"/>
      <c r="I40" s="11"/>
      <c r="J40" s="229"/>
      <c r="K40" s="229"/>
      <c r="L40" s="44"/>
      <c r="M40" s="229"/>
      <c r="N40" s="229"/>
      <c r="O40" s="229"/>
      <c r="P40" s="229"/>
      <c r="Q40" s="229"/>
      <c r="R40" s="470"/>
      <c r="S40" s="503"/>
    </row>
    <row r="41" spans="1:19" ht="12.75">
      <c r="A41" s="7"/>
      <c r="B41" s="16"/>
      <c r="C41" s="205">
        <v>1</v>
      </c>
      <c r="D41" s="205"/>
      <c r="E41" s="205"/>
      <c r="F41" s="205"/>
      <c r="G41" s="205" t="s">
        <v>494</v>
      </c>
      <c r="H41" s="205"/>
      <c r="I41" s="205"/>
      <c r="J41" s="229"/>
      <c r="K41" s="229"/>
      <c r="L41" s="44"/>
      <c r="M41" s="229"/>
      <c r="N41" s="229"/>
      <c r="O41" s="229"/>
      <c r="P41" s="229"/>
      <c r="Q41" s="229"/>
      <c r="R41" s="470"/>
      <c r="S41" s="503"/>
    </row>
    <row r="42" spans="1:19" ht="12.75">
      <c r="A42" s="7"/>
      <c r="B42" s="16"/>
      <c r="C42" s="16"/>
      <c r="D42" s="16">
        <v>1</v>
      </c>
      <c r="E42" s="16"/>
      <c r="F42" s="16"/>
      <c r="G42" s="16"/>
      <c r="H42" s="16" t="s">
        <v>495</v>
      </c>
      <c r="I42" s="16"/>
      <c r="J42" s="229">
        <v>1556</v>
      </c>
      <c r="K42" s="229"/>
      <c r="L42" s="44"/>
      <c r="M42" s="229"/>
      <c r="N42" s="229"/>
      <c r="O42" s="229">
        <v>1556</v>
      </c>
      <c r="P42" s="229">
        <v>1750</v>
      </c>
      <c r="Q42" s="229">
        <v>1750</v>
      </c>
      <c r="R42" s="470">
        <v>1573</v>
      </c>
      <c r="S42" s="503">
        <f aca="true" t="shared" si="0" ref="S42:S48">R42/Q42*100</f>
        <v>89.88571428571429</v>
      </c>
    </row>
    <row r="43" spans="1:19" ht="12.75">
      <c r="A43" s="7"/>
      <c r="B43" s="16"/>
      <c r="C43" s="16"/>
      <c r="D43" s="16">
        <v>2</v>
      </c>
      <c r="E43" s="16"/>
      <c r="F43" s="16"/>
      <c r="G43" s="16"/>
      <c r="H43" s="16" t="s">
        <v>497</v>
      </c>
      <c r="I43" s="16"/>
      <c r="J43" s="229">
        <v>415</v>
      </c>
      <c r="K43" s="229"/>
      <c r="L43" s="44"/>
      <c r="M43" s="229"/>
      <c r="N43" s="229"/>
      <c r="O43" s="229">
        <v>415</v>
      </c>
      <c r="P43" s="229">
        <v>467</v>
      </c>
      <c r="Q43" s="229">
        <v>467</v>
      </c>
      <c r="R43" s="470">
        <v>243</v>
      </c>
      <c r="S43" s="503">
        <f t="shared" si="0"/>
        <v>52.03426124197003</v>
      </c>
    </row>
    <row r="44" spans="1:19" ht="12.75">
      <c r="A44" s="7"/>
      <c r="B44" s="16"/>
      <c r="C44" s="16"/>
      <c r="D44" s="16">
        <v>3</v>
      </c>
      <c r="E44" s="16"/>
      <c r="F44" s="16"/>
      <c r="G44" s="16"/>
      <c r="H44" s="16" t="s">
        <v>498</v>
      </c>
      <c r="I44" s="16"/>
      <c r="J44" s="229">
        <v>5504</v>
      </c>
      <c r="K44" s="229"/>
      <c r="L44" s="44"/>
      <c r="M44" s="229"/>
      <c r="N44" s="229"/>
      <c r="O44" s="229">
        <v>5504</v>
      </c>
      <c r="P44" s="229">
        <v>5504</v>
      </c>
      <c r="Q44" s="229">
        <v>5504</v>
      </c>
      <c r="R44" s="470">
        <v>3761</v>
      </c>
      <c r="S44" s="503">
        <f t="shared" si="0"/>
        <v>68.33212209302324</v>
      </c>
    </row>
    <row r="45" spans="1:19" ht="12.75">
      <c r="A45" s="7"/>
      <c r="B45" s="16"/>
      <c r="C45" s="16"/>
      <c r="D45" s="16"/>
      <c r="E45" s="16"/>
      <c r="F45" s="16"/>
      <c r="G45" s="16"/>
      <c r="H45" s="16" t="s">
        <v>480</v>
      </c>
      <c r="I45" s="16" t="s">
        <v>499</v>
      </c>
      <c r="J45" s="229">
        <v>3504</v>
      </c>
      <c r="K45" s="229"/>
      <c r="L45" s="44"/>
      <c r="M45" s="229"/>
      <c r="N45" s="229"/>
      <c r="O45" s="229">
        <v>3504</v>
      </c>
      <c r="P45" s="229">
        <v>3504</v>
      </c>
      <c r="Q45" s="229">
        <v>3504</v>
      </c>
      <c r="R45" s="470">
        <v>3175</v>
      </c>
      <c r="S45" s="503">
        <f t="shared" si="0"/>
        <v>90.6107305936073</v>
      </c>
    </row>
    <row r="46" spans="1:19" ht="12.75" hidden="1">
      <c r="A46" s="7"/>
      <c r="B46" s="16"/>
      <c r="C46" s="16">
        <v>2</v>
      </c>
      <c r="D46" s="16"/>
      <c r="E46" s="16"/>
      <c r="F46" s="16"/>
      <c r="G46" s="16" t="s">
        <v>503</v>
      </c>
      <c r="H46" s="16"/>
      <c r="I46" s="16"/>
      <c r="J46" s="229"/>
      <c r="K46" s="229"/>
      <c r="L46" s="44"/>
      <c r="M46" s="229"/>
      <c r="N46" s="229"/>
      <c r="O46" s="229"/>
      <c r="P46" s="229"/>
      <c r="Q46" s="229"/>
      <c r="R46" s="470"/>
      <c r="S46" s="503" t="e">
        <f t="shared" si="0"/>
        <v>#DIV/0!</v>
      </c>
    </row>
    <row r="47" spans="1:19" ht="12.75" hidden="1">
      <c r="A47" s="7"/>
      <c r="B47" s="16"/>
      <c r="C47" s="16"/>
      <c r="D47" s="16">
        <v>2</v>
      </c>
      <c r="E47" s="16"/>
      <c r="F47" s="16"/>
      <c r="G47" s="16"/>
      <c r="H47" s="16" t="s">
        <v>505</v>
      </c>
      <c r="I47" s="16"/>
      <c r="J47" s="229"/>
      <c r="K47" s="229"/>
      <c r="L47" s="44"/>
      <c r="M47" s="229"/>
      <c r="N47" s="229"/>
      <c r="O47" s="229"/>
      <c r="P47" s="229"/>
      <c r="Q47" s="229"/>
      <c r="R47" s="470"/>
      <c r="S47" s="503" t="e">
        <f t="shared" si="0"/>
        <v>#DIV/0!</v>
      </c>
    </row>
    <row r="48" spans="1:19" ht="12.75" hidden="1">
      <c r="A48" s="7"/>
      <c r="B48" s="16"/>
      <c r="C48" s="16"/>
      <c r="D48" s="16"/>
      <c r="E48" s="16"/>
      <c r="F48" s="16"/>
      <c r="G48" s="16"/>
      <c r="H48" s="16" t="s">
        <v>480</v>
      </c>
      <c r="I48" s="16" t="s">
        <v>653</v>
      </c>
      <c r="J48" s="229"/>
      <c r="K48" s="229"/>
      <c r="L48" s="44"/>
      <c r="M48" s="229"/>
      <c r="N48" s="229"/>
      <c r="O48" s="229"/>
      <c r="P48" s="229"/>
      <c r="Q48" s="229"/>
      <c r="R48" s="470"/>
      <c r="S48" s="503" t="e">
        <f t="shared" si="0"/>
        <v>#DIV/0!</v>
      </c>
    </row>
    <row r="49" spans="1:19" ht="12.75">
      <c r="A49" s="7"/>
      <c r="B49" s="16"/>
      <c r="C49" s="45">
        <v>2</v>
      </c>
      <c r="D49" s="45"/>
      <c r="E49" s="45"/>
      <c r="F49" s="45"/>
      <c r="G49" s="45" t="s">
        <v>868</v>
      </c>
      <c r="H49" s="45"/>
      <c r="I49" s="45"/>
      <c r="J49" s="229"/>
      <c r="K49" s="229"/>
      <c r="L49" s="44"/>
      <c r="M49" s="229"/>
      <c r="N49" s="229"/>
      <c r="O49" s="239"/>
      <c r="P49" s="239"/>
      <c r="Q49" s="239"/>
      <c r="R49" s="471"/>
      <c r="S49" s="503"/>
    </row>
    <row r="50" spans="1:19" ht="12.75">
      <c r="A50" s="7"/>
      <c r="B50" s="16"/>
      <c r="C50" s="45"/>
      <c r="D50" s="46">
        <v>1</v>
      </c>
      <c r="E50" s="46"/>
      <c r="F50" s="46"/>
      <c r="G50" s="46"/>
      <c r="H50" s="46" t="s">
        <v>505</v>
      </c>
      <c r="I50" s="46"/>
      <c r="J50" s="229">
        <v>0</v>
      </c>
      <c r="K50" s="229"/>
      <c r="L50" s="44"/>
      <c r="M50" s="229"/>
      <c r="N50" s="229"/>
      <c r="O50" s="229">
        <v>1880</v>
      </c>
      <c r="P50" s="229">
        <v>1880</v>
      </c>
      <c r="Q50" s="229">
        <v>1880</v>
      </c>
      <c r="R50" s="470">
        <v>0</v>
      </c>
      <c r="S50" s="503">
        <f>R50/Q50*100</f>
        <v>0</v>
      </c>
    </row>
    <row r="51" spans="1:19" ht="12.75">
      <c r="A51" s="7"/>
      <c r="B51" s="16"/>
      <c r="C51" s="45"/>
      <c r="D51" s="46">
        <v>2</v>
      </c>
      <c r="E51" s="46"/>
      <c r="F51" s="46"/>
      <c r="G51" s="46"/>
      <c r="H51" s="46" t="s">
        <v>504</v>
      </c>
      <c r="I51" s="46"/>
      <c r="J51" s="229">
        <v>0</v>
      </c>
      <c r="K51" s="229"/>
      <c r="L51" s="44"/>
      <c r="M51" s="229"/>
      <c r="N51" s="229"/>
      <c r="O51" s="229">
        <v>0</v>
      </c>
      <c r="P51" s="229">
        <v>1066</v>
      </c>
      <c r="Q51" s="229">
        <v>1066</v>
      </c>
      <c r="R51" s="470">
        <v>1067</v>
      </c>
      <c r="S51" s="503">
        <f>R51/Q51*100</f>
        <v>100.093808630394</v>
      </c>
    </row>
    <row r="52" spans="1:19" ht="12.75">
      <c r="A52" s="7"/>
      <c r="B52" s="16"/>
      <c r="C52" s="16"/>
      <c r="D52" s="16"/>
      <c r="E52" s="16"/>
      <c r="F52" s="11" t="s">
        <v>482</v>
      </c>
      <c r="G52" s="16"/>
      <c r="H52" s="16"/>
      <c r="I52" s="16"/>
      <c r="J52" s="239">
        <f>J42+J43+J44</f>
        <v>7475</v>
      </c>
      <c r="K52" s="239"/>
      <c r="L52" s="44"/>
      <c r="M52" s="239"/>
      <c r="N52" s="239"/>
      <c r="O52" s="239">
        <f>O42+O43+O44+O50</f>
        <v>9355</v>
      </c>
      <c r="P52" s="239">
        <f>P42+P43+P44+P50+P51</f>
        <v>10667</v>
      </c>
      <c r="Q52" s="239">
        <f>Q42+Q43+Q44+Q50+Q51</f>
        <v>10667</v>
      </c>
      <c r="R52" s="471">
        <f>R42+R43+R44+R50+R51</f>
        <v>6644</v>
      </c>
      <c r="S52" s="503">
        <f>R52/Q52*100</f>
        <v>62.28555357645074</v>
      </c>
    </row>
    <row r="53" spans="1:19" ht="12.75">
      <c r="A53" s="7"/>
      <c r="B53" s="16"/>
      <c r="C53" s="16"/>
      <c r="D53" s="16"/>
      <c r="E53" s="16"/>
      <c r="F53" s="16"/>
      <c r="G53" s="16" t="s">
        <v>625</v>
      </c>
      <c r="H53" s="16"/>
      <c r="I53" s="16"/>
      <c r="J53" s="232">
        <v>1</v>
      </c>
      <c r="K53" s="232"/>
      <c r="L53" s="44"/>
      <c r="M53" s="232"/>
      <c r="N53" s="232"/>
      <c r="O53" s="232">
        <v>1</v>
      </c>
      <c r="P53" s="232">
        <v>1</v>
      </c>
      <c r="Q53" s="232">
        <v>1</v>
      </c>
      <c r="R53" s="469">
        <v>1</v>
      </c>
      <c r="S53" s="503">
        <f>R53/Q53*100</f>
        <v>100</v>
      </c>
    </row>
    <row r="54" spans="1:19" ht="12.75">
      <c r="A54" s="7"/>
      <c r="B54" s="16"/>
      <c r="C54" s="16"/>
      <c r="D54" s="16"/>
      <c r="E54" s="16"/>
      <c r="F54" s="16"/>
      <c r="G54" s="46" t="s">
        <v>626</v>
      </c>
      <c r="H54" s="16"/>
      <c r="I54" s="16"/>
      <c r="J54" s="232">
        <v>1</v>
      </c>
      <c r="K54" s="232"/>
      <c r="L54" s="44"/>
      <c r="M54" s="232"/>
      <c r="N54" s="232"/>
      <c r="O54" s="232">
        <v>1</v>
      </c>
      <c r="P54" s="232">
        <v>1</v>
      </c>
      <c r="Q54" s="232">
        <v>1</v>
      </c>
      <c r="R54" s="469">
        <v>1</v>
      </c>
      <c r="S54" s="503">
        <f>R54/Q54*100</f>
        <v>100</v>
      </c>
    </row>
    <row r="55" spans="1:19" ht="12.75">
      <c r="A55" s="7"/>
      <c r="B55" s="16"/>
      <c r="C55" s="16"/>
      <c r="D55" s="16"/>
      <c r="E55" s="16"/>
      <c r="F55" s="16"/>
      <c r="G55" s="46"/>
      <c r="H55" s="16"/>
      <c r="I55" s="16"/>
      <c r="J55" s="229"/>
      <c r="K55" s="229"/>
      <c r="L55" s="44"/>
      <c r="M55" s="229"/>
      <c r="N55" s="229"/>
      <c r="O55" s="229"/>
      <c r="P55" s="229"/>
      <c r="Q55" s="229"/>
      <c r="R55" s="470"/>
      <c r="S55" s="503"/>
    </row>
    <row r="56" spans="1:19" ht="12.75">
      <c r="A56" s="7"/>
      <c r="B56" s="11">
        <v>3</v>
      </c>
      <c r="C56" s="11"/>
      <c r="D56" s="11"/>
      <c r="E56" s="11"/>
      <c r="F56" s="774" t="s">
        <v>648</v>
      </c>
      <c r="G56" s="774"/>
      <c r="H56" s="774"/>
      <c r="I56" s="774"/>
      <c r="J56" s="229"/>
      <c r="K56" s="229"/>
      <c r="L56" s="44"/>
      <c r="M56" s="229"/>
      <c r="N56" s="229"/>
      <c r="O56" s="229"/>
      <c r="P56" s="229"/>
      <c r="Q56" s="229"/>
      <c r="R56" s="470"/>
      <c r="S56" s="503"/>
    </row>
    <row r="57" spans="1:19" ht="12.75">
      <c r="A57" s="7"/>
      <c r="B57" s="16"/>
      <c r="C57" s="205">
        <v>1</v>
      </c>
      <c r="D57" s="205"/>
      <c r="E57" s="205"/>
      <c r="F57" s="205"/>
      <c r="G57" s="205" t="s">
        <v>494</v>
      </c>
      <c r="H57" s="205"/>
      <c r="I57" s="205"/>
      <c r="J57" s="229"/>
      <c r="K57" s="229"/>
      <c r="L57" s="44"/>
      <c r="M57" s="229"/>
      <c r="N57" s="229"/>
      <c r="O57" s="229"/>
      <c r="P57" s="229"/>
      <c r="Q57" s="229"/>
      <c r="R57" s="470"/>
      <c r="S57" s="503"/>
    </row>
    <row r="58" spans="1:19" ht="12.75" hidden="1">
      <c r="A58" s="7"/>
      <c r="B58" s="16"/>
      <c r="C58" s="16"/>
      <c r="D58" s="16">
        <v>1</v>
      </c>
      <c r="E58" s="16"/>
      <c r="F58" s="27"/>
      <c r="G58" s="27"/>
      <c r="H58" s="738" t="s">
        <v>495</v>
      </c>
      <c r="I58" s="738"/>
      <c r="J58" s="229"/>
      <c r="K58" s="229"/>
      <c r="L58" s="44"/>
      <c r="M58" s="229"/>
      <c r="N58" s="229"/>
      <c r="O58" s="229"/>
      <c r="P58" s="229"/>
      <c r="Q58" s="229"/>
      <c r="R58" s="470"/>
      <c r="S58" s="503" t="e">
        <f aca="true" t="shared" si="1" ref="S58:S66">R58/Q58*100</f>
        <v>#DIV/0!</v>
      </c>
    </row>
    <row r="59" spans="1:19" ht="12.75">
      <c r="A59" s="7"/>
      <c r="B59" s="16"/>
      <c r="C59" s="16"/>
      <c r="D59" s="16">
        <v>3</v>
      </c>
      <c r="E59" s="16"/>
      <c r="F59" s="27"/>
      <c r="G59" s="27"/>
      <c r="H59" s="738" t="s">
        <v>498</v>
      </c>
      <c r="I59" s="738"/>
      <c r="J59" s="229">
        <v>20</v>
      </c>
      <c r="K59" s="229"/>
      <c r="L59" s="44"/>
      <c r="M59" s="229"/>
      <c r="N59" s="229"/>
      <c r="O59" s="229">
        <v>20</v>
      </c>
      <c r="P59" s="229">
        <v>20</v>
      </c>
      <c r="Q59" s="229">
        <v>20</v>
      </c>
      <c r="R59" s="470">
        <v>46</v>
      </c>
      <c r="S59" s="503">
        <f t="shared" si="1"/>
        <v>229.99999999999997</v>
      </c>
    </row>
    <row r="60" spans="1:19" ht="12.75" hidden="1">
      <c r="A60" s="7"/>
      <c r="B60" s="16"/>
      <c r="C60" s="16"/>
      <c r="D60" s="16">
        <v>3</v>
      </c>
      <c r="E60" s="16"/>
      <c r="F60" s="16"/>
      <c r="G60" s="16"/>
      <c r="H60" s="16" t="s">
        <v>498</v>
      </c>
      <c r="I60" s="16"/>
      <c r="J60" s="229"/>
      <c r="K60" s="229"/>
      <c r="L60" s="44"/>
      <c r="M60" s="229"/>
      <c r="N60" s="229"/>
      <c r="O60" s="229"/>
      <c r="P60" s="229"/>
      <c r="Q60" s="229"/>
      <c r="R60" s="470"/>
      <c r="S60" s="503" t="e">
        <f t="shared" si="1"/>
        <v>#DIV/0!</v>
      </c>
    </row>
    <row r="61" spans="1:19" ht="12.75" hidden="1">
      <c r="A61" s="7"/>
      <c r="B61" s="16"/>
      <c r="C61" s="16"/>
      <c r="D61" s="16"/>
      <c r="E61" s="16"/>
      <c r="F61" s="16"/>
      <c r="G61" s="16"/>
      <c r="H61" s="16" t="s">
        <v>480</v>
      </c>
      <c r="I61" s="16" t="s">
        <v>649</v>
      </c>
      <c r="J61" s="229"/>
      <c r="K61" s="229"/>
      <c r="L61" s="44"/>
      <c r="M61" s="229"/>
      <c r="N61" s="229"/>
      <c r="O61" s="229"/>
      <c r="P61" s="229"/>
      <c r="Q61" s="229"/>
      <c r="R61" s="470"/>
      <c r="S61" s="503" t="e">
        <f t="shared" si="1"/>
        <v>#DIV/0!</v>
      </c>
    </row>
    <row r="62" spans="1:19" ht="13.5" hidden="1">
      <c r="A62" s="7"/>
      <c r="B62" s="16"/>
      <c r="C62" s="16"/>
      <c r="D62" s="16"/>
      <c r="E62" s="16"/>
      <c r="F62" s="16"/>
      <c r="G62" s="16"/>
      <c r="H62" s="63" t="s">
        <v>505</v>
      </c>
      <c r="I62" s="129"/>
      <c r="J62" s="229"/>
      <c r="K62" s="229"/>
      <c r="L62" s="44"/>
      <c r="M62" s="229"/>
      <c r="N62" s="229"/>
      <c r="O62" s="229"/>
      <c r="P62" s="229"/>
      <c r="Q62" s="229"/>
      <c r="R62" s="470"/>
      <c r="S62" s="503" t="e">
        <f t="shared" si="1"/>
        <v>#DIV/0!</v>
      </c>
    </row>
    <row r="63" spans="1:19" ht="12.75" hidden="1">
      <c r="A63" s="7"/>
      <c r="B63" s="16"/>
      <c r="C63" s="16"/>
      <c r="D63" s="16"/>
      <c r="E63" s="16"/>
      <c r="F63" s="16"/>
      <c r="G63" s="16"/>
      <c r="H63" s="16" t="s">
        <v>478</v>
      </c>
      <c r="I63" s="16" t="s">
        <v>650</v>
      </c>
      <c r="J63" s="229"/>
      <c r="K63" s="229"/>
      <c r="L63" s="44"/>
      <c r="M63" s="229"/>
      <c r="N63" s="229"/>
      <c r="O63" s="229"/>
      <c r="P63" s="229"/>
      <c r="Q63" s="229"/>
      <c r="R63" s="470"/>
      <c r="S63" s="503" t="e">
        <f t="shared" si="1"/>
        <v>#DIV/0!</v>
      </c>
    </row>
    <row r="64" spans="1:19" ht="12.75">
      <c r="A64" s="7"/>
      <c r="B64" s="16"/>
      <c r="C64" s="16"/>
      <c r="D64" s="16">
        <v>5</v>
      </c>
      <c r="E64" s="16"/>
      <c r="F64" s="11"/>
      <c r="G64" s="16"/>
      <c r="H64" s="772" t="s">
        <v>871</v>
      </c>
      <c r="I64" s="773"/>
      <c r="J64" s="229">
        <f>J65</f>
        <v>665</v>
      </c>
      <c r="K64" s="229"/>
      <c r="L64" s="44"/>
      <c r="M64" s="229"/>
      <c r="N64" s="229"/>
      <c r="O64" s="229">
        <f aca="true" t="shared" si="2" ref="O64:Q65">O65</f>
        <v>665</v>
      </c>
      <c r="P64" s="229">
        <f t="shared" si="2"/>
        <v>665</v>
      </c>
      <c r="Q64" s="229">
        <f t="shared" si="2"/>
        <v>665</v>
      </c>
      <c r="R64" s="470">
        <v>714</v>
      </c>
      <c r="S64" s="503">
        <f t="shared" si="1"/>
        <v>107.36842105263158</v>
      </c>
    </row>
    <row r="65" spans="1:19" ht="12.75">
      <c r="A65" s="7"/>
      <c r="B65" s="16"/>
      <c r="C65" s="16"/>
      <c r="D65" s="16"/>
      <c r="E65" s="16"/>
      <c r="F65" s="16"/>
      <c r="G65" s="16"/>
      <c r="I65" s="376" t="s">
        <v>873</v>
      </c>
      <c r="J65" s="237">
        <f>J66</f>
        <v>665</v>
      </c>
      <c r="K65" s="229"/>
      <c r="L65" s="44"/>
      <c r="M65" s="229"/>
      <c r="N65" s="229"/>
      <c r="O65" s="237">
        <f t="shared" si="2"/>
        <v>665</v>
      </c>
      <c r="P65" s="237">
        <f t="shared" si="2"/>
        <v>665</v>
      </c>
      <c r="Q65" s="237">
        <f t="shared" si="2"/>
        <v>665</v>
      </c>
      <c r="R65" s="472">
        <v>714</v>
      </c>
      <c r="S65" s="503">
        <f t="shared" si="1"/>
        <v>107.36842105263158</v>
      </c>
    </row>
    <row r="66" spans="1:19" ht="12.75">
      <c r="A66" s="7"/>
      <c r="B66" s="16"/>
      <c r="C66" s="16"/>
      <c r="D66" s="16"/>
      <c r="E66" s="16"/>
      <c r="F66" s="16"/>
      <c r="G66" s="16"/>
      <c r="H66" s="16" t="s">
        <v>480</v>
      </c>
      <c r="I66" s="16" t="s">
        <v>826</v>
      </c>
      <c r="J66" s="229">
        <v>665</v>
      </c>
      <c r="K66" s="229"/>
      <c r="L66" s="44"/>
      <c r="M66" s="229"/>
      <c r="N66" s="229"/>
      <c r="O66" s="229">
        <v>665</v>
      </c>
      <c r="P66" s="229">
        <v>665</v>
      </c>
      <c r="Q66" s="229">
        <v>665</v>
      </c>
      <c r="R66" s="470">
        <v>714</v>
      </c>
      <c r="S66" s="503">
        <f t="shared" si="1"/>
        <v>107.36842105263158</v>
      </c>
    </row>
    <row r="67" spans="1:19" ht="12.75">
      <c r="A67" s="7"/>
      <c r="B67" s="16"/>
      <c r="C67" s="45">
        <v>2</v>
      </c>
      <c r="D67" s="45"/>
      <c r="E67" s="45"/>
      <c r="F67" s="45"/>
      <c r="G67" s="45" t="s">
        <v>868</v>
      </c>
      <c r="H67" s="45"/>
      <c r="I67" s="45"/>
      <c r="J67" s="229"/>
      <c r="K67" s="229"/>
      <c r="L67" s="44"/>
      <c r="M67" s="229"/>
      <c r="N67" s="229"/>
      <c r="O67" s="229"/>
      <c r="P67" s="229"/>
      <c r="Q67" s="229"/>
      <c r="R67" s="470"/>
      <c r="S67" s="503"/>
    </row>
    <row r="68" spans="1:19" ht="12.75">
      <c r="A68" s="7"/>
      <c r="B68" s="16"/>
      <c r="C68" s="49"/>
      <c r="D68" s="49">
        <v>1</v>
      </c>
      <c r="E68" s="49"/>
      <c r="F68" s="49"/>
      <c r="G68" s="49"/>
      <c r="H68" s="49" t="s">
        <v>505</v>
      </c>
      <c r="I68" s="49"/>
      <c r="J68" s="229">
        <v>500</v>
      </c>
      <c r="K68" s="229"/>
      <c r="L68" s="44"/>
      <c r="M68" s="229"/>
      <c r="N68" s="229"/>
      <c r="O68" s="229">
        <v>500</v>
      </c>
      <c r="P68" s="229">
        <v>500</v>
      </c>
      <c r="Q68" s="229">
        <v>1071</v>
      </c>
      <c r="R68" s="470">
        <v>1072</v>
      </c>
      <c r="S68" s="503">
        <f>R68/Q68*100</f>
        <v>100.09337068160598</v>
      </c>
    </row>
    <row r="69" spans="1:19" ht="12.75">
      <c r="A69" s="7"/>
      <c r="B69" s="16"/>
      <c r="C69" s="16"/>
      <c r="D69" s="16"/>
      <c r="E69" s="16"/>
      <c r="F69" s="11" t="s">
        <v>482</v>
      </c>
      <c r="G69" s="16"/>
      <c r="H69" s="16"/>
      <c r="I69" s="16"/>
      <c r="J69" s="239">
        <f>J59+J68+J64</f>
        <v>1185</v>
      </c>
      <c r="K69" s="239"/>
      <c r="L69" s="44"/>
      <c r="M69" s="239"/>
      <c r="N69" s="239"/>
      <c r="O69" s="239">
        <f>O59+O68+O64</f>
        <v>1185</v>
      </c>
      <c r="P69" s="239">
        <f>P59+P68+P64</f>
        <v>1185</v>
      </c>
      <c r="Q69" s="239">
        <f>Q59+Q68+Q64</f>
        <v>1756</v>
      </c>
      <c r="R69" s="471">
        <f>R59+R68+R64</f>
        <v>1832</v>
      </c>
      <c r="S69" s="503">
        <f>R69/Q69*100</f>
        <v>104.32801822323464</v>
      </c>
    </row>
    <row r="70" spans="1:19" ht="12.75">
      <c r="A70" s="7"/>
      <c r="B70" s="16"/>
      <c r="C70" s="16"/>
      <c r="D70" s="16"/>
      <c r="E70" s="16"/>
      <c r="F70" s="11"/>
      <c r="G70" s="16"/>
      <c r="H70" s="16"/>
      <c r="I70" s="16"/>
      <c r="J70" s="229"/>
      <c r="K70" s="229"/>
      <c r="L70" s="44"/>
      <c r="M70" s="229"/>
      <c r="N70" s="229"/>
      <c r="O70" s="229"/>
      <c r="P70" s="229"/>
      <c r="Q70" s="229"/>
      <c r="R70" s="470"/>
      <c r="S70" s="503"/>
    </row>
    <row r="71" spans="1:19" ht="12.75">
      <c r="A71" s="7"/>
      <c r="B71" s="205">
        <v>4</v>
      </c>
      <c r="C71" s="16"/>
      <c r="D71" s="16"/>
      <c r="E71" s="16"/>
      <c r="F71" s="11" t="s">
        <v>761</v>
      </c>
      <c r="G71" s="16"/>
      <c r="H71" s="16"/>
      <c r="I71" s="16"/>
      <c r="J71" s="229"/>
      <c r="K71" s="229"/>
      <c r="L71" s="44"/>
      <c r="M71" s="229"/>
      <c r="N71" s="229"/>
      <c r="O71" s="229"/>
      <c r="P71" s="229"/>
      <c r="Q71" s="229"/>
      <c r="R71" s="470"/>
      <c r="S71" s="503"/>
    </row>
    <row r="72" spans="1:19" ht="12.75">
      <c r="A72" s="7"/>
      <c r="B72" s="16"/>
      <c r="C72" s="205">
        <v>1</v>
      </c>
      <c r="D72" s="205"/>
      <c r="E72" s="205"/>
      <c r="F72" s="205"/>
      <c r="G72" s="205" t="s">
        <v>494</v>
      </c>
      <c r="H72" s="205"/>
      <c r="I72" s="205"/>
      <c r="J72" s="229"/>
      <c r="K72" s="229"/>
      <c r="L72" s="44"/>
      <c r="M72" s="229"/>
      <c r="N72" s="229"/>
      <c r="O72" s="229"/>
      <c r="P72" s="229"/>
      <c r="Q72" s="229"/>
      <c r="R72" s="470"/>
      <c r="S72" s="503"/>
    </row>
    <row r="73" spans="1:19" ht="12.75">
      <c r="A73" s="7"/>
      <c r="B73" s="16"/>
      <c r="C73" s="205"/>
      <c r="D73" s="221">
        <v>1</v>
      </c>
      <c r="E73" s="205"/>
      <c r="F73" s="205"/>
      <c r="G73" s="205"/>
      <c r="H73" s="221" t="s">
        <v>495</v>
      </c>
      <c r="I73" s="205"/>
      <c r="J73" s="229">
        <v>0</v>
      </c>
      <c r="K73" s="229"/>
      <c r="L73" s="44"/>
      <c r="M73" s="229"/>
      <c r="N73" s="229"/>
      <c r="O73" s="229">
        <v>0</v>
      </c>
      <c r="P73" s="229">
        <v>0</v>
      </c>
      <c r="Q73" s="229">
        <v>0</v>
      </c>
      <c r="R73" s="470">
        <v>531</v>
      </c>
      <c r="S73" s="503"/>
    </row>
    <row r="74" spans="1:19" ht="12.75">
      <c r="A74" s="7"/>
      <c r="B74" s="16"/>
      <c r="C74" s="16"/>
      <c r="D74" s="16">
        <v>3</v>
      </c>
      <c r="E74" s="16"/>
      <c r="F74" s="27"/>
      <c r="G74" s="27"/>
      <c r="H74" s="738" t="s">
        <v>498</v>
      </c>
      <c r="I74" s="738"/>
      <c r="J74" s="244">
        <v>15766</v>
      </c>
      <c r="K74" s="244"/>
      <c r="L74" s="44"/>
      <c r="M74" s="244"/>
      <c r="N74" s="244"/>
      <c r="O74" s="244">
        <v>16599</v>
      </c>
      <c r="P74" s="244">
        <v>23983</v>
      </c>
      <c r="Q74" s="244">
        <v>25017</v>
      </c>
      <c r="R74" s="473">
        <v>19672</v>
      </c>
      <c r="S74" s="503">
        <f aca="true" t="shared" si="3" ref="S74:S137">R74/Q74*100</f>
        <v>78.63452852060598</v>
      </c>
    </row>
    <row r="75" spans="1:19" ht="12.75" hidden="1">
      <c r="A75" s="7"/>
      <c r="B75" s="16"/>
      <c r="C75" s="16"/>
      <c r="D75" s="16"/>
      <c r="E75" s="16"/>
      <c r="F75" s="11"/>
      <c r="G75" s="16"/>
      <c r="H75" s="16" t="s">
        <v>478</v>
      </c>
      <c r="I75" s="16" t="s">
        <v>762</v>
      </c>
      <c r="J75" s="244"/>
      <c r="K75" s="244"/>
      <c r="L75" s="44"/>
      <c r="M75" s="244"/>
      <c r="N75" s="244"/>
      <c r="O75" s="244"/>
      <c r="P75" s="244"/>
      <c r="Q75" s="244"/>
      <c r="R75" s="473"/>
      <c r="S75" s="503" t="e">
        <f t="shared" si="3"/>
        <v>#DIV/0!</v>
      </c>
    </row>
    <row r="76" spans="1:19" ht="12.75">
      <c r="A76" s="7"/>
      <c r="B76" s="16"/>
      <c r="C76" s="16"/>
      <c r="D76" s="16">
        <v>5</v>
      </c>
      <c r="E76" s="16"/>
      <c r="F76" s="11"/>
      <c r="G76" s="16"/>
      <c r="H76" s="772" t="s">
        <v>871</v>
      </c>
      <c r="I76" s="773"/>
      <c r="J76" s="244">
        <f>J77+J78</f>
        <v>16835</v>
      </c>
      <c r="K76" s="244"/>
      <c r="L76" s="44"/>
      <c r="M76" s="244"/>
      <c r="N76" s="244"/>
      <c r="O76" s="244">
        <f>O77+O78+O79+O80</f>
        <v>36421</v>
      </c>
      <c r="P76" s="244">
        <f>P77+P78+P79+P80</f>
        <v>36572</v>
      </c>
      <c r="Q76" s="244">
        <f>Q77+Q78+Q79+Q80</f>
        <v>47094</v>
      </c>
      <c r="R76" s="473">
        <f>R77+R78+R79+R80</f>
        <v>29084</v>
      </c>
      <c r="S76" s="503">
        <f t="shared" si="3"/>
        <v>61.75733639104769</v>
      </c>
    </row>
    <row r="77" spans="1:19" ht="12.75">
      <c r="A77" s="7"/>
      <c r="B77" s="16"/>
      <c r="C77" s="16"/>
      <c r="D77" s="16"/>
      <c r="E77" s="16"/>
      <c r="F77" s="11"/>
      <c r="G77" s="16"/>
      <c r="H77" s="1" t="s">
        <v>478</v>
      </c>
      <c r="I77" s="387" t="s">
        <v>872</v>
      </c>
      <c r="J77" s="388">
        <v>14498</v>
      </c>
      <c r="K77" s="244"/>
      <c r="L77" s="44"/>
      <c r="M77" s="244"/>
      <c r="N77" s="244"/>
      <c r="O77" s="388">
        <v>15336</v>
      </c>
      <c r="P77" s="388">
        <v>15336</v>
      </c>
      <c r="Q77" s="388">
        <v>22387</v>
      </c>
      <c r="R77" s="388">
        <v>22657</v>
      </c>
      <c r="S77" s="503">
        <f t="shared" si="3"/>
        <v>101.20605708670209</v>
      </c>
    </row>
    <row r="78" spans="1:19" ht="12.75">
      <c r="A78" s="7"/>
      <c r="B78" s="16"/>
      <c r="C78" s="16"/>
      <c r="D78" s="16"/>
      <c r="E78" s="16"/>
      <c r="F78" s="11"/>
      <c r="G78" s="16"/>
      <c r="H78" s="16"/>
      <c r="I78" s="376" t="s">
        <v>873</v>
      </c>
      <c r="J78" s="66">
        <v>2337</v>
      </c>
      <c r="K78" s="244"/>
      <c r="L78" s="44"/>
      <c r="M78" s="244"/>
      <c r="N78" s="244"/>
      <c r="O78" s="66">
        <v>2490</v>
      </c>
      <c r="P78" s="66">
        <v>2490</v>
      </c>
      <c r="Q78" s="66">
        <v>2490</v>
      </c>
      <c r="R78" s="474">
        <v>2082</v>
      </c>
      <c r="S78" s="503">
        <f t="shared" si="3"/>
        <v>83.61445783132531</v>
      </c>
    </row>
    <row r="79" spans="1:19" ht="25.5">
      <c r="A79" s="7"/>
      <c r="B79" s="16"/>
      <c r="C79" s="16"/>
      <c r="D79" s="16"/>
      <c r="E79" s="16"/>
      <c r="F79" s="11"/>
      <c r="G79" s="16"/>
      <c r="I79" s="329" t="s">
        <v>1012</v>
      </c>
      <c r="J79" s="244">
        <v>0</v>
      </c>
      <c r="K79" s="244"/>
      <c r="L79" s="44"/>
      <c r="M79" s="244"/>
      <c r="N79" s="244"/>
      <c r="O79" s="244">
        <v>4683</v>
      </c>
      <c r="P79" s="244">
        <v>4683</v>
      </c>
      <c r="Q79" s="244">
        <v>4683</v>
      </c>
      <c r="R79" s="473">
        <v>4345</v>
      </c>
      <c r="S79" s="503">
        <f t="shared" si="3"/>
        <v>92.78240444159727</v>
      </c>
    </row>
    <row r="80" spans="1:19" ht="12.75">
      <c r="A80" s="7"/>
      <c r="B80" s="16"/>
      <c r="C80" s="16"/>
      <c r="D80" s="16"/>
      <c r="E80" s="16"/>
      <c r="F80" s="11"/>
      <c r="G80" s="16"/>
      <c r="H80" s="16"/>
      <c r="I80" s="221" t="s">
        <v>1013</v>
      </c>
      <c r="J80" s="244">
        <v>0</v>
      </c>
      <c r="K80" s="244"/>
      <c r="L80" s="44"/>
      <c r="M80" s="244"/>
      <c r="N80" s="244"/>
      <c r="O80" s="244">
        <v>13912</v>
      </c>
      <c r="P80" s="244">
        <v>14063</v>
      </c>
      <c r="Q80" s="244">
        <v>17534</v>
      </c>
      <c r="R80" s="473">
        <v>0</v>
      </c>
      <c r="S80" s="503">
        <f t="shared" si="3"/>
        <v>0</v>
      </c>
    </row>
    <row r="81" spans="1:19" ht="12.75">
      <c r="A81" s="7"/>
      <c r="B81" s="16"/>
      <c r="C81" s="45">
        <v>2</v>
      </c>
      <c r="D81" s="45"/>
      <c r="E81" s="45"/>
      <c r="F81" s="45"/>
      <c r="G81" s="45" t="s">
        <v>868</v>
      </c>
      <c r="H81" s="45"/>
      <c r="I81" s="45"/>
      <c r="J81" s="244">
        <v>0</v>
      </c>
      <c r="K81" s="244"/>
      <c r="L81" s="44"/>
      <c r="M81" s="244"/>
      <c r="N81" s="244"/>
      <c r="O81" s="239">
        <f>O83</f>
        <v>4061</v>
      </c>
      <c r="P81" s="239">
        <f>P83</f>
        <v>2074</v>
      </c>
      <c r="Q81" s="239">
        <f>Q83</f>
        <v>100</v>
      </c>
      <c r="R81" s="471">
        <f>R83+R82</f>
        <v>401</v>
      </c>
      <c r="S81" s="503">
        <f t="shared" si="3"/>
        <v>401</v>
      </c>
    </row>
    <row r="82" spans="1:19" ht="12.75">
      <c r="A82" s="7"/>
      <c r="B82" s="16"/>
      <c r="C82" s="45"/>
      <c r="D82" s="241">
        <v>1</v>
      </c>
      <c r="E82" s="241"/>
      <c r="F82" s="241"/>
      <c r="G82" s="241"/>
      <c r="H82" s="241" t="s">
        <v>505</v>
      </c>
      <c r="I82" s="241"/>
      <c r="J82" s="244">
        <v>0</v>
      </c>
      <c r="K82" s="244"/>
      <c r="L82" s="44"/>
      <c r="M82" s="244"/>
      <c r="N82" s="244"/>
      <c r="O82" s="239">
        <v>0</v>
      </c>
      <c r="P82" s="239">
        <v>0</v>
      </c>
      <c r="Q82" s="239">
        <v>0</v>
      </c>
      <c r="R82" s="473">
        <v>401</v>
      </c>
      <c r="S82" s="503"/>
    </row>
    <row r="83" spans="1:19" ht="12.75">
      <c r="A83" s="7"/>
      <c r="B83" s="16"/>
      <c r="C83" s="16"/>
      <c r="D83" s="16">
        <v>5</v>
      </c>
      <c r="E83" s="16"/>
      <c r="F83" s="11"/>
      <c r="G83" s="16"/>
      <c r="H83" s="16" t="s">
        <v>1014</v>
      </c>
      <c r="I83" s="28"/>
      <c r="J83" s="244">
        <v>0</v>
      </c>
      <c r="K83" s="244"/>
      <c r="L83" s="44"/>
      <c r="M83" s="244"/>
      <c r="N83" s="244"/>
      <c r="O83" s="244">
        <v>4061</v>
      </c>
      <c r="P83" s="244">
        <v>2074</v>
      </c>
      <c r="Q83" s="244">
        <v>100</v>
      </c>
      <c r="R83" s="473">
        <v>0</v>
      </c>
      <c r="S83" s="503">
        <f t="shared" si="3"/>
        <v>0</v>
      </c>
    </row>
    <row r="84" spans="1:19" ht="12.75" hidden="1">
      <c r="A84" s="7"/>
      <c r="B84" s="16"/>
      <c r="C84" s="16"/>
      <c r="D84" s="16"/>
      <c r="E84" s="16"/>
      <c r="F84" s="11"/>
      <c r="G84" s="16"/>
      <c r="H84" s="16"/>
      <c r="I84" s="16"/>
      <c r="J84" s="244"/>
      <c r="K84" s="244"/>
      <c r="L84" s="44"/>
      <c r="M84" s="244"/>
      <c r="N84" s="244"/>
      <c r="O84" s="244"/>
      <c r="P84" s="244"/>
      <c r="Q84" s="244"/>
      <c r="R84" s="473"/>
      <c r="S84" s="503" t="e">
        <f t="shared" si="3"/>
        <v>#DIV/0!</v>
      </c>
    </row>
    <row r="85" spans="1:19" ht="12.75" hidden="1">
      <c r="A85" s="7"/>
      <c r="B85" s="16"/>
      <c r="C85" s="16"/>
      <c r="D85" s="16"/>
      <c r="E85" s="16"/>
      <c r="F85" s="11"/>
      <c r="G85" s="16"/>
      <c r="H85" s="16"/>
      <c r="I85" s="16"/>
      <c r="J85" s="244"/>
      <c r="K85" s="244"/>
      <c r="L85" s="44"/>
      <c r="M85" s="244"/>
      <c r="N85" s="244"/>
      <c r="O85" s="244"/>
      <c r="P85" s="244"/>
      <c r="Q85" s="244"/>
      <c r="R85" s="473"/>
      <c r="S85" s="503" t="e">
        <f t="shared" si="3"/>
        <v>#DIV/0!</v>
      </c>
    </row>
    <row r="86" spans="1:19" ht="12.75" hidden="1">
      <c r="A86" s="7"/>
      <c r="B86" s="16"/>
      <c r="C86" s="16"/>
      <c r="D86" s="16"/>
      <c r="E86" s="16"/>
      <c r="F86" s="11"/>
      <c r="G86" s="16"/>
      <c r="H86" s="16"/>
      <c r="I86" s="28"/>
      <c r="J86" s="244"/>
      <c r="K86" s="244"/>
      <c r="L86" s="44"/>
      <c r="M86" s="244"/>
      <c r="N86" s="244"/>
      <c r="O86" s="244"/>
      <c r="P86" s="244"/>
      <c r="Q86" s="244"/>
      <c r="R86" s="473"/>
      <c r="S86" s="503" t="e">
        <f t="shared" si="3"/>
        <v>#DIV/0!</v>
      </c>
    </row>
    <row r="87" spans="1:19" ht="12.75" hidden="1">
      <c r="A87" s="7"/>
      <c r="B87" s="16"/>
      <c r="C87" s="16"/>
      <c r="D87" s="16"/>
      <c r="E87" s="16"/>
      <c r="F87" s="11"/>
      <c r="G87" s="16"/>
      <c r="H87" s="16"/>
      <c r="I87" s="16"/>
      <c r="J87" s="244"/>
      <c r="K87" s="244"/>
      <c r="L87" s="44"/>
      <c r="M87" s="244"/>
      <c r="N87" s="244"/>
      <c r="O87" s="244"/>
      <c r="P87" s="244"/>
      <c r="Q87" s="244"/>
      <c r="R87" s="473"/>
      <c r="S87" s="503" t="e">
        <f t="shared" si="3"/>
        <v>#DIV/0!</v>
      </c>
    </row>
    <row r="88" spans="1:19" ht="12.75" hidden="1">
      <c r="A88" s="7"/>
      <c r="B88" s="16"/>
      <c r="C88" s="16"/>
      <c r="D88" s="16"/>
      <c r="E88" s="16"/>
      <c r="F88" s="11"/>
      <c r="G88" s="16"/>
      <c r="H88" s="16"/>
      <c r="I88" s="16"/>
      <c r="J88" s="244"/>
      <c r="K88" s="244"/>
      <c r="L88" s="44"/>
      <c r="M88" s="244"/>
      <c r="N88" s="244"/>
      <c r="O88" s="244"/>
      <c r="P88" s="244"/>
      <c r="Q88" s="244"/>
      <c r="R88" s="473"/>
      <c r="S88" s="503" t="e">
        <f t="shared" si="3"/>
        <v>#DIV/0!</v>
      </c>
    </row>
    <row r="89" spans="1:19" ht="12.75" customHeight="1" hidden="1">
      <c r="A89" s="7"/>
      <c r="B89" s="16"/>
      <c r="C89" s="16"/>
      <c r="D89" s="16"/>
      <c r="E89" s="16"/>
      <c r="F89" s="11"/>
      <c r="G89" s="16"/>
      <c r="H89" s="16"/>
      <c r="I89" s="16"/>
      <c r="J89" s="244"/>
      <c r="K89" s="244"/>
      <c r="L89" s="44"/>
      <c r="M89" s="244"/>
      <c r="N89" s="244"/>
      <c r="O89" s="244"/>
      <c r="P89" s="244"/>
      <c r="Q89" s="244"/>
      <c r="R89" s="473"/>
      <c r="S89" s="503" t="e">
        <f t="shared" si="3"/>
        <v>#DIV/0!</v>
      </c>
    </row>
    <row r="90" spans="1:19" ht="12.75" hidden="1">
      <c r="A90" s="7"/>
      <c r="B90" s="16"/>
      <c r="C90" s="16"/>
      <c r="D90" s="16"/>
      <c r="E90" s="16"/>
      <c r="F90" s="11"/>
      <c r="G90" s="16"/>
      <c r="H90" s="16"/>
      <c r="I90" s="16"/>
      <c r="J90" s="244"/>
      <c r="K90" s="244"/>
      <c r="L90" s="44"/>
      <c r="M90" s="244"/>
      <c r="N90" s="244"/>
      <c r="O90" s="244"/>
      <c r="P90" s="244"/>
      <c r="Q90" s="244"/>
      <c r="R90" s="473"/>
      <c r="S90" s="503" t="e">
        <f t="shared" si="3"/>
        <v>#DIV/0!</v>
      </c>
    </row>
    <row r="91" spans="1:19" ht="12.75" hidden="1">
      <c r="A91" s="7"/>
      <c r="B91" s="16"/>
      <c r="C91" s="205"/>
      <c r="D91" s="16"/>
      <c r="E91" s="16"/>
      <c r="F91" s="11"/>
      <c r="G91" s="205"/>
      <c r="H91" s="16"/>
      <c r="I91" s="16"/>
      <c r="J91" s="244"/>
      <c r="K91" s="244"/>
      <c r="L91" s="44"/>
      <c r="M91" s="244"/>
      <c r="N91" s="244"/>
      <c r="O91" s="244"/>
      <c r="P91" s="244"/>
      <c r="Q91" s="244"/>
      <c r="R91" s="473"/>
      <c r="S91" s="503" t="e">
        <f t="shared" si="3"/>
        <v>#DIV/0!</v>
      </c>
    </row>
    <row r="92" spans="1:19" ht="12.75" hidden="1">
      <c r="A92" s="7"/>
      <c r="B92" s="16"/>
      <c r="C92" s="205"/>
      <c r="D92" s="16"/>
      <c r="E92" s="16"/>
      <c r="F92" s="11"/>
      <c r="G92" s="205"/>
      <c r="H92" s="16"/>
      <c r="I92" s="16"/>
      <c r="J92" s="244"/>
      <c r="K92" s="244"/>
      <c r="L92" s="44"/>
      <c r="M92" s="244"/>
      <c r="N92" s="244"/>
      <c r="O92" s="244"/>
      <c r="P92" s="244"/>
      <c r="Q92" s="244"/>
      <c r="R92" s="473"/>
      <c r="S92" s="503" t="e">
        <f t="shared" si="3"/>
        <v>#DIV/0!</v>
      </c>
    </row>
    <row r="93" spans="1:19" ht="12.75" hidden="1">
      <c r="A93" s="7"/>
      <c r="B93" s="16"/>
      <c r="C93" s="16"/>
      <c r="D93" s="16"/>
      <c r="E93" s="16"/>
      <c r="F93" s="11"/>
      <c r="G93" s="16"/>
      <c r="H93" s="16"/>
      <c r="I93" s="16"/>
      <c r="J93" s="244">
        <v>0</v>
      </c>
      <c r="K93" s="244"/>
      <c r="L93" s="44"/>
      <c r="M93" s="244"/>
      <c r="N93" s="244"/>
      <c r="O93" s="244">
        <v>0</v>
      </c>
      <c r="P93" s="244">
        <v>0</v>
      </c>
      <c r="Q93" s="244">
        <v>0</v>
      </c>
      <c r="R93" s="473">
        <v>0</v>
      </c>
      <c r="S93" s="503" t="e">
        <f t="shared" si="3"/>
        <v>#DIV/0!</v>
      </c>
    </row>
    <row r="94" spans="1:19" ht="13.5" hidden="1">
      <c r="A94" s="7"/>
      <c r="B94" s="16"/>
      <c r="C94" s="205"/>
      <c r="D94" s="205"/>
      <c r="E94" s="205"/>
      <c r="F94" s="205"/>
      <c r="G94" s="249"/>
      <c r="H94" s="242"/>
      <c r="I94" s="222"/>
      <c r="J94" s="239">
        <f>J95</f>
        <v>0</v>
      </c>
      <c r="K94" s="239"/>
      <c r="L94" s="44"/>
      <c r="M94" s="239"/>
      <c r="N94" s="239"/>
      <c r="O94" s="239">
        <f aca="true" t="shared" si="4" ref="O94:R95">O95</f>
        <v>0</v>
      </c>
      <c r="P94" s="239">
        <f t="shared" si="4"/>
        <v>0</v>
      </c>
      <c r="Q94" s="239">
        <f t="shared" si="4"/>
        <v>0</v>
      </c>
      <c r="R94" s="471">
        <f t="shared" si="4"/>
        <v>0</v>
      </c>
      <c r="S94" s="503" t="e">
        <f t="shared" si="3"/>
        <v>#DIV/0!</v>
      </c>
    </row>
    <row r="95" spans="1:19" ht="12.75" hidden="1">
      <c r="A95" s="7"/>
      <c r="B95" s="16"/>
      <c r="C95" s="16"/>
      <c r="D95" s="16"/>
      <c r="E95" s="16"/>
      <c r="F95" s="16"/>
      <c r="G95" s="46"/>
      <c r="H95" s="222"/>
      <c r="I95" s="222"/>
      <c r="J95" s="237">
        <f>J96</f>
        <v>0</v>
      </c>
      <c r="K95" s="237"/>
      <c r="L95" s="44"/>
      <c r="M95" s="237"/>
      <c r="N95" s="237"/>
      <c r="O95" s="237">
        <f t="shared" si="4"/>
        <v>0</v>
      </c>
      <c r="P95" s="237">
        <f t="shared" si="4"/>
        <v>0</v>
      </c>
      <c r="Q95" s="237">
        <f t="shared" si="4"/>
        <v>0</v>
      </c>
      <c r="R95" s="472">
        <f t="shared" si="4"/>
        <v>0</v>
      </c>
      <c r="S95" s="503" t="e">
        <f t="shared" si="3"/>
        <v>#DIV/0!</v>
      </c>
    </row>
    <row r="96" spans="1:19" ht="12.75" hidden="1">
      <c r="A96" s="7"/>
      <c r="B96" s="16"/>
      <c r="C96" s="16"/>
      <c r="D96" s="16"/>
      <c r="E96" s="16"/>
      <c r="F96" s="16"/>
      <c r="G96" s="46"/>
      <c r="H96" s="253"/>
      <c r="I96" s="253"/>
      <c r="J96" s="244"/>
      <c r="K96" s="244"/>
      <c r="L96" s="44"/>
      <c r="M96" s="244"/>
      <c r="N96" s="244"/>
      <c r="O96" s="244"/>
      <c r="P96" s="244"/>
      <c r="Q96" s="244"/>
      <c r="R96" s="473"/>
      <c r="S96" s="503" t="e">
        <f t="shared" si="3"/>
        <v>#DIV/0!</v>
      </c>
    </row>
    <row r="97" spans="1:19" ht="12.75" hidden="1">
      <c r="A97" s="7"/>
      <c r="B97" s="16"/>
      <c r="C97" s="16"/>
      <c r="D97" s="16"/>
      <c r="E97" s="16"/>
      <c r="F97" s="16"/>
      <c r="G97" s="46"/>
      <c r="H97" s="121"/>
      <c r="I97" s="240"/>
      <c r="J97" s="237"/>
      <c r="K97" s="237"/>
      <c r="L97" s="44"/>
      <c r="M97" s="237"/>
      <c r="N97" s="237"/>
      <c r="O97" s="237"/>
      <c r="P97" s="237"/>
      <c r="Q97" s="237"/>
      <c r="R97" s="472"/>
      <c r="S97" s="503" t="e">
        <f t="shared" si="3"/>
        <v>#DIV/0!</v>
      </c>
    </row>
    <row r="98" spans="1:19" ht="12.75" hidden="1">
      <c r="A98" s="7"/>
      <c r="B98" s="16"/>
      <c r="C98" s="205"/>
      <c r="D98" s="16"/>
      <c r="E98" s="130"/>
      <c r="F98" s="140"/>
      <c r="G98" s="205"/>
      <c r="H98" s="129"/>
      <c r="I98" s="129"/>
      <c r="J98" s="239"/>
      <c r="K98" s="239"/>
      <c r="L98" s="44"/>
      <c r="M98" s="239"/>
      <c r="N98" s="239"/>
      <c r="O98" s="239"/>
      <c r="P98" s="239"/>
      <c r="Q98" s="239"/>
      <c r="R98" s="471"/>
      <c r="S98" s="503" t="e">
        <f t="shared" si="3"/>
        <v>#DIV/0!</v>
      </c>
    </row>
    <row r="99" spans="1:19" ht="12.75" hidden="1">
      <c r="A99" s="7"/>
      <c r="B99" s="16"/>
      <c r="C99" s="16"/>
      <c r="D99" s="16"/>
      <c r="E99" s="16"/>
      <c r="F99" s="11"/>
      <c r="G99" s="16"/>
      <c r="H99" s="16"/>
      <c r="I99" s="329"/>
      <c r="J99" s="244"/>
      <c r="K99" s="244"/>
      <c r="L99" s="44"/>
      <c r="M99" s="244"/>
      <c r="N99" s="244"/>
      <c r="O99" s="244"/>
      <c r="P99" s="244"/>
      <c r="Q99" s="244"/>
      <c r="R99" s="473"/>
      <c r="S99" s="503" t="e">
        <f t="shared" si="3"/>
        <v>#DIV/0!</v>
      </c>
    </row>
    <row r="100" spans="1:19" ht="12.75" hidden="1">
      <c r="A100" s="7"/>
      <c r="B100" s="16"/>
      <c r="C100" s="16"/>
      <c r="D100" s="16"/>
      <c r="E100" s="16"/>
      <c r="F100" s="11"/>
      <c r="G100" s="16"/>
      <c r="H100" s="16"/>
      <c r="I100" s="329"/>
      <c r="J100" s="244"/>
      <c r="K100" s="244"/>
      <c r="L100" s="44"/>
      <c r="M100" s="244"/>
      <c r="N100" s="244"/>
      <c r="O100" s="244"/>
      <c r="P100" s="244"/>
      <c r="Q100" s="244"/>
      <c r="R100" s="473"/>
      <c r="S100" s="503" t="e">
        <f t="shared" si="3"/>
        <v>#DIV/0!</v>
      </c>
    </row>
    <row r="101" spans="1:19" ht="12.75" hidden="1">
      <c r="A101" s="7"/>
      <c r="B101" s="16"/>
      <c r="C101" s="16"/>
      <c r="D101" s="16"/>
      <c r="E101" s="16"/>
      <c r="F101" s="11"/>
      <c r="G101" s="16"/>
      <c r="H101" s="16"/>
      <c r="I101" s="329"/>
      <c r="J101" s="244"/>
      <c r="K101" s="244"/>
      <c r="L101" s="44"/>
      <c r="M101" s="244"/>
      <c r="N101" s="244"/>
      <c r="O101" s="244"/>
      <c r="P101" s="244"/>
      <c r="Q101" s="244"/>
      <c r="R101" s="473"/>
      <c r="S101" s="503" t="e">
        <f t="shared" si="3"/>
        <v>#DIV/0!</v>
      </c>
    </row>
    <row r="102" spans="1:19" ht="12.75" hidden="1">
      <c r="A102" s="7"/>
      <c r="B102" s="16"/>
      <c r="C102" s="16"/>
      <c r="D102" s="16"/>
      <c r="E102" s="16"/>
      <c r="F102" s="11"/>
      <c r="G102" s="16"/>
      <c r="H102" s="16"/>
      <c r="I102" s="329"/>
      <c r="J102" s="244"/>
      <c r="K102" s="244"/>
      <c r="L102" s="44"/>
      <c r="M102" s="244"/>
      <c r="N102" s="244"/>
      <c r="O102" s="244"/>
      <c r="P102" s="244"/>
      <c r="Q102" s="244"/>
      <c r="R102" s="473"/>
      <c r="S102" s="503" t="e">
        <f t="shared" si="3"/>
        <v>#DIV/0!</v>
      </c>
    </row>
    <row r="103" spans="1:19" ht="12.75" hidden="1">
      <c r="A103" s="7"/>
      <c r="B103" s="16"/>
      <c r="C103" s="16"/>
      <c r="D103" s="16"/>
      <c r="E103" s="16"/>
      <c r="F103" s="11"/>
      <c r="G103" s="16"/>
      <c r="H103" s="253"/>
      <c r="I103" s="329"/>
      <c r="J103" s="244">
        <v>0</v>
      </c>
      <c r="K103" s="244"/>
      <c r="L103" s="44"/>
      <c r="M103" s="244"/>
      <c r="N103" s="244"/>
      <c r="O103" s="244">
        <v>0</v>
      </c>
      <c r="P103" s="244">
        <v>0</v>
      </c>
      <c r="Q103" s="244">
        <v>0</v>
      </c>
      <c r="R103" s="473">
        <v>0</v>
      </c>
      <c r="S103" s="503" t="e">
        <f t="shared" si="3"/>
        <v>#DIV/0!</v>
      </c>
    </row>
    <row r="104" spans="1:19" ht="12.75" hidden="1">
      <c r="A104" s="7"/>
      <c r="B104" s="16"/>
      <c r="C104" s="16"/>
      <c r="D104" s="16"/>
      <c r="E104" s="16"/>
      <c r="F104" s="11"/>
      <c r="G104" s="16"/>
      <c r="H104" s="16"/>
      <c r="I104" s="330"/>
      <c r="J104" s="237">
        <v>0</v>
      </c>
      <c r="K104" s="237"/>
      <c r="L104" s="44"/>
      <c r="M104" s="237"/>
      <c r="N104" s="237"/>
      <c r="O104" s="237">
        <v>0</v>
      </c>
      <c r="P104" s="237">
        <v>0</v>
      </c>
      <c r="Q104" s="237">
        <v>0</v>
      </c>
      <c r="R104" s="472">
        <v>0</v>
      </c>
      <c r="S104" s="503" t="e">
        <f t="shared" si="3"/>
        <v>#DIV/0!</v>
      </c>
    </row>
    <row r="105" spans="1:19" ht="12.75">
      <c r="A105" s="7"/>
      <c r="B105" s="16"/>
      <c r="C105" s="16"/>
      <c r="D105" s="16"/>
      <c r="E105" s="16"/>
      <c r="F105" s="11" t="s">
        <v>482</v>
      </c>
      <c r="G105" s="16"/>
      <c r="H105" s="16"/>
      <c r="I105" s="16"/>
      <c r="J105" s="239">
        <f>J74+J76+J92</f>
        <v>32601</v>
      </c>
      <c r="K105" s="239"/>
      <c r="L105" s="44"/>
      <c r="M105" s="239"/>
      <c r="N105" s="239"/>
      <c r="O105" s="239">
        <f>O74+O76+O92+O81</f>
        <v>57081</v>
      </c>
      <c r="P105" s="239">
        <f>P74+P76+P92+P81</f>
        <v>62629</v>
      </c>
      <c r="Q105" s="239">
        <f>Q74+Q76+Q92+Q81</f>
        <v>72211</v>
      </c>
      <c r="R105" s="471">
        <f>R74+R76+R92+R81+R73</f>
        <v>49688</v>
      </c>
      <c r="S105" s="503">
        <f t="shared" si="3"/>
        <v>68.80946116242677</v>
      </c>
    </row>
    <row r="106" spans="1:19" ht="12.75" hidden="1">
      <c r="A106" s="7"/>
      <c r="B106" s="16"/>
      <c r="C106" s="16"/>
      <c r="D106" s="16"/>
      <c r="E106" s="16"/>
      <c r="F106" s="11"/>
      <c r="G106" s="16"/>
      <c r="H106" s="16"/>
      <c r="I106" s="16"/>
      <c r="J106" s="229"/>
      <c r="K106" s="229"/>
      <c r="L106" s="44"/>
      <c r="M106" s="229"/>
      <c r="N106" s="229"/>
      <c r="O106" s="229"/>
      <c r="P106" s="229"/>
      <c r="Q106" s="229"/>
      <c r="R106" s="470"/>
      <c r="S106" s="503" t="e">
        <f t="shared" si="3"/>
        <v>#DIV/0!</v>
      </c>
    </row>
    <row r="107" spans="1:19" ht="12.75" hidden="1">
      <c r="A107" s="7"/>
      <c r="B107" s="16"/>
      <c r="C107" s="16"/>
      <c r="D107" s="16"/>
      <c r="E107" s="16"/>
      <c r="F107" s="11"/>
      <c r="G107" s="16"/>
      <c r="H107" s="16"/>
      <c r="I107" s="16"/>
      <c r="J107" s="229"/>
      <c r="K107" s="229"/>
      <c r="L107" s="44"/>
      <c r="M107" s="229"/>
      <c r="N107" s="229"/>
      <c r="O107" s="229"/>
      <c r="P107" s="229"/>
      <c r="Q107" s="229"/>
      <c r="R107" s="470"/>
      <c r="S107" s="503" t="e">
        <f t="shared" si="3"/>
        <v>#DIV/0!</v>
      </c>
    </row>
    <row r="108" spans="1:19" ht="12.75" hidden="1">
      <c r="A108" s="7"/>
      <c r="B108" s="16"/>
      <c r="C108" s="16"/>
      <c r="D108" s="16"/>
      <c r="E108" s="16"/>
      <c r="F108" s="11"/>
      <c r="G108" s="16"/>
      <c r="H108" s="16"/>
      <c r="I108" s="16"/>
      <c r="J108" s="229"/>
      <c r="K108" s="229"/>
      <c r="L108" s="44"/>
      <c r="M108" s="229"/>
      <c r="N108" s="229"/>
      <c r="O108" s="229"/>
      <c r="P108" s="229"/>
      <c r="Q108" s="229"/>
      <c r="R108" s="470"/>
      <c r="S108" s="503" t="e">
        <f t="shared" si="3"/>
        <v>#DIV/0!</v>
      </c>
    </row>
    <row r="109" spans="1:19" ht="12.75" hidden="1">
      <c r="A109" s="7"/>
      <c r="B109" s="16"/>
      <c r="C109" s="16"/>
      <c r="D109" s="16"/>
      <c r="E109" s="16"/>
      <c r="F109" s="11"/>
      <c r="G109" s="16"/>
      <c r="H109" s="16"/>
      <c r="I109" s="16"/>
      <c r="J109" s="229"/>
      <c r="K109" s="229"/>
      <c r="L109" s="44"/>
      <c r="M109" s="229"/>
      <c r="N109" s="229"/>
      <c r="O109" s="229"/>
      <c r="P109" s="229"/>
      <c r="Q109" s="229"/>
      <c r="R109" s="470"/>
      <c r="S109" s="503" t="e">
        <f t="shared" si="3"/>
        <v>#DIV/0!</v>
      </c>
    </row>
    <row r="110" spans="1:19" ht="12.75" hidden="1">
      <c r="A110" s="7"/>
      <c r="B110" s="16"/>
      <c r="C110" s="16"/>
      <c r="D110" s="16"/>
      <c r="E110" s="16"/>
      <c r="F110" s="11"/>
      <c r="G110" s="16"/>
      <c r="H110" s="16"/>
      <c r="I110" s="16"/>
      <c r="J110" s="229"/>
      <c r="K110" s="229"/>
      <c r="L110" s="44"/>
      <c r="M110" s="229"/>
      <c r="N110" s="229"/>
      <c r="O110" s="229"/>
      <c r="P110" s="229"/>
      <c r="Q110" s="229"/>
      <c r="R110" s="470"/>
      <c r="S110" s="503" t="e">
        <f t="shared" si="3"/>
        <v>#DIV/0!</v>
      </c>
    </row>
    <row r="111" spans="1:19" ht="12.75">
      <c r="A111" s="7"/>
      <c r="B111" s="16"/>
      <c r="C111" s="16"/>
      <c r="D111" s="16"/>
      <c r="E111" s="16"/>
      <c r="F111" s="11"/>
      <c r="G111" s="16"/>
      <c r="H111" s="16"/>
      <c r="I111" s="16"/>
      <c r="J111" s="229"/>
      <c r="K111" s="229"/>
      <c r="L111" s="44"/>
      <c r="M111" s="229"/>
      <c r="N111" s="229"/>
      <c r="O111" s="229"/>
      <c r="P111" s="229"/>
      <c r="Q111" s="229"/>
      <c r="R111" s="470"/>
      <c r="S111" s="503"/>
    </row>
    <row r="112" spans="1:19" ht="12.75" hidden="1">
      <c r="A112" s="7"/>
      <c r="B112" s="11">
        <v>7</v>
      </c>
      <c r="C112" s="11"/>
      <c r="D112" s="11"/>
      <c r="E112" s="11"/>
      <c r="F112" s="774" t="s">
        <v>720</v>
      </c>
      <c r="G112" s="774"/>
      <c r="H112" s="774"/>
      <c r="I112" s="774"/>
      <c r="J112" s="229"/>
      <c r="K112" s="229"/>
      <c r="L112" s="44"/>
      <c r="M112" s="229"/>
      <c r="N112" s="229"/>
      <c r="O112" s="229"/>
      <c r="P112" s="229"/>
      <c r="Q112" s="229"/>
      <c r="R112" s="470"/>
      <c r="S112" s="503"/>
    </row>
    <row r="113" spans="1:19" ht="12.75" hidden="1">
      <c r="A113" s="7"/>
      <c r="B113" s="16"/>
      <c r="C113" s="205">
        <v>1</v>
      </c>
      <c r="D113" s="205"/>
      <c r="E113" s="205"/>
      <c r="F113" s="205"/>
      <c r="G113" s="205" t="s">
        <v>494</v>
      </c>
      <c r="H113" s="205"/>
      <c r="I113" s="205"/>
      <c r="J113" s="229"/>
      <c r="K113" s="229"/>
      <c r="L113" s="44"/>
      <c r="M113" s="229"/>
      <c r="N113" s="229"/>
      <c r="O113" s="229"/>
      <c r="P113" s="229"/>
      <c r="Q113" s="229"/>
      <c r="R113" s="470"/>
      <c r="S113" s="503"/>
    </row>
    <row r="114" spans="1:19" ht="12.75" hidden="1">
      <c r="A114" s="7"/>
      <c r="B114" s="16"/>
      <c r="C114" s="16"/>
      <c r="D114" s="16">
        <v>3</v>
      </c>
      <c r="E114" s="16"/>
      <c r="F114" s="16"/>
      <c r="G114" s="16"/>
      <c r="H114" s="16" t="s">
        <v>498</v>
      </c>
      <c r="I114" s="16"/>
      <c r="J114" s="229"/>
      <c r="K114" s="229"/>
      <c r="L114" s="44"/>
      <c r="M114" s="229"/>
      <c r="N114" s="229"/>
      <c r="O114" s="229"/>
      <c r="P114" s="229"/>
      <c r="Q114" s="229"/>
      <c r="R114" s="470"/>
      <c r="S114" s="503"/>
    </row>
    <row r="115" spans="1:19" ht="12.75" hidden="1">
      <c r="A115" s="7"/>
      <c r="B115" s="16"/>
      <c r="C115" s="205">
        <v>2</v>
      </c>
      <c r="D115" s="205"/>
      <c r="E115" s="205"/>
      <c r="F115" s="205"/>
      <c r="G115" s="205" t="s">
        <v>503</v>
      </c>
      <c r="H115" s="205"/>
      <c r="I115" s="205"/>
      <c r="J115" s="239"/>
      <c r="K115" s="239"/>
      <c r="L115" s="44"/>
      <c r="M115" s="239"/>
      <c r="N115" s="239"/>
      <c r="O115" s="239"/>
      <c r="P115" s="239"/>
      <c r="Q115" s="239"/>
      <c r="R115" s="471"/>
      <c r="S115" s="503"/>
    </row>
    <row r="116" spans="1:19" ht="12.75" hidden="1">
      <c r="A116" s="7"/>
      <c r="B116" s="16"/>
      <c r="C116" s="16"/>
      <c r="D116" s="16">
        <v>2</v>
      </c>
      <c r="E116" s="16"/>
      <c r="F116" s="16"/>
      <c r="G116" s="16"/>
      <c r="H116" s="16" t="s">
        <v>505</v>
      </c>
      <c r="I116" s="16"/>
      <c r="J116" s="229"/>
      <c r="K116" s="229"/>
      <c r="L116" s="44"/>
      <c r="M116" s="229"/>
      <c r="N116" s="229"/>
      <c r="O116" s="229"/>
      <c r="P116" s="229"/>
      <c r="Q116" s="229"/>
      <c r="R116" s="470"/>
      <c r="S116" s="503"/>
    </row>
    <row r="117" spans="1:19" ht="12.75" hidden="1">
      <c r="A117" s="7"/>
      <c r="B117" s="16"/>
      <c r="C117" s="16"/>
      <c r="D117" s="16"/>
      <c r="E117" s="16"/>
      <c r="F117" s="11" t="s">
        <v>482</v>
      </c>
      <c r="G117" s="16"/>
      <c r="H117" s="16"/>
      <c r="I117" s="16"/>
      <c r="J117" s="239"/>
      <c r="K117" s="239"/>
      <c r="L117" s="44"/>
      <c r="M117" s="239"/>
      <c r="N117" s="239"/>
      <c r="O117" s="239"/>
      <c r="P117" s="239"/>
      <c r="Q117" s="239"/>
      <c r="R117" s="471"/>
      <c r="S117" s="503"/>
    </row>
    <row r="118" spans="1:19" ht="12.75" hidden="1">
      <c r="A118" s="7"/>
      <c r="B118" s="16"/>
      <c r="C118" s="16"/>
      <c r="D118" s="16"/>
      <c r="E118" s="16"/>
      <c r="F118" s="11"/>
      <c r="G118" s="16"/>
      <c r="H118" s="16"/>
      <c r="I118" s="16"/>
      <c r="J118" s="229"/>
      <c r="K118" s="229"/>
      <c r="L118" s="44"/>
      <c r="M118" s="229"/>
      <c r="N118" s="229"/>
      <c r="O118" s="229"/>
      <c r="P118" s="229"/>
      <c r="Q118" s="229"/>
      <c r="R118" s="470"/>
      <c r="S118" s="503"/>
    </row>
    <row r="119" spans="1:19" ht="12.75" hidden="1">
      <c r="A119" s="7"/>
      <c r="B119" s="16"/>
      <c r="C119" s="16"/>
      <c r="D119" s="16"/>
      <c r="E119" s="16"/>
      <c r="F119" s="11"/>
      <c r="G119" s="16"/>
      <c r="H119" s="16"/>
      <c r="I119" s="16"/>
      <c r="J119" s="229"/>
      <c r="K119" s="229"/>
      <c r="L119" s="44"/>
      <c r="M119" s="229"/>
      <c r="N119" s="229"/>
      <c r="O119" s="229"/>
      <c r="P119" s="229"/>
      <c r="Q119" s="229"/>
      <c r="R119" s="470"/>
      <c r="S119" s="503"/>
    </row>
    <row r="120" spans="1:19" ht="12.75" hidden="1">
      <c r="A120" s="7"/>
      <c r="B120" s="16"/>
      <c r="C120" s="16"/>
      <c r="D120" s="16"/>
      <c r="E120" s="16"/>
      <c r="F120" s="11"/>
      <c r="G120" s="16"/>
      <c r="H120" s="16"/>
      <c r="I120" s="16"/>
      <c r="J120" s="229"/>
      <c r="K120" s="229"/>
      <c r="L120" s="44"/>
      <c r="M120" s="229"/>
      <c r="N120" s="229"/>
      <c r="O120" s="229"/>
      <c r="P120" s="229"/>
      <c r="Q120" s="229"/>
      <c r="R120" s="470"/>
      <c r="S120" s="503"/>
    </row>
    <row r="121" spans="1:19" ht="12.75" hidden="1">
      <c r="A121" s="7"/>
      <c r="B121" s="16"/>
      <c r="C121" s="16"/>
      <c r="D121" s="16"/>
      <c r="E121" s="16"/>
      <c r="F121" s="11"/>
      <c r="G121" s="16"/>
      <c r="H121" s="16"/>
      <c r="I121" s="16"/>
      <c r="J121" s="229"/>
      <c r="K121" s="229"/>
      <c r="L121" s="44"/>
      <c r="M121" s="229"/>
      <c r="N121" s="229"/>
      <c r="O121" s="229"/>
      <c r="P121" s="229"/>
      <c r="Q121" s="229"/>
      <c r="R121" s="470"/>
      <c r="S121" s="503"/>
    </row>
    <row r="122" spans="1:19" ht="12.75" hidden="1">
      <c r="A122" s="7"/>
      <c r="B122" s="16"/>
      <c r="C122" s="16"/>
      <c r="D122" s="16"/>
      <c r="E122" s="16"/>
      <c r="F122" s="11"/>
      <c r="G122" s="16"/>
      <c r="H122" s="16"/>
      <c r="I122" s="16"/>
      <c r="J122" s="229"/>
      <c r="K122" s="229"/>
      <c r="L122" s="44"/>
      <c r="M122" s="229"/>
      <c r="N122" s="229"/>
      <c r="O122" s="229"/>
      <c r="P122" s="229"/>
      <c r="Q122" s="229"/>
      <c r="R122" s="470"/>
      <c r="S122" s="503"/>
    </row>
    <row r="123" spans="1:19" ht="12.75" hidden="1">
      <c r="A123" s="7"/>
      <c r="B123" s="16"/>
      <c r="C123" s="16"/>
      <c r="D123" s="16"/>
      <c r="E123" s="16"/>
      <c r="F123" s="11"/>
      <c r="G123" s="16"/>
      <c r="H123" s="16"/>
      <c r="I123" s="16"/>
      <c r="J123" s="229"/>
      <c r="K123" s="229"/>
      <c r="L123" s="44"/>
      <c r="M123" s="229"/>
      <c r="N123" s="229"/>
      <c r="O123" s="229"/>
      <c r="P123" s="229"/>
      <c r="Q123" s="229"/>
      <c r="R123" s="470"/>
      <c r="S123" s="503"/>
    </row>
    <row r="124" spans="1:19" ht="12.75" hidden="1">
      <c r="A124" s="7"/>
      <c r="B124" s="16"/>
      <c r="C124" s="16"/>
      <c r="D124" s="16"/>
      <c r="E124" s="16"/>
      <c r="F124" s="11"/>
      <c r="G124" s="16"/>
      <c r="H124" s="16"/>
      <c r="I124" s="16"/>
      <c r="J124" s="229"/>
      <c r="K124" s="229"/>
      <c r="L124" s="44"/>
      <c r="M124" s="229"/>
      <c r="N124" s="229"/>
      <c r="O124" s="229"/>
      <c r="P124" s="229"/>
      <c r="Q124" s="229"/>
      <c r="R124" s="470"/>
      <c r="S124" s="503"/>
    </row>
    <row r="125" spans="1:19" ht="12.75" hidden="1">
      <c r="A125" s="7"/>
      <c r="B125" s="16"/>
      <c r="C125" s="16"/>
      <c r="D125" s="16"/>
      <c r="E125" s="16"/>
      <c r="F125" s="16"/>
      <c r="G125" s="46"/>
      <c r="H125" s="16"/>
      <c r="I125" s="16"/>
      <c r="J125" s="229"/>
      <c r="K125" s="229"/>
      <c r="L125" s="44"/>
      <c r="M125" s="229"/>
      <c r="N125" s="229"/>
      <c r="O125" s="229"/>
      <c r="P125" s="229"/>
      <c r="Q125" s="229"/>
      <c r="R125" s="470"/>
      <c r="S125" s="503"/>
    </row>
    <row r="126" spans="1:19" ht="12.75" hidden="1">
      <c r="A126" s="7"/>
      <c r="B126" s="16"/>
      <c r="C126" s="16"/>
      <c r="D126" s="16"/>
      <c r="E126" s="16"/>
      <c r="F126" s="16"/>
      <c r="G126" s="46"/>
      <c r="H126" s="16"/>
      <c r="I126" s="16"/>
      <c r="J126" s="229"/>
      <c r="K126" s="229"/>
      <c r="L126" s="44"/>
      <c r="M126" s="229"/>
      <c r="N126" s="229"/>
      <c r="O126" s="229"/>
      <c r="P126" s="229"/>
      <c r="Q126" s="229"/>
      <c r="R126" s="470"/>
      <c r="S126" s="503"/>
    </row>
    <row r="127" spans="1:19" ht="12.75" hidden="1">
      <c r="A127" s="7"/>
      <c r="B127" s="16"/>
      <c r="C127" s="16"/>
      <c r="D127" s="16"/>
      <c r="E127" s="16"/>
      <c r="F127" s="16"/>
      <c r="G127" s="46"/>
      <c r="H127" s="16"/>
      <c r="I127" s="16"/>
      <c r="J127" s="229"/>
      <c r="K127" s="229"/>
      <c r="L127" s="44"/>
      <c r="M127" s="229"/>
      <c r="N127" s="229"/>
      <c r="O127" s="229"/>
      <c r="P127" s="229"/>
      <c r="Q127" s="229"/>
      <c r="R127" s="470"/>
      <c r="S127" s="503"/>
    </row>
    <row r="128" spans="1:19" ht="12.75">
      <c r="A128" s="7"/>
      <c r="B128" s="11">
        <v>5</v>
      </c>
      <c r="C128" s="11"/>
      <c r="D128" s="11"/>
      <c r="E128" s="11"/>
      <c r="F128" s="780" t="s">
        <v>870</v>
      </c>
      <c r="G128" s="781"/>
      <c r="H128" s="782"/>
      <c r="I128" s="783"/>
      <c r="J128" s="229"/>
      <c r="K128" s="229"/>
      <c r="L128" s="44"/>
      <c r="M128" s="229"/>
      <c r="N128" s="229"/>
      <c r="O128" s="229"/>
      <c r="P128" s="229"/>
      <c r="Q128" s="229"/>
      <c r="R128" s="470"/>
      <c r="S128" s="503"/>
    </row>
    <row r="129" spans="1:19" ht="12.75">
      <c r="A129" s="7"/>
      <c r="B129" s="16"/>
      <c r="C129" s="205">
        <v>1</v>
      </c>
      <c r="D129" s="205"/>
      <c r="E129" s="205"/>
      <c r="F129" s="205"/>
      <c r="G129" s="205" t="s">
        <v>494</v>
      </c>
      <c r="H129" s="205"/>
      <c r="I129" s="205"/>
      <c r="J129" s="229"/>
      <c r="K129" s="229"/>
      <c r="L129" s="44"/>
      <c r="M129" s="229"/>
      <c r="N129" s="229"/>
      <c r="O129" s="229"/>
      <c r="P129" s="229"/>
      <c r="Q129" s="229"/>
      <c r="R129" s="470"/>
      <c r="S129" s="503"/>
    </row>
    <row r="130" spans="1:19" ht="12.75">
      <c r="A130" s="7"/>
      <c r="B130" s="16"/>
      <c r="C130" s="16"/>
      <c r="D130" s="16">
        <v>4</v>
      </c>
      <c r="E130" s="16"/>
      <c r="F130" s="16"/>
      <c r="G130" s="16"/>
      <c r="H130" s="718" t="s">
        <v>870</v>
      </c>
      <c r="I130" s="718"/>
      <c r="J130" s="238">
        <v>26225</v>
      </c>
      <c r="K130" s="238"/>
      <c r="L130" s="44"/>
      <c r="M130" s="238"/>
      <c r="N130" s="238"/>
      <c r="O130" s="238">
        <v>26601</v>
      </c>
      <c r="P130" s="238">
        <v>26601</v>
      </c>
      <c r="Q130" s="238">
        <v>28459</v>
      </c>
      <c r="R130" s="475">
        <v>26481</v>
      </c>
      <c r="S130" s="503">
        <f t="shared" si="3"/>
        <v>93.04965037422257</v>
      </c>
    </row>
    <row r="131" spans="1:19" ht="12.75">
      <c r="A131" s="7"/>
      <c r="B131" s="16"/>
      <c r="C131" s="16"/>
      <c r="D131" s="16"/>
      <c r="E131" s="16"/>
      <c r="F131" s="11" t="s">
        <v>482</v>
      </c>
      <c r="G131" s="16"/>
      <c r="H131" s="16"/>
      <c r="I131" s="16"/>
      <c r="J131" s="239">
        <f>J130</f>
        <v>26225</v>
      </c>
      <c r="K131" s="239"/>
      <c r="L131" s="44"/>
      <c r="M131" s="239"/>
      <c r="N131" s="239"/>
      <c r="O131" s="239">
        <f>O130</f>
        <v>26601</v>
      </c>
      <c r="P131" s="239">
        <f>P130</f>
        <v>26601</v>
      </c>
      <c r="Q131" s="239">
        <f>Q130</f>
        <v>28459</v>
      </c>
      <c r="R131" s="471">
        <f>R130</f>
        <v>26481</v>
      </c>
      <c r="S131" s="503">
        <f t="shared" si="3"/>
        <v>93.04965037422257</v>
      </c>
    </row>
    <row r="132" spans="1:19" ht="12.75" hidden="1">
      <c r="A132" s="7"/>
      <c r="B132" s="16"/>
      <c r="C132" s="16"/>
      <c r="D132" s="16"/>
      <c r="E132" s="16"/>
      <c r="F132" s="16"/>
      <c r="G132" s="16"/>
      <c r="H132" s="16"/>
      <c r="I132" s="16"/>
      <c r="J132" s="239"/>
      <c r="K132" s="239"/>
      <c r="L132" s="44"/>
      <c r="M132" s="239"/>
      <c r="N132" s="239"/>
      <c r="O132" s="239"/>
      <c r="P132" s="239"/>
      <c r="Q132" s="239"/>
      <c r="R132" s="471"/>
      <c r="S132" s="503" t="e">
        <f t="shared" si="3"/>
        <v>#DIV/0!</v>
      </c>
    </row>
    <row r="133" spans="1:19" ht="12.75" hidden="1">
      <c r="A133" s="7"/>
      <c r="B133" s="16"/>
      <c r="C133" s="16"/>
      <c r="D133" s="16"/>
      <c r="E133" s="16"/>
      <c r="F133" s="16"/>
      <c r="G133" s="16"/>
      <c r="H133" s="16"/>
      <c r="I133" s="16"/>
      <c r="J133" s="237"/>
      <c r="K133" s="237"/>
      <c r="L133" s="44"/>
      <c r="M133" s="237"/>
      <c r="N133" s="237"/>
      <c r="O133" s="237"/>
      <c r="P133" s="237"/>
      <c r="Q133" s="237"/>
      <c r="R133" s="472"/>
      <c r="S133" s="503" t="e">
        <f t="shared" si="3"/>
        <v>#DIV/0!</v>
      </c>
    </row>
    <row r="134" spans="1:19" ht="12.75" hidden="1">
      <c r="A134" s="7"/>
      <c r="B134" s="16"/>
      <c r="C134" s="16"/>
      <c r="D134" s="16"/>
      <c r="E134" s="16"/>
      <c r="F134" s="16"/>
      <c r="G134" s="16"/>
      <c r="H134" s="16"/>
      <c r="I134" s="16"/>
      <c r="J134" s="229"/>
      <c r="K134" s="229"/>
      <c r="L134" s="44"/>
      <c r="M134" s="229"/>
      <c r="N134" s="229"/>
      <c r="O134" s="229"/>
      <c r="P134" s="229"/>
      <c r="Q134" s="229"/>
      <c r="R134" s="470"/>
      <c r="S134" s="503" t="e">
        <f t="shared" si="3"/>
        <v>#DIV/0!</v>
      </c>
    </row>
    <row r="135" spans="1:19" ht="12.75" hidden="1">
      <c r="A135" s="7"/>
      <c r="B135" s="16"/>
      <c r="C135" s="16"/>
      <c r="D135" s="16"/>
      <c r="E135" s="16"/>
      <c r="F135" s="16"/>
      <c r="G135" s="46"/>
      <c r="H135" s="240"/>
      <c r="I135" s="121"/>
      <c r="J135" s="237"/>
      <c r="K135" s="237"/>
      <c r="L135" s="44"/>
      <c r="M135" s="237"/>
      <c r="N135" s="237"/>
      <c r="O135" s="237"/>
      <c r="P135" s="237"/>
      <c r="Q135" s="237"/>
      <c r="R135" s="472"/>
      <c r="S135" s="503" t="e">
        <f t="shared" si="3"/>
        <v>#DIV/0!</v>
      </c>
    </row>
    <row r="136" spans="1:19" ht="12.75" hidden="1">
      <c r="A136" s="7"/>
      <c r="B136" s="16"/>
      <c r="C136" s="16"/>
      <c r="D136" s="16"/>
      <c r="E136" s="16"/>
      <c r="F136" s="16"/>
      <c r="G136" s="46"/>
      <c r="H136" s="121" t="s">
        <v>478</v>
      </c>
      <c r="I136" s="121" t="s">
        <v>633</v>
      </c>
      <c r="J136" s="229"/>
      <c r="K136" s="229"/>
      <c r="L136" s="44"/>
      <c r="M136" s="229"/>
      <c r="N136" s="229"/>
      <c r="O136" s="229"/>
      <c r="P136" s="229"/>
      <c r="Q136" s="229"/>
      <c r="R136" s="470"/>
      <c r="S136" s="503" t="e">
        <f t="shared" si="3"/>
        <v>#DIV/0!</v>
      </c>
    </row>
    <row r="137" spans="1:19" ht="12.75" hidden="1">
      <c r="A137" s="7"/>
      <c r="B137" s="16"/>
      <c r="C137" s="16"/>
      <c r="D137" s="16"/>
      <c r="E137" s="16"/>
      <c r="F137" s="16"/>
      <c r="G137" s="46"/>
      <c r="H137" s="16"/>
      <c r="I137" s="16"/>
      <c r="J137" s="229"/>
      <c r="K137" s="229"/>
      <c r="L137" s="44"/>
      <c r="M137" s="229"/>
      <c r="N137" s="229"/>
      <c r="O137" s="229"/>
      <c r="P137" s="229"/>
      <c r="Q137" s="229"/>
      <c r="R137" s="470"/>
      <c r="S137" s="503" t="e">
        <f t="shared" si="3"/>
        <v>#DIV/0!</v>
      </c>
    </row>
    <row r="138" spans="1:19" ht="12.75" hidden="1">
      <c r="A138" s="7"/>
      <c r="B138" s="16"/>
      <c r="C138" s="16"/>
      <c r="D138" s="16"/>
      <c r="E138" s="16"/>
      <c r="F138" s="16"/>
      <c r="G138" s="46"/>
      <c r="H138" s="16"/>
      <c r="I138" s="16"/>
      <c r="J138" s="229"/>
      <c r="K138" s="229"/>
      <c r="L138" s="44"/>
      <c r="M138" s="229"/>
      <c r="N138" s="229"/>
      <c r="O138" s="229"/>
      <c r="P138" s="229"/>
      <c r="Q138" s="229"/>
      <c r="R138" s="470"/>
      <c r="S138" s="503" t="e">
        <f aca="true" t="shared" si="5" ref="S138:S200">R138/Q138*100</f>
        <v>#DIV/0!</v>
      </c>
    </row>
    <row r="139" spans="1:19" ht="12.75" hidden="1">
      <c r="A139" s="7"/>
      <c r="B139" s="16"/>
      <c r="C139" s="16"/>
      <c r="D139" s="16"/>
      <c r="E139" s="16"/>
      <c r="F139" s="16"/>
      <c r="G139" s="46"/>
      <c r="H139" s="16"/>
      <c r="I139" s="16"/>
      <c r="J139" s="229"/>
      <c r="K139" s="229"/>
      <c r="L139" s="44"/>
      <c r="M139" s="229"/>
      <c r="N139" s="229"/>
      <c r="O139" s="229"/>
      <c r="P139" s="229"/>
      <c r="Q139" s="229"/>
      <c r="R139" s="470"/>
      <c r="S139" s="503" t="e">
        <f t="shared" si="5"/>
        <v>#DIV/0!</v>
      </c>
    </row>
    <row r="140" spans="1:19" ht="12.75" hidden="1">
      <c r="A140" s="7"/>
      <c r="B140" s="16"/>
      <c r="C140" s="16"/>
      <c r="D140" s="16"/>
      <c r="E140" s="16"/>
      <c r="F140" s="16"/>
      <c r="G140" s="46"/>
      <c r="H140" s="16"/>
      <c r="I140" s="16"/>
      <c r="J140" s="229"/>
      <c r="K140" s="229"/>
      <c r="L140" s="44"/>
      <c r="M140" s="229"/>
      <c r="N140" s="229"/>
      <c r="O140" s="229"/>
      <c r="P140" s="229"/>
      <c r="Q140" s="229"/>
      <c r="R140" s="470"/>
      <c r="S140" s="503" t="e">
        <f t="shared" si="5"/>
        <v>#DIV/0!</v>
      </c>
    </row>
    <row r="141" spans="1:19" ht="12.75" hidden="1">
      <c r="A141" s="7"/>
      <c r="B141" s="16"/>
      <c r="C141" s="16"/>
      <c r="D141" s="16"/>
      <c r="E141" s="16"/>
      <c r="F141" s="16"/>
      <c r="G141" s="46"/>
      <c r="H141" s="16"/>
      <c r="I141" s="16"/>
      <c r="J141" s="229"/>
      <c r="K141" s="229"/>
      <c r="L141" s="44"/>
      <c r="M141" s="229"/>
      <c r="N141" s="229"/>
      <c r="O141" s="229"/>
      <c r="P141" s="229"/>
      <c r="Q141" s="229"/>
      <c r="R141" s="470"/>
      <c r="S141" s="503" t="e">
        <f t="shared" si="5"/>
        <v>#DIV/0!</v>
      </c>
    </row>
    <row r="142" spans="1:19" ht="12.75" hidden="1">
      <c r="A142" s="7"/>
      <c r="B142" s="16"/>
      <c r="C142" s="16"/>
      <c r="D142" s="16"/>
      <c r="E142" s="16"/>
      <c r="F142" s="16"/>
      <c r="G142" s="46"/>
      <c r="H142" s="16"/>
      <c r="I142" s="16"/>
      <c r="J142" s="229"/>
      <c r="K142" s="229"/>
      <c r="L142" s="44"/>
      <c r="M142" s="229"/>
      <c r="N142" s="229"/>
      <c r="O142" s="229"/>
      <c r="P142" s="229"/>
      <c r="Q142" s="229"/>
      <c r="R142" s="470"/>
      <c r="S142" s="503" t="e">
        <f t="shared" si="5"/>
        <v>#DIV/0!</v>
      </c>
    </row>
    <row r="143" spans="1:19" ht="12.75" hidden="1">
      <c r="A143" s="7"/>
      <c r="B143" s="16"/>
      <c r="C143" s="16"/>
      <c r="D143" s="16"/>
      <c r="E143" s="16"/>
      <c r="F143" s="16"/>
      <c r="G143" s="46"/>
      <c r="H143" s="16"/>
      <c r="I143" s="18"/>
      <c r="J143" s="229"/>
      <c r="K143" s="229"/>
      <c r="L143" s="44"/>
      <c r="M143" s="229"/>
      <c r="N143" s="229"/>
      <c r="O143" s="229"/>
      <c r="P143" s="229"/>
      <c r="Q143" s="229"/>
      <c r="R143" s="470"/>
      <c r="S143" s="503" t="e">
        <f t="shared" si="5"/>
        <v>#DIV/0!</v>
      </c>
    </row>
    <row r="144" spans="1:19" ht="12.75" hidden="1">
      <c r="A144" s="7"/>
      <c r="B144" s="16"/>
      <c r="C144" s="16"/>
      <c r="D144" s="16"/>
      <c r="E144" s="16"/>
      <c r="F144" s="16"/>
      <c r="G144" s="46"/>
      <c r="H144" s="16"/>
      <c r="I144" s="16"/>
      <c r="J144" s="229"/>
      <c r="K144" s="229"/>
      <c r="L144" s="44"/>
      <c r="M144" s="229"/>
      <c r="N144" s="229"/>
      <c r="O144" s="229"/>
      <c r="P144" s="229"/>
      <c r="Q144" s="229"/>
      <c r="R144" s="470"/>
      <c r="S144" s="503" t="e">
        <f t="shared" si="5"/>
        <v>#DIV/0!</v>
      </c>
    </row>
    <row r="145" spans="1:19" ht="12.75" hidden="1">
      <c r="A145" s="7"/>
      <c r="B145" s="16"/>
      <c r="C145" s="16"/>
      <c r="D145" s="16"/>
      <c r="E145" s="16"/>
      <c r="F145" s="16"/>
      <c r="G145" s="46"/>
      <c r="H145" s="16"/>
      <c r="I145" s="16"/>
      <c r="J145" s="229"/>
      <c r="K145" s="229"/>
      <c r="L145" s="44"/>
      <c r="M145" s="229"/>
      <c r="N145" s="229"/>
      <c r="O145" s="229"/>
      <c r="P145" s="229"/>
      <c r="Q145" s="229"/>
      <c r="R145" s="470"/>
      <c r="S145" s="503" t="e">
        <f t="shared" si="5"/>
        <v>#DIV/0!</v>
      </c>
    </row>
    <row r="146" spans="1:19" ht="12.75" hidden="1">
      <c r="A146" s="7"/>
      <c r="B146" s="16"/>
      <c r="C146" s="16"/>
      <c r="D146" s="16"/>
      <c r="E146" s="16"/>
      <c r="F146" s="16"/>
      <c r="G146" s="46"/>
      <c r="H146" s="16"/>
      <c r="I146" s="16"/>
      <c r="J146" s="229"/>
      <c r="K146" s="229"/>
      <c r="L146" s="44"/>
      <c r="M146" s="229"/>
      <c r="N146" s="229"/>
      <c r="O146" s="229"/>
      <c r="P146" s="229"/>
      <c r="Q146" s="229"/>
      <c r="R146" s="470"/>
      <c r="S146" s="503" t="e">
        <f t="shared" si="5"/>
        <v>#DIV/0!</v>
      </c>
    </row>
    <row r="147" spans="1:19" ht="12.75" hidden="1">
      <c r="A147" s="7"/>
      <c r="B147" s="16"/>
      <c r="C147" s="16"/>
      <c r="D147" s="16"/>
      <c r="E147" s="16"/>
      <c r="F147" s="16"/>
      <c r="G147" s="46"/>
      <c r="H147" s="16"/>
      <c r="I147" s="16"/>
      <c r="J147" s="229"/>
      <c r="K147" s="229"/>
      <c r="L147" s="44"/>
      <c r="M147" s="229"/>
      <c r="N147" s="229"/>
      <c r="O147" s="229"/>
      <c r="P147" s="229"/>
      <c r="Q147" s="229"/>
      <c r="R147" s="470"/>
      <c r="S147" s="503" t="e">
        <f t="shared" si="5"/>
        <v>#DIV/0!</v>
      </c>
    </row>
    <row r="148" spans="1:19" ht="12.75" hidden="1">
      <c r="A148" s="7"/>
      <c r="B148" s="16"/>
      <c r="C148" s="16"/>
      <c r="D148" s="16"/>
      <c r="E148" s="16"/>
      <c r="F148" s="16"/>
      <c r="G148" s="46"/>
      <c r="H148" s="16"/>
      <c r="I148" s="16"/>
      <c r="J148" s="229"/>
      <c r="K148" s="229"/>
      <c r="L148" s="44"/>
      <c r="M148" s="229"/>
      <c r="N148" s="229"/>
      <c r="O148" s="229"/>
      <c r="P148" s="229"/>
      <c r="Q148" s="229"/>
      <c r="R148" s="470"/>
      <c r="S148" s="503" t="e">
        <f t="shared" si="5"/>
        <v>#DIV/0!</v>
      </c>
    </row>
    <row r="149" spans="1:19" ht="12.75" hidden="1">
      <c r="A149" s="7"/>
      <c r="B149" s="16"/>
      <c r="C149" s="16"/>
      <c r="D149" s="16"/>
      <c r="E149" s="16"/>
      <c r="F149" s="16"/>
      <c r="G149" s="46"/>
      <c r="H149" s="16"/>
      <c r="I149" s="16"/>
      <c r="J149" s="229"/>
      <c r="K149" s="229"/>
      <c r="L149" s="44"/>
      <c r="M149" s="229"/>
      <c r="N149" s="229"/>
      <c r="O149" s="229"/>
      <c r="P149" s="229"/>
      <c r="Q149" s="229"/>
      <c r="R149" s="470"/>
      <c r="S149" s="503" t="e">
        <f t="shared" si="5"/>
        <v>#DIV/0!</v>
      </c>
    </row>
    <row r="150" spans="1:19" ht="12.75" hidden="1">
      <c r="A150" s="7"/>
      <c r="B150" s="16"/>
      <c r="C150" s="16"/>
      <c r="D150" s="16"/>
      <c r="E150" s="16"/>
      <c r="F150" s="16"/>
      <c r="G150" s="46"/>
      <c r="H150" s="16"/>
      <c r="I150" s="16"/>
      <c r="J150" s="229"/>
      <c r="K150" s="229"/>
      <c r="L150" s="44"/>
      <c r="M150" s="229"/>
      <c r="N150" s="229"/>
      <c r="O150" s="229"/>
      <c r="P150" s="229"/>
      <c r="Q150" s="229"/>
      <c r="R150" s="470"/>
      <c r="S150" s="503" t="e">
        <f t="shared" si="5"/>
        <v>#DIV/0!</v>
      </c>
    </row>
    <row r="151" spans="1:19" ht="12.75" hidden="1">
      <c r="A151" s="7"/>
      <c r="B151" s="16"/>
      <c r="C151" s="16"/>
      <c r="D151" s="16"/>
      <c r="E151" s="16"/>
      <c r="F151" s="16"/>
      <c r="G151" s="46"/>
      <c r="H151" s="16"/>
      <c r="I151" s="16"/>
      <c r="J151" s="229"/>
      <c r="K151" s="229"/>
      <c r="L151" s="44"/>
      <c r="M151" s="229"/>
      <c r="N151" s="229"/>
      <c r="O151" s="229"/>
      <c r="P151" s="229"/>
      <c r="Q151" s="229"/>
      <c r="R151" s="470"/>
      <c r="S151" s="503" t="e">
        <f t="shared" si="5"/>
        <v>#DIV/0!</v>
      </c>
    </row>
    <row r="152" spans="1:19" ht="12.75" hidden="1">
      <c r="A152" s="7"/>
      <c r="B152" s="16"/>
      <c r="C152" s="16"/>
      <c r="D152" s="16"/>
      <c r="E152" s="16"/>
      <c r="F152" s="11"/>
      <c r="G152" s="46"/>
      <c r="H152" s="16"/>
      <c r="I152" s="16"/>
      <c r="J152" s="229"/>
      <c r="K152" s="229"/>
      <c r="L152" s="44"/>
      <c r="M152" s="229"/>
      <c r="N152" s="229"/>
      <c r="O152" s="229"/>
      <c r="P152" s="229"/>
      <c r="Q152" s="229"/>
      <c r="R152" s="470"/>
      <c r="S152" s="503" t="e">
        <f t="shared" si="5"/>
        <v>#DIV/0!</v>
      </c>
    </row>
    <row r="153" spans="1:19" ht="12.75" hidden="1">
      <c r="A153" s="7"/>
      <c r="B153" s="16"/>
      <c r="C153" s="16"/>
      <c r="D153" s="16"/>
      <c r="E153" s="16"/>
      <c r="F153" s="16"/>
      <c r="G153" s="16"/>
      <c r="H153" s="16"/>
      <c r="I153" s="16"/>
      <c r="J153" s="66"/>
      <c r="K153" s="66"/>
      <c r="L153" s="44"/>
      <c r="M153" s="66"/>
      <c r="N153" s="66"/>
      <c r="O153" s="66"/>
      <c r="P153" s="66"/>
      <c r="Q153" s="66"/>
      <c r="R153" s="474"/>
      <c r="S153" s="503" t="e">
        <f t="shared" si="5"/>
        <v>#DIV/0!</v>
      </c>
    </row>
    <row r="154" spans="1:19" ht="12.75" hidden="1">
      <c r="A154" s="7"/>
      <c r="B154" s="16"/>
      <c r="C154" s="16"/>
      <c r="D154" s="16"/>
      <c r="E154" s="16"/>
      <c r="F154" s="16"/>
      <c r="G154" s="16"/>
      <c r="H154" s="16"/>
      <c r="I154" s="16"/>
      <c r="J154" s="66"/>
      <c r="K154" s="66"/>
      <c r="L154" s="44"/>
      <c r="M154" s="66"/>
      <c r="N154" s="66"/>
      <c r="O154" s="66"/>
      <c r="P154" s="66"/>
      <c r="Q154" s="66"/>
      <c r="R154" s="474"/>
      <c r="S154" s="503" t="e">
        <f t="shared" si="5"/>
        <v>#DIV/0!</v>
      </c>
    </row>
    <row r="155" spans="1:19" ht="12.75" hidden="1">
      <c r="A155" s="7"/>
      <c r="B155" s="16"/>
      <c r="C155" s="16"/>
      <c r="D155" s="16"/>
      <c r="E155" s="16"/>
      <c r="F155" s="16"/>
      <c r="G155" s="16"/>
      <c r="H155" s="16"/>
      <c r="I155" s="16"/>
      <c r="J155" s="66"/>
      <c r="K155" s="66"/>
      <c r="L155" s="44"/>
      <c r="M155" s="66"/>
      <c r="N155" s="66"/>
      <c r="O155" s="66"/>
      <c r="P155" s="66"/>
      <c r="Q155" s="66"/>
      <c r="R155" s="474"/>
      <c r="S155" s="503" t="e">
        <f t="shared" si="5"/>
        <v>#DIV/0!</v>
      </c>
    </row>
    <row r="156" spans="1:19" ht="12.75" hidden="1">
      <c r="A156" s="7"/>
      <c r="B156" s="16"/>
      <c r="C156" s="16"/>
      <c r="D156" s="16"/>
      <c r="E156" s="16"/>
      <c r="F156" s="16"/>
      <c r="G156" s="16"/>
      <c r="H156" s="16"/>
      <c r="I156" s="16"/>
      <c r="J156" s="66"/>
      <c r="K156" s="66"/>
      <c r="L156" s="44"/>
      <c r="M156" s="66"/>
      <c r="N156" s="66"/>
      <c r="O156" s="66"/>
      <c r="P156" s="66"/>
      <c r="Q156" s="66"/>
      <c r="R156" s="474"/>
      <c r="S156" s="503" t="e">
        <f t="shared" si="5"/>
        <v>#DIV/0!</v>
      </c>
    </row>
    <row r="157" spans="1:19" ht="12.75" hidden="1">
      <c r="A157" s="7"/>
      <c r="B157" s="16"/>
      <c r="C157" s="16"/>
      <c r="D157" s="16"/>
      <c r="E157" s="16"/>
      <c r="F157" s="16"/>
      <c r="G157" s="16"/>
      <c r="H157" s="16"/>
      <c r="I157" s="16"/>
      <c r="J157" s="66"/>
      <c r="K157" s="66"/>
      <c r="L157" s="44"/>
      <c r="M157" s="66"/>
      <c r="N157" s="66"/>
      <c r="O157" s="66"/>
      <c r="P157" s="66"/>
      <c r="Q157" s="66"/>
      <c r="R157" s="474"/>
      <c r="S157" s="503" t="e">
        <f t="shared" si="5"/>
        <v>#DIV/0!</v>
      </c>
    </row>
    <row r="158" spans="1:19" ht="12.75" hidden="1">
      <c r="A158" s="7"/>
      <c r="B158" s="16"/>
      <c r="C158" s="16"/>
      <c r="D158" s="16"/>
      <c r="E158" s="16"/>
      <c r="F158" s="16"/>
      <c r="G158" s="16"/>
      <c r="H158" s="16"/>
      <c r="I158" s="16"/>
      <c r="J158" s="66"/>
      <c r="K158" s="66"/>
      <c r="L158" s="44"/>
      <c r="M158" s="66"/>
      <c r="N158" s="66"/>
      <c r="O158" s="66"/>
      <c r="P158" s="66"/>
      <c r="Q158" s="66"/>
      <c r="R158" s="474"/>
      <c r="S158" s="503" t="e">
        <f t="shared" si="5"/>
        <v>#DIV/0!</v>
      </c>
    </row>
    <row r="159" spans="1:19" ht="12.75" hidden="1">
      <c r="A159" s="7"/>
      <c r="B159" s="16"/>
      <c r="C159" s="16"/>
      <c r="D159" s="16"/>
      <c r="E159" s="16"/>
      <c r="F159" s="16"/>
      <c r="G159" s="46"/>
      <c r="H159" s="16"/>
      <c r="I159" s="16"/>
      <c r="J159" s="229"/>
      <c r="K159" s="229"/>
      <c r="L159" s="44"/>
      <c r="M159" s="229"/>
      <c r="N159" s="229"/>
      <c r="O159" s="229"/>
      <c r="P159" s="229"/>
      <c r="Q159" s="229"/>
      <c r="R159" s="470"/>
      <c r="S159" s="503" t="e">
        <f t="shared" si="5"/>
        <v>#DIV/0!</v>
      </c>
    </row>
    <row r="160" spans="1:19" ht="12.75" hidden="1">
      <c r="A160" s="7"/>
      <c r="B160" s="16"/>
      <c r="C160" s="16"/>
      <c r="D160" s="16"/>
      <c r="E160" s="16"/>
      <c r="F160" s="16"/>
      <c r="G160" s="46"/>
      <c r="H160" s="16"/>
      <c r="I160" s="16"/>
      <c r="J160" s="229"/>
      <c r="K160" s="229"/>
      <c r="L160" s="44"/>
      <c r="M160" s="229"/>
      <c r="N160" s="229"/>
      <c r="O160" s="229"/>
      <c r="P160" s="229"/>
      <c r="Q160" s="229"/>
      <c r="R160" s="470"/>
      <c r="S160" s="503" t="e">
        <f t="shared" si="5"/>
        <v>#DIV/0!</v>
      </c>
    </row>
    <row r="161" spans="1:19" ht="12.75">
      <c r="A161" s="7"/>
      <c r="B161" s="16"/>
      <c r="C161" s="16"/>
      <c r="D161" s="16"/>
      <c r="E161" s="16"/>
      <c r="F161" s="128"/>
      <c r="G161" s="128"/>
      <c r="H161" s="128"/>
      <c r="I161" s="128"/>
      <c r="J161" s="229"/>
      <c r="K161" s="229"/>
      <c r="L161" s="44"/>
      <c r="M161" s="229"/>
      <c r="N161" s="229"/>
      <c r="O161" s="229"/>
      <c r="P161" s="229"/>
      <c r="Q161" s="229"/>
      <c r="R161" s="470"/>
      <c r="S161" s="503"/>
    </row>
    <row r="162" spans="1:19" ht="12.75">
      <c r="A162" s="7"/>
      <c r="B162" s="11">
        <v>6</v>
      </c>
      <c r="C162" s="11"/>
      <c r="D162" s="11"/>
      <c r="E162" s="11"/>
      <c r="F162" s="774" t="s">
        <v>752</v>
      </c>
      <c r="G162" s="774"/>
      <c r="H162" s="774"/>
      <c r="I162" s="774"/>
      <c r="J162" s="229"/>
      <c r="K162" s="229"/>
      <c r="L162" s="44"/>
      <c r="M162" s="229"/>
      <c r="N162" s="229"/>
      <c r="O162" s="229"/>
      <c r="P162" s="229"/>
      <c r="Q162" s="229"/>
      <c r="R162" s="470"/>
      <c r="S162" s="503"/>
    </row>
    <row r="163" spans="1:19" ht="12.75">
      <c r="A163" s="7"/>
      <c r="B163" s="16"/>
      <c r="C163" s="205">
        <v>1</v>
      </c>
      <c r="D163" s="205"/>
      <c r="E163" s="205"/>
      <c r="F163" s="205"/>
      <c r="G163" s="205" t="s">
        <v>494</v>
      </c>
      <c r="H163" s="205"/>
      <c r="I163" s="205"/>
      <c r="J163" s="229"/>
      <c r="K163" s="229"/>
      <c r="L163" s="44"/>
      <c r="M163" s="229"/>
      <c r="N163" s="229"/>
      <c r="O163" s="229"/>
      <c r="P163" s="229"/>
      <c r="Q163" s="229"/>
      <c r="R163" s="470"/>
      <c r="S163" s="503"/>
    </row>
    <row r="164" spans="1:19" ht="12.75">
      <c r="A164" s="7"/>
      <c r="B164" s="16"/>
      <c r="C164" s="16"/>
      <c r="D164" s="16">
        <v>1</v>
      </c>
      <c r="E164" s="16"/>
      <c r="F164" s="16"/>
      <c r="G164" s="16"/>
      <c r="H164" s="16" t="s">
        <v>495</v>
      </c>
      <c r="I164" s="16"/>
      <c r="J164" s="229">
        <v>19207</v>
      </c>
      <c r="K164" s="229"/>
      <c r="L164" s="44"/>
      <c r="M164" s="229"/>
      <c r="N164" s="229"/>
      <c r="O164" s="229">
        <v>19207</v>
      </c>
      <c r="P164" s="229">
        <v>22758</v>
      </c>
      <c r="Q164" s="229">
        <v>22758</v>
      </c>
      <c r="R164" s="470">
        <v>21656</v>
      </c>
      <c r="S164" s="503">
        <f t="shared" si="5"/>
        <v>95.15774672642587</v>
      </c>
    </row>
    <row r="165" spans="1:19" ht="12.75">
      <c r="A165" s="7"/>
      <c r="B165" s="16"/>
      <c r="C165" s="16"/>
      <c r="D165" s="16">
        <v>2</v>
      </c>
      <c r="E165" s="16"/>
      <c r="F165" s="16"/>
      <c r="G165" s="16"/>
      <c r="H165" s="16" t="s">
        <v>497</v>
      </c>
      <c r="I165" s="16"/>
      <c r="J165" s="229">
        <v>2593</v>
      </c>
      <c r="K165" s="229"/>
      <c r="L165" s="44"/>
      <c r="M165" s="229"/>
      <c r="N165" s="229"/>
      <c r="O165" s="229">
        <v>2593</v>
      </c>
      <c r="P165" s="229">
        <v>3072</v>
      </c>
      <c r="Q165" s="229">
        <v>3072</v>
      </c>
      <c r="R165" s="470">
        <v>2955</v>
      </c>
      <c r="S165" s="503">
        <f t="shared" si="5"/>
        <v>96.19140625</v>
      </c>
    </row>
    <row r="166" spans="1:19" ht="12.75">
      <c r="A166" s="7"/>
      <c r="B166" s="16"/>
      <c r="C166" s="16"/>
      <c r="D166" s="16">
        <v>3</v>
      </c>
      <c r="E166" s="16"/>
      <c r="F166" s="16"/>
      <c r="G166" s="16"/>
      <c r="H166" s="16" t="s">
        <v>498</v>
      </c>
      <c r="I166" s="16"/>
      <c r="J166" s="229">
        <v>1922</v>
      </c>
      <c r="K166" s="229"/>
      <c r="L166" s="44"/>
      <c r="M166" s="229"/>
      <c r="N166" s="229"/>
      <c r="O166" s="229">
        <v>1922</v>
      </c>
      <c r="P166" s="229">
        <v>2618</v>
      </c>
      <c r="Q166" s="229">
        <v>2618</v>
      </c>
      <c r="R166" s="470">
        <v>4204</v>
      </c>
      <c r="S166" s="503">
        <f t="shared" si="5"/>
        <v>160.5805958747135</v>
      </c>
    </row>
    <row r="167" spans="1:19" ht="12.75">
      <c r="A167" s="7"/>
      <c r="B167" s="16"/>
      <c r="C167" s="16"/>
      <c r="D167" s="16"/>
      <c r="E167" s="16"/>
      <c r="F167" s="11" t="s">
        <v>482</v>
      </c>
      <c r="G167" s="16"/>
      <c r="H167" s="16"/>
      <c r="I167" s="16"/>
      <c r="J167" s="239">
        <f>J164+J165+J166</f>
        <v>23722</v>
      </c>
      <c r="K167" s="239"/>
      <c r="L167" s="44"/>
      <c r="M167" s="239"/>
      <c r="N167" s="239"/>
      <c r="O167" s="239">
        <f>O164+O165+O166</f>
        <v>23722</v>
      </c>
      <c r="P167" s="239">
        <f>P164+P165+P166</f>
        <v>28448</v>
      </c>
      <c r="Q167" s="239">
        <f>Q164+Q165+Q166</f>
        <v>28448</v>
      </c>
      <c r="R167" s="471">
        <f>R164+R165+R166</f>
        <v>28815</v>
      </c>
      <c r="S167" s="503">
        <f t="shared" si="5"/>
        <v>101.29007311586051</v>
      </c>
    </row>
    <row r="168" spans="1:19" ht="12.75">
      <c r="A168" s="7"/>
      <c r="B168" s="16"/>
      <c r="C168" s="16"/>
      <c r="D168" s="16"/>
      <c r="E168" s="16"/>
      <c r="F168" s="16"/>
      <c r="G168" s="16" t="s">
        <v>627</v>
      </c>
      <c r="H168" s="16"/>
      <c r="I168" s="16"/>
      <c r="J168" s="122">
        <v>54</v>
      </c>
      <c r="K168" s="122"/>
      <c r="L168" s="44"/>
      <c r="M168" s="122"/>
      <c r="N168" s="122"/>
      <c r="O168" s="122">
        <v>54</v>
      </c>
      <c r="P168" s="122">
        <v>54</v>
      </c>
      <c r="Q168" s="122">
        <v>54</v>
      </c>
      <c r="R168" s="476">
        <v>54</v>
      </c>
      <c r="S168" s="503">
        <f t="shared" si="5"/>
        <v>100</v>
      </c>
    </row>
    <row r="169" spans="1:19" ht="12.75">
      <c r="A169" s="7"/>
      <c r="B169" s="16"/>
      <c r="C169" s="16"/>
      <c r="D169" s="16"/>
      <c r="E169" s="16"/>
      <c r="F169" s="16"/>
      <c r="G169" s="16" t="s">
        <v>628</v>
      </c>
      <c r="H169" s="16"/>
      <c r="I169" s="16"/>
      <c r="J169" s="122">
        <v>54</v>
      </c>
      <c r="K169" s="122"/>
      <c r="L169" s="44"/>
      <c r="M169" s="122"/>
      <c r="N169" s="122"/>
      <c r="O169" s="122">
        <v>54</v>
      </c>
      <c r="P169" s="122">
        <v>54</v>
      </c>
      <c r="Q169" s="122">
        <v>54</v>
      </c>
      <c r="R169" s="476">
        <v>54</v>
      </c>
      <c r="S169" s="503">
        <f t="shared" si="5"/>
        <v>100</v>
      </c>
    </row>
    <row r="170" spans="1:19" ht="12.75">
      <c r="A170" s="7"/>
      <c r="B170" s="16"/>
      <c r="C170" s="16"/>
      <c r="D170" s="16"/>
      <c r="E170" s="16"/>
      <c r="F170" s="16"/>
      <c r="G170" s="16"/>
      <c r="H170" s="16"/>
      <c r="I170" s="16"/>
      <c r="J170" s="122"/>
      <c r="K170" s="122"/>
      <c r="L170" s="44"/>
      <c r="M170" s="122"/>
      <c r="N170" s="122"/>
      <c r="O170" s="122"/>
      <c r="P170" s="122"/>
      <c r="Q170" s="122"/>
      <c r="R170" s="476"/>
      <c r="S170" s="503"/>
    </row>
    <row r="171" spans="1:19" ht="12.75" hidden="1">
      <c r="A171" s="7"/>
      <c r="B171" s="205">
        <v>10</v>
      </c>
      <c r="C171" s="205"/>
      <c r="D171" s="205"/>
      <c r="E171" s="205"/>
      <c r="F171" s="205" t="s">
        <v>737</v>
      </c>
      <c r="G171" s="205"/>
      <c r="H171" s="205"/>
      <c r="I171" s="205"/>
      <c r="J171" s="122"/>
      <c r="K171" s="122"/>
      <c r="L171" s="44"/>
      <c r="M171" s="122"/>
      <c r="N171" s="122"/>
      <c r="O171" s="122"/>
      <c r="P171" s="122"/>
      <c r="Q171" s="122"/>
      <c r="R171" s="476"/>
      <c r="S171" s="503"/>
    </row>
    <row r="172" spans="1:19" ht="12.75" hidden="1">
      <c r="A172" s="7"/>
      <c r="B172" s="16"/>
      <c r="C172" s="205">
        <v>1</v>
      </c>
      <c r="D172" s="205"/>
      <c r="E172" s="205"/>
      <c r="F172" s="205"/>
      <c r="G172" s="205" t="s">
        <v>494</v>
      </c>
      <c r="H172" s="205"/>
      <c r="I172" s="205"/>
      <c r="J172" s="122"/>
      <c r="K172" s="122"/>
      <c r="L172" s="44"/>
      <c r="M172" s="122"/>
      <c r="N172" s="122"/>
      <c r="O172" s="122"/>
      <c r="P172" s="122"/>
      <c r="Q172" s="122"/>
      <c r="R172" s="476"/>
      <c r="S172" s="503"/>
    </row>
    <row r="173" spans="1:19" ht="12.75" hidden="1">
      <c r="A173" s="7"/>
      <c r="B173" s="16"/>
      <c r="C173" s="16"/>
      <c r="D173" s="16">
        <v>6</v>
      </c>
      <c r="E173" s="16"/>
      <c r="F173" s="16"/>
      <c r="G173" s="16"/>
      <c r="H173" s="16" t="s">
        <v>778</v>
      </c>
      <c r="I173" s="16"/>
      <c r="J173" s="122">
        <v>0</v>
      </c>
      <c r="K173" s="269"/>
      <c r="L173" s="44"/>
      <c r="M173" s="269"/>
      <c r="N173" s="269"/>
      <c r="O173" s="122">
        <v>0</v>
      </c>
      <c r="P173" s="122">
        <v>0</v>
      </c>
      <c r="Q173" s="122">
        <v>0</v>
      </c>
      <c r="R173" s="476">
        <v>0</v>
      </c>
      <c r="S173" s="503"/>
    </row>
    <row r="174" spans="1:19" ht="12.75" hidden="1">
      <c r="A174" s="7"/>
      <c r="B174" s="16"/>
      <c r="C174" s="205">
        <v>2</v>
      </c>
      <c r="D174" s="205"/>
      <c r="E174" s="205"/>
      <c r="F174" s="205"/>
      <c r="G174" s="205" t="s">
        <v>503</v>
      </c>
      <c r="H174" s="205"/>
      <c r="I174" s="205"/>
      <c r="J174" s="122"/>
      <c r="K174" s="269"/>
      <c r="L174" s="44"/>
      <c r="M174" s="269"/>
      <c r="N174" s="269"/>
      <c r="O174" s="122"/>
      <c r="P174" s="122"/>
      <c r="Q174" s="122"/>
      <c r="R174" s="476"/>
      <c r="S174" s="503"/>
    </row>
    <row r="175" spans="1:19" ht="12.75" hidden="1">
      <c r="A175" s="7"/>
      <c r="B175" s="16"/>
      <c r="C175" s="16"/>
      <c r="D175" s="16">
        <v>4</v>
      </c>
      <c r="E175" s="16"/>
      <c r="F175" s="16"/>
      <c r="G175" s="16"/>
      <c r="H175" s="16" t="s">
        <v>801</v>
      </c>
      <c r="I175" s="16"/>
      <c r="J175" s="229"/>
      <c r="K175" s="269"/>
      <c r="L175" s="44"/>
      <c r="M175" s="269"/>
      <c r="N175" s="269"/>
      <c r="O175" s="229"/>
      <c r="P175" s="229"/>
      <c r="Q175" s="229"/>
      <c r="R175" s="470"/>
      <c r="S175" s="503"/>
    </row>
    <row r="176" spans="1:19" ht="12.75" hidden="1">
      <c r="A176" s="7"/>
      <c r="B176" s="16"/>
      <c r="C176" s="16"/>
      <c r="D176" s="16"/>
      <c r="E176" s="16"/>
      <c r="F176" s="11" t="s">
        <v>482</v>
      </c>
      <c r="G176" s="16"/>
      <c r="H176" s="16"/>
      <c r="I176" s="16"/>
      <c r="J176" s="239"/>
      <c r="K176" s="239"/>
      <c r="L176" s="44"/>
      <c r="M176" s="239"/>
      <c r="N176" s="239"/>
      <c r="O176" s="239"/>
      <c r="P176" s="239"/>
      <c r="Q176" s="239"/>
      <c r="R176" s="471"/>
      <c r="S176" s="503"/>
    </row>
    <row r="177" spans="1:19" ht="12.75" hidden="1">
      <c r="A177" s="7"/>
      <c r="B177" s="16"/>
      <c r="C177" s="16"/>
      <c r="D177" s="16"/>
      <c r="E177" s="16"/>
      <c r="F177" s="16"/>
      <c r="G177" s="16"/>
      <c r="H177" s="16"/>
      <c r="I177" s="16"/>
      <c r="J177" s="122"/>
      <c r="K177" s="122"/>
      <c r="L177" s="44"/>
      <c r="M177" s="122"/>
      <c r="N177" s="122"/>
      <c r="O177" s="122"/>
      <c r="P177" s="122"/>
      <c r="Q177" s="122"/>
      <c r="R177" s="476"/>
      <c r="S177" s="503"/>
    </row>
    <row r="178" spans="1:19" ht="12.75" hidden="1">
      <c r="A178" s="7"/>
      <c r="B178" s="205">
        <v>10</v>
      </c>
      <c r="C178" s="16"/>
      <c r="D178" s="16"/>
      <c r="E178" s="16"/>
      <c r="F178" s="205" t="s">
        <v>741</v>
      </c>
      <c r="G178" s="16"/>
      <c r="H178" s="16"/>
      <c r="I178" s="16"/>
      <c r="J178" s="122"/>
      <c r="K178" s="122"/>
      <c r="L178" s="44"/>
      <c r="M178" s="122"/>
      <c r="N178" s="122"/>
      <c r="O178" s="122"/>
      <c r="P178" s="122"/>
      <c r="Q178" s="122"/>
      <c r="R178" s="476"/>
      <c r="S178" s="503"/>
    </row>
    <row r="179" spans="1:19" ht="12.75" hidden="1">
      <c r="A179" s="7"/>
      <c r="B179" s="205"/>
      <c r="C179" s="205">
        <v>1</v>
      </c>
      <c r="D179" s="205"/>
      <c r="E179" s="205"/>
      <c r="F179" s="205"/>
      <c r="G179" s="205" t="s">
        <v>494</v>
      </c>
      <c r="H179" s="205"/>
      <c r="I179" s="205"/>
      <c r="J179" s="122"/>
      <c r="K179" s="122"/>
      <c r="L179" s="44"/>
      <c r="M179" s="122"/>
      <c r="N179" s="122"/>
      <c r="O179" s="122"/>
      <c r="P179" s="122"/>
      <c r="Q179" s="122"/>
      <c r="R179" s="476"/>
      <c r="S179" s="503"/>
    </row>
    <row r="180" spans="1:19" ht="12.75" hidden="1">
      <c r="A180" s="7"/>
      <c r="B180" s="205"/>
      <c r="C180" s="16"/>
      <c r="D180" s="16">
        <v>3</v>
      </c>
      <c r="E180" s="16"/>
      <c r="F180" s="16"/>
      <c r="G180" s="16"/>
      <c r="H180" s="16" t="s">
        <v>825</v>
      </c>
      <c r="I180" s="16"/>
      <c r="J180" s="229"/>
      <c r="K180" s="122"/>
      <c r="L180" s="44"/>
      <c r="M180" s="122"/>
      <c r="N180" s="122"/>
      <c r="O180" s="229"/>
      <c r="P180" s="229"/>
      <c r="Q180" s="229"/>
      <c r="R180" s="470"/>
      <c r="S180" s="503"/>
    </row>
    <row r="181" spans="1:19" ht="12.75" hidden="1">
      <c r="A181" s="7"/>
      <c r="B181" s="16"/>
      <c r="C181" s="205">
        <v>2</v>
      </c>
      <c r="D181" s="205"/>
      <c r="E181" s="205"/>
      <c r="F181" s="205"/>
      <c r="G181" s="205" t="s">
        <v>503</v>
      </c>
      <c r="H181" s="205"/>
      <c r="I181" s="205"/>
      <c r="J181" s="122"/>
      <c r="K181" s="122"/>
      <c r="L181" s="44"/>
      <c r="M181" s="122"/>
      <c r="N181" s="122"/>
      <c r="O181" s="122"/>
      <c r="P181" s="122"/>
      <c r="Q181" s="122"/>
      <c r="R181" s="476"/>
      <c r="S181" s="503"/>
    </row>
    <row r="182" spans="1:19" ht="12.75" hidden="1">
      <c r="A182" s="7"/>
      <c r="B182" s="16"/>
      <c r="C182" s="16"/>
      <c r="D182" s="16">
        <v>2</v>
      </c>
      <c r="E182" s="16"/>
      <c r="F182" s="16"/>
      <c r="G182" s="16"/>
      <c r="H182" s="16" t="s">
        <v>505</v>
      </c>
      <c r="I182" s="16"/>
      <c r="J182" s="229"/>
      <c r="K182" s="229"/>
      <c r="L182" s="44"/>
      <c r="M182" s="229"/>
      <c r="N182" s="229"/>
      <c r="O182" s="229"/>
      <c r="P182" s="229"/>
      <c r="Q182" s="229"/>
      <c r="R182" s="470"/>
      <c r="S182" s="503"/>
    </row>
    <row r="183" spans="1:19" ht="12.75" hidden="1">
      <c r="A183" s="7"/>
      <c r="B183" s="16"/>
      <c r="C183" s="16"/>
      <c r="D183" s="16">
        <v>3</v>
      </c>
      <c r="E183" s="16"/>
      <c r="F183" s="16"/>
      <c r="G183" s="16"/>
      <c r="H183" s="221" t="s">
        <v>766</v>
      </c>
      <c r="I183" s="16"/>
      <c r="J183" s="229"/>
      <c r="K183" s="229"/>
      <c r="L183" s="44"/>
      <c r="M183" s="229"/>
      <c r="N183" s="229"/>
      <c r="O183" s="229"/>
      <c r="P183" s="229"/>
      <c r="Q183" s="229"/>
      <c r="R183" s="470"/>
      <c r="S183" s="503"/>
    </row>
    <row r="184" spans="1:19" ht="12.75" hidden="1">
      <c r="A184" s="7"/>
      <c r="B184" s="16"/>
      <c r="C184" s="16"/>
      <c r="D184" s="16"/>
      <c r="E184" s="16"/>
      <c r="F184" s="11" t="s">
        <v>482</v>
      </c>
      <c r="G184" s="16"/>
      <c r="H184" s="16"/>
      <c r="I184" s="16"/>
      <c r="J184" s="239"/>
      <c r="K184" s="239"/>
      <c r="L184" s="44"/>
      <c r="M184" s="239"/>
      <c r="N184" s="239"/>
      <c r="O184" s="239"/>
      <c r="P184" s="239"/>
      <c r="Q184" s="239"/>
      <c r="R184" s="471"/>
      <c r="S184" s="503"/>
    </row>
    <row r="185" spans="1:19" ht="12.75" hidden="1">
      <c r="A185" s="7"/>
      <c r="B185" s="16"/>
      <c r="C185" s="16"/>
      <c r="D185" s="16"/>
      <c r="E185" s="16"/>
      <c r="F185" s="16"/>
      <c r="G185" s="16"/>
      <c r="H185" s="16"/>
      <c r="I185" s="16"/>
      <c r="J185" s="122"/>
      <c r="K185" s="122"/>
      <c r="L185" s="44"/>
      <c r="M185" s="122"/>
      <c r="N185" s="122"/>
      <c r="O185" s="122"/>
      <c r="P185" s="122"/>
      <c r="Q185" s="122"/>
      <c r="R185" s="476"/>
      <c r="S185" s="503"/>
    </row>
    <row r="186" spans="1:19" ht="12.75" hidden="1">
      <c r="A186" s="7"/>
      <c r="B186" s="16"/>
      <c r="C186" s="16"/>
      <c r="D186" s="16"/>
      <c r="E186" s="16"/>
      <c r="F186" s="16"/>
      <c r="G186" s="16"/>
      <c r="H186" s="16"/>
      <c r="I186" s="16"/>
      <c r="J186" s="122"/>
      <c r="K186" s="122"/>
      <c r="L186" s="44"/>
      <c r="M186" s="122"/>
      <c r="N186" s="122"/>
      <c r="O186" s="122"/>
      <c r="P186" s="122"/>
      <c r="Q186" s="122"/>
      <c r="R186" s="476"/>
      <c r="S186" s="503"/>
    </row>
    <row r="187" spans="1:19" ht="12.75" hidden="1">
      <c r="A187" s="7"/>
      <c r="B187" s="16"/>
      <c r="C187" s="16"/>
      <c r="D187" s="16"/>
      <c r="E187" s="16"/>
      <c r="F187" s="16"/>
      <c r="G187" s="16"/>
      <c r="H187" s="16"/>
      <c r="I187" s="16"/>
      <c r="J187" s="122"/>
      <c r="K187" s="122"/>
      <c r="L187" s="44"/>
      <c r="M187" s="122"/>
      <c r="N187" s="122"/>
      <c r="O187" s="122"/>
      <c r="P187" s="122"/>
      <c r="Q187" s="122"/>
      <c r="R187" s="476"/>
      <c r="S187" s="503"/>
    </row>
    <row r="188" spans="1:19" ht="12.75" hidden="1">
      <c r="A188" s="7"/>
      <c r="B188" s="16"/>
      <c r="C188" s="16"/>
      <c r="D188" s="16"/>
      <c r="E188" s="16"/>
      <c r="F188" s="16"/>
      <c r="G188" s="16"/>
      <c r="H188" s="16"/>
      <c r="I188" s="16"/>
      <c r="J188" s="229"/>
      <c r="K188" s="229"/>
      <c r="L188" s="44"/>
      <c r="M188" s="229"/>
      <c r="N188" s="229"/>
      <c r="O188" s="229"/>
      <c r="P188" s="229"/>
      <c r="Q188" s="229"/>
      <c r="R188" s="470"/>
      <c r="S188" s="503"/>
    </row>
    <row r="189" spans="1:19" ht="12.75">
      <c r="A189" s="7"/>
      <c r="B189" s="11">
        <v>7</v>
      </c>
      <c r="C189" s="11"/>
      <c r="D189" s="11"/>
      <c r="E189" s="11"/>
      <c r="F189" s="774" t="s">
        <v>654</v>
      </c>
      <c r="G189" s="774"/>
      <c r="H189" s="774"/>
      <c r="I189" s="774"/>
      <c r="J189" s="229"/>
      <c r="K189" s="229"/>
      <c r="L189" s="44"/>
      <c r="M189" s="229"/>
      <c r="N189" s="229"/>
      <c r="O189" s="229"/>
      <c r="P189" s="229"/>
      <c r="Q189" s="229"/>
      <c r="R189" s="470"/>
      <c r="S189" s="503"/>
    </row>
    <row r="190" spans="1:19" ht="12.75">
      <c r="A190" s="7"/>
      <c r="B190" s="16"/>
      <c r="C190" s="205">
        <v>1</v>
      </c>
      <c r="D190" s="205"/>
      <c r="E190" s="205"/>
      <c r="F190" s="205"/>
      <c r="G190" s="205" t="s">
        <v>494</v>
      </c>
      <c r="H190" s="205"/>
      <c r="I190" s="205"/>
      <c r="J190" s="229"/>
      <c r="K190" s="229"/>
      <c r="L190" s="44"/>
      <c r="M190" s="229"/>
      <c r="N190" s="229"/>
      <c r="O190" s="229"/>
      <c r="P190" s="229"/>
      <c r="Q190" s="229"/>
      <c r="R190" s="470"/>
      <c r="S190" s="503"/>
    </row>
    <row r="191" spans="1:19" ht="12.75">
      <c r="A191" s="7"/>
      <c r="B191" s="16"/>
      <c r="C191" s="16"/>
      <c r="D191" s="16">
        <v>1</v>
      </c>
      <c r="E191" s="16"/>
      <c r="F191" s="16"/>
      <c r="G191" s="16"/>
      <c r="H191" s="16" t="s">
        <v>495</v>
      </c>
      <c r="I191" s="16"/>
      <c r="J191" s="229">
        <v>2220</v>
      </c>
      <c r="K191" s="229"/>
      <c r="L191" s="44"/>
      <c r="M191" s="229"/>
      <c r="N191" s="229"/>
      <c r="O191" s="229">
        <v>2220</v>
      </c>
      <c r="P191" s="229">
        <v>2276</v>
      </c>
      <c r="Q191" s="229">
        <v>2626</v>
      </c>
      <c r="R191" s="470">
        <v>2664</v>
      </c>
      <c r="S191" s="503">
        <f t="shared" si="5"/>
        <v>101.44706778370146</v>
      </c>
    </row>
    <row r="192" spans="1:19" ht="12.75">
      <c r="A192" s="7"/>
      <c r="B192" s="16"/>
      <c r="C192" s="16"/>
      <c r="D192" s="16">
        <v>2</v>
      </c>
      <c r="E192" s="16"/>
      <c r="F192" s="16"/>
      <c r="G192" s="16"/>
      <c r="H192" s="16" t="s">
        <v>497</v>
      </c>
      <c r="I192" s="16"/>
      <c r="J192" s="229">
        <v>589</v>
      </c>
      <c r="K192" s="229"/>
      <c r="L192" s="44"/>
      <c r="M192" s="229"/>
      <c r="N192" s="229"/>
      <c r="O192" s="229">
        <v>589</v>
      </c>
      <c r="P192" s="229">
        <v>604</v>
      </c>
      <c r="Q192" s="229">
        <v>624</v>
      </c>
      <c r="R192" s="470">
        <v>621</v>
      </c>
      <c r="S192" s="503">
        <f t="shared" si="5"/>
        <v>99.51923076923077</v>
      </c>
    </row>
    <row r="193" spans="1:19" ht="12.75">
      <c r="A193" s="7"/>
      <c r="B193" s="16"/>
      <c r="C193" s="16"/>
      <c r="D193" s="16">
        <v>3</v>
      </c>
      <c r="E193" s="16"/>
      <c r="F193" s="16"/>
      <c r="G193" s="16"/>
      <c r="H193" s="16" t="s">
        <v>498</v>
      </c>
      <c r="I193" s="16"/>
      <c r="J193" s="229">
        <v>5375</v>
      </c>
      <c r="K193" s="229"/>
      <c r="L193" s="44"/>
      <c r="M193" s="229"/>
      <c r="N193" s="229"/>
      <c r="O193" s="229">
        <v>5375</v>
      </c>
      <c r="P193" s="229">
        <v>5375</v>
      </c>
      <c r="Q193" s="229">
        <v>5375</v>
      </c>
      <c r="R193" s="470">
        <v>320</v>
      </c>
      <c r="S193" s="503">
        <f t="shared" si="5"/>
        <v>5.953488372093023</v>
      </c>
    </row>
    <row r="194" spans="1:19" ht="12.75">
      <c r="A194" s="7"/>
      <c r="B194" s="16"/>
      <c r="C194" s="205">
        <v>2</v>
      </c>
      <c r="D194" s="205"/>
      <c r="E194" s="205"/>
      <c r="F194" s="205"/>
      <c r="G194" s="205" t="s">
        <v>503</v>
      </c>
      <c r="H194" s="205"/>
      <c r="I194" s="205"/>
      <c r="J194" s="239"/>
      <c r="K194" s="229"/>
      <c r="L194" s="44"/>
      <c r="M194" s="229"/>
      <c r="N194" s="229"/>
      <c r="O194" s="239"/>
      <c r="P194" s="239"/>
      <c r="Q194" s="239"/>
      <c r="R194" s="471"/>
      <c r="S194" s="503"/>
    </row>
    <row r="195" spans="1:19" ht="12.75">
      <c r="A195" s="7"/>
      <c r="B195" s="16"/>
      <c r="C195" s="16"/>
      <c r="D195" s="16">
        <v>2</v>
      </c>
      <c r="E195" s="16"/>
      <c r="F195" s="16"/>
      <c r="G195" s="16"/>
      <c r="H195" s="16" t="s">
        <v>505</v>
      </c>
      <c r="I195" s="16"/>
      <c r="J195" s="229">
        <v>3202</v>
      </c>
      <c r="K195" s="229"/>
      <c r="L195" s="44"/>
      <c r="M195" s="229"/>
      <c r="N195" s="229"/>
      <c r="O195" s="229">
        <v>3202</v>
      </c>
      <c r="P195" s="229">
        <v>15061</v>
      </c>
      <c r="Q195" s="229">
        <v>15061</v>
      </c>
      <c r="R195" s="470">
        <v>14288</v>
      </c>
      <c r="S195" s="503">
        <f t="shared" si="5"/>
        <v>94.86753867605073</v>
      </c>
    </row>
    <row r="196" spans="1:19" ht="12.75" hidden="1">
      <c r="A196" s="7"/>
      <c r="B196" s="16"/>
      <c r="C196" s="16"/>
      <c r="D196" s="45">
        <v>4</v>
      </c>
      <c r="E196" s="45"/>
      <c r="F196" s="45"/>
      <c r="G196" s="45"/>
      <c r="H196" s="772" t="s">
        <v>874</v>
      </c>
      <c r="I196" s="773"/>
      <c r="J196" s="229"/>
      <c r="K196" s="229"/>
      <c r="L196" s="44"/>
      <c r="M196" s="229"/>
      <c r="N196" s="229"/>
      <c r="O196" s="229"/>
      <c r="P196" s="229"/>
      <c r="Q196" s="229"/>
      <c r="R196" s="470"/>
      <c r="S196" s="503" t="e">
        <f t="shared" si="5"/>
        <v>#DIV/0!</v>
      </c>
    </row>
    <row r="197" spans="1:19" ht="12.75" hidden="1">
      <c r="A197" s="7"/>
      <c r="B197" s="16"/>
      <c r="C197" s="16"/>
      <c r="D197" s="49"/>
      <c r="E197" s="49">
        <v>1</v>
      </c>
      <c r="F197" s="49"/>
      <c r="G197" s="49"/>
      <c r="H197" s="49"/>
      <c r="I197" s="378" t="s">
        <v>877</v>
      </c>
      <c r="J197" s="229"/>
      <c r="K197" s="229"/>
      <c r="L197" s="44"/>
      <c r="M197" s="229"/>
      <c r="N197" s="229"/>
      <c r="O197" s="229"/>
      <c r="P197" s="229"/>
      <c r="Q197" s="229"/>
      <c r="R197" s="470"/>
      <c r="S197" s="503" t="e">
        <f t="shared" si="5"/>
        <v>#DIV/0!</v>
      </c>
    </row>
    <row r="198" spans="1:19" ht="12.75">
      <c r="A198" s="7"/>
      <c r="B198" s="16"/>
      <c r="C198" s="16"/>
      <c r="D198" s="16"/>
      <c r="E198" s="16"/>
      <c r="F198" s="11" t="s">
        <v>482</v>
      </c>
      <c r="G198" s="16"/>
      <c r="H198" s="16"/>
      <c r="I198" s="16"/>
      <c r="J198" s="239">
        <f>J191+J192+J193+J195</f>
        <v>11386</v>
      </c>
      <c r="K198" s="239"/>
      <c r="L198" s="44"/>
      <c r="M198" s="239"/>
      <c r="N198" s="239"/>
      <c r="O198" s="239">
        <f>O191+O192+O193+O195</f>
        <v>11386</v>
      </c>
      <c r="P198" s="239">
        <f>P191+P192+P193+P195</f>
        <v>23316</v>
      </c>
      <c r="Q198" s="239">
        <f>Q191+Q192+Q193+Q195</f>
        <v>23686</v>
      </c>
      <c r="R198" s="471">
        <f>R191+R192+R193+R195</f>
        <v>17893</v>
      </c>
      <c r="S198" s="503">
        <f t="shared" si="5"/>
        <v>75.54251456556615</v>
      </c>
    </row>
    <row r="199" spans="1:19" ht="12.75">
      <c r="A199" s="7"/>
      <c r="B199" s="16"/>
      <c r="C199" s="16"/>
      <c r="D199" s="16"/>
      <c r="E199" s="16"/>
      <c r="F199" s="128"/>
      <c r="G199" s="16" t="s">
        <v>625</v>
      </c>
      <c r="H199" s="16"/>
      <c r="I199" s="128"/>
      <c r="J199" s="122">
        <v>1.5</v>
      </c>
      <c r="K199" s="122"/>
      <c r="L199" s="44"/>
      <c r="M199" s="122"/>
      <c r="N199" s="122"/>
      <c r="O199" s="122">
        <v>1.5</v>
      </c>
      <c r="P199" s="122">
        <v>1.5</v>
      </c>
      <c r="Q199" s="122">
        <v>1.5</v>
      </c>
      <c r="R199" s="476">
        <v>1.5</v>
      </c>
      <c r="S199" s="503">
        <f t="shared" si="5"/>
        <v>100</v>
      </c>
    </row>
    <row r="200" spans="1:19" ht="12.75">
      <c r="A200" s="7"/>
      <c r="B200" s="16"/>
      <c r="C200" s="16"/>
      <c r="D200" s="16"/>
      <c r="E200" s="16"/>
      <c r="F200" s="128"/>
      <c r="G200" s="46" t="s">
        <v>626</v>
      </c>
      <c r="H200" s="16"/>
      <c r="I200" s="128"/>
      <c r="J200" s="122">
        <v>1.5</v>
      </c>
      <c r="K200" s="122"/>
      <c r="L200" s="44"/>
      <c r="M200" s="122"/>
      <c r="N200" s="122"/>
      <c r="O200" s="122">
        <v>1.5</v>
      </c>
      <c r="P200" s="122">
        <v>1.5</v>
      </c>
      <c r="Q200" s="122">
        <v>1.5</v>
      </c>
      <c r="R200" s="476">
        <v>1.5</v>
      </c>
      <c r="S200" s="503">
        <f t="shared" si="5"/>
        <v>100</v>
      </c>
    </row>
    <row r="201" spans="1:19" ht="12.75">
      <c r="A201" s="7"/>
      <c r="B201" s="7"/>
      <c r="C201" s="7"/>
      <c r="D201" s="7"/>
      <c r="E201" s="7"/>
      <c r="F201" s="7"/>
      <c r="G201" s="7"/>
      <c r="H201" s="7"/>
      <c r="I201" s="7"/>
      <c r="J201" s="229"/>
      <c r="K201" s="229"/>
      <c r="L201" s="44"/>
      <c r="M201" s="229"/>
      <c r="N201" s="229"/>
      <c r="O201" s="229"/>
      <c r="P201" s="229"/>
      <c r="Q201" s="229"/>
      <c r="R201" s="470"/>
      <c r="S201" s="503"/>
    </row>
    <row r="202" spans="1:19" ht="12.75" hidden="1">
      <c r="A202" s="7"/>
      <c r="B202" s="11">
        <v>13</v>
      </c>
      <c r="C202" s="11"/>
      <c r="D202" s="11"/>
      <c r="E202" s="11"/>
      <c r="F202" s="774" t="s">
        <v>753</v>
      </c>
      <c r="G202" s="774"/>
      <c r="H202" s="774"/>
      <c r="I202" s="774"/>
      <c r="J202" s="229"/>
      <c r="K202" s="229"/>
      <c r="L202" s="44"/>
      <c r="M202" s="229"/>
      <c r="N202" s="229"/>
      <c r="O202" s="229"/>
      <c r="P202" s="229"/>
      <c r="Q202" s="229"/>
      <c r="R202" s="470"/>
      <c r="S202" s="503"/>
    </row>
    <row r="203" spans="1:19" ht="12.75" hidden="1">
      <c r="A203" s="7"/>
      <c r="B203" s="16"/>
      <c r="C203" s="205">
        <v>1</v>
      </c>
      <c r="D203" s="205"/>
      <c r="E203" s="205"/>
      <c r="F203" s="205"/>
      <c r="G203" s="205" t="s">
        <v>494</v>
      </c>
      <c r="H203" s="205"/>
      <c r="I203" s="205"/>
      <c r="J203" s="229"/>
      <c r="K203" s="229"/>
      <c r="L203" s="44"/>
      <c r="M203" s="229"/>
      <c r="N203" s="229"/>
      <c r="O203" s="229"/>
      <c r="P203" s="229"/>
      <c r="Q203" s="229"/>
      <c r="R203" s="470"/>
      <c r="S203" s="503"/>
    </row>
    <row r="204" spans="1:19" ht="12.75" hidden="1">
      <c r="A204" s="7"/>
      <c r="B204" s="16"/>
      <c r="C204" s="16"/>
      <c r="D204" s="16">
        <v>1</v>
      </c>
      <c r="E204" s="16"/>
      <c r="F204" s="16"/>
      <c r="G204" s="16"/>
      <c r="H204" s="16" t="s">
        <v>495</v>
      </c>
      <c r="I204" s="16"/>
      <c r="J204" s="229"/>
      <c r="K204" s="229"/>
      <c r="L204" s="44"/>
      <c r="M204" s="229"/>
      <c r="N204" s="229"/>
      <c r="O204" s="229"/>
      <c r="P204" s="229"/>
      <c r="Q204" s="229"/>
      <c r="R204" s="470"/>
      <c r="S204" s="503"/>
    </row>
    <row r="205" spans="1:19" ht="12.75" hidden="1">
      <c r="A205" s="7"/>
      <c r="B205" s="16"/>
      <c r="C205" s="16"/>
      <c r="D205" s="16">
        <v>2</v>
      </c>
      <c r="E205" s="16"/>
      <c r="F205" s="16"/>
      <c r="G205" s="16"/>
      <c r="H205" s="16" t="s">
        <v>497</v>
      </c>
      <c r="I205" s="16"/>
      <c r="J205" s="229"/>
      <c r="K205" s="229"/>
      <c r="L205" s="44"/>
      <c r="M205" s="229"/>
      <c r="N205" s="229"/>
      <c r="O205" s="229"/>
      <c r="P205" s="229"/>
      <c r="Q205" s="229"/>
      <c r="R205" s="470"/>
      <c r="S205" s="503"/>
    </row>
    <row r="206" spans="1:19" ht="12.75" hidden="1">
      <c r="A206" s="7"/>
      <c r="B206" s="16"/>
      <c r="C206" s="16"/>
      <c r="D206" s="16">
        <v>3</v>
      </c>
      <c r="E206" s="16"/>
      <c r="F206" s="16"/>
      <c r="G206" s="16"/>
      <c r="H206" s="16" t="s">
        <v>498</v>
      </c>
      <c r="I206" s="16"/>
      <c r="J206" s="229"/>
      <c r="K206" s="229"/>
      <c r="L206" s="44"/>
      <c r="M206" s="229"/>
      <c r="N206" s="229"/>
      <c r="O206" s="229"/>
      <c r="P206" s="229"/>
      <c r="Q206" s="229"/>
      <c r="R206" s="470"/>
      <c r="S206" s="503"/>
    </row>
    <row r="207" spans="1:19" ht="12.75" hidden="1">
      <c r="A207" s="7"/>
      <c r="B207" s="16"/>
      <c r="C207" s="16"/>
      <c r="D207" s="16"/>
      <c r="E207" s="16"/>
      <c r="F207" s="11" t="s">
        <v>482</v>
      </c>
      <c r="G207" s="16"/>
      <c r="H207" s="16"/>
      <c r="I207" s="16"/>
      <c r="J207" s="239"/>
      <c r="K207" s="239"/>
      <c r="L207" s="44"/>
      <c r="M207" s="239"/>
      <c r="N207" s="239"/>
      <c r="O207" s="239"/>
      <c r="P207" s="239"/>
      <c r="Q207" s="239"/>
      <c r="R207" s="471"/>
      <c r="S207" s="503"/>
    </row>
    <row r="208" spans="1:19" ht="12.75" hidden="1">
      <c r="A208" s="7"/>
      <c r="B208" s="16"/>
      <c r="C208" s="16"/>
      <c r="D208" s="16"/>
      <c r="E208" s="16"/>
      <c r="F208" s="128"/>
      <c r="G208" s="778" t="s">
        <v>619</v>
      </c>
      <c r="H208" s="778"/>
      <c r="I208" s="778"/>
      <c r="J208" s="122"/>
      <c r="K208" s="122"/>
      <c r="L208" s="44"/>
      <c r="M208" s="122"/>
      <c r="N208" s="122"/>
      <c r="O208" s="122"/>
      <c r="P208" s="122"/>
      <c r="Q208" s="122"/>
      <c r="R208" s="476"/>
      <c r="S208" s="503"/>
    </row>
    <row r="209" spans="1:19" ht="12.75" hidden="1">
      <c r="A209" s="7"/>
      <c r="B209" s="16"/>
      <c r="C209" s="16"/>
      <c r="D209" s="16"/>
      <c r="E209" s="16"/>
      <c r="F209" s="128"/>
      <c r="G209" s="778" t="s">
        <v>620</v>
      </c>
      <c r="H209" s="778"/>
      <c r="I209" s="778"/>
      <c r="J209" s="122"/>
      <c r="K209" s="122"/>
      <c r="L209" s="44"/>
      <c r="M209" s="122"/>
      <c r="N209" s="122"/>
      <c r="O209" s="122"/>
      <c r="P209" s="122"/>
      <c r="Q209" s="122"/>
      <c r="R209" s="476"/>
      <c r="S209" s="503"/>
    </row>
    <row r="210" spans="1:19" ht="12.75" hidden="1">
      <c r="A210" s="7"/>
      <c r="B210" s="16"/>
      <c r="C210" s="16"/>
      <c r="D210" s="16"/>
      <c r="E210" s="16"/>
      <c r="F210" s="128"/>
      <c r="G210" s="46"/>
      <c r="H210" s="16"/>
      <c r="I210" s="128"/>
      <c r="J210" s="229"/>
      <c r="K210" s="229"/>
      <c r="L210" s="44"/>
      <c r="M210" s="229"/>
      <c r="N210" s="229"/>
      <c r="O210" s="229"/>
      <c r="P210" s="229"/>
      <c r="Q210" s="229"/>
      <c r="R210" s="470"/>
      <c r="S210" s="503"/>
    </row>
    <row r="211" spans="1:19" ht="12.75">
      <c r="A211" s="7"/>
      <c r="B211" s="11">
        <v>8</v>
      </c>
      <c r="C211" s="11"/>
      <c r="D211" s="11"/>
      <c r="E211" s="11"/>
      <c r="F211" s="774" t="s">
        <v>644</v>
      </c>
      <c r="G211" s="774"/>
      <c r="H211" s="774"/>
      <c r="I211" s="774"/>
      <c r="J211" s="229"/>
      <c r="K211" s="229"/>
      <c r="L211" s="44"/>
      <c r="M211" s="229"/>
      <c r="N211" s="229"/>
      <c r="O211" s="229"/>
      <c r="P211" s="229"/>
      <c r="Q211" s="229"/>
      <c r="R211" s="470"/>
      <c r="S211" s="503"/>
    </row>
    <row r="212" spans="1:19" ht="12.75">
      <c r="A212" s="7"/>
      <c r="B212" s="16"/>
      <c r="C212" s="205">
        <v>1</v>
      </c>
      <c r="D212" s="205"/>
      <c r="E212" s="205"/>
      <c r="F212" s="205"/>
      <c r="G212" s="205" t="s">
        <v>494</v>
      </c>
      <c r="H212" s="205"/>
      <c r="I212" s="205"/>
      <c r="J212" s="229"/>
      <c r="K212" s="229"/>
      <c r="L212" s="44"/>
      <c r="M212" s="229"/>
      <c r="N212" s="229"/>
      <c r="O212" s="229"/>
      <c r="P212" s="229"/>
      <c r="Q212" s="229"/>
      <c r="R212" s="470"/>
      <c r="S212" s="503"/>
    </row>
    <row r="213" spans="1:19" ht="12.75">
      <c r="A213" s="7"/>
      <c r="B213" s="16"/>
      <c r="C213" s="16"/>
      <c r="D213" s="16">
        <v>3</v>
      </c>
      <c r="E213" s="16"/>
      <c r="F213" s="16"/>
      <c r="G213" s="16"/>
      <c r="H213" s="16" t="s">
        <v>498</v>
      </c>
      <c r="I213" s="16"/>
      <c r="J213" s="229">
        <v>3000</v>
      </c>
      <c r="K213" s="229"/>
      <c r="L213" s="44"/>
      <c r="M213" s="229"/>
      <c r="N213" s="229"/>
      <c r="O213" s="229">
        <v>3000</v>
      </c>
      <c r="P213" s="229">
        <v>3000</v>
      </c>
      <c r="Q213" s="229">
        <v>3000</v>
      </c>
      <c r="R213" s="470">
        <v>7569</v>
      </c>
      <c r="S213" s="503">
        <f aca="true" t="shared" si="6" ref="S213:S265">R213/Q213*100</f>
        <v>252.3</v>
      </c>
    </row>
    <row r="214" spans="1:19" ht="12.75">
      <c r="A214" s="7"/>
      <c r="B214" s="16"/>
      <c r="C214" s="16"/>
      <c r="D214" s="16"/>
      <c r="E214" s="16"/>
      <c r="F214" s="16"/>
      <c r="G214" s="16"/>
      <c r="H214" s="16" t="s">
        <v>480</v>
      </c>
      <c r="I214" s="16" t="s">
        <v>645</v>
      </c>
      <c r="J214" s="229">
        <v>2000</v>
      </c>
      <c r="K214" s="229"/>
      <c r="L214" s="44"/>
      <c r="M214" s="229"/>
      <c r="N214" s="229"/>
      <c r="O214" s="229">
        <v>2000</v>
      </c>
      <c r="P214" s="229">
        <v>2000</v>
      </c>
      <c r="Q214" s="229">
        <v>2000</v>
      </c>
      <c r="R214" s="470">
        <v>664</v>
      </c>
      <c r="S214" s="503">
        <f t="shared" si="6"/>
        <v>33.2</v>
      </c>
    </row>
    <row r="215" spans="1:19" ht="12.75" hidden="1">
      <c r="A215" s="7"/>
      <c r="B215" s="7"/>
      <c r="C215" s="16"/>
      <c r="D215" s="16"/>
      <c r="E215" s="16"/>
      <c r="F215" s="16"/>
      <c r="G215" s="16"/>
      <c r="H215" s="16"/>
      <c r="I215" s="16"/>
      <c r="J215" s="229"/>
      <c r="K215" s="229"/>
      <c r="L215" s="44"/>
      <c r="M215" s="229"/>
      <c r="N215" s="229"/>
      <c r="O215" s="229"/>
      <c r="P215" s="229"/>
      <c r="Q215" s="229"/>
      <c r="R215" s="470"/>
      <c r="S215" s="503" t="e">
        <f t="shared" si="6"/>
        <v>#DIV/0!</v>
      </c>
    </row>
    <row r="216" spans="1:19" ht="12.75">
      <c r="A216" s="7"/>
      <c r="B216" s="16"/>
      <c r="C216" s="16"/>
      <c r="D216" s="16"/>
      <c r="E216" s="16"/>
      <c r="F216" s="16"/>
      <c r="G216" s="16"/>
      <c r="H216" s="16"/>
      <c r="I216" s="16" t="s">
        <v>646</v>
      </c>
      <c r="J216" s="229">
        <v>1000</v>
      </c>
      <c r="K216" s="229"/>
      <c r="L216" s="44"/>
      <c r="M216" s="229"/>
      <c r="N216" s="229"/>
      <c r="O216" s="229">
        <v>1000</v>
      </c>
      <c r="P216" s="229">
        <v>1000</v>
      </c>
      <c r="Q216" s="229">
        <v>1000</v>
      </c>
      <c r="R216" s="470">
        <v>825</v>
      </c>
      <c r="S216" s="503">
        <f t="shared" si="6"/>
        <v>82.5</v>
      </c>
    </row>
    <row r="217" spans="1:19" ht="12.75">
      <c r="A217" s="7"/>
      <c r="B217" s="16"/>
      <c r="C217" s="16"/>
      <c r="D217" s="16"/>
      <c r="E217" s="16"/>
      <c r="F217" s="16"/>
      <c r="G217" s="16"/>
      <c r="H217" s="16"/>
      <c r="I217" s="16" t="s">
        <v>1019</v>
      </c>
      <c r="J217" s="229">
        <v>0</v>
      </c>
      <c r="K217" s="229"/>
      <c r="L217" s="44"/>
      <c r="M217" s="229"/>
      <c r="N217" s="229"/>
      <c r="O217" s="229">
        <v>0</v>
      </c>
      <c r="P217" s="229">
        <v>0</v>
      </c>
      <c r="Q217" s="229">
        <v>0</v>
      </c>
      <c r="R217" s="470">
        <v>6080</v>
      </c>
      <c r="S217" s="503"/>
    </row>
    <row r="218" spans="1:19" ht="12.75">
      <c r="A218" s="7"/>
      <c r="B218" s="16"/>
      <c r="C218" s="205">
        <v>2</v>
      </c>
      <c r="D218" s="205"/>
      <c r="E218" s="205"/>
      <c r="F218" s="205"/>
      <c r="G218" s="205" t="s">
        <v>503</v>
      </c>
      <c r="H218" s="205"/>
      <c r="I218" s="205"/>
      <c r="J218" s="229"/>
      <c r="K218" s="229"/>
      <c r="L218" s="44"/>
      <c r="M218" s="229"/>
      <c r="N218" s="229"/>
      <c r="O218" s="239"/>
      <c r="P218" s="239"/>
      <c r="Q218" s="239"/>
      <c r="R218" s="471"/>
      <c r="S218" s="503"/>
    </row>
    <row r="219" spans="1:19" ht="12.75">
      <c r="A219" s="7"/>
      <c r="B219" s="16"/>
      <c r="C219" s="16"/>
      <c r="D219" s="16">
        <v>2</v>
      </c>
      <c r="E219" s="16"/>
      <c r="F219" s="16"/>
      <c r="G219" s="16"/>
      <c r="H219" s="16" t="s">
        <v>505</v>
      </c>
      <c r="I219" s="16"/>
      <c r="J219" s="229">
        <v>0</v>
      </c>
      <c r="K219" s="229"/>
      <c r="L219" s="44"/>
      <c r="M219" s="229"/>
      <c r="N219" s="229"/>
      <c r="O219" s="229">
        <v>239608</v>
      </c>
      <c r="P219" s="229">
        <v>239608</v>
      </c>
      <c r="Q219" s="229">
        <v>240608</v>
      </c>
      <c r="R219" s="470">
        <v>166649</v>
      </c>
      <c r="S219" s="503">
        <f t="shared" si="6"/>
        <v>69.26162056124484</v>
      </c>
    </row>
    <row r="220" spans="1:19" ht="12.75">
      <c r="A220" s="7"/>
      <c r="B220" s="16"/>
      <c r="C220" s="16"/>
      <c r="D220" s="16"/>
      <c r="E220" s="16"/>
      <c r="F220" s="11" t="s">
        <v>482</v>
      </c>
      <c r="G220" s="11"/>
      <c r="H220" s="11"/>
      <c r="I220" s="11"/>
      <c r="J220" s="239">
        <f>J213</f>
        <v>3000</v>
      </c>
      <c r="K220" s="239"/>
      <c r="L220" s="44"/>
      <c r="M220" s="239"/>
      <c r="N220" s="239"/>
      <c r="O220" s="239">
        <f>O213+O219</f>
        <v>242608</v>
      </c>
      <c r="P220" s="239">
        <f>P213+P219</f>
        <v>242608</v>
      </c>
      <c r="Q220" s="239">
        <f>Q213+Q219</f>
        <v>243608</v>
      </c>
      <c r="R220" s="471">
        <f>R213+R219</f>
        <v>174218</v>
      </c>
      <c r="S220" s="503">
        <f t="shared" si="6"/>
        <v>71.51571376966274</v>
      </c>
    </row>
    <row r="221" spans="1:19" ht="12.75">
      <c r="A221" s="7"/>
      <c r="B221" s="16"/>
      <c r="C221" s="16"/>
      <c r="D221" s="16"/>
      <c r="E221" s="16"/>
      <c r="F221" s="11"/>
      <c r="G221" s="11"/>
      <c r="H221" s="11"/>
      <c r="I221" s="11"/>
      <c r="J221" s="229"/>
      <c r="K221" s="229"/>
      <c r="L221" s="44"/>
      <c r="M221" s="229"/>
      <c r="N221" s="229"/>
      <c r="O221" s="229"/>
      <c r="P221" s="229"/>
      <c r="Q221" s="229"/>
      <c r="R221" s="470"/>
      <c r="S221" s="503"/>
    </row>
    <row r="222" spans="1:19" ht="12.75">
      <c r="A222" s="7"/>
      <c r="B222" s="11">
        <v>9</v>
      </c>
      <c r="C222" s="11"/>
      <c r="D222" s="11"/>
      <c r="E222" s="11"/>
      <c r="F222" s="774" t="s">
        <v>651</v>
      </c>
      <c r="G222" s="774"/>
      <c r="H222" s="774"/>
      <c r="I222" s="774"/>
      <c r="J222" s="229"/>
      <c r="K222" s="229"/>
      <c r="L222" s="44"/>
      <c r="M222" s="229"/>
      <c r="N222" s="229"/>
      <c r="O222" s="229"/>
      <c r="P222" s="229"/>
      <c r="Q222" s="229"/>
      <c r="R222" s="470"/>
      <c r="S222" s="503"/>
    </row>
    <row r="223" spans="1:19" ht="12.75">
      <c r="A223" s="7"/>
      <c r="B223" s="16"/>
      <c r="C223" s="205">
        <v>1</v>
      </c>
      <c r="D223" s="205"/>
      <c r="E223" s="205"/>
      <c r="F223" s="205"/>
      <c r="G223" s="205" t="s">
        <v>494</v>
      </c>
      <c r="H223" s="205"/>
      <c r="I223" s="205"/>
      <c r="J223" s="229"/>
      <c r="K223" s="229"/>
      <c r="L223" s="44"/>
      <c r="M223" s="229"/>
      <c r="N223" s="229"/>
      <c r="O223" s="229"/>
      <c r="P223" s="229"/>
      <c r="Q223" s="229"/>
      <c r="R223" s="470"/>
      <c r="S223" s="503"/>
    </row>
    <row r="224" spans="1:19" ht="12.75">
      <c r="A224" s="7"/>
      <c r="B224" s="16"/>
      <c r="C224" s="16"/>
      <c r="D224" s="16">
        <v>3</v>
      </c>
      <c r="E224" s="16"/>
      <c r="F224" s="16"/>
      <c r="G224" s="16"/>
      <c r="H224" s="16" t="s">
        <v>498</v>
      </c>
      <c r="I224" s="16"/>
      <c r="J224" s="229">
        <v>8343</v>
      </c>
      <c r="K224" s="229"/>
      <c r="L224" s="44"/>
      <c r="M224" s="229"/>
      <c r="N224" s="229"/>
      <c r="O224" s="229">
        <v>8343</v>
      </c>
      <c r="P224" s="229">
        <v>8343</v>
      </c>
      <c r="Q224" s="229">
        <v>8343</v>
      </c>
      <c r="R224" s="470">
        <v>7958</v>
      </c>
      <c r="S224" s="503">
        <f t="shared" si="6"/>
        <v>95.38535299053098</v>
      </c>
    </row>
    <row r="225" spans="1:19" ht="12.75">
      <c r="A225" s="7"/>
      <c r="B225" s="16"/>
      <c r="C225" s="16"/>
      <c r="D225" s="16"/>
      <c r="E225" s="16"/>
      <c r="F225" s="16"/>
      <c r="G225" s="16"/>
      <c r="H225" s="16" t="s">
        <v>480</v>
      </c>
      <c r="I225" s="16" t="s">
        <v>652</v>
      </c>
      <c r="J225" s="229">
        <v>8343</v>
      </c>
      <c r="K225" s="229"/>
      <c r="L225" s="44"/>
      <c r="M225" s="229"/>
      <c r="N225" s="229"/>
      <c r="O225" s="229">
        <v>8343</v>
      </c>
      <c r="P225" s="229">
        <v>8343</v>
      </c>
      <c r="Q225" s="229">
        <v>8343</v>
      </c>
      <c r="R225" s="470">
        <v>7958</v>
      </c>
      <c r="S225" s="503">
        <f t="shared" si="6"/>
        <v>95.38535299053098</v>
      </c>
    </row>
    <row r="226" spans="1:19" ht="12.75">
      <c r="A226" s="7"/>
      <c r="B226" s="16"/>
      <c r="C226" s="16"/>
      <c r="D226" s="16"/>
      <c r="E226" s="16"/>
      <c r="F226" s="11" t="s">
        <v>482</v>
      </c>
      <c r="G226" s="16"/>
      <c r="H226" s="16"/>
      <c r="I226" s="16"/>
      <c r="J226" s="239">
        <f>J224</f>
        <v>8343</v>
      </c>
      <c r="K226" s="239"/>
      <c r="L226" s="44"/>
      <c r="M226" s="239"/>
      <c r="N226" s="239"/>
      <c r="O226" s="239">
        <f>O224</f>
        <v>8343</v>
      </c>
      <c r="P226" s="239">
        <f>P224</f>
        <v>8343</v>
      </c>
      <c r="Q226" s="239">
        <f>Q224</f>
        <v>8343</v>
      </c>
      <c r="R226" s="471">
        <f>R224</f>
        <v>7958</v>
      </c>
      <c r="S226" s="503">
        <f t="shared" si="6"/>
        <v>95.38535299053098</v>
      </c>
    </row>
    <row r="227" spans="1:19" ht="12.75">
      <c r="A227" s="7"/>
      <c r="B227" s="16"/>
      <c r="C227" s="16"/>
      <c r="D227" s="16"/>
      <c r="E227" s="16"/>
      <c r="F227" s="11"/>
      <c r="G227" s="11"/>
      <c r="H227" s="11"/>
      <c r="I227" s="11"/>
      <c r="J227" s="229"/>
      <c r="K227" s="229"/>
      <c r="L227" s="44"/>
      <c r="M227" s="229"/>
      <c r="N227" s="229"/>
      <c r="O227" s="229"/>
      <c r="P227" s="229"/>
      <c r="Q227" s="229"/>
      <c r="R227" s="470"/>
      <c r="S227" s="503"/>
    </row>
    <row r="228" spans="1:19" ht="12.75">
      <c r="A228" s="7"/>
      <c r="B228" s="11">
        <v>10</v>
      </c>
      <c r="C228" s="11"/>
      <c r="D228" s="11"/>
      <c r="E228" s="11"/>
      <c r="F228" s="774" t="s">
        <v>656</v>
      </c>
      <c r="G228" s="774"/>
      <c r="H228" s="774"/>
      <c r="I228" s="774"/>
      <c r="J228" s="229"/>
      <c r="K228" s="229"/>
      <c r="L228" s="44"/>
      <c r="M228" s="229"/>
      <c r="N228" s="229"/>
      <c r="O228" s="229"/>
      <c r="P228" s="229"/>
      <c r="Q228" s="229"/>
      <c r="R228" s="470"/>
      <c r="S228" s="503"/>
    </row>
    <row r="229" spans="1:19" ht="12.75">
      <c r="A229" s="7"/>
      <c r="B229" s="16"/>
      <c r="C229" s="205">
        <v>1</v>
      </c>
      <c r="D229" s="205"/>
      <c r="E229" s="205"/>
      <c r="F229" s="205"/>
      <c r="G229" s="205" t="s">
        <v>494</v>
      </c>
      <c r="H229" s="205"/>
      <c r="I229" s="205"/>
      <c r="J229" s="229"/>
      <c r="K229" s="229"/>
      <c r="L229" s="44"/>
      <c r="M229" s="229"/>
      <c r="N229" s="229"/>
      <c r="O229" s="229"/>
      <c r="P229" s="229"/>
      <c r="Q229" s="229"/>
      <c r="R229" s="470"/>
      <c r="S229" s="503"/>
    </row>
    <row r="230" spans="1:19" ht="12.75">
      <c r="A230" s="7"/>
      <c r="B230" s="16"/>
      <c r="C230" s="16"/>
      <c r="D230" s="16">
        <v>3</v>
      </c>
      <c r="E230" s="16"/>
      <c r="F230" s="16"/>
      <c r="G230" s="16"/>
      <c r="H230" s="16" t="s">
        <v>498</v>
      </c>
      <c r="I230" s="16"/>
      <c r="J230" s="229">
        <v>2000</v>
      </c>
      <c r="K230" s="229"/>
      <c r="L230" s="44"/>
      <c r="M230" s="229"/>
      <c r="N230" s="229"/>
      <c r="O230" s="229">
        <v>2000</v>
      </c>
      <c r="P230" s="229">
        <v>2000</v>
      </c>
      <c r="Q230" s="229">
        <v>2000</v>
      </c>
      <c r="R230" s="470">
        <v>0</v>
      </c>
      <c r="S230" s="503">
        <f t="shared" si="6"/>
        <v>0</v>
      </c>
    </row>
    <row r="231" spans="1:19" ht="12.75">
      <c r="A231" s="7"/>
      <c r="B231" s="16"/>
      <c r="C231" s="16"/>
      <c r="D231" s="16"/>
      <c r="E231" s="16"/>
      <c r="F231" s="11" t="s">
        <v>482</v>
      </c>
      <c r="G231" s="16"/>
      <c r="H231" s="16"/>
      <c r="I231" s="16"/>
      <c r="J231" s="239">
        <f>J230</f>
        <v>2000</v>
      </c>
      <c r="K231" s="239"/>
      <c r="L231" s="44"/>
      <c r="M231" s="239"/>
      <c r="N231" s="239"/>
      <c r="O231" s="239">
        <f>O230</f>
        <v>2000</v>
      </c>
      <c r="P231" s="239">
        <f>P230</f>
        <v>2000</v>
      </c>
      <c r="Q231" s="239">
        <f>Q230</f>
        <v>2000</v>
      </c>
      <c r="R231" s="471">
        <f>R230</f>
        <v>0</v>
      </c>
      <c r="S231" s="503">
        <f t="shared" si="6"/>
        <v>0</v>
      </c>
    </row>
    <row r="232" spans="1:19" ht="12.75">
      <c r="A232" s="7"/>
      <c r="B232" s="16"/>
      <c r="C232" s="16"/>
      <c r="D232" s="16"/>
      <c r="E232" s="16"/>
      <c r="F232" s="11"/>
      <c r="G232" s="16"/>
      <c r="H232" s="16"/>
      <c r="I232" s="16"/>
      <c r="J232" s="229"/>
      <c r="K232" s="229"/>
      <c r="L232" s="44"/>
      <c r="M232" s="229"/>
      <c r="N232" s="229"/>
      <c r="O232" s="229"/>
      <c r="P232" s="229"/>
      <c r="Q232" s="229"/>
      <c r="R232" s="470"/>
      <c r="S232" s="503"/>
    </row>
    <row r="233" spans="1:19" ht="12.75">
      <c r="A233" s="7"/>
      <c r="B233" s="11">
        <v>11</v>
      </c>
      <c r="C233" s="11"/>
      <c r="D233" s="11"/>
      <c r="E233" s="11"/>
      <c r="F233" s="774" t="s">
        <v>657</v>
      </c>
      <c r="G233" s="774"/>
      <c r="H233" s="774"/>
      <c r="I233" s="774"/>
      <c r="J233" s="229"/>
      <c r="K233" s="229"/>
      <c r="L233" s="44"/>
      <c r="M233" s="229"/>
      <c r="N233" s="229"/>
      <c r="O233" s="229"/>
      <c r="P233" s="229"/>
      <c r="Q233" s="229"/>
      <c r="R233" s="470"/>
      <c r="S233" s="503"/>
    </row>
    <row r="234" spans="1:19" ht="12.75">
      <c r="A234" s="7"/>
      <c r="B234" s="16"/>
      <c r="C234" s="205">
        <v>1</v>
      </c>
      <c r="D234" s="205"/>
      <c r="E234" s="205"/>
      <c r="F234" s="205"/>
      <c r="G234" s="205" t="s">
        <v>494</v>
      </c>
      <c r="H234" s="205"/>
      <c r="I234" s="205"/>
      <c r="J234" s="229"/>
      <c r="K234" s="229"/>
      <c r="L234" s="44"/>
      <c r="M234" s="229"/>
      <c r="N234" s="229"/>
      <c r="O234" s="229"/>
      <c r="P234" s="229"/>
      <c r="Q234" s="229"/>
      <c r="R234" s="470"/>
      <c r="S234" s="503"/>
    </row>
    <row r="235" spans="1:19" ht="12.75">
      <c r="A235" s="7"/>
      <c r="B235" s="16"/>
      <c r="C235" s="16"/>
      <c r="D235" s="16">
        <v>3</v>
      </c>
      <c r="E235" s="16"/>
      <c r="F235" s="16"/>
      <c r="G235" s="16"/>
      <c r="H235" s="16" t="s">
        <v>498</v>
      </c>
      <c r="I235" s="16"/>
      <c r="J235" s="229">
        <v>1000</v>
      </c>
      <c r="K235" s="229"/>
      <c r="L235" s="44"/>
      <c r="M235" s="229"/>
      <c r="N235" s="229"/>
      <c r="O235" s="229">
        <v>1000</v>
      </c>
      <c r="P235" s="229">
        <v>1000</v>
      </c>
      <c r="Q235" s="229">
        <v>1000</v>
      </c>
      <c r="R235" s="470">
        <v>500</v>
      </c>
      <c r="S235" s="503">
        <f t="shared" si="6"/>
        <v>50</v>
      </c>
    </row>
    <row r="236" spans="1:19" ht="12.75">
      <c r="A236" s="7"/>
      <c r="B236" s="16"/>
      <c r="C236" s="16"/>
      <c r="D236" s="16"/>
      <c r="E236" s="16"/>
      <c r="F236" s="11" t="s">
        <v>482</v>
      </c>
      <c r="G236" s="16"/>
      <c r="H236" s="16"/>
      <c r="I236" s="16"/>
      <c r="J236" s="239">
        <f>J235</f>
        <v>1000</v>
      </c>
      <c r="K236" s="239"/>
      <c r="L236" s="44"/>
      <c r="M236" s="239"/>
      <c r="N236" s="239"/>
      <c r="O236" s="239">
        <f>O235</f>
        <v>1000</v>
      </c>
      <c r="P236" s="239">
        <f>P235</f>
        <v>1000</v>
      </c>
      <c r="Q236" s="239">
        <f>Q235</f>
        <v>1000</v>
      </c>
      <c r="R236" s="471">
        <f>R235</f>
        <v>500</v>
      </c>
      <c r="S236" s="503">
        <f t="shared" si="6"/>
        <v>50</v>
      </c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229"/>
      <c r="K237" s="229"/>
      <c r="L237" s="44"/>
      <c r="M237" s="229"/>
      <c r="N237" s="229"/>
      <c r="O237" s="229"/>
      <c r="P237" s="229"/>
      <c r="Q237" s="229"/>
      <c r="R237" s="470"/>
      <c r="S237" s="503"/>
    </row>
    <row r="238" spans="1:19" ht="12.75">
      <c r="A238" s="7"/>
      <c r="B238" s="11">
        <v>12</v>
      </c>
      <c r="C238" s="11"/>
      <c r="D238" s="11"/>
      <c r="E238" s="11"/>
      <c r="F238" s="774" t="s">
        <v>658</v>
      </c>
      <c r="G238" s="774"/>
      <c r="H238" s="774"/>
      <c r="I238" s="774"/>
      <c r="J238" s="229"/>
      <c r="K238" s="229"/>
      <c r="L238" s="44"/>
      <c r="M238" s="229"/>
      <c r="N238" s="229"/>
      <c r="O238" s="229"/>
      <c r="P238" s="229"/>
      <c r="Q238" s="229"/>
      <c r="R238" s="470"/>
      <c r="S238" s="503"/>
    </row>
    <row r="239" spans="1:19" ht="12.75">
      <c r="A239" s="7"/>
      <c r="B239" s="16"/>
      <c r="C239" s="205">
        <v>1</v>
      </c>
      <c r="D239" s="205"/>
      <c r="E239" s="205"/>
      <c r="F239" s="205"/>
      <c r="G239" s="205" t="s">
        <v>494</v>
      </c>
      <c r="H239" s="205"/>
      <c r="I239" s="205"/>
      <c r="J239" s="229"/>
      <c r="K239" s="229"/>
      <c r="L239" s="44"/>
      <c r="M239" s="229"/>
      <c r="N239" s="229"/>
      <c r="O239" s="229"/>
      <c r="P239" s="229"/>
      <c r="Q239" s="229"/>
      <c r="R239" s="470"/>
      <c r="S239" s="503"/>
    </row>
    <row r="240" spans="1:19" ht="12.75">
      <c r="A240" s="7"/>
      <c r="B240" s="16"/>
      <c r="C240" s="16"/>
      <c r="D240" s="16">
        <v>3</v>
      </c>
      <c r="E240" s="16"/>
      <c r="F240" s="16"/>
      <c r="G240" s="16"/>
      <c r="H240" s="16" t="s">
        <v>498</v>
      </c>
      <c r="I240" s="16"/>
      <c r="J240" s="229">
        <v>600</v>
      </c>
      <c r="K240" s="229"/>
      <c r="L240" s="44"/>
      <c r="M240" s="229"/>
      <c r="N240" s="229"/>
      <c r="O240" s="229">
        <v>600</v>
      </c>
      <c r="P240" s="229">
        <v>600</v>
      </c>
      <c r="Q240" s="229">
        <v>600</v>
      </c>
      <c r="R240" s="470">
        <v>289</v>
      </c>
      <c r="S240" s="503">
        <f t="shared" si="6"/>
        <v>48.16666666666667</v>
      </c>
    </row>
    <row r="241" spans="1:19" ht="12.75">
      <c r="A241" s="7"/>
      <c r="B241" s="16"/>
      <c r="C241" s="16"/>
      <c r="D241" s="16"/>
      <c r="E241" s="16"/>
      <c r="F241" s="11" t="s">
        <v>482</v>
      </c>
      <c r="G241" s="16"/>
      <c r="H241" s="16"/>
      <c r="I241" s="16"/>
      <c r="J241" s="239">
        <f>J240</f>
        <v>600</v>
      </c>
      <c r="K241" s="239"/>
      <c r="L241" s="44"/>
      <c r="M241" s="239"/>
      <c r="N241" s="239"/>
      <c r="O241" s="239">
        <f>O240</f>
        <v>600</v>
      </c>
      <c r="P241" s="239">
        <f>P240</f>
        <v>600</v>
      </c>
      <c r="Q241" s="239">
        <f>Q240</f>
        <v>600</v>
      </c>
      <c r="R241" s="471">
        <f>R240</f>
        <v>289</v>
      </c>
      <c r="S241" s="503">
        <f t="shared" si="6"/>
        <v>48.16666666666667</v>
      </c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229"/>
      <c r="K242" s="229"/>
      <c r="L242" s="44"/>
      <c r="M242" s="229"/>
      <c r="N242" s="229"/>
      <c r="O242" s="229"/>
      <c r="P242" s="229"/>
      <c r="Q242" s="229"/>
      <c r="R242" s="470"/>
      <c r="S242" s="503"/>
    </row>
    <row r="243" spans="1:19" ht="12.75">
      <c r="A243" s="7"/>
      <c r="B243" s="11">
        <v>13</v>
      </c>
      <c r="C243" s="11"/>
      <c r="D243" s="11"/>
      <c r="E243" s="11"/>
      <c r="F243" s="774" t="s">
        <v>659</v>
      </c>
      <c r="G243" s="774"/>
      <c r="H243" s="774"/>
      <c r="I243" s="774"/>
      <c r="J243" s="229"/>
      <c r="K243" s="229"/>
      <c r="L243" s="44"/>
      <c r="M243" s="229"/>
      <c r="N243" s="229"/>
      <c r="O243" s="229"/>
      <c r="P243" s="229"/>
      <c r="Q243" s="229"/>
      <c r="R243" s="470"/>
      <c r="S243" s="503"/>
    </row>
    <row r="244" spans="1:19" ht="12.75">
      <c r="A244" s="7"/>
      <c r="B244" s="16"/>
      <c r="C244" s="205">
        <v>1</v>
      </c>
      <c r="D244" s="205"/>
      <c r="E244" s="205"/>
      <c r="F244" s="205"/>
      <c r="G244" s="205" t="s">
        <v>494</v>
      </c>
      <c r="H244" s="205"/>
      <c r="I244" s="205"/>
      <c r="J244" s="229"/>
      <c r="K244" s="229"/>
      <c r="L244" s="44"/>
      <c r="M244" s="229"/>
      <c r="N244" s="229"/>
      <c r="O244" s="229"/>
      <c r="P244" s="229"/>
      <c r="Q244" s="229"/>
      <c r="R244" s="470"/>
      <c r="S244" s="503"/>
    </row>
    <row r="245" spans="1:19" ht="12.75">
      <c r="A245" s="7"/>
      <c r="B245" s="16"/>
      <c r="C245" s="16"/>
      <c r="D245" s="16">
        <v>3</v>
      </c>
      <c r="E245" s="16"/>
      <c r="F245" s="16"/>
      <c r="G245" s="16"/>
      <c r="H245" s="16" t="s">
        <v>498</v>
      </c>
      <c r="I245" s="16"/>
      <c r="J245" s="229">
        <v>500</v>
      </c>
      <c r="K245" s="229"/>
      <c r="L245" s="44"/>
      <c r="M245" s="229"/>
      <c r="N245" s="229"/>
      <c r="O245" s="229">
        <v>500</v>
      </c>
      <c r="P245" s="229">
        <v>500</v>
      </c>
      <c r="Q245" s="229">
        <v>500</v>
      </c>
      <c r="R245" s="470">
        <v>206</v>
      </c>
      <c r="S245" s="503">
        <f t="shared" si="6"/>
        <v>41.199999999999996</v>
      </c>
    </row>
    <row r="246" spans="1:19" ht="12.75">
      <c r="A246" s="7"/>
      <c r="B246" s="16"/>
      <c r="C246" s="16"/>
      <c r="D246" s="16"/>
      <c r="E246" s="16"/>
      <c r="F246" s="11" t="s">
        <v>482</v>
      </c>
      <c r="G246" s="16"/>
      <c r="H246" s="16"/>
      <c r="I246" s="16"/>
      <c r="J246" s="239">
        <f>J245</f>
        <v>500</v>
      </c>
      <c r="K246" s="239"/>
      <c r="L246" s="44"/>
      <c r="M246" s="239"/>
      <c r="N246" s="239"/>
      <c r="O246" s="239">
        <f>O245</f>
        <v>500</v>
      </c>
      <c r="P246" s="239">
        <f>P245</f>
        <v>500</v>
      </c>
      <c r="Q246" s="239">
        <f>Q245</f>
        <v>500</v>
      </c>
      <c r="R246" s="471">
        <f>R245</f>
        <v>206</v>
      </c>
      <c r="S246" s="503">
        <f t="shared" si="6"/>
        <v>41.199999999999996</v>
      </c>
    </row>
    <row r="247" spans="1:19" ht="12.75" hidden="1">
      <c r="A247" s="7"/>
      <c r="B247" s="16"/>
      <c r="C247" s="16"/>
      <c r="D247" s="16"/>
      <c r="E247" s="16"/>
      <c r="F247" s="11"/>
      <c r="G247" s="16"/>
      <c r="H247" s="16"/>
      <c r="I247" s="16"/>
      <c r="J247" s="229"/>
      <c r="K247" s="229"/>
      <c r="L247" s="44"/>
      <c r="M247" s="229"/>
      <c r="N247" s="229"/>
      <c r="O247" s="229"/>
      <c r="P247" s="229"/>
      <c r="Q247" s="229"/>
      <c r="R247" s="470"/>
      <c r="S247" s="503" t="e">
        <f t="shared" si="6"/>
        <v>#DIV/0!</v>
      </c>
    </row>
    <row r="248" spans="1:19" ht="12.75" hidden="1">
      <c r="A248" s="7"/>
      <c r="B248" s="16"/>
      <c r="C248" s="16"/>
      <c r="D248" s="16"/>
      <c r="E248" s="16"/>
      <c r="F248" s="11"/>
      <c r="G248" s="16"/>
      <c r="H248" s="16"/>
      <c r="I248" s="16"/>
      <c r="J248" s="229"/>
      <c r="K248" s="229"/>
      <c r="L248" s="44"/>
      <c r="M248" s="229"/>
      <c r="N248" s="229"/>
      <c r="O248" s="229"/>
      <c r="P248" s="229"/>
      <c r="Q248" s="229"/>
      <c r="R248" s="470"/>
      <c r="S248" s="503" t="e">
        <f t="shared" si="6"/>
        <v>#DIV/0!</v>
      </c>
    </row>
    <row r="249" spans="1:19" ht="12.75" hidden="1">
      <c r="A249" s="7"/>
      <c r="B249" s="16"/>
      <c r="C249" s="16"/>
      <c r="D249" s="16"/>
      <c r="E249" s="16"/>
      <c r="F249" s="11"/>
      <c r="G249" s="16"/>
      <c r="H249" s="16"/>
      <c r="I249" s="16"/>
      <c r="J249" s="229"/>
      <c r="K249" s="229"/>
      <c r="L249" s="44"/>
      <c r="M249" s="229"/>
      <c r="N249" s="229"/>
      <c r="O249" s="229"/>
      <c r="P249" s="229"/>
      <c r="Q249" s="229"/>
      <c r="R249" s="470"/>
      <c r="S249" s="503" t="e">
        <f t="shared" si="6"/>
        <v>#DIV/0!</v>
      </c>
    </row>
    <row r="250" spans="1:19" ht="12.75" hidden="1">
      <c r="A250" s="7"/>
      <c r="B250" s="16"/>
      <c r="C250" s="16"/>
      <c r="D250" s="16"/>
      <c r="E250" s="16"/>
      <c r="F250" s="11"/>
      <c r="G250" s="16"/>
      <c r="H250" s="16"/>
      <c r="I250" s="16"/>
      <c r="J250" s="229"/>
      <c r="K250" s="229"/>
      <c r="L250" s="44"/>
      <c r="M250" s="229"/>
      <c r="N250" s="229"/>
      <c r="O250" s="229"/>
      <c r="P250" s="229"/>
      <c r="Q250" s="229"/>
      <c r="R250" s="470"/>
      <c r="S250" s="503" t="e">
        <f t="shared" si="6"/>
        <v>#DIV/0!</v>
      </c>
    </row>
    <row r="251" spans="1:19" ht="12.75" hidden="1">
      <c r="A251" s="7"/>
      <c r="B251" s="16"/>
      <c r="C251" s="16"/>
      <c r="D251" s="16"/>
      <c r="E251" s="16"/>
      <c r="F251" s="11"/>
      <c r="G251" s="16"/>
      <c r="H251" s="16"/>
      <c r="I251" s="16"/>
      <c r="J251" s="229"/>
      <c r="K251" s="229"/>
      <c r="L251" s="44"/>
      <c r="M251" s="229"/>
      <c r="N251" s="229"/>
      <c r="O251" s="229"/>
      <c r="P251" s="229"/>
      <c r="Q251" s="229"/>
      <c r="R251" s="470"/>
      <c r="S251" s="503" t="e">
        <f t="shared" si="6"/>
        <v>#DIV/0!</v>
      </c>
    </row>
    <row r="252" spans="1:19" ht="12.75" hidden="1">
      <c r="A252" s="7"/>
      <c r="B252" s="16"/>
      <c r="C252" s="16"/>
      <c r="D252" s="16"/>
      <c r="E252" s="16"/>
      <c r="F252" s="11"/>
      <c r="G252" s="16"/>
      <c r="H252" s="16"/>
      <c r="I252" s="16"/>
      <c r="J252" s="229"/>
      <c r="K252" s="229"/>
      <c r="L252" s="44"/>
      <c r="M252" s="229"/>
      <c r="N252" s="229"/>
      <c r="O252" s="229"/>
      <c r="P252" s="229"/>
      <c r="Q252" s="229"/>
      <c r="R252" s="470"/>
      <c r="S252" s="503" t="e">
        <f t="shared" si="6"/>
        <v>#DIV/0!</v>
      </c>
    </row>
    <row r="253" spans="1:19" ht="12.75" hidden="1">
      <c r="A253" s="7"/>
      <c r="B253" s="16"/>
      <c r="C253" s="16"/>
      <c r="D253" s="16"/>
      <c r="E253" s="16"/>
      <c r="F253" s="11"/>
      <c r="G253" s="16"/>
      <c r="H253" s="16"/>
      <c r="I253" s="16"/>
      <c r="J253" s="229"/>
      <c r="K253" s="229"/>
      <c r="L253" s="44"/>
      <c r="M253" s="229"/>
      <c r="N253" s="229"/>
      <c r="O253" s="229"/>
      <c r="P253" s="229"/>
      <c r="Q253" s="229"/>
      <c r="R253" s="470"/>
      <c r="S253" s="503" t="e">
        <f t="shared" si="6"/>
        <v>#DIV/0!</v>
      </c>
    </row>
    <row r="254" spans="1:19" ht="12.75" hidden="1">
      <c r="A254" s="7"/>
      <c r="B254" s="16"/>
      <c r="C254" s="16"/>
      <c r="D254" s="16"/>
      <c r="E254" s="16"/>
      <c r="F254" s="11"/>
      <c r="G254" s="16"/>
      <c r="H254" s="16"/>
      <c r="I254" s="16"/>
      <c r="J254" s="229"/>
      <c r="K254" s="229"/>
      <c r="L254" s="44"/>
      <c r="M254" s="229"/>
      <c r="N254" s="229"/>
      <c r="O254" s="229"/>
      <c r="P254" s="229"/>
      <c r="Q254" s="229"/>
      <c r="R254" s="470"/>
      <c r="S254" s="503" t="e">
        <f t="shared" si="6"/>
        <v>#DIV/0!</v>
      </c>
    </row>
    <row r="255" spans="1:19" ht="12.75" hidden="1">
      <c r="A255" s="7"/>
      <c r="B255" s="16"/>
      <c r="C255" s="16"/>
      <c r="D255" s="16"/>
      <c r="E255" s="16"/>
      <c r="F255" s="11"/>
      <c r="G255" s="16"/>
      <c r="H255" s="16"/>
      <c r="I255" s="16"/>
      <c r="J255" s="229"/>
      <c r="K255" s="229"/>
      <c r="L255" s="44"/>
      <c r="M255" s="229"/>
      <c r="N255" s="229"/>
      <c r="O255" s="229"/>
      <c r="P255" s="229"/>
      <c r="Q255" s="229"/>
      <c r="R255" s="470"/>
      <c r="S255" s="503" t="e">
        <f t="shared" si="6"/>
        <v>#DIV/0!</v>
      </c>
    </row>
    <row r="256" spans="1:19" ht="12.75" hidden="1">
      <c r="A256" s="7"/>
      <c r="B256" s="16"/>
      <c r="C256" s="16"/>
      <c r="D256" s="16"/>
      <c r="E256" s="16"/>
      <c r="F256" s="11"/>
      <c r="G256" s="16"/>
      <c r="H256" s="16"/>
      <c r="I256" s="16"/>
      <c r="J256" s="229"/>
      <c r="K256" s="229"/>
      <c r="L256" s="44"/>
      <c r="M256" s="229"/>
      <c r="N256" s="229"/>
      <c r="O256" s="229"/>
      <c r="P256" s="229"/>
      <c r="Q256" s="229"/>
      <c r="R256" s="470"/>
      <c r="S256" s="503" t="e">
        <f t="shared" si="6"/>
        <v>#DIV/0!</v>
      </c>
    </row>
    <row r="257" spans="1:19" ht="12.75" hidden="1">
      <c r="A257" s="7"/>
      <c r="B257" s="16"/>
      <c r="C257" s="16"/>
      <c r="D257" s="16"/>
      <c r="E257" s="16"/>
      <c r="F257" s="11"/>
      <c r="G257" s="11"/>
      <c r="H257" s="11"/>
      <c r="I257" s="11"/>
      <c r="J257" s="229"/>
      <c r="K257" s="229"/>
      <c r="L257" s="44"/>
      <c r="M257" s="229"/>
      <c r="N257" s="229"/>
      <c r="O257" s="229"/>
      <c r="P257" s="229"/>
      <c r="Q257" s="229"/>
      <c r="R257" s="470"/>
      <c r="S257" s="503" t="e">
        <f t="shared" si="6"/>
        <v>#DIV/0!</v>
      </c>
    </row>
    <row r="258" spans="1:19" ht="12.75" hidden="1">
      <c r="A258" s="7"/>
      <c r="B258" s="16"/>
      <c r="C258" s="16"/>
      <c r="D258" s="16"/>
      <c r="E258" s="16"/>
      <c r="F258" s="11"/>
      <c r="G258" s="11"/>
      <c r="H258" s="11"/>
      <c r="I258" s="11"/>
      <c r="J258" s="229"/>
      <c r="K258" s="229"/>
      <c r="L258" s="44"/>
      <c r="M258" s="229"/>
      <c r="N258" s="229"/>
      <c r="O258" s="229"/>
      <c r="P258" s="229"/>
      <c r="Q258" s="229"/>
      <c r="R258" s="470"/>
      <c r="S258" s="503" t="e">
        <f t="shared" si="6"/>
        <v>#DIV/0!</v>
      </c>
    </row>
    <row r="259" spans="1:19" ht="12.75" hidden="1">
      <c r="A259" s="7"/>
      <c r="B259" s="16"/>
      <c r="C259" s="16"/>
      <c r="D259" s="16"/>
      <c r="E259" s="16"/>
      <c r="F259" s="11"/>
      <c r="G259" s="11"/>
      <c r="H259" s="11"/>
      <c r="I259" s="11"/>
      <c r="J259" s="229"/>
      <c r="K259" s="229"/>
      <c r="L259" s="44"/>
      <c r="M259" s="229"/>
      <c r="N259" s="229"/>
      <c r="O259" s="229"/>
      <c r="P259" s="229"/>
      <c r="Q259" s="229"/>
      <c r="R259" s="470"/>
      <c r="S259" s="503" t="e">
        <f t="shared" si="6"/>
        <v>#DIV/0!</v>
      </c>
    </row>
    <row r="260" spans="1:19" ht="12.75" hidden="1">
      <c r="A260" s="7"/>
      <c r="B260" s="16"/>
      <c r="C260" s="16"/>
      <c r="D260" s="16"/>
      <c r="E260" s="16"/>
      <c r="F260" s="11"/>
      <c r="G260" s="11"/>
      <c r="H260" s="11"/>
      <c r="I260" s="11"/>
      <c r="J260" s="229"/>
      <c r="K260" s="229"/>
      <c r="L260" s="44"/>
      <c r="M260" s="229"/>
      <c r="N260" s="229"/>
      <c r="O260" s="229"/>
      <c r="P260" s="229"/>
      <c r="Q260" s="229"/>
      <c r="R260" s="470"/>
      <c r="S260" s="503" t="e">
        <f t="shared" si="6"/>
        <v>#DIV/0!</v>
      </c>
    </row>
    <row r="261" spans="1:19" ht="12.75">
      <c r="A261" s="7"/>
      <c r="B261" s="16"/>
      <c r="C261" s="16"/>
      <c r="D261" s="16"/>
      <c r="E261" s="16"/>
      <c r="F261" s="11"/>
      <c r="G261" s="11"/>
      <c r="H261" s="11"/>
      <c r="I261" s="11"/>
      <c r="J261" s="229"/>
      <c r="K261" s="229"/>
      <c r="L261" s="44"/>
      <c r="M261" s="229"/>
      <c r="N261" s="229"/>
      <c r="O261" s="229"/>
      <c r="P261" s="229"/>
      <c r="Q261" s="229"/>
      <c r="R261" s="470"/>
      <c r="S261" s="503"/>
    </row>
    <row r="262" spans="1:19" ht="12.75">
      <c r="A262" s="7"/>
      <c r="B262" s="205">
        <v>14</v>
      </c>
      <c r="C262" s="16"/>
      <c r="D262" s="16"/>
      <c r="E262" s="16"/>
      <c r="F262" s="205" t="s">
        <v>893</v>
      </c>
      <c r="G262" s="11"/>
      <c r="H262" s="11"/>
      <c r="I262" s="11"/>
      <c r="J262" s="229"/>
      <c r="K262" s="229"/>
      <c r="L262" s="44"/>
      <c r="M262" s="229"/>
      <c r="N262" s="229"/>
      <c r="O262" s="229"/>
      <c r="P262" s="229"/>
      <c r="Q262" s="229"/>
      <c r="R262" s="470"/>
      <c r="S262" s="503"/>
    </row>
    <row r="263" spans="1:19" ht="12.75">
      <c r="A263" s="7"/>
      <c r="B263" s="205"/>
      <c r="C263" s="205">
        <v>1</v>
      </c>
      <c r="D263" s="205"/>
      <c r="E263" s="205"/>
      <c r="F263" s="205"/>
      <c r="G263" s="205" t="s">
        <v>494</v>
      </c>
      <c r="H263" s="205"/>
      <c r="I263" s="205"/>
      <c r="J263" s="229"/>
      <c r="K263" s="229"/>
      <c r="L263" s="44"/>
      <c r="M263" s="229"/>
      <c r="N263" s="229"/>
      <c r="O263" s="229"/>
      <c r="P263" s="229"/>
      <c r="Q263" s="229"/>
      <c r="R263" s="470"/>
      <c r="S263" s="503"/>
    </row>
    <row r="264" spans="1:19" ht="12.75">
      <c r="A264" s="7"/>
      <c r="B264" s="205"/>
      <c r="C264" s="16"/>
      <c r="D264" s="16">
        <v>3</v>
      </c>
      <c r="E264" s="16"/>
      <c r="F264" s="16"/>
      <c r="G264" s="16"/>
      <c r="H264" s="16" t="s">
        <v>498</v>
      </c>
      <c r="I264" s="16"/>
      <c r="J264" s="229">
        <v>1912</v>
      </c>
      <c r="K264" s="229"/>
      <c r="L264" s="44"/>
      <c r="M264" s="229"/>
      <c r="N264" s="229"/>
      <c r="O264" s="229">
        <v>1912</v>
      </c>
      <c r="P264" s="229">
        <v>1912</v>
      </c>
      <c r="Q264" s="229">
        <v>1912</v>
      </c>
      <c r="R264" s="470">
        <v>1616</v>
      </c>
      <c r="S264" s="503">
        <f t="shared" si="6"/>
        <v>84.51882845188284</v>
      </c>
    </row>
    <row r="265" spans="1:19" ht="12.75">
      <c r="A265" s="7"/>
      <c r="B265" s="205"/>
      <c r="C265" s="16"/>
      <c r="D265" s="16"/>
      <c r="E265" s="16"/>
      <c r="F265" s="16"/>
      <c r="G265" s="16"/>
      <c r="H265" s="16" t="s">
        <v>478</v>
      </c>
      <c r="I265" s="16" t="s">
        <v>499</v>
      </c>
      <c r="J265" s="229">
        <v>396</v>
      </c>
      <c r="K265" s="229"/>
      <c r="L265" s="44"/>
      <c r="M265" s="229"/>
      <c r="N265" s="229"/>
      <c r="O265" s="229">
        <v>396</v>
      </c>
      <c r="P265" s="229">
        <v>396</v>
      </c>
      <c r="Q265" s="229">
        <v>396</v>
      </c>
      <c r="R265" s="470"/>
      <c r="S265" s="503">
        <f t="shared" si="6"/>
        <v>0</v>
      </c>
    </row>
    <row r="266" spans="1:19" ht="12.75">
      <c r="A266" s="7"/>
      <c r="B266" s="16"/>
      <c r="C266" s="45">
        <v>2</v>
      </c>
      <c r="D266" s="45"/>
      <c r="E266" s="45"/>
      <c r="F266" s="45"/>
      <c r="G266" s="45" t="s">
        <v>868</v>
      </c>
      <c r="H266" s="45"/>
      <c r="I266" s="45"/>
      <c r="J266" s="229"/>
      <c r="K266" s="229"/>
      <c r="L266" s="44"/>
      <c r="M266" s="229"/>
      <c r="N266" s="229"/>
      <c r="O266" s="229"/>
      <c r="P266" s="229"/>
      <c r="Q266" s="229"/>
      <c r="R266" s="470"/>
      <c r="S266" s="503"/>
    </row>
    <row r="267" spans="1:19" ht="12.75">
      <c r="A267" s="7"/>
      <c r="B267" s="16"/>
      <c r="C267" s="45"/>
      <c r="D267" s="241">
        <v>1</v>
      </c>
      <c r="E267" s="241"/>
      <c r="F267" s="241"/>
      <c r="G267" s="241"/>
      <c r="H267" s="241" t="s">
        <v>505</v>
      </c>
      <c r="I267" s="241"/>
      <c r="J267" s="244">
        <v>0</v>
      </c>
      <c r="K267" s="244"/>
      <c r="L267" s="454"/>
      <c r="M267" s="244"/>
      <c r="N267" s="244"/>
      <c r="O267" s="244">
        <v>0</v>
      </c>
      <c r="P267" s="244">
        <v>0</v>
      </c>
      <c r="Q267" s="244">
        <v>6050</v>
      </c>
      <c r="R267" s="473">
        <v>1216</v>
      </c>
      <c r="S267" s="503">
        <f aca="true" t="shared" si="7" ref="S267:S329">R267/Q267*100</f>
        <v>20.09917355371901</v>
      </c>
    </row>
    <row r="268" spans="1:19" ht="12.75">
      <c r="A268" s="7"/>
      <c r="B268" s="16"/>
      <c r="C268" s="45"/>
      <c r="D268" s="46">
        <v>2</v>
      </c>
      <c r="E268" s="46"/>
      <c r="F268" s="46"/>
      <c r="G268" s="46"/>
      <c r="H268" s="46" t="s">
        <v>504</v>
      </c>
      <c r="I268" s="46"/>
      <c r="J268" s="229">
        <v>3794</v>
      </c>
      <c r="K268" s="229"/>
      <c r="L268" s="44"/>
      <c r="M268" s="229"/>
      <c r="N268" s="229"/>
      <c r="O268" s="229">
        <v>3794</v>
      </c>
      <c r="P268" s="229">
        <v>3794</v>
      </c>
      <c r="Q268" s="229">
        <v>2235</v>
      </c>
      <c r="R268" s="470">
        <v>653</v>
      </c>
      <c r="S268" s="503">
        <f t="shared" si="7"/>
        <v>29.217002237136462</v>
      </c>
    </row>
    <row r="269" spans="1:19" ht="12.75" hidden="1">
      <c r="A269" s="7"/>
      <c r="B269" s="16"/>
      <c r="C269" s="16"/>
      <c r="D269" s="45">
        <v>3</v>
      </c>
      <c r="E269" s="45"/>
      <c r="F269" s="45"/>
      <c r="G269" s="45"/>
      <c r="H269" s="241" t="s">
        <v>766</v>
      </c>
      <c r="I269" s="45"/>
      <c r="J269" s="229"/>
      <c r="K269" s="229"/>
      <c r="L269" s="44"/>
      <c r="M269" s="229"/>
      <c r="N269" s="229"/>
      <c r="O269" s="229"/>
      <c r="P269" s="229"/>
      <c r="Q269" s="229"/>
      <c r="R269" s="470"/>
      <c r="S269" s="503" t="e">
        <f t="shared" si="7"/>
        <v>#DIV/0!</v>
      </c>
    </row>
    <row r="270" spans="1:19" ht="12.75">
      <c r="A270" s="7"/>
      <c r="B270" s="16"/>
      <c r="C270" s="16"/>
      <c r="D270" s="16"/>
      <c r="E270" s="16"/>
      <c r="F270" s="11" t="s">
        <v>482</v>
      </c>
      <c r="G270" s="11"/>
      <c r="H270" s="11"/>
      <c r="I270" s="11"/>
      <c r="J270" s="239">
        <f>J264+J268</f>
        <v>5706</v>
      </c>
      <c r="K270" s="229"/>
      <c r="L270" s="44"/>
      <c r="M270" s="229"/>
      <c r="N270" s="229"/>
      <c r="O270" s="239">
        <f>O264+O268</f>
        <v>5706</v>
      </c>
      <c r="P270" s="239">
        <f>P264+P268</f>
        <v>5706</v>
      </c>
      <c r="Q270" s="239">
        <f>Q264+Q268+Q267</f>
        <v>10197</v>
      </c>
      <c r="R270" s="471">
        <f>R264+R268+R267</f>
        <v>3485</v>
      </c>
      <c r="S270" s="503">
        <f t="shared" si="7"/>
        <v>34.17671864273806</v>
      </c>
    </row>
    <row r="271" spans="1:19" ht="12.75" hidden="1">
      <c r="A271" s="7"/>
      <c r="B271" s="16"/>
      <c r="C271" s="16"/>
      <c r="D271" s="16"/>
      <c r="E271" s="16"/>
      <c r="F271" s="11"/>
      <c r="G271" s="11"/>
      <c r="H271" s="11"/>
      <c r="I271" s="11"/>
      <c r="J271" s="229"/>
      <c r="K271" s="229"/>
      <c r="L271" s="44"/>
      <c r="M271" s="229"/>
      <c r="N271" s="229"/>
      <c r="O271" s="229"/>
      <c r="P271" s="229"/>
      <c r="Q271" s="229"/>
      <c r="R271" s="470"/>
      <c r="S271" s="503" t="e">
        <f t="shared" si="7"/>
        <v>#DIV/0!</v>
      </c>
    </row>
    <row r="272" spans="1:19" ht="12.75" hidden="1">
      <c r="A272" s="7"/>
      <c r="B272" s="16"/>
      <c r="C272" s="16"/>
      <c r="D272" s="16"/>
      <c r="E272" s="16"/>
      <c r="F272" s="11"/>
      <c r="G272" s="11"/>
      <c r="H272" s="11"/>
      <c r="I272" s="11"/>
      <c r="J272" s="229"/>
      <c r="K272" s="229"/>
      <c r="L272" s="44"/>
      <c r="M272" s="229"/>
      <c r="N272" s="229"/>
      <c r="O272" s="229"/>
      <c r="P272" s="229"/>
      <c r="Q272" s="229"/>
      <c r="R272" s="470"/>
      <c r="S272" s="503" t="e">
        <f t="shared" si="7"/>
        <v>#DIV/0!</v>
      </c>
    </row>
    <row r="273" spans="1:19" ht="12.75" hidden="1">
      <c r="A273" s="7"/>
      <c r="B273" s="16"/>
      <c r="C273" s="16"/>
      <c r="D273" s="16"/>
      <c r="E273" s="16"/>
      <c r="F273" s="11"/>
      <c r="G273" s="11"/>
      <c r="H273" s="11"/>
      <c r="I273" s="11"/>
      <c r="J273" s="229"/>
      <c r="K273" s="229"/>
      <c r="L273" s="44"/>
      <c r="M273" s="229"/>
      <c r="N273" s="229"/>
      <c r="O273" s="229"/>
      <c r="P273" s="229"/>
      <c r="Q273" s="229"/>
      <c r="R273" s="470"/>
      <c r="S273" s="503" t="e">
        <f t="shared" si="7"/>
        <v>#DIV/0!</v>
      </c>
    </row>
    <row r="274" spans="1:19" ht="12.75">
      <c r="A274" s="7"/>
      <c r="B274" s="16"/>
      <c r="C274" s="16"/>
      <c r="D274" s="16"/>
      <c r="E274" s="16"/>
      <c r="F274" s="11"/>
      <c r="G274" s="11"/>
      <c r="H274" s="11"/>
      <c r="I274" s="11"/>
      <c r="J274" s="229"/>
      <c r="K274" s="229"/>
      <c r="L274" s="44"/>
      <c r="M274" s="229"/>
      <c r="N274" s="229"/>
      <c r="O274" s="229"/>
      <c r="P274" s="229"/>
      <c r="Q274" s="229"/>
      <c r="R274" s="470"/>
      <c r="S274" s="503"/>
    </row>
    <row r="275" spans="1:19" ht="12.75" hidden="1">
      <c r="A275" s="7"/>
      <c r="S275" s="503"/>
    </row>
    <row r="276" spans="1:19" ht="12.75" hidden="1">
      <c r="A276" s="7"/>
      <c r="S276" s="503"/>
    </row>
    <row r="277" spans="1:19" ht="12.75" hidden="1">
      <c r="A277" s="7"/>
      <c r="J277" s="1"/>
      <c r="K277" s="1"/>
      <c r="S277" s="503"/>
    </row>
    <row r="278" spans="1:19" ht="12.75" hidden="1">
      <c r="A278" s="7"/>
      <c r="J278" s="1"/>
      <c r="K278" s="1"/>
      <c r="S278" s="503"/>
    </row>
    <row r="279" spans="1:19" ht="12.75" hidden="1">
      <c r="A279" s="7"/>
      <c r="J279" s="1"/>
      <c r="K279" s="1"/>
      <c r="S279" s="503"/>
    </row>
    <row r="280" spans="1:19" ht="12.75" hidden="1">
      <c r="A280" s="7"/>
      <c r="B280" s="16"/>
      <c r="C280" s="16"/>
      <c r="D280" s="16"/>
      <c r="E280" s="16"/>
      <c r="F280" s="11"/>
      <c r="G280" s="11"/>
      <c r="H280" s="11"/>
      <c r="I280" s="11"/>
      <c r="J280" s="229"/>
      <c r="K280" s="229"/>
      <c r="L280" s="44"/>
      <c r="M280" s="229"/>
      <c r="N280" s="229"/>
      <c r="O280" s="229"/>
      <c r="P280" s="229"/>
      <c r="Q280" s="229"/>
      <c r="R280" s="470"/>
      <c r="S280" s="503"/>
    </row>
    <row r="281" spans="1:19" ht="12.75" hidden="1">
      <c r="A281" s="7"/>
      <c r="B281" s="16"/>
      <c r="C281" s="16"/>
      <c r="D281" s="16"/>
      <c r="E281" s="16"/>
      <c r="F281" s="11"/>
      <c r="G281" s="11"/>
      <c r="H281" s="11"/>
      <c r="I281" s="11"/>
      <c r="J281" s="229"/>
      <c r="K281" s="229"/>
      <c r="L281" s="44"/>
      <c r="M281" s="229"/>
      <c r="N281" s="229"/>
      <c r="O281" s="229"/>
      <c r="P281" s="229"/>
      <c r="Q281" s="229"/>
      <c r="R281" s="470"/>
      <c r="S281" s="503"/>
    </row>
    <row r="282" spans="1:19" ht="12.75" hidden="1">
      <c r="A282" s="7"/>
      <c r="B282" s="16"/>
      <c r="C282" s="16"/>
      <c r="D282" s="16"/>
      <c r="E282" s="16"/>
      <c r="F282" s="11"/>
      <c r="G282" s="11"/>
      <c r="H282" s="11"/>
      <c r="I282" s="11"/>
      <c r="J282" s="229"/>
      <c r="K282" s="229"/>
      <c r="L282" s="44"/>
      <c r="M282" s="229"/>
      <c r="N282" s="229"/>
      <c r="O282" s="229"/>
      <c r="P282" s="229"/>
      <c r="Q282" s="229"/>
      <c r="R282" s="470"/>
      <c r="S282" s="503"/>
    </row>
    <row r="283" spans="1:19" ht="31.5" customHeight="1">
      <c r="A283" s="7"/>
      <c r="B283" s="205">
        <v>15</v>
      </c>
      <c r="C283" s="16"/>
      <c r="D283" s="16"/>
      <c r="E283" s="16"/>
      <c r="F283" s="774" t="s">
        <v>879</v>
      </c>
      <c r="G283" s="774"/>
      <c r="H283" s="774"/>
      <c r="I283" s="774"/>
      <c r="J283" s="229"/>
      <c r="K283" s="229"/>
      <c r="L283" s="44"/>
      <c r="M283" s="229"/>
      <c r="N283" s="229"/>
      <c r="O283" s="229"/>
      <c r="P283" s="229"/>
      <c r="Q283" s="229"/>
      <c r="R283" s="470"/>
      <c r="S283" s="503"/>
    </row>
    <row r="284" spans="1:19" ht="12.75">
      <c r="A284" s="7"/>
      <c r="B284" s="16"/>
      <c r="C284" s="205">
        <v>1</v>
      </c>
      <c r="D284" s="205"/>
      <c r="E284" s="205"/>
      <c r="F284" s="205"/>
      <c r="G284" s="205" t="s">
        <v>494</v>
      </c>
      <c r="H284" s="205"/>
      <c r="I284" s="205"/>
      <c r="J284" s="229"/>
      <c r="K284" s="229"/>
      <c r="L284" s="44"/>
      <c r="M284" s="229"/>
      <c r="N284" s="229"/>
      <c r="O284" s="229"/>
      <c r="P284" s="229"/>
      <c r="Q284" s="229"/>
      <c r="R284" s="470"/>
      <c r="S284" s="503"/>
    </row>
    <row r="285" spans="1:19" ht="12.75">
      <c r="A285" s="7"/>
      <c r="B285" s="16"/>
      <c r="C285" s="16"/>
      <c r="D285" s="16">
        <v>1</v>
      </c>
      <c r="E285" s="16"/>
      <c r="F285" s="16"/>
      <c r="G285" s="16"/>
      <c r="H285" s="16" t="s">
        <v>495</v>
      </c>
      <c r="I285" s="16"/>
      <c r="J285" s="229">
        <v>2834</v>
      </c>
      <c r="K285" s="229"/>
      <c r="L285" s="44"/>
      <c r="M285" s="229"/>
      <c r="N285" s="229"/>
      <c r="O285" s="229">
        <v>2834</v>
      </c>
      <c r="P285" s="229">
        <v>2834</v>
      </c>
      <c r="Q285" s="229">
        <v>2834</v>
      </c>
      <c r="R285" s="470">
        <v>2109</v>
      </c>
      <c r="S285" s="503">
        <f t="shared" si="7"/>
        <v>74.41778405081158</v>
      </c>
    </row>
    <row r="286" spans="1:19" ht="12.75">
      <c r="A286" s="7"/>
      <c r="B286" s="16"/>
      <c r="C286" s="16"/>
      <c r="D286" s="16">
        <v>2</v>
      </c>
      <c r="E286" s="16"/>
      <c r="F286" s="16"/>
      <c r="G286" s="16"/>
      <c r="H286" s="16" t="s">
        <v>497</v>
      </c>
      <c r="I286" s="16"/>
      <c r="J286" s="229">
        <v>755</v>
      </c>
      <c r="K286" s="229"/>
      <c r="L286" s="44"/>
      <c r="M286" s="229"/>
      <c r="N286" s="229"/>
      <c r="O286" s="229">
        <v>755</v>
      </c>
      <c r="P286" s="229">
        <v>755</v>
      </c>
      <c r="Q286" s="229">
        <v>755</v>
      </c>
      <c r="R286" s="470">
        <v>609</v>
      </c>
      <c r="S286" s="503">
        <f t="shared" si="7"/>
        <v>80.66225165562913</v>
      </c>
    </row>
    <row r="287" spans="1:19" ht="12.75">
      <c r="A287" s="7"/>
      <c r="B287" s="16"/>
      <c r="C287" s="16"/>
      <c r="D287" s="16">
        <v>3</v>
      </c>
      <c r="E287" s="16"/>
      <c r="F287" s="16"/>
      <c r="G287" s="16"/>
      <c r="H287" s="16" t="s">
        <v>498</v>
      </c>
      <c r="I287" s="16"/>
      <c r="J287" s="229">
        <v>268</v>
      </c>
      <c r="K287" s="229"/>
      <c r="L287" s="44"/>
      <c r="M287" s="229"/>
      <c r="N287" s="229"/>
      <c r="O287" s="229">
        <v>268</v>
      </c>
      <c r="P287" s="229">
        <v>268</v>
      </c>
      <c r="Q287" s="229">
        <v>268</v>
      </c>
      <c r="R287" s="470">
        <v>1009</v>
      </c>
      <c r="S287" s="503">
        <f t="shared" si="7"/>
        <v>376.4925373134328</v>
      </c>
    </row>
    <row r="288" spans="1:19" ht="12.75">
      <c r="A288" s="7"/>
      <c r="B288" s="16"/>
      <c r="C288" s="45">
        <v>2</v>
      </c>
      <c r="D288" s="45"/>
      <c r="E288" s="45"/>
      <c r="F288" s="45"/>
      <c r="G288" s="45" t="s">
        <v>868</v>
      </c>
      <c r="H288" s="45"/>
      <c r="I288" s="45"/>
      <c r="J288" s="229"/>
      <c r="K288" s="229"/>
      <c r="L288" s="44"/>
      <c r="M288" s="229"/>
      <c r="N288" s="229"/>
      <c r="O288" s="229"/>
      <c r="P288" s="229"/>
      <c r="Q288" s="229"/>
      <c r="R288" s="470"/>
      <c r="S288" s="503"/>
    </row>
    <row r="289" spans="1:19" ht="12.75">
      <c r="A289" s="7"/>
      <c r="B289" s="16"/>
      <c r="C289" s="45"/>
      <c r="D289" s="46">
        <v>1</v>
      </c>
      <c r="E289" s="46"/>
      <c r="F289" s="46"/>
      <c r="G289" s="46"/>
      <c r="H289" s="46" t="s">
        <v>505</v>
      </c>
      <c r="I289" s="46"/>
      <c r="J289" s="229">
        <v>2200</v>
      </c>
      <c r="K289" s="229"/>
      <c r="L289" s="44"/>
      <c r="M289" s="229"/>
      <c r="N289" s="229"/>
      <c r="O289" s="229">
        <v>2200</v>
      </c>
      <c r="P289" s="229">
        <v>2200</v>
      </c>
      <c r="Q289" s="229">
        <v>700</v>
      </c>
      <c r="R289" s="470">
        <v>549</v>
      </c>
      <c r="S289" s="503">
        <f t="shared" si="7"/>
        <v>78.42857142857143</v>
      </c>
    </row>
    <row r="290" spans="1:19" ht="12.75">
      <c r="A290" s="7"/>
      <c r="B290" s="16"/>
      <c r="C290" s="16"/>
      <c r="D290" s="16"/>
      <c r="E290" s="16"/>
      <c r="F290" s="11" t="s">
        <v>482</v>
      </c>
      <c r="G290" s="11"/>
      <c r="H290" s="11"/>
      <c r="I290" s="11"/>
      <c r="J290" s="239">
        <f>J285+J286+J287+J289</f>
        <v>6057</v>
      </c>
      <c r="K290" s="229"/>
      <c r="L290" s="44"/>
      <c r="M290" s="229"/>
      <c r="N290" s="229"/>
      <c r="O290" s="239">
        <f>O285+O286+O287+O289</f>
        <v>6057</v>
      </c>
      <c r="P290" s="239">
        <f>P285+P286+P287+P289</f>
        <v>6057</v>
      </c>
      <c r="Q290" s="239">
        <f>Q285+Q286+Q287+Q289</f>
        <v>4557</v>
      </c>
      <c r="R290" s="471">
        <f>R285+R286+R287+R289</f>
        <v>4276</v>
      </c>
      <c r="S290" s="503">
        <f t="shared" si="7"/>
        <v>93.83366249725697</v>
      </c>
    </row>
    <row r="291" spans="1:19" ht="12.75">
      <c r="A291" s="7"/>
      <c r="B291" s="16"/>
      <c r="C291" s="16"/>
      <c r="D291" s="16"/>
      <c r="E291" s="16"/>
      <c r="F291" s="11"/>
      <c r="G291" s="778" t="s">
        <v>619</v>
      </c>
      <c r="H291" s="778"/>
      <c r="I291" s="778"/>
      <c r="J291" s="122">
        <v>1</v>
      </c>
      <c r="K291" s="229"/>
      <c r="L291" s="44"/>
      <c r="M291" s="229"/>
      <c r="N291" s="229"/>
      <c r="O291" s="122">
        <v>1</v>
      </c>
      <c r="P291" s="122">
        <v>1</v>
      </c>
      <c r="Q291" s="122">
        <v>1</v>
      </c>
      <c r="R291" s="476">
        <v>1</v>
      </c>
      <c r="S291" s="503">
        <f t="shared" si="7"/>
        <v>100</v>
      </c>
    </row>
    <row r="292" spans="1:19" ht="14.25">
      <c r="A292" s="12"/>
      <c r="B292" s="16"/>
      <c r="C292" s="16"/>
      <c r="D292" s="16"/>
      <c r="E292" s="16"/>
      <c r="F292" s="11"/>
      <c r="G292" s="778" t="s">
        <v>620</v>
      </c>
      <c r="H292" s="778"/>
      <c r="I292" s="778"/>
      <c r="J292" s="122">
        <v>1</v>
      </c>
      <c r="K292" s="229"/>
      <c r="L292" s="44"/>
      <c r="M292" s="229"/>
      <c r="N292" s="229"/>
      <c r="O292" s="122">
        <v>1</v>
      </c>
      <c r="P292" s="122">
        <v>1</v>
      </c>
      <c r="Q292" s="122">
        <v>1</v>
      </c>
      <c r="R292" s="476">
        <v>1</v>
      </c>
      <c r="S292" s="503">
        <f t="shared" si="7"/>
        <v>100</v>
      </c>
    </row>
    <row r="293" spans="1:19" ht="14.25">
      <c r="A293" s="12"/>
      <c r="B293" s="16"/>
      <c r="C293" s="16"/>
      <c r="D293" s="16"/>
      <c r="E293" s="16"/>
      <c r="F293" s="11"/>
      <c r="G293" s="16" t="s">
        <v>625</v>
      </c>
      <c r="H293" s="128"/>
      <c r="I293" s="128"/>
      <c r="J293" s="122">
        <v>1</v>
      </c>
      <c r="K293" s="229"/>
      <c r="L293" s="44"/>
      <c r="M293" s="229"/>
      <c r="N293" s="229"/>
      <c r="O293" s="122">
        <v>1</v>
      </c>
      <c r="P293" s="122">
        <v>1</v>
      </c>
      <c r="Q293" s="122">
        <v>1</v>
      </c>
      <c r="R293" s="476">
        <v>1</v>
      </c>
      <c r="S293" s="503">
        <f t="shared" si="7"/>
        <v>100</v>
      </c>
    </row>
    <row r="294" spans="1:19" ht="14.25">
      <c r="A294" s="12"/>
      <c r="B294" s="16"/>
      <c r="C294" s="16"/>
      <c r="D294" s="16"/>
      <c r="E294" s="16"/>
      <c r="F294" s="11"/>
      <c r="G294" s="46" t="s">
        <v>626</v>
      </c>
      <c r="H294" s="128"/>
      <c r="I294" s="128"/>
      <c r="J294" s="122">
        <v>1</v>
      </c>
      <c r="K294" s="229"/>
      <c r="L294" s="44"/>
      <c r="M294" s="229"/>
      <c r="N294" s="229"/>
      <c r="O294" s="122">
        <v>1</v>
      </c>
      <c r="P294" s="122">
        <v>1</v>
      </c>
      <c r="Q294" s="122">
        <v>1</v>
      </c>
      <c r="R294" s="476">
        <v>1</v>
      </c>
      <c r="S294" s="503">
        <f t="shared" si="7"/>
        <v>100</v>
      </c>
    </row>
    <row r="295" spans="1:19" ht="14.25">
      <c r="A295" s="12"/>
      <c r="B295" s="16"/>
      <c r="C295" s="16"/>
      <c r="D295" s="16"/>
      <c r="E295" s="16"/>
      <c r="F295" s="11"/>
      <c r="G295" s="46"/>
      <c r="H295" s="128"/>
      <c r="I295" s="128"/>
      <c r="J295" s="122"/>
      <c r="K295" s="229"/>
      <c r="L295" s="44"/>
      <c r="M295" s="229"/>
      <c r="N295" s="229"/>
      <c r="O295" s="122"/>
      <c r="P295" s="122"/>
      <c r="Q295" s="122"/>
      <c r="R295" s="476"/>
      <c r="S295" s="503"/>
    </row>
    <row r="296" spans="1:19" ht="14.25">
      <c r="A296" s="12"/>
      <c r="B296" s="205">
        <v>16</v>
      </c>
      <c r="C296" s="16"/>
      <c r="D296" s="16"/>
      <c r="E296" s="16"/>
      <c r="F296" s="205" t="s">
        <v>1015</v>
      </c>
      <c r="G296" s="11"/>
      <c r="H296" s="11"/>
      <c r="I296" s="11"/>
      <c r="J296" s="122"/>
      <c r="K296" s="229"/>
      <c r="L296" s="44"/>
      <c r="M296" s="229"/>
      <c r="N296" s="229"/>
      <c r="O296" s="122"/>
      <c r="P296" s="122"/>
      <c r="Q296" s="122"/>
      <c r="R296" s="476"/>
      <c r="S296" s="503"/>
    </row>
    <row r="297" spans="1:19" ht="14.25">
      <c r="A297" s="12"/>
      <c r="B297" s="205"/>
      <c r="C297" s="205">
        <v>1</v>
      </c>
      <c r="D297" s="205"/>
      <c r="E297" s="205"/>
      <c r="F297" s="205"/>
      <c r="G297" s="205" t="s">
        <v>494</v>
      </c>
      <c r="H297" s="205"/>
      <c r="I297" s="205"/>
      <c r="J297" s="122"/>
      <c r="K297" s="229"/>
      <c r="L297" s="44"/>
      <c r="M297" s="229"/>
      <c r="N297" s="229"/>
      <c r="O297" s="122"/>
      <c r="P297" s="122"/>
      <c r="Q297" s="122"/>
      <c r="R297" s="476"/>
      <c r="S297" s="503"/>
    </row>
    <row r="298" spans="1:19" ht="14.25">
      <c r="A298" s="12"/>
      <c r="B298" s="205"/>
      <c r="C298" s="16"/>
      <c r="D298" s="16">
        <v>3</v>
      </c>
      <c r="E298" s="16"/>
      <c r="F298" s="16"/>
      <c r="G298" s="16"/>
      <c r="H298" s="16" t="s">
        <v>498</v>
      </c>
      <c r="I298" s="16"/>
      <c r="J298" s="122">
        <v>0</v>
      </c>
      <c r="K298" s="229"/>
      <c r="L298" s="44"/>
      <c r="M298" s="229"/>
      <c r="N298" s="229"/>
      <c r="O298" s="229">
        <v>10820</v>
      </c>
      <c r="P298" s="229">
        <v>10820</v>
      </c>
      <c r="Q298" s="229">
        <v>10820</v>
      </c>
      <c r="R298" s="470">
        <v>55</v>
      </c>
      <c r="S298" s="503">
        <f t="shared" si="7"/>
        <v>0.5083179297597042</v>
      </c>
    </row>
    <row r="299" spans="1:19" ht="14.25">
      <c r="A299" s="12"/>
      <c r="B299" s="16"/>
      <c r="C299" s="16"/>
      <c r="D299" s="16"/>
      <c r="E299" s="16"/>
      <c r="F299" s="11" t="s">
        <v>482</v>
      </c>
      <c r="G299" s="46"/>
      <c r="H299" s="128"/>
      <c r="I299" s="128"/>
      <c r="J299" s="122">
        <v>0</v>
      </c>
      <c r="K299" s="229"/>
      <c r="L299" s="44"/>
      <c r="M299" s="229"/>
      <c r="N299" s="229"/>
      <c r="O299" s="239">
        <f>O298</f>
        <v>10820</v>
      </c>
      <c r="P299" s="239">
        <f>P298</f>
        <v>10820</v>
      </c>
      <c r="Q299" s="239">
        <f>Q298</f>
        <v>10820</v>
      </c>
      <c r="R299" s="471">
        <f>R298</f>
        <v>55</v>
      </c>
      <c r="S299" s="503">
        <f t="shared" si="7"/>
        <v>0.5083179297597042</v>
      </c>
    </row>
    <row r="300" spans="1:19" ht="14.25">
      <c r="A300" s="12"/>
      <c r="B300" s="16"/>
      <c r="C300" s="16"/>
      <c r="D300" s="16"/>
      <c r="E300" s="16"/>
      <c r="F300" s="11"/>
      <c r="G300" s="46"/>
      <c r="H300" s="128"/>
      <c r="I300" s="128"/>
      <c r="J300" s="122"/>
      <c r="K300" s="229"/>
      <c r="L300" s="44"/>
      <c r="M300" s="229"/>
      <c r="N300" s="229"/>
      <c r="O300" s="239"/>
      <c r="P300" s="239"/>
      <c r="Q300" s="239"/>
      <c r="R300" s="471"/>
      <c r="S300" s="503"/>
    </row>
    <row r="301" spans="1:19" ht="14.25">
      <c r="A301" s="12"/>
      <c r="B301" s="11">
        <v>17</v>
      </c>
      <c r="C301" s="11"/>
      <c r="D301" s="11"/>
      <c r="E301" s="11"/>
      <c r="F301" s="724" t="s">
        <v>741</v>
      </c>
      <c r="G301" s="724"/>
      <c r="H301" s="724"/>
      <c r="I301" s="724"/>
      <c r="J301" s="229"/>
      <c r="K301" s="229"/>
      <c r="L301" s="44"/>
      <c r="M301" s="229"/>
      <c r="N301" s="229"/>
      <c r="O301" s="229"/>
      <c r="P301" s="229"/>
      <c r="Q301" s="229"/>
      <c r="R301" s="470"/>
      <c r="S301" s="503"/>
    </row>
    <row r="302" spans="1:19" ht="14.25">
      <c r="A302" s="12"/>
      <c r="B302" s="16"/>
      <c r="C302" s="205">
        <v>2</v>
      </c>
      <c r="D302" s="205"/>
      <c r="E302" s="205"/>
      <c r="G302" s="11" t="s">
        <v>868</v>
      </c>
      <c r="H302" s="16"/>
      <c r="I302" s="16"/>
      <c r="J302" s="229"/>
      <c r="K302" s="229"/>
      <c r="L302" s="44"/>
      <c r="M302" s="229"/>
      <c r="N302" s="229"/>
      <c r="O302" s="229"/>
      <c r="P302" s="229"/>
      <c r="Q302" s="229"/>
      <c r="R302" s="470"/>
      <c r="S302" s="503"/>
    </row>
    <row r="303" spans="1:19" ht="14.25">
      <c r="A303" s="12"/>
      <c r="B303" s="16"/>
      <c r="C303" s="16"/>
      <c r="D303" s="16">
        <v>3</v>
      </c>
      <c r="E303" s="16"/>
      <c r="F303" s="16"/>
      <c r="G303" s="16"/>
      <c r="H303" s="46" t="s">
        <v>1016</v>
      </c>
      <c r="I303" s="16"/>
      <c r="J303" s="229">
        <v>0</v>
      </c>
      <c r="K303" s="229"/>
      <c r="L303" s="44"/>
      <c r="M303" s="229"/>
      <c r="N303" s="229"/>
      <c r="O303" s="229">
        <v>0</v>
      </c>
      <c r="P303" s="229">
        <v>6985</v>
      </c>
      <c r="Q303" s="229">
        <v>6985</v>
      </c>
      <c r="R303" s="470">
        <v>6985</v>
      </c>
      <c r="S303" s="503">
        <f t="shared" si="7"/>
        <v>100</v>
      </c>
    </row>
    <row r="304" spans="1:19" ht="14.25">
      <c r="A304" s="12"/>
      <c r="B304" s="16"/>
      <c r="C304" s="16"/>
      <c r="D304" s="16"/>
      <c r="E304" s="16"/>
      <c r="F304" s="16"/>
      <c r="G304" s="16"/>
      <c r="H304" s="46" t="s">
        <v>478</v>
      </c>
      <c r="I304" s="16" t="s">
        <v>660</v>
      </c>
      <c r="J304" s="229">
        <v>0</v>
      </c>
      <c r="K304" s="229"/>
      <c r="L304" s="44"/>
      <c r="M304" s="229"/>
      <c r="N304" s="229"/>
      <c r="O304" s="229">
        <v>0</v>
      </c>
      <c r="P304" s="229">
        <v>6985</v>
      </c>
      <c r="Q304" s="229">
        <v>6985</v>
      </c>
      <c r="R304" s="470">
        <v>6985</v>
      </c>
      <c r="S304" s="503">
        <f t="shared" si="7"/>
        <v>100</v>
      </c>
    </row>
    <row r="305" spans="1:19" ht="14.25">
      <c r="A305" s="12"/>
      <c r="B305" s="16"/>
      <c r="C305" s="16"/>
      <c r="D305" s="16"/>
      <c r="E305" s="16"/>
      <c r="F305" s="11" t="s">
        <v>482</v>
      </c>
      <c r="G305" s="16"/>
      <c r="H305" s="16"/>
      <c r="I305" s="16"/>
      <c r="J305" s="229">
        <v>0</v>
      </c>
      <c r="K305" s="229"/>
      <c r="L305" s="44"/>
      <c r="M305" s="229"/>
      <c r="N305" s="229"/>
      <c r="O305" s="229">
        <v>0</v>
      </c>
      <c r="P305" s="239">
        <v>6985</v>
      </c>
      <c r="Q305" s="239">
        <v>6985</v>
      </c>
      <c r="R305" s="471">
        <v>6985</v>
      </c>
      <c r="S305" s="503">
        <f t="shared" si="7"/>
        <v>100</v>
      </c>
    </row>
    <row r="306" spans="1:19" ht="14.25">
      <c r="A306" s="12"/>
      <c r="B306" s="16"/>
      <c r="C306" s="16"/>
      <c r="D306" s="16"/>
      <c r="E306" s="16"/>
      <c r="F306" s="11"/>
      <c r="G306" s="16"/>
      <c r="H306" s="16"/>
      <c r="I306" s="16"/>
      <c r="J306" s="229"/>
      <c r="K306" s="229"/>
      <c r="L306" s="44"/>
      <c r="M306" s="229"/>
      <c r="N306" s="229"/>
      <c r="O306" s="229"/>
      <c r="P306" s="239"/>
      <c r="Q306" s="239"/>
      <c r="R306" s="471"/>
      <c r="S306" s="503"/>
    </row>
    <row r="307" spans="1:19" ht="14.25">
      <c r="A307" s="12" t="s">
        <v>819</v>
      </c>
      <c r="B307" s="16"/>
      <c r="C307" s="16"/>
      <c r="D307" s="16"/>
      <c r="E307" s="16"/>
      <c r="F307" s="11"/>
      <c r="G307" s="11"/>
      <c r="H307" s="11"/>
      <c r="I307" s="11"/>
      <c r="J307" s="239">
        <f>J270+J246+J241+J236+J231+J226+J220+J198+J184+J167+J131+J117+J105+J69+J52+J21+J14+J290</f>
        <v>130835</v>
      </c>
      <c r="K307" s="229"/>
      <c r="L307" s="43"/>
      <c r="M307" s="229"/>
      <c r="N307" s="229"/>
      <c r="O307" s="239">
        <f>O270+O246+O241+O236+O231+O226+O220+O198+O184+O167+O131+O117+O105+O69+O52+O21+O14+O290+O299</f>
        <v>411909</v>
      </c>
      <c r="P307" s="239">
        <f>P270+P246+P241+P236+P231+P226+P220+P198+P184+P167+P131+P117+P105+P69+P52+P21+P14+P290+P299+P305</f>
        <v>442583</v>
      </c>
      <c r="Q307" s="239">
        <f>Q270+Q246+Q241+Q236+Q231+Q226+Q220+Q198+Q184+Q167+Q131+Q117+Q105+Q69+Q52+Q21+Q14+Q290+Q299+Q305</f>
        <v>458955</v>
      </c>
      <c r="R307" s="471">
        <f>R270+R246+R241+R236+R231+R226+R220+R198+R184+R167+R131+R117+R105+R69+R52+R21+R14+R290+R299+R305</f>
        <v>332928</v>
      </c>
      <c r="S307" s="503">
        <f t="shared" si="7"/>
        <v>72.54044514168055</v>
      </c>
    </row>
    <row r="308" spans="1:19" ht="12.75">
      <c r="A308" s="7"/>
      <c r="B308" s="16"/>
      <c r="C308" s="45">
        <v>1</v>
      </c>
      <c r="D308" s="45"/>
      <c r="E308" s="45"/>
      <c r="F308" s="45"/>
      <c r="G308" s="45" t="s">
        <v>494</v>
      </c>
      <c r="H308" s="45"/>
      <c r="I308" s="45"/>
      <c r="J308" s="66">
        <f>J309+J311+J313+J316+J317</f>
        <v>121139</v>
      </c>
      <c r="K308" s="229"/>
      <c r="L308" s="43"/>
      <c r="M308" s="229"/>
      <c r="N308" s="229"/>
      <c r="O308" s="66">
        <f>O309+O311+O313+O316+O317</f>
        <v>152754</v>
      </c>
      <c r="P308" s="66">
        <f>P309+P311+P313+P316+P317</f>
        <v>165505</v>
      </c>
      <c r="Q308" s="66">
        <f>Q309+Q311+Q313+Q316+Q317</f>
        <v>179289</v>
      </c>
      <c r="R308" s="474">
        <f>R309+R311+R313+R316+R317</f>
        <v>140048</v>
      </c>
      <c r="S308" s="503">
        <f t="shared" si="7"/>
        <v>78.1129907579383</v>
      </c>
    </row>
    <row r="309" spans="1:19" ht="12.75">
      <c r="A309" s="7"/>
      <c r="B309" s="16"/>
      <c r="C309" s="49"/>
      <c r="D309" s="46">
        <v>1</v>
      </c>
      <c r="E309" s="46"/>
      <c r="F309" s="46"/>
      <c r="G309" s="46"/>
      <c r="H309" s="46" t="s">
        <v>495</v>
      </c>
      <c r="I309" s="46"/>
      <c r="J309" s="229">
        <f>J9+J42+J164+J191+J285</f>
        <v>26474</v>
      </c>
      <c r="K309" s="229"/>
      <c r="L309" s="44"/>
      <c r="M309" s="229"/>
      <c r="N309" s="229"/>
      <c r="O309" s="229">
        <f>O9+O42+O164+O191+O285</f>
        <v>26474</v>
      </c>
      <c r="P309" s="229">
        <f>P9+P42+P164+P191+P285</f>
        <v>30411</v>
      </c>
      <c r="Q309" s="229">
        <f>Q9+Q42+Q164+Q191+Q285</f>
        <v>30796</v>
      </c>
      <c r="R309" s="470">
        <f>R9+R42+R164+R191+R285+R73</f>
        <v>29371</v>
      </c>
      <c r="S309" s="503">
        <f t="shared" si="7"/>
        <v>95.37277568515393</v>
      </c>
    </row>
    <row r="310" spans="1:19" ht="12.75" hidden="1">
      <c r="A310" s="7"/>
      <c r="B310" s="16"/>
      <c r="C310" s="49"/>
      <c r="D310" s="46"/>
      <c r="E310" s="46"/>
      <c r="F310" s="46"/>
      <c r="G310" s="46"/>
      <c r="H310" s="46" t="s">
        <v>478</v>
      </c>
      <c r="I310" s="46" t="s">
        <v>496</v>
      </c>
      <c r="J310" s="229"/>
      <c r="K310" s="229"/>
      <c r="L310" s="44"/>
      <c r="M310" s="229"/>
      <c r="N310" s="229"/>
      <c r="O310" s="229"/>
      <c r="P310" s="229"/>
      <c r="Q310" s="229"/>
      <c r="R310" s="470"/>
      <c r="S310" s="503" t="e">
        <f t="shared" si="7"/>
        <v>#DIV/0!</v>
      </c>
    </row>
    <row r="311" spans="1:19" ht="12.75">
      <c r="A311" s="7"/>
      <c r="B311" s="16"/>
      <c r="C311" s="49"/>
      <c r="D311" s="46">
        <v>2</v>
      </c>
      <c r="E311" s="46"/>
      <c r="F311" s="46"/>
      <c r="G311" s="46"/>
      <c r="H311" s="46" t="s">
        <v>497</v>
      </c>
      <c r="I311" s="46"/>
      <c r="J311" s="229">
        <f>J10+J43+J165+J192+J286</f>
        <v>4537</v>
      </c>
      <c r="K311" s="229"/>
      <c r="L311" s="44"/>
      <c r="M311" s="229"/>
      <c r="N311" s="229"/>
      <c r="O311" s="229">
        <f>O10+O43+O165+O192+O286</f>
        <v>4537</v>
      </c>
      <c r="P311" s="229">
        <f>P10+P43+P165+P192+P286</f>
        <v>5120</v>
      </c>
      <c r="Q311" s="229">
        <f>Q10+Q43+Q165+Q192+Q286</f>
        <v>5105</v>
      </c>
      <c r="R311" s="470">
        <f>R10+R43+R165+R192+R286</f>
        <v>4556</v>
      </c>
      <c r="S311" s="503">
        <f t="shared" si="7"/>
        <v>89.24583741429971</v>
      </c>
    </row>
    <row r="312" spans="1:19" ht="12.75" hidden="1">
      <c r="A312" s="7"/>
      <c r="B312" s="16"/>
      <c r="C312" s="49"/>
      <c r="D312" s="46"/>
      <c r="E312" s="46"/>
      <c r="F312" s="46"/>
      <c r="G312" s="46"/>
      <c r="H312" s="46" t="s">
        <v>478</v>
      </c>
      <c r="I312" s="46" t="s">
        <v>496</v>
      </c>
      <c r="J312" s="229"/>
      <c r="K312" s="229"/>
      <c r="L312" s="44"/>
      <c r="M312" s="229"/>
      <c r="N312" s="229"/>
      <c r="O312" s="229"/>
      <c r="P312" s="229"/>
      <c r="Q312" s="229"/>
      <c r="R312" s="470"/>
      <c r="S312" s="503" t="e">
        <f t="shared" si="7"/>
        <v>#DIV/0!</v>
      </c>
    </row>
    <row r="313" spans="1:19" ht="12.75">
      <c r="A313" s="7"/>
      <c r="B313" s="16"/>
      <c r="C313" s="49"/>
      <c r="D313" s="46">
        <v>3</v>
      </c>
      <c r="E313" s="46"/>
      <c r="F313" s="46"/>
      <c r="G313" s="46"/>
      <c r="H313" s="46" t="s">
        <v>498</v>
      </c>
      <c r="I313" s="46"/>
      <c r="J313" s="229">
        <f>J11+J44+J59+J114+J166+J180+J193+J213+J224+J230+J235+J240+J245+J264+J20+J74+J287</f>
        <v>46403</v>
      </c>
      <c r="K313" s="229"/>
      <c r="L313" s="44"/>
      <c r="M313" s="229"/>
      <c r="N313" s="229"/>
      <c r="O313" s="229">
        <f>O11+O44+O59+O114+O166+O180+O193+O213+O224+O230+O235+O240+O245+O264+O20+O74+O287+O298</f>
        <v>58056</v>
      </c>
      <c r="P313" s="229">
        <f>P11+P44+P59+P114+P166+P180+P193+P213+P224+P230+P235+P240+P245+P264+P20+P74+P287+P298</f>
        <v>66136</v>
      </c>
      <c r="Q313" s="229">
        <f>Q11+Q44+Q59+Q114+Q166+Q180+Q193+Q213+Q224+Q230+Q235+Q240+Q245+Q264+Q20+Q74+Q287+Q298</f>
        <v>67170</v>
      </c>
      <c r="R313" s="470">
        <f>R11+R44+R59+R114+R166+R180+R193+R213+R224+R230+R235+R240+R245+R264+R20+R74+R287+R298</f>
        <v>49842</v>
      </c>
      <c r="S313" s="503">
        <f t="shared" si="7"/>
        <v>74.20276909334524</v>
      </c>
    </row>
    <row r="314" spans="1:19" ht="12.75">
      <c r="A314" s="7"/>
      <c r="B314" s="16"/>
      <c r="C314" s="49"/>
      <c r="D314" s="46"/>
      <c r="E314" s="46"/>
      <c r="F314" s="46"/>
      <c r="G314" s="46"/>
      <c r="H314" s="46" t="s">
        <v>478</v>
      </c>
      <c r="I314" s="46" t="s">
        <v>499</v>
      </c>
      <c r="J314" s="229">
        <f>J45+J265</f>
        <v>3900</v>
      </c>
      <c r="K314" s="229"/>
      <c r="L314" s="44"/>
      <c r="M314" s="229"/>
      <c r="N314" s="229"/>
      <c r="O314" s="229">
        <f>O45+O265</f>
        <v>3900</v>
      </c>
      <c r="P314" s="229">
        <f>P45+P265</f>
        <v>3900</v>
      </c>
      <c r="Q314" s="229">
        <f>Q45+Q265</f>
        <v>3900</v>
      </c>
      <c r="R314" s="470">
        <f>R45+R265</f>
        <v>3175</v>
      </c>
      <c r="S314" s="503">
        <f t="shared" si="7"/>
        <v>81.41025641025641</v>
      </c>
    </row>
    <row r="315" spans="1:19" ht="12.75">
      <c r="A315" s="7"/>
      <c r="B315" s="16"/>
      <c r="C315" s="49"/>
      <c r="D315" s="46"/>
      <c r="E315" s="46"/>
      <c r="F315" s="46"/>
      <c r="G315" s="46"/>
      <c r="H315" s="46"/>
      <c r="I315" s="46" t="s">
        <v>500</v>
      </c>
      <c r="J315" s="229">
        <f>J225</f>
        <v>8343</v>
      </c>
      <c r="K315" s="229"/>
      <c r="L315" s="44"/>
      <c r="M315" s="229"/>
      <c r="N315" s="229"/>
      <c r="O315" s="229">
        <f>O225</f>
        <v>8343</v>
      </c>
      <c r="P315" s="229">
        <f>P225</f>
        <v>8343</v>
      </c>
      <c r="Q315" s="229">
        <f>Q225</f>
        <v>8343</v>
      </c>
      <c r="R315" s="470">
        <f>R225</f>
        <v>7958</v>
      </c>
      <c r="S315" s="503">
        <f t="shared" si="7"/>
        <v>95.38535299053098</v>
      </c>
    </row>
    <row r="316" spans="1:19" ht="12.75">
      <c r="A316" s="7"/>
      <c r="B316" s="16"/>
      <c r="C316" s="49"/>
      <c r="D316" s="46">
        <v>4</v>
      </c>
      <c r="E316" s="46"/>
      <c r="F316" s="46"/>
      <c r="G316" s="46"/>
      <c r="H316" s="772" t="s">
        <v>870</v>
      </c>
      <c r="I316" s="773"/>
      <c r="J316" s="229">
        <f>J130</f>
        <v>26225</v>
      </c>
      <c r="K316" s="229"/>
      <c r="L316" s="44"/>
      <c r="M316" s="229"/>
      <c r="N316" s="229"/>
      <c r="O316" s="229">
        <f>O130</f>
        <v>26601</v>
      </c>
      <c r="P316" s="229">
        <f>P130</f>
        <v>26601</v>
      </c>
      <c r="Q316" s="229">
        <f>Q130</f>
        <v>28459</v>
      </c>
      <c r="R316" s="470">
        <f>R130</f>
        <v>26481</v>
      </c>
      <c r="S316" s="503">
        <f t="shared" si="7"/>
        <v>93.04965037422257</v>
      </c>
    </row>
    <row r="317" spans="1:19" ht="12.75">
      <c r="A317" s="7"/>
      <c r="B317" s="16"/>
      <c r="C317" s="49"/>
      <c r="D317" s="46">
        <v>5</v>
      </c>
      <c r="E317" s="46"/>
      <c r="F317" s="46"/>
      <c r="G317" s="46"/>
      <c r="H317" s="772" t="s">
        <v>871</v>
      </c>
      <c r="I317" s="773"/>
      <c r="J317" s="229">
        <f>J318+J319</f>
        <v>17500</v>
      </c>
      <c r="K317" s="229"/>
      <c r="L317" s="44"/>
      <c r="M317" s="229"/>
      <c r="N317" s="229"/>
      <c r="O317" s="229">
        <f>O318+O319+O320+O321</f>
        <v>37086</v>
      </c>
      <c r="P317" s="229">
        <f>P318+P319+P320+P321</f>
        <v>37237</v>
      </c>
      <c r="Q317" s="229">
        <f>Q318+Q319+Q320+Q321</f>
        <v>47759</v>
      </c>
      <c r="R317" s="470">
        <f>R318+R319+R320+R321</f>
        <v>29798</v>
      </c>
      <c r="S317" s="503">
        <f t="shared" si="7"/>
        <v>62.392428652191214</v>
      </c>
    </row>
    <row r="318" spans="1:19" ht="12.75">
      <c r="A318" s="7"/>
      <c r="B318" s="16"/>
      <c r="C318" s="49"/>
      <c r="D318" s="46"/>
      <c r="E318" s="46"/>
      <c r="F318" s="46"/>
      <c r="G318" s="46"/>
      <c r="H318" s="382" t="s">
        <v>478</v>
      </c>
      <c r="I318" s="387" t="s">
        <v>872</v>
      </c>
      <c r="J318" s="229">
        <f>J77</f>
        <v>14498</v>
      </c>
      <c r="K318" s="229"/>
      <c r="L318" s="44"/>
      <c r="M318" s="229"/>
      <c r="N318" s="229"/>
      <c r="O318" s="229">
        <f>O77</f>
        <v>15336</v>
      </c>
      <c r="P318" s="229">
        <f>P77</f>
        <v>15336</v>
      </c>
      <c r="Q318" s="229">
        <f>Q77</f>
        <v>22387</v>
      </c>
      <c r="R318" s="470">
        <f>R77</f>
        <v>22657</v>
      </c>
      <c r="S318" s="503">
        <f t="shared" si="7"/>
        <v>101.20605708670209</v>
      </c>
    </row>
    <row r="319" spans="1:19" ht="12.75">
      <c r="A319" s="7"/>
      <c r="B319" s="16"/>
      <c r="C319" s="49"/>
      <c r="D319" s="46"/>
      <c r="E319" s="46"/>
      <c r="F319" s="46"/>
      <c r="G319" s="46"/>
      <c r="H319" s="382"/>
      <c r="I319" s="376" t="s">
        <v>873</v>
      </c>
      <c r="J319" s="229">
        <f>J78+J65</f>
        <v>3002</v>
      </c>
      <c r="K319" s="229"/>
      <c r="L319" s="44"/>
      <c r="M319" s="229"/>
      <c r="N319" s="229"/>
      <c r="O319" s="229">
        <f>O78+O65</f>
        <v>3155</v>
      </c>
      <c r="P319" s="229">
        <f>P78+P65</f>
        <v>3155</v>
      </c>
      <c r="Q319" s="229">
        <f>Q78+Q65</f>
        <v>3155</v>
      </c>
      <c r="R319" s="470">
        <f>R78+R65</f>
        <v>2796</v>
      </c>
      <c r="S319" s="503">
        <f t="shared" si="7"/>
        <v>88.62123613312203</v>
      </c>
    </row>
    <row r="320" spans="1:19" ht="25.5">
      <c r="A320" s="7"/>
      <c r="B320" s="16"/>
      <c r="C320" s="49"/>
      <c r="D320" s="46"/>
      <c r="E320" s="46"/>
      <c r="F320" s="46"/>
      <c r="G320" s="46"/>
      <c r="H320" s="382"/>
      <c r="I320" s="329" t="s">
        <v>1012</v>
      </c>
      <c r="J320" s="229">
        <v>0</v>
      </c>
      <c r="K320" s="229"/>
      <c r="L320" s="44"/>
      <c r="M320" s="229"/>
      <c r="N320" s="229"/>
      <c r="O320" s="229">
        <f aca="true" t="shared" si="8" ref="O320:Q321">O79</f>
        <v>4683</v>
      </c>
      <c r="P320" s="229">
        <f t="shared" si="8"/>
        <v>4683</v>
      </c>
      <c r="Q320" s="229">
        <f t="shared" si="8"/>
        <v>4683</v>
      </c>
      <c r="R320" s="470">
        <f>R79</f>
        <v>4345</v>
      </c>
      <c r="S320" s="503">
        <f t="shared" si="7"/>
        <v>92.78240444159727</v>
      </c>
    </row>
    <row r="321" spans="1:19" ht="12.75">
      <c r="A321" s="7"/>
      <c r="B321" s="16"/>
      <c r="C321" s="49"/>
      <c r="D321" s="46"/>
      <c r="E321" s="46"/>
      <c r="F321" s="46"/>
      <c r="G321" s="46"/>
      <c r="H321" s="382"/>
      <c r="I321" s="221" t="s">
        <v>1013</v>
      </c>
      <c r="J321" s="229">
        <v>0</v>
      </c>
      <c r="K321" s="229"/>
      <c r="L321" s="44"/>
      <c r="M321" s="229"/>
      <c r="N321" s="229"/>
      <c r="O321" s="229">
        <f t="shared" si="8"/>
        <v>13912</v>
      </c>
      <c r="P321" s="229">
        <f t="shared" si="8"/>
        <v>14063</v>
      </c>
      <c r="Q321" s="229">
        <f t="shared" si="8"/>
        <v>17534</v>
      </c>
      <c r="R321" s="470">
        <f>R80</f>
        <v>0</v>
      </c>
      <c r="S321" s="503">
        <f t="shared" si="7"/>
        <v>0</v>
      </c>
    </row>
    <row r="322" spans="1:19" ht="12.75">
      <c r="A322" s="7"/>
      <c r="B322" s="16"/>
      <c r="C322" s="205">
        <v>2</v>
      </c>
      <c r="D322" s="205"/>
      <c r="E322" s="205"/>
      <c r="F322" s="205"/>
      <c r="G322" s="205" t="s">
        <v>868</v>
      </c>
      <c r="H322" s="205"/>
      <c r="I322" s="205"/>
      <c r="J322" s="229">
        <f>J323+J324</f>
        <v>9696</v>
      </c>
      <c r="K322" s="229"/>
      <c r="L322" s="44"/>
      <c r="M322" s="229"/>
      <c r="N322" s="229"/>
      <c r="O322" s="229">
        <f>O323+O324+O326+O325</f>
        <v>259155</v>
      </c>
      <c r="P322" s="229">
        <f>P323+P324+P326+P325</f>
        <v>277078</v>
      </c>
      <c r="Q322" s="229">
        <f>Q323+Q324+Q326+Q325</f>
        <v>279666</v>
      </c>
      <c r="R322" s="470">
        <f>R323+R324+R326+R325</f>
        <v>192880</v>
      </c>
      <c r="S322" s="503">
        <f t="shared" si="7"/>
        <v>68.96798323714717</v>
      </c>
    </row>
    <row r="323" spans="1:19" ht="12.75">
      <c r="A323" s="7"/>
      <c r="B323" s="16"/>
      <c r="C323" s="16"/>
      <c r="D323" s="16">
        <v>1</v>
      </c>
      <c r="E323" s="16"/>
      <c r="F323" s="16"/>
      <c r="G323" s="16"/>
      <c r="H323" s="16" t="s">
        <v>505</v>
      </c>
      <c r="I323" s="16"/>
      <c r="J323" s="229">
        <f>J68+J195+J289</f>
        <v>5902</v>
      </c>
      <c r="K323" s="229"/>
      <c r="L323" s="44"/>
      <c r="M323" s="229"/>
      <c r="N323" s="229"/>
      <c r="O323" s="229">
        <f>O68+O195+O289+O50+O219</f>
        <v>247390</v>
      </c>
      <c r="P323" s="229">
        <f>P68+P195+P289+P50+P219</f>
        <v>259249</v>
      </c>
      <c r="Q323" s="229">
        <f>Q68+Q195+Q289+Q50+Q219+Q267</f>
        <v>265370</v>
      </c>
      <c r="R323" s="470">
        <f>R68+R195+R289+R50+R219+R267+R82</f>
        <v>184175</v>
      </c>
      <c r="S323" s="503">
        <f t="shared" si="7"/>
        <v>69.40309756189471</v>
      </c>
    </row>
    <row r="324" spans="1:19" ht="12.75">
      <c r="A324" s="7"/>
      <c r="B324" s="16"/>
      <c r="C324" s="16"/>
      <c r="D324" s="16">
        <v>2</v>
      </c>
      <c r="E324" s="16"/>
      <c r="F324" s="16"/>
      <c r="G324" s="16"/>
      <c r="H324" s="16" t="s">
        <v>504</v>
      </c>
      <c r="I324" s="16"/>
      <c r="J324" s="229">
        <f>J268</f>
        <v>3794</v>
      </c>
      <c r="K324" s="229"/>
      <c r="L324" s="44"/>
      <c r="M324" s="229"/>
      <c r="N324" s="229"/>
      <c r="O324" s="229">
        <f>O268</f>
        <v>3794</v>
      </c>
      <c r="P324" s="229">
        <f>P268+P51</f>
        <v>4860</v>
      </c>
      <c r="Q324" s="229">
        <f>Q268+Q51</f>
        <v>3301</v>
      </c>
      <c r="R324" s="470">
        <f>R268+R51</f>
        <v>1720</v>
      </c>
      <c r="S324" s="503">
        <f t="shared" si="7"/>
        <v>52.10542259921236</v>
      </c>
    </row>
    <row r="325" spans="1:19" ht="12.75">
      <c r="A325" s="7"/>
      <c r="B325" s="16"/>
      <c r="C325" s="16"/>
      <c r="D325" s="16">
        <v>3</v>
      </c>
      <c r="E325" s="16"/>
      <c r="F325" s="16"/>
      <c r="G325" s="16"/>
      <c r="H325" s="46" t="s">
        <v>1016</v>
      </c>
      <c r="I325" s="37"/>
      <c r="J325" s="229">
        <v>0</v>
      </c>
      <c r="K325" s="229"/>
      <c r="L325" s="44"/>
      <c r="M325" s="229"/>
      <c r="N325" s="229"/>
      <c r="O325" s="229">
        <f>O13</f>
        <v>3910</v>
      </c>
      <c r="P325" s="229">
        <f>P13+P303</f>
        <v>10895</v>
      </c>
      <c r="Q325" s="229">
        <f>Q13+Q303</f>
        <v>10895</v>
      </c>
      <c r="R325" s="470">
        <f>R13+R303</f>
        <v>6985</v>
      </c>
      <c r="S325" s="503">
        <f t="shared" si="7"/>
        <v>64.11197797154658</v>
      </c>
    </row>
    <row r="326" spans="1:19" ht="12.75">
      <c r="A326" s="7"/>
      <c r="B326" s="16"/>
      <c r="C326" s="16"/>
      <c r="D326" s="16">
        <v>5</v>
      </c>
      <c r="E326" s="16"/>
      <c r="F326" s="11"/>
      <c r="G326" s="205"/>
      <c r="H326" s="772" t="s">
        <v>1013</v>
      </c>
      <c r="I326" s="773"/>
      <c r="J326" s="229">
        <v>0</v>
      </c>
      <c r="K326" s="229"/>
      <c r="L326" s="44"/>
      <c r="M326" s="229"/>
      <c r="N326" s="229"/>
      <c r="O326" s="229">
        <f>O83</f>
        <v>4061</v>
      </c>
      <c r="P326" s="229">
        <f>P83</f>
        <v>2074</v>
      </c>
      <c r="Q326" s="229">
        <f>Q83</f>
        <v>100</v>
      </c>
      <c r="R326" s="470">
        <f>R83</f>
        <v>0</v>
      </c>
      <c r="S326" s="503">
        <f t="shared" si="7"/>
        <v>0</v>
      </c>
    </row>
    <row r="327" spans="1:19" ht="12.75">
      <c r="A327" s="7"/>
      <c r="B327" s="16"/>
      <c r="C327" s="16"/>
      <c r="D327" s="16"/>
      <c r="E327" s="16"/>
      <c r="F327" s="11"/>
      <c r="G327" s="205"/>
      <c r="H327" s="382"/>
      <c r="I327" s="383"/>
      <c r="J327" s="229">
        <f>J175</f>
        <v>0</v>
      </c>
      <c r="K327" s="229"/>
      <c r="L327" s="44"/>
      <c r="M327" s="229"/>
      <c r="N327" s="229"/>
      <c r="O327" s="229">
        <f>O175</f>
        <v>0</v>
      </c>
      <c r="P327" s="229">
        <f>P175</f>
        <v>0</v>
      </c>
      <c r="Q327" s="229">
        <f>Q175</f>
        <v>0</v>
      </c>
      <c r="R327" s="470">
        <f>R175</f>
        <v>0</v>
      </c>
      <c r="S327" s="503"/>
    </row>
    <row r="328" spans="1:19" ht="12.75">
      <c r="A328" s="7"/>
      <c r="B328" s="16"/>
      <c r="C328" s="16"/>
      <c r="D328" s="16"/>
      <c r="E328" s="16"/>
      <c r="F328" s="11" t="s">
        <v>482</v>
      </c>
      <c r="G328" s="11"/>
      <c r="H328" s="11"/>
      <c r="I328" s="11"/>
      <c r="J328" s="239">
        <f>J308+J322</f>
        <v>130835</v>
      </c>
      <c r="K328" s="229"/>
      <c r="L328" s="44"/>
      <c r="M328" s="229"/>
      <c r="N328" s="229"/>
      <c r="O328" s="239">
        <f>O308+O322</f>
        <v>411909</v>
      </c>
      <c r="P328" s="239">
        <f>P308+P322</f>
        <v>442583</v>
      </c>
      <c r="Q328" s="239">
        <f>Q308+Q322</f>
        <v>458955</v>
      </c>
      <c r="R328" s="471">
        <f>R308+R322</f>
        <v>332928</v>
      </c>
      <c r="S328" s="503">
        <f t="shared" si="7"/>
        <v>72.54044514168055</v>
      </c>
    </row>
    <row r="329" spans="1:19" ht="12.75">
      <c r="A329" s="7"/>
      <c r="B329" s="16"/>
      <c r="C329" s="16"/>
      <c r="D329" s="16"/>
      <c r="E329" s="16"/>
      <c r="F329" s="11"/>
      <c r="G329" s="126" t="s">
        <v>625</v>
      </c>
      <c r="H329" s="11"/>
      <c r="I329" s="11"/>
      <c r="J329" s="122">
        <f>J15+J53+J199+J293</f>
        <v>4</v>
      </c>
      <c r="K329" s="229"/>
      <c r="L329" s="44"/>
      <c r="M329" s="229"/>
      <c r="N329" s="229"/>
      <c r="O329" s="122">
        <f aca="true" t="shared" si="9" ref="O329:R330">O15+O53+O199+O293</f>
        <v>4</v>
      </c>
      <c r="P329" s="122">
        <f t="shared" si="9"/>
        <v>4</v>
      </c>
      <c r="Q329" s="122">
        <f t="shared" si="9"/>
        <v>4</v>
      </c>
      <c r="R329" s="476">
        <f t="shared" si="9"/>
        <v>4</v>
      </c>
      <c r="S329" s="503">
        <f t="shared" si="7"/>
        <v>100</v>
      </c>
    </row>
    <row r="330" spans="1:19" ht="12.75">
      <c r="A330" s="7"/>
      <c r="B330" s="16"/>
      <c r="C330" s="16"/>
      <c r="D330" s="16"/>
      <c r="E330" s="16"/>
      <c r="F330" s="11"/>
      <c r="G330" s="126" t="s">
        <v>626</v>
      </c>
      <c r="H330" s="11"/>
      <c r="I330" s="11"/>
      <c r="J330" s="122">
        <f>J16+J54+J200+J294</f>
        <v>4</v>
      </c>
      <c r="K330" s="229"/>
      <c r="L330" s="44"/>
      <c r="M330" s="229"/>
      <c r="N330" s="229"/>
      <c r="O330" s="122">
        <f t="shared" si="9"/>
        <v>4</v>
      </c>
      <c r="P330" s="122">
        <f t="shared" si="9"/>
        <v>4</v>
      </c>
      <c r="Q330" s="122">
        <f t="shared" si="9"/>
        <v>4</v>
      </c>
      <c r="R330" s="476">
        <f t="shared" si="9"/>
        <v>4</v>
      </c>
      <c r="S330" s="503">
        <f aca="true" t="shared" si="10" ref="S330:S393">R330/Q330*100</f>
        <v>100</v>
      </c>
    </row>
    <row r="331" spans="1:19" ht="12.75">
      <c r="A331" s="7"/>
      <c r="B331" s="16"/>
      <c r="C331" s="16"/>
      <c r="D331" s="16"/>
      <c r="E331" s="16"/>
      <c r="F331" s="11"/>
      <c r="G331" s="16" t="s">
        <v>627</v>
      </c>
      <c r="H331" s="11"/>
      <c r="I331" s="11"/>
      <c r="J331" s="122">
        <f>J168</f>
        <v>54</v>
      </c>
      <c r="K331" s="229"/>
      <c r="L331" s="44"/>
      <c r="M331" s="229"/>
      <c r="N331" s="229"/>
      <c r="O331" s="122">
        <f aca="true" t="shared" si="11" ref="O331:Q332">O168</f>
        <v>54</v>
      </c>
      <c r="P331" s="122">
        <f t="shared" si="11"/>
        <v>54</v>
      </c>
      <c r="Q331" s="122">
        <f t="shared" si="11"/>
        <v>54</v>
      </c>
      <c r="R331" s="476">
        <f>R168</f>
        <v>54</v>
      </c>
      <c r="S331" s="503">
        <f t="shared" si="10"/>
        <v>100</v>
      </c>
    </row>
    <row r="332" spans="1:19" ht="12.75">
      <c r="A332" s="7"/>
      <c r="B332" s="16"/>
      <c r="C332" s="16"/>
      <c r="D332" s="16"/>
      <c r="E332" s="16"/>
      <c r="F332" s="11"/>
      <c r="G332" s="16" t="s">
        <v>628</v>
      </c>
      <c r="H332" s="11"/>
      <c r="I332" s="11"/>
      <c r="J332" s="122">
        <f>J169</f>
        <v>54</v>
      </c>
      <c r="K332" s="229"/>
      <c r="L332" s="44"/>
      <c r="M332" s="229"/>
      <c r="N332" s="229"/>
      <c r="O332" s="122">
        <f t="shared" si="11"/>
        <v>54</v>
      </c>
      <c r="P332" s="122">
        <f t="shared" si="11"/>
        <v>54</v>
      </c>
      <c r="Q332" s="122">
        <f t="shared" si="11"/>
        <v>54</v>
      </c>
      <c r="R332" s="476">
        <f>R169</f>
        <v>54</v>
      </c>
      <c r="S332" s="503">
        <f t="shared" si="10"/>
        <v>100</v>
      </c>
    </row>
    <row r="333" spans="1:19" ht="12.75">
      <c r="A333" s="7"/>
      <c r="B333" s="16"/>
      <c r="C333" s="16"/>
      <c r="D333" s="16"/>
      <c r="E333" s="16"/>
      <c r="F333" s="11"/>
      <c r="G333" s="778" t="s">
        <v>619</v>
      </c>
      <c r="H333" s="778"/>
      <c r="I333" s="778"/>
      <c r="J333" s="122">
        <f>J291</f>
        <v>1</v>
      </c>
      <c r="K333" s="229"/>
      <c r="L333" s="44"/>
      <c r="M333" s="229"/>
      <c r="N333" s="229"/>
      <c r="O333" s="122">
        <f aca="true" t="shared" si="12" ref="O333:Q334">O291</f>
        <v>1</v>
      </c>
      <c r="P333" s="122">
        <f t="shared" si="12"/>
        <v>1</v>
      </c>
      <c r="Q333" s="122">
        <f t="shared" si="12"/>
        <v>1</v>
      </c>
      <c r="R333" s="476">
        <f>R291</f>
        <v>1</v>
      </c>
      <c r="S333" s="503">
        <f t="shared" si="10"/>
        <v>100</v>
      </c>
    </row>
    <row r="334" spans="1:19" ht="14.25">
      <c r="A334" s="12"/>
      <c r="B334" s="16"/>
      <c r="C334" s="16"/>
      <c r="D334" s="16"/>
      <c r="E334" s="16"/>
      <c r="F334" s="11"/>
      <c r="G334" s="778" t="s">
        <v>620</v>
      </c>
      <c r="H334" s="778"/>
      <c r="I334" s="778"/>
      <c r="J334" s="122">
        <f>J292</f>
        <v>1</v>
      </c>
      <c r="K334" s="229"/>
      <c r="L334" s="44"/>
      <c r="M334" s="229"/>
      <c r="N334" s="229"/>
      <c r="O334" s="122">
        <f t="shared" si="12"/>
        <v>1</v>
      </c>
      <c r="P334" s="122">
        <f t="shared" si="12"/>
        <v>1</v>
      </c>
      <c r="Q334" s="122">
        <f t="shared" si="12"/>
        <v>1</v>
      </c>
      <c r="R334" s="476">
        <f>R292</f>
        <v>1</v>
      </c>
      <c r="S334" s="503">
        <f t="shared" si="10"/>
        <v>100</v>
      </c>
    </row>
    <row r="335" spans="1:19" ht="12.75" hidden="1">
      <c r="A335" s="7"/>
      <c r="B335" s="205"/>
      <c r="C335" s="16"/>
      <c r="D335" s="16"/>
      <c r="E335" s="16"/>
      <c r="F335" s="774"/>
      <c r="G335" s="774"/>
      <c r="H335" s="774"/>
      <c r="I335" s="774"/>
      <c r="J335" s="229"/>
      <c r="K335" s="229"/>
      <c r="L335" s="44"/>
      <c r="M335" s="229"/>
      <c r="N335" s="229"/>
      <c r="O335" s="229"/>
      <c r="P335" s="229"/>
      <c r="Q335" s="229"/>
      <c r="R335" s="470"/>
      <c r="S335" s="503" t="e">
        <f t="shared" si="10"/>
        <v>#DIV/0!</v>
      </c>
    </row>
    <row r="336" spans="1:19" ht="12.75" hidden="1">
      <c r="A336" s="7"/>
      <c r="B336" s="16"/>
      <c r="C336" s="205"/>
      <c r="D336" s="205"/>
      <c r="E336" s="205"/>
      <c r="F336" s="205"/>
      <c r="G336" s="205"/>
      <c r="H336" s="205"/>
      <c r="I336" s="205"/>
      <c r="J336" s="229"/>
      <c r="K336" s="229"/>
      <c r="L336" s="44"/>
      <c r="M336" s="229"/>
      <c r="N336" s="229"/>
      <c r="O336" s="229"/>
      <c r="P336" s="229"/>
      <c r="Q336" s="229"/>
      <c r="R336" s="470"/>
      <c r="S336" s="503" t="e">
        <f t="shared" si="10"/>
        <v>#DIV/0!</v>
      </c>
    </row>
    <row r="337" spans="1:19" ht="12.75" hidden="1">
      <c r="A337" s="7"/>
      <c r="B337" s="16"/>
      <c r="C337" s="16"/>
      <c r="D337" s="16"/>
      <c r="E337" s="16"/>
      <c r="F337" s="16"/>
      <c r="G337" s="16"/>
      <c r="H337" s="16"/>
      <c r="I337" s="16"/>
      <c r="J337" s="229"/>
      <c r="K337" s="229"/>
      <c r="L337" s="44"/>
      <c r="M337" s="229"/>
      <c r="N337" s="229"/>
      <c r="O337" s="229"/>
      <c r="P337" s="229"/>
      <c r="Q337" s="229"/>
      <c r="R337" s="470"/>
      <c r="S337" s="503" t="e">
        <f t="shared" si="10"/>
        <v>#DIV/0!</v>
      </c>
    </row>
    <row r="338" spans="1:19" ht="12.75" hidden="1">
      <c r="A338" s="7"/>
      <c r="B338" s="16"/>
      <c r="C338" s="16"/>
      <c r="D338" s="16"/>
      <c r="E338" s="16"/>
      <c r="F338" s="16"/>
      <c r="G338" s="16"/>
      <c r="H338" s="16"/>
      <c r="I338" s="16"/>
      <c r="J338" s="229"/>
      <c r="K338" s="229"/>
      <c r="L338" s="44"/>
      <c r="M338" s="229"/>
      <c r="N338" s="229"/>
      <c r="O338" s="229"/>
      <c r="P338" s="229"/>
      <c r="Q338" s="229"/>
      <c r="R338" s="470"/>
      <c r="S338" s="503" t="e">
        <f t="shared" si="10"/>
        <v>#DIV/0!</v>
      </c>
    </row>
    <row r="339" spans="1:19" ht="12.75" hidden="1">
      <c r="A339" s="7"/>
      <c r="B339" s="16"/>
      <c r="C339" s="16"/>
      <c r="D339" s="16"/>
      <c r="E339" s="16"/>
      <c r="F339" s="16"/>
      <c r="G339" s="16"/>
      <c r="H339" s="16"/>
      <c r="I339" s="16"/>
      <c r="J339" s="229"/>
      <c r="K339" s="229"/>
      <c r="L339" s="44"/>
      <c r="M339" s="229"/>
      <c r="N339" s="229"/>
      <c r="O339" s="229"/>
      <c r="P339" s="229"/>
      <c r="Q339" s="229"/>
      <c r="R339" s="470"/>
      <c r="S339" s="503" t="e">
        <f t="shared" si="10"/>
        <v>#DIV/0!</v>
      </c>
    </row>
    <row r="340" spans="1:19" ht="12.75" hidden="1">
      <c r="A340" s="7"/>
      <c r="B340" s="16"/>
      <c r="C340" s="16"/>
      <c r="D340" s="16"/>
      <c r="E340" s="16"/>
      <c r="F340" s="11"/>
      <c r="G340" s="11"/>
      <c r="H340" s="11"/>
      <c r="I340" s="11"/>
      <c r="J340" s="239"/>
      <c r="K340" s="229"/>
      <c r="L340" s="44"/>
      <c r="M340" s="229"/>
      <c r="N340" s="229"/>
      <c r="O340" s="239"/>
      <c r="P340" s="239"/>
      <c r="Q340" s="239"/>
      <c r="R340" s="471"/>
      <c r="S340" s="503" t="e">
        <f t="shared" si="10"/>
        <v>#DIV/0!</v>
      </c>
    </row>
    <row r="341" spans="1:19" ht="12.75" hidden="1">
      <c r="A341" s="7"/>
      <c r="B341" s="16"/>
      <c r="C341" s="16"/>
      <c r="D341" s="16"/>
      <c r="E341" s="16"/>
      <c r="F341" s="11"/>
      <c r="G341" s="778"/>
      <c r="H341" s="778"/>
      <c r="I341" s="778"/>
      <c r="J341" s="122"/>
      <c r="K341" s="229"/>
      <c r="L341" s="44"/>
      <c r="M341" s="229"/>
      <c r="N341" s="229"/>
      <c r="O341" s="122"/>
      <c r="P341" s="122"/>
      <c r="Q341" s="122"/>
      <c r="R341" s="476"/>
      <c r="S341" s="503" t="e">
        <f t="shared" si="10"/>
        <v>#DIV/0!</v>
      </c>
    </row>
    <row r="342" spans="1:19" ht="12.75" hidden="1">
      <c r="A342" s="7"/>
      <c r="B342" s="16"/>
      <c r="C342" s="16"/>
      <c r="D342" s="16"/>
      <c r="E342" s="16"/>
      <c r="F342" s="11"/>
      <c r="G342" s="778"/>
      <c r="H342" s="778"/>
      <c r="I342" s="778"/>
      <c r="J342" s="122"/>
      <c r="K342" s="229"/>
      <c r="L342" s="44"/>
      <c r="M342" s="229"/>
      <c r="N342" s="229"/>
      <c r="O342" s="122"/>
      <c r="P342" s="122"/>
      <c r="Q342" s="122"/>
      <c r="R342" s="476"/>
      <c r="S342" s="503" t="e">
        <f t="shared" si="10"/>
        <v>#DIV/0!</v>
      </c>
    </row>
    <row r="343" spans="1:19" ht="12.75">
      <c r="A343" s="7"/>
      <c r="B343" s="16"/>
      <c r="C343" s="16"/>
      <c r="D343" s="16"/>
      <c r="E343" s="16"/>
      <c r="F343" s="11"/>
      <c r="G343" s="11"/>
      <c r="H343" s="11"/>
      <c r="I343" s="11"/>
      <c r="J343" s="229"/>
      <c r="K343" s="229"/>
      <c r="L343" s="44"/>
      <c r="M343" s="229"/>
      <c r="N343" s="229"/>
      <c r="O343" s="229"/>
      <c r="P343" s="229"/>
      <c r="Q343" s="229"/>
      <c r="R343" s="470"/>
      <c r="S343" s="503"/>
    </row>
    <row r="344" spans="1:19" ht="14.25">
      <c r="A344" s="726" t="s">
        <v>836</v>
      </c>
      <c r="B344" s="727"/>
      <c r="C344" s="727"/>
      <c r="D344" s="727"/>
      <c r="E344" s="727"/>
      <c r="F344" s="727"/>
      <c r="G344" s="727"/>
      <c r="H344" s="727"/>
      <c r="I344" s="11"/>
      <c r="J344" s="229"/>
      <c r="K344" s="229"/>
      <c r="L344" s="44"/>
      <c r="M344" s="229"/>
      <c r="N344" s="229"/>
      <c r="O344" s="229"/>
      <c r="P344" s="229"/>
      <c r="Q344" s="229"/>
      <c r="R344" s="470"/>
      <c r="S344" s="503"/>
    </row>
    <row r="345" spans="1:19" ht="12.75">
      <c r="A345" s="7"/>
      <c r="B345" s="205"/>
      <c r="C345" s="45">
        <v>1</v>
      </c>
      <c r="D345" s="45"/>
      <c r="E345" s="45"/>
      <c r="F345" s="45"/>
      <c r="G345" s="45" t="s">
        <v>494</v>
      </c>
      <c r="H345" s="45"/>
      <c r="I345" s="45"/>
      <c r="J345" s="229"/>
      <c r="K345" s="229"/>
      <c r="L345" s="44"/>
      <c r="M345" s="229"/>
      <c r="N345" s="229"/>
      <c r="O345" s="229"/>
      <c r="P345" s="229"/>
      <c r="Q345" s="229"/>
      <c r="R345" s="470"/>
      <c r="S345" s="503"/>
    </row>
    <row r="346" spans="1:19" ht="12.75" customHeight="1">
      <c r="A346" s="7"/>
      <c r="B346" s="16"/>
      <c r="C346" s="205"/>
      <c r="D346" s="16">
        <v>6</v>
      </c>
      <c r="E346" s="16"/>
      <c r="F346" s="11"/>
      <c r="G346" s="205"/>
      <c r="H346" s="772" t="s">
        <v>874</v>
      </c>
      <c r="I346" s="773"/>
      <c r="J346" s="237">
        <f>J347</f>
        <v>137696</v>
      </c>
      <c r="K346" s="237"/>
      <c r="L346" s="44"/>
      <c r="M346" s="237"/>
      <c r="N346" s="237"/>
      <c r="O346" s="237">
        <f>O347</f>
        <v>137993</v>
      </c>
      <c r="P346" s="237">
        <f>P347</f>
        <v>141630</v>
      </c>
      <c r="Q346" s="237">
        <f>Q347</f>
        <v>143329</v>
      </c>
      <c r="R346" s="472">
        <f>R347</f>
        <v>131002</v>
      </c>
      <c r="S346" s="503">
        <f t="shared" si="10"/>
        <v>91.39950742696871</v>
      </c>
    </row>
    <row r="347" spans="1:19" ht="12.75" customHeight="1">
      <c r="A347" s="7"/>
      <c r="B347" s="16"/>
      <c r="C347" s="205"/>
      <c r="D347" s="16"/>
      <c r="E347" s="16"/>
      <c r="F347" s="11"/>
      <c r="G347" s="205"/>
      <c r="H347" s="382"/>
      <c r="I347" s="383" t="s">
        <v>875</v>
      </c>
      <c r="J347" s="244">
        <f>J348+J350+J351</f>
        <v>137696</v>
      </c>
      <c r="K347" s="237"/>
      <c r="L347" s="44"/>
      <c r="M347" s="237"/>
      <c r="N347" s="237"/>
      <c r="O347" s="244">
        <f>O348+O350+O351</f>
        <v>137993</v>
      </c>
      <c r="P347" s="244">
        <f>P348+P350+P351</f>
        <v>141630</v>
      </c>
      <c r="Q347" s="244">
        <f>Q348+Q350+Q351</f>
        <v>143329</v>
      </c>
      <c r="R347" s="473">
        <f>R348+R350+R351</f>
        <v>131002</v>
      </c>
      <c r="S347" s="503">
        <f t="shared" si="10"/>
        <v>91.39950742696871</v>
      </c>
    </row>
    <row r="348" spans="1:19" ht="12.75">
      <c r="A348" s="7"/>
      <c r="B348" s="16"/>
      <c r="C348" s="16"/>
      <c r="D348" s="16"/>
      <c r="E348" s="16"/>
      <c r="F348" s="11"/>
      <c r="G348" s="11"/>
      <c r="H348" s="11"/>
      <c r="I348" s="390" t="s">
        <v>898</v>
      </c>
      <c r="J348" s="244">
        <v>57312</v>
      </c>
      <c r="K348" s="244"/>
      <c r="L348" s="44"/>
      <c r="M348" s="244"/>
      <c r="N348" s="244"/>
      <c r="O348" s="244">
        <v>57312</v>
      </c>
      <c r="P348" s="244">
        <v>58785</v>
      </c>
      <c r="Q348" s="244">
        <v>60348</v>
      </c>
      <c r="R348" s="473">
        <v>53823</v>
      </c>
      <c r="S348" s="503">
        <f t="shared" si="10"/>
        <v>89.18771127460727</v>
      </c>
    </row>
    <row r="349" spans="1:19" ht="12.75" hidden="1">
      <c r="A349" s="7"/>
      <c r="B349" s="16"/>
      <c r="C349" s="16"/>
      <c r="D349" s="16"/>
      <c r="E349" s="16"/>
      <c r="F349" s="11"/>
      <c r="G349" s="11"/>
      <c r="H349" s="11"/>
      <c r="I349" s="329" t="s">
        <v>769</v>
      </c>
      <c r="J349" s="244"/>
      <c r="K349" s="244"/>
      <c r="L349" s="44"/>
      <c r="M349" s="244"/>
      <c r="N349" s="244"/>
      <c r="O349" s="244"/>
      <c r="P349" s="244"/>
      <c r="Q349" s="244"/>
      <c r="R349" s="473"/>
      <c r="S349" s="503" t="e">
        <f t="shared" si="10"/>
        <v>#DIV/0!</v>
      </c>
    </row>
    <row r="350" spans="1:19" ht="12.75">
      <c r="A350" s="7"/>
      <c r="B350" s="16"/>
      <c r="C350" s="16"/>
      <c r="D350" s="16"/>
      <c r="E350" s="16"/>
      <c r="F350" s="11"/>
      <c r="G350" s="11"/>
      <c r="H350" s="11"/>
      <c r="I350" s="329" t="s">
        <v>899</v>
      </c>
      <c r="J350" s="244">
        <v>67239</v>
      </c>
      <c r="K350" s="244"/>
      <c r="L350" s="44"/>
      <c r="M350" s="244"/>
      <c r="N350" s="244"/>
      <c r="O350" s="244">
        <v>67239</v>
      </c>
      <c r="P350" s="244">
        <v>69305</v>
      </c>
      <c r="Q350" s="244">
        <v>69441</v>
      </c>
      <c r="R350" s="473">
        <v>66280</v>
      </c>
      <c r="S350" s="503">
        <f t="shared" si="10"/>
        <v>95.4479342175372</v>
      </c>
    </row>
    <row r="351" spans="1:19" ht="12.75">
      <c r="A351" s="7"/>
      <c r="B351" s="16"/>
      <c r="C351" s="16"/>
      <c r="D351" s="16"/>
      <c r="E351" s="16"/>
      <c r="F351" s="11"/>
      <c r="G351" s="11"/>
      <c r="H351" s="11"/>
      <c r="I351" s="329" t="s">
        <v>900</v>
      </c>
      <c r="J351" s="244">
        <v>13145</v>
      </c>
      <c r="K351" s="244"/>
      <c r="L351" s="44"/>
      <c r="M351" s="244"/>
      <c r="N351" s="244"/>
      <c r="O351" s="244">
        <v>13442</v>
      </c>
      <c r="P351" s="244">
        <v>13540</v>
      </c>
      <c r="Q351" s="244">
        <v>13540</v>
      </c>
      <c r="R351" s="473">
        <v>10899</v>
      </c>
      <c r="S351" s="503">
        <f t="shared" si="10"/>
        <v>80.49483013293944</v>
      </c>
    </row>
    <row r="352" spans="1:19" ht="12.75">
      <c r="A352" s="7"/>
      <c r="B352" s="16"/>
      <c r="C352" s="16">
        <v>2</v>
      </c>
      <c r="D352" s="16"/>
      <c r="E352" s="16"/>
      <c r="F352" s="11"/>
      <c r="G352" s="45" t="s">
        <v>868</v>
      </c>
      <c r="H352" s="11"/>
      <c r="I352" s="11"/>
      <c r="J352" s="239"/>
      <c r="K352" s="239"/>
      <c r="L352" s="44"/>
      <c r="M352" s="239"/>
      <c r="N352" s="239"/>
      <c r="O352" s="239"/>
      <c r="P352" s="239"/>
      <c r="Q352" s="239"/>
      <c r="R352" s="471"/>
      <c r="S352" s="503"/>
    </row>
    <row r="353" spans="1:19" ht="12.75" hidden="1">
      <c r="A353" s="7"/>
      <c r="B353" s="16"/>
      <c r="C353" s="16"/>
      <c r="D353" s="16"/>
      <c r="E353" s="16"/>
      <c r="F353" s="11"/>
      <c r="G353" s="11"/>
      <c r="H353" s="11"/>
      <c r="I353" s="11"/>
      <c r="J353" s="239"/>
      <c r="K353" s="239"/>
      <c r="L353" s="44"/>
      <c r="M353" s="239"/>
      <c r="N353" s="239"/>
      <c r="O353" s="239"/>
      <c r="P353" s="239"/>
      <c r="Q353" s="239"/>
      <c r="R353" s="471"/>
      <c r="S353" s="503" t="e">
        <f t="shared" si="10"/>
        <v>#DIV/0!</v>
      </c>
    </row>
    <row r="354" spans="1:19" ht="12.75" hidden="1">
      <c r="A354" s="7"/>
      <c r="B354" s="205"/>
      <c r="C354" s="16"/>
      <c r="D354" s="16"/>
      <c r="E354" s="16"/>
      <c r="F354" s="205"/>
      <c r="G354" s="11"/>
      <c r="H354" s="11"/>
      <c r="I354" s="11"/>
      <c r="J354" s="239"/>
      <c r="K354" s="239"/>
      <c r="L354" s="44"/>
      <c r="M354" s="239"/>
      <c r="N354" s="239"/>
      <c r="O354" s="239"/>
      <c r="P354" s="239"/>
      <c r="Q354" s="239"/>
      <c r="R354" s="471"/>
      <c r="S354" s="503" t="e">
        <f t="shared" si="10"/>
        <v>#DIV/0!</v>
      </c>
    </row>
    <row r="355" spans="1:19" ht="12.75" hidden="1">
      <c r="A355" s="7"/>
      <c r="B355" s="205"/>
      <c r="C355" s="205"/>
      <c r="D355" s="205"/>
      <c r="E355" s="205"/>
      <c r="F355" s="205"/>
      <c r="G355" s="205"/>
      <c r="H355" s="205"/>
      <c r="I355" s="205"/>
      <c r="J355" s="239"/>
      <c r="K355" s="239"/>
      <c r="L355" s="44"/>
      <c r="M355" s="239"/>
      <c r="N355" s="244"/>
      <c r="O355" s="239"/>
      <c r="P355" s="239"/>
      <c r="Q355" s="239"/>
      <c r="R355" s="471"/>
      <c r="S355" s="503" t="e">
        <f t="shared" si="10"/>
        <v>#DIV/0!</v>
      </c>
    </row>
    <row r="356" spans="1:19" ht="12.75" hidden="1">
      <c r="A356" s="7"/>
      <c r="B356" s="205"/>
      <c r="C356" s="16"/>
      <c r="D356" s="16"/>
      <c r="E356" s="16"/>
      <c r="F356" s="16"/>
      <c r="G356" s="16"/>
      <c r="H356" s="16"/>
      <c r="I356" s="16"/>
      <c r="J356" s="239"/>
      <c r="K356" s="239"/>
      <c r="L356" s="44"/>
      <c r="M356" s="239"/>
      <c r="N356" s="244"/>
      <c r="O356" s="239"/>
      <c r="P356" s="239"/>
      <c r="Q356" s="239"/>
      <c r="R356" s="471"/>
      <c r="S356" s="503" t="e">
        <f t="shared" si="10"/>
        <v>#DIV/0!</v>
      </c>
    </row>
    <row r="357" spans="1:19" ht="12.75" hidden="1">
      <c r="A357" s="7"/>
      <c r="B357" s="16"/>
      <c r="C357" s="45"/>
      <c r="D357" s="45"/>
      <c r="E357" s="45"/>
      <c r="F357" s="45"/>
      <c r="G357" s="45"/>
      <c r="H357" s="45"/>
      <c r="I357" s="45"/>
      <c r="J357" s="239"/>
      <c r="K357" s="239"/>
      <c r="L357" s="44"/>
      <c r="M357" s="239"/>
      <c r="N357" s="239"/>
      <c r="O357" s="239"/>
      <c r="P357" s="239"/>
      <c r="Q357" s="239"/>
      <c r="R357" s="471"/>
      <c r="S357" s="503" t="e">
        <f t="shared" si="10"/>
        <v>#DIV/0!</v>
      </c>
    </row>
    <row r="358" spans="1:19" ht="12.75" hidden="1">
      <c r="A358" s="7"/>
      <c r="B358" s="16"/>
      <c r="C358" s="45"/>
      <c r="D358" s="46"/>
      <c r="E358" s="46"/>
      <c r="F358" s="46"/>
      <c r="G358" s="46"/>
      <c r="H358" s="46"/>
      <c r="I358" s="46"/>
      <c r="J358" s="239"/>
      <c r="K358" s="244"/>
      <c r="L358" s="44"/>
      <c r="M358" s="244"/>
      <c r="N358" s="244"/>
      <c r="O358" s="239"/>
      <c r="P358" s="239"/>
      <c r="Q358" s="239"/>
      <c r="R358" s="471"/>
      <c r="S358" s="503" t="e">
        <f t="shared" si="10"/>
        <v>#DIV/0!</v>
      </c>
    </row>
    <row r="359" spans="1:19" ht="12.75" hidden="1">
      <c r="A359" s="7"/>
      <c r="B359" s="16"/>
      <c r="C359" s="16"/>
      <c r="D359" s="45"/>
      <c r="E359" s="45"/>
      <c r="F359" s="45"/>
      <c r="G359" s="45"/>
      <c r="H359" s="241"/>
      <c r="I359" s="45"/>
      <c r="J359" s="239"/>
      <c r="K359" s="244"/>
      <c r="L359" s="44"/>
      <c r="M359" s="244"/>
      <c r="N359" s="244"/>
      <c r="O359" s="239"/>
      <c r="P359" s="239"/>
      <c r="Q359" s="239"/>
      <c r="R359" s="471"/>
      <c r="S359" s="503" t="e">
        <f t="shared" si="10"/>
        <v>#DIV/0!</v>
      </c>
    </row>
    <row r="360" spans="1:19" ht="12.75" hidden="1">
      <c r="A360" s="7"/>
      <c r="B360" s="16"/>
      <c r="C360" s="16"/>
      <c r="D360" s="16"/>
      <c r="E360" s="16"/>
      <c r="F360" s="11"/>
      <c r="G360" s="11"/>
      <c r="H360" s="11"/>
      <c r="I360" s="11"/>
      <c r="J360" s="239"/>
      <c r="K360" s="239"/>
      <c r="L360" s="44"/>
      <c r="M360" s="239"/>
      <c r="N360" s="239"/>
      <c r="O360" s="239"/>
      <c r="P360" s="239"/>
      <c r="Q360" s="239"/>
      <c r="R360" s="471"/>
      <c r="S360" s="503" t="e">
        <f t="shared" si="10"/>
        <v>#DIV/0!</v>
      </c>
    </row>
    <row r="361" spans="1:19" ht="12.75">
      <c r="A361" s="7"/>
      <c r="B361" s="16"/>
      <c r="C361" s="16"/>
      <c r="D361" s="16">
        <v>4</v>
      </c>
      <c r="E361" s="16"/>
      <c r="F361" s="11"/>
      <c r="G361" s="11"/>
      <c r="H361" s="772" t="s">
        <v>874</v>
      </c>
      <c r="I361" s="773"/>
      <c r="J361" s="237">
        <f>J362+J363</f>
        <v>2836</v>
      </c>
      <c r="K361" s="239"/>
      <c r="L361" s="44"/>
      <c r="M361" s="239"/>
      <c r="N361" s="239"/>
      <c r="O361" s="237">
        <f>O362+O363</f>
        <v>4370</v>
      </c>
      <c r="P361" s="237">
        <f>P362+P363</f>
        <v>5291</v>
      </c>
      <c r="Q361" s="237">
        <f>Q362+Q363</f>
        <v>24925</v>
      </c>
      <c r="R361" s="472">
        <f>R362+R363</f>
        <v>2617</v>
      </c>
      <c r="S361" s="503">
        <f t="shared" si="10"/>
        <v>10.49949849548646</v>
      </c>
    </row>
    <row r="362" spans="1:19" ht="12.75">
      <c r="A362" s="7"/>
      <c r="B362" s="205"/>
      <c r="C362" s="205"/>
      <c r="D362" s="205"/>
      <c r="E362" s="205"/>
      <c r="F362" s="205"/>
      <c r="G362" s="205"/>
      <c r="H362" s="205"/>
      <c r="I362" s="378" t="s">
        <v>877</v>
      </c>
      <c r="J362" s="244">
        <v>686</v>
      </c>
      <c r="K362" s="239"/>
      <c r="L362" s="44"/>
      <c r="M362" s="239"/>
      <c r="N362" s="239"/>
      <c r="O362" s="244">
        <v>2220</v>
      </c>
      <c r="P362" s="244">
        <v>2220</v>
      </c>
      <c r="Q362" s="244">
        <v>2220</v>
      </c>
      <c r="R362" s="473">
        <v>1544</v>
      </c>
      <c r="S362" s="503">
        <f t="shared" si="10"/>
        <v>69.54954954954955</v>
      </c>
    </row>
    <row r="363" spans="1:19" ht="12.75">
      <c r="A363" s="7"/>
      <c r="B363" s="16"/>
      <c r="C363" s="205"/>
      <c r="D363" s="205"/>
      <c r="E363" s="205"/>
      <c r="F363" s="205"/>
      <c r="G363" s="205"/>
      <c r="H363" s="205"/>
      <c r="I363" s="383" t="s">
        <v>875</v>
      </c>
      <c r="J363" s="269">
        <f>J364+J366+J367</f>
        <v>2150</v>
      </c>
      <c r="K363" s="239"/>
      <c r="L363" s="44"/>
      <c r="M363" s="239"/>
      <c r="N363" s="239"/>
      <c r="O363" s="269">
        <f>O364+O366+O367</f>
        <v>2150</v>
      </c>
      <c r="P363" s="269">
        <f>P364+P366+P367</f>
        <v>3071</v>
      </c>
      <c r="Q363" s="269">
        <f>Q364+Q366+Q367</f>
        <v>22705</v>
      </c>
      <c r="R363" s="477">
        <f>R364+R366+R367</f>
        <v>1073</v>
      </c>
      <c r="S363" s="503">
        <f t="shared" si="10"/>
        <v>4.725831314688395</v>
      </c>
    </row>
    <row r="364" spans="1:19" ht="12.75">
      <c r="A364" s="7"/>
      <c r="B364" s="16"/>
      <c r="C364" s="205"/>
      <c r="D364" s="205"/>
      <c r="E364" s="205"/>
      <c r="F364" s="205"/>
      <c r="G364" s="205"/>
      <c r="H364" s="205"/>
      <c r="I364" s="390" t="s">
        <v>898</v>
      </c>
      <c r="J364" s="269">
        <v>300</v>
      </c>
      <c r="K364" s="239"/>
      <c r="L364" s="44"/>
      <c r="M364" s="239"/>
      <c r="N364" s="239"/>
      <c r="O364" s="269">
        <v>300</v>
      </c>
      <c r="P364" s="269">
        <v>300</v>
      </c>
      <c r="Q364" s="269">
        <v>300</v>
      </c>
      <c r="R364" s="477">
        <v>3</v>
      </c>
      <c r="S364" s="503">
        <f t="shared" si="10"/>
        <v>1</v>
      </c>
    </row>
    <row r="365" spans="1:19" ht="12.75" hidden="1">
      <c r="A365" s="7"/>
      <c r="B365" s="16"/>
      <c r="C365" s="205"/>
      <c r="D365" s="205"/>
      <c r="E365" s="205"/>
      <c r="F365" s="205"/>
      <c r="G365" s="205"/>
      <c r="H365" s="205"/>
      <c r="I365" s="329"/>
      <c r="J365" s="269"/>
      <c r="K365" s="239"/>
      <c r="L365" s="44"/>
      <c r="M365" s="239"/>
      <c r="N365" s="239"/>
      <c r="O365" s="269"/>
      <c r="P365" s="269"/>
      <c r="Q365" s="269"/>
      <c r="R365" s="477"/>
      <c r="S365" s="503" t="e">
        <f t="shared" si="10"/>
        <v>#DIV/0!</v>
      </c>
    </row>
    <row r="366" spans="1:19" ht="12.75">
      <c r="A366" s="7"/>
      <c r="B366" s="16"/>
      <c r="C366" s="205"/>
      <c r="D366" s="205"/>
      <c r="E366" s="205"/>
      <c r="F366" s="205"/>
      <c r="G366" s="205"/>
      <c r="H366" s="205"/>
      <c r="I366" s="329" t="s">
        <v>901</v>
      </c>
      <c r="J366" s="269">
        <v>1350</v>
      </c>
      <c r="K366" s="239"/>
      <c r="L366" s="44"/>
      <c r="M366" s="239"/>
      <c r="N366" s="239"/>
      <c r="O366" s="269">
        <v>1350</v>
      </c>
      <c r="P366" s="269">
        <v>2271</v>
      </c>
      <c r="Q366" s="269">
        <v>21905</v>
      </c>
      <c r="R366" s="477">
        <v>1033</v>
      </c>
      <c r="S366" s="503">
        <f t="shared" si="10"/>
        <v>4.715818306322758</v>
      </c>
    </row>
    <row r="367" spans="1:19" ht="12.75">
      <c r="A367" s="7"/>
      <c r="B367" s="16"/>
      <c r="C367" s="16"/>
      <c r="D367" s="16"/>
      <c r="E367" s="16"/>
      <c r="G367" s="16"/>
      <c r="H367" s="16"/>
      <c r="I367" s="329" t="s">
        <v>902</v>
      </c>
      <c r="J367" s="229">
        <v>500</v>
      </c>
      <c r="K367" s="239"/>
      <c r="L367" s="44"/>
      <c r="M367" s="239"/>
      <c r="N367" s="239"/>
      <c r="O367" s="229">
        <v>500</v>
      </c>
      <c r="P367" s="229">
        <v>500</v>
      </c>
      <c r="Q367" s="229">
        <v>500</v>
      </c>
      <c r="R367" s="470">
        <v>37</v>
      </c>
      <c r="S367" s="503">
        <f t="shared" si="10"/>
        <v>7.3999999999999995</v>
      </c>
    </row>
    <row r="368" spans="1:19" ht="12.75">
      <c r="A368" s="7"/>
      <c r="B368" s="16"/>
      <c r="C368" s="16"/>
      <c r="D368" s="16"/>
      <c r="E368" s="16"/>
      <c r="F368" s="11" t="s">
        <v>482</v>
      </c>
      <c r="G368" s="11"/>
      <c r="H368" s="11"/>
      <c r="I368" s="11"/>
      <c r="J368" s="239">
        <f>J346+J361</f>
        <v>140532</v>
      </c>
      <c r="K368" s="239"/>
      <c r="L368" s="44"/>
      <c r="M368" s="239"/>
      <c r="N368" s="239"/>
      <c r="O368" s="239">
        <f>O346+O361</f>
        <v>142363</v>
      </c>
      <c r="P368" s="239">
        <f>P346+P361</f>
        <v>146921</v>
      </c>
      <c r="Q368" s="239">
        <f>Q346+Q361</f>
        <v>168254</v>
      </c>
      <c r="R368" s="471">
        <f>R346+R361</f>
        <v>133619</v>
      </c>
      <c r="S368" s="503">
        <f t="shared" si="10"/>
        <v>79.41505105376395</v>
      </c>
    </row>
    <row r="369" spans="1:19" ht="12.75" hidden="1">
      <c r="A369" s="7"/>
      <c r="B369" s="16"/>
      <c r="C369" s="16"/>
      <c r="D369" s="16"/>
      <c r="E369" s="16"/>
      <c r="F369" s="11"/>
      <c r="G369" s="11"/>
      <c r="H369" s="11"/>
      <c r="I369" s="11"/>
      <c r="J369" s="239"/>
      <c r="K369" s="239"/>
      <c r="L369" s="44"/>
      <c r="M369" s="239"/>
      <c r="N369" s="239"/>
      <c r="O369" s="239"/>
      <c r="P369" s="239"/>
      <c r="Q369" s="239"/>
      <c r="R369" s="471"/>
      <c r="S369" s="503" t="e">
        <f t="shared" si="10"/>
        <v>#DIV/0!</v>
      </c>
    </row>
    <row r="370" spans="1:19" ht="12.75" hidden="1">
      <c r="A370" s="7"/>
      <c r="B370" s="16"/>
      <c r="C370" s="16"/>
      <c r="D370" s="16"/>
      <c r="E370" s="16"/>
      <c r="F370" s="11"/>
      <c r="G370" s="11"/>
      <c r="H370" s="11"/>
      <c r="I370" s="11"/>
      <c r="J370" s="239"/>
      <c r="K370" s="239"/>
      <c r="L370" s="44"/>
      <c r="M370" s="239"/>
      <c r="N370" s="239"/>
      <c r="O370" s="239"/>
      <c r="P370" s="239"/>
      <c r="Q370" s="239"/>
      <c r="R370" s="471"/>
      <c r="S370" s="503" t="e">
        <f t="shared" si="10"/>
        <v>#DIV/0!</v>
      </c>
    </row>
    <row r="371" spans="1:19" ht="12.75" hidden="1">
      <c r="A371" s="7"/>
      <c r="B371" s="16"/>
      <c r="C371" s="16"/>
      <c r="D371" s="16"/>
      <c r="E371" s="16"/>
      <c r="F371" s="11"/>
      <c r="G371" s="11"/>
      <c r="H371" s="11"/>
      <c r="I371" s="11"/>
      <c r="J371" s="229"/>
      <c r="K371" s="229"/>
      <c r="L371" s="44"/>
      <c r="M371" s="229"/>
      <c r="N371" s="229"/>
      <c r="O371" s="229"/>
      <c r="P371" s="229"/>
      <c r="Q371" s="229"/>
      <c r="R371" s="470"/>
      <c r="S371" s="503" t="e">
        <f t="shared" si="10"/>
        <v>#DIV/0!</v>
      </c>
    </row>
    <row r="372" spans="1:19" ht="12.75">
      <c r="A372" s="7"/>
      <c r="B372" s="16"/>
      <c r="C372" s="16"/>
      <c r="D372" s="16"/>
      <c r="E372" s="16"/>
      <c r="F372" s="11"/>
      <c r="G372" s="11"/>
      <c r="H372" s="11"/>
      <c r="I372" s="11"/>
      <c r="J372" s="229"/>
      <c r="K372" s="229"/>
      <c r="L372" s="44"/>
      <c r="M372" s="229"/>
      <c r="N372" s="229"/>
      <c r="O372" s="229"/>
      <c r="P372" s="229"/>
      <c r="Q372" s="229"/>
      <c r="R372" s="470"/>
      <c r="S372" s="503"/>
    </row>
    <row r="373" spans="1:19" s="15" customFormat="1" ht="15">
      <c r="A373" s="12"/>
      <c r="B373" s="12"/>
      <c r="C373" s="133"/>
      <c r="D373" s="133"/>
      <c r="E373" s="12" t="s">
        <v>755</v>
      </c>
      <c r="F373" s="133"/>
      <c r="G373" s="133"/>
      <c r="H373" s="133"/>
      <c r="I373" s="133"/>
      <c r="J373" s="206">
        <f>J368+J328</f>
        <v>271367</v>
      </c>
      <c r="K373" s="119"/>
      <c r="L373" s="48"/>
      <c r="M373" s="119"/>
      <c r="N373" s="119"/>
      <c r="O373" s="206">
        <f>O368+O328</f>
        <v>554272</v>
      </c>
      <c r="P373" s="206">
        <f>P368+P328</f>
        <v>589504</v>
      </c>
      <c r="Q373" s="206">
        <f>Q368+Q328</f>
        <v>627209</v>
      </c>
      <c r="R373" s="478">
        <f>R368+R328</f>
        <v>466547</v>
      </c>
      <c r="S373" s="503">
        <f t="shared" si="10"/>
        <v>74.38461501668503</v>
      </c>
    </row>
    <row r="374" spans="1:19" s="15" customFormat="1" ht="13.5">
      <c r="A374" s="45"/>
      <c r="B374" s="45"/>
      <c r="C374" s="45">
        <v>1</v>
      </c>
      <c r="D374" s="45"/>
      <c r="E374" s="45"/>
      <c r="F374" s="45"/>
      <c r="G374" s="45" t="s">
        <v>494</v>
      </c>
      <c r="H374" s="45"/>
      <c r="I374" s="45"/>
      <c r="J374" s="243">
        <f>J375+J377+J379+J383+J384+J389</f>
        <v>258835</v>
      </c>
      <c r="K374" s="119"/>
      <c r="L374" s="48"/>
      <c r="M374" s="119"/>
      <c r="N374" s="119"/>
      <c r="O374" s="243">
        <f>O375+O377+O379+O383+O384+O389</f>
        <v>290747</v>
      </c>
      <c r="P374" s="243">
        <f>P375+P377+P379+P383+P384+P389</f>
        <v>307135</v>
      </c>
      <c r="Q374" s="243">
        <f>Q375+Q377+Q379+Q383+Q384+Q389</f>
        <v>322618</v>
      </c>
      <c r="R374" s="479">
        <f>R375+R377+R379+R383+R384+R389</f>
        <v>271050</v>
      </c>
      <c r="S374" s="503">
        <f t="shared" si="10"/>
        <v>84.01577097372123</v>
      </c>
    </row>
    <row r="375" spans="1:19" s="15" customFormat="1" ht="12.75">
      <c r="A375" s="45"/>
      <c r="B375" s="45"/>
      <c r="C375" s="49"/>
      <c r="D375" s="46">
        <v>1</v>
      </c>
      <c r="E375" s="46"/>
      <c r="F375" s="46"/>
      <c r="G375" s="46"/>
      <c r="H375" s="46" t="s">
        <v>495</v>
      </c>
      <c r="I375" s="46"/>
      <c r="J375" s="66">
        <f>J337+J309</f>
        <v>26474</v>
      </c>
      <c r="K375" s="66"/>
      <c r="L375" s="48"/>
      <c r="M375" s="66"/>
      <c r="N375" s="66"/>
      <c r="O375" s="66">
        <f>O309</f>
        <v>26474</v>
      </c>
      <c r="P375" s="66">
        <f>P309</f>
        <v>30411</v>
      </c>
      <c r="Q375" s="66">
        <f>Q309</f>
        <v>30796</v>
      </c>
      <c r="R375" s="474">
        <f>R309</f>
        <v>29371</v>
      </c>
      <c r="S375" s="503">
        <f t="shared" si="10"/>
        <v>95.37277568515393</v>
      </c>
    </row>
    <row r="376" spans="1:19" s="15" customFormat="1" ht="12.75" hidden="1">
      <c r="A376" s="45"/>
      <c r="B376" s="45"/>
      <c r="C376" s="49"/>
      <c r="D376" s="46"/>
      <c r="E376" s="46"/>
      <c r="F376" s="46"/>
      <c r="G376" s="46"/>
      <c r="H376" s="46" t="s">
        <v>478</v>
      </c>
      <c r="I376" s="46" t="s">
        <v>496</v>
      </c>
      <c r="J376" s="66"/>
      <c r="K376" s="66"/>
      <c r="L376" s="48"/>
      <c r="M376" s="66"/>
      <c r="N376" s="66"/>
      <c r="O376" s="66"/>
      <c r="P376" s="66"/>
      <c r="Q376" s="66"/>
      <c r="R376" s="474"/>
      <c r="S376" s="503" t="e">
        <f t="shared" si="10"/>
        <v>#DIV/0!</v>
      </c>
    </row>
    <row r="377" spans="1:19" s="54" customFormat="1" ht="13.5" customHeight="1">
      <c r="A377" s="51"/>
      <c r="B377" s="51"/>
      <c r="C377" s="49"/>
      <c r="D377" s="46">
        <v>2</v>
      </c>
      <c r="E377" s="46"/>
      <c r="F377" s="46"/>
      <c r="G377" s="46"/>
      <c r="H377" s="46" t="s">
        <v>497</v>
      </c>
      <c r="I377" s="46"/>
      <c r="J377" s="66">
        <f>J338+J311</f>
        <v>4537</v>
      </c>
      <c r="K377" s="66"/>
      <c r="L377" s="53"/>
      <c r="M377" s="66"/>
      <c r="N377" s="66"/>
      <c r="O377" s="66">
        <f>O338+O311</f>
        <v>4537</v>
      </c>
      <c r="P377" s="66">
        <f>P338+P311</f>
        <v>5120</v>
      </c>
      <c r="Q377" s="66">
        <f>Q338+Q311</f>
        <v>5105</v>
      </c>
      <c r="R377" s="474">
        <f>R338+R311</f>
        <v>4556</v>
      </c>
      <c r="S377" s="503">
        <f t="shared" si="10"/>
        <v>89.24583741429971</v>
      </c>
    </row>
    <row r="378" spans="1:19" s="54" customFormat="1" ht="13.5" customHeight="1" hidden="1">
      <c r="A378" s="51"/>
      <c r="B378" s="51"/>
      <c r="C378" s="49"/>
      <c r="D378" s="46"/>
      <c r="E378" s="46"/>
      <c r="F378" s="46"/>
      <c r="G378" s="46"/>
      <c r="H378" s="46" t="s">
        <v>478</v>
      </c>
      <c r="I378" s="46" t="s">
        <v>496</v>
      </c>
      <c r="J378" s="66"/>
      <c r="K378" s="66"/>
      <c r="L378" s="53"/>
      <c r="M378" s="66"/>
      <c r="N378" s="66"/>
      <c r="O378" s="66"/>
      <c r="P378" s="66"/>
      <c r="Q378" s="66"/>
      <c r="R378" s="474"/>
      <c r="S378" s="503" t="e">
        <f t="shared" si="10"/>
        <v>#DIV/0!</v>
      </c>
    </row>
    <row r="379" spans="1:19" s="54" customFormat="1" ht="13.5">
      <c r="A379" s="51"/>
      <c r="B379" s="51"/>
      <c r="C379" s="49"/>
      <c r="D379" s="46">
        <v>3</v>
      </c>
      <c r="E379" s="46"/>
      <c r="F379" s="46"/>
      <c r="G379" s="46"/>
      <c r="H379" s="46" t="s">
        <v>498</v>
      </c>
      <c r="I379" s="46"/>
      <c r="J379" s="66">
        <f>J339+J313</f>
        <v>46403</v>
      </c>
      <c r="K379" s="66"/>
      <c r="L379" s="53"/>
      <c r="M379" s="66"/>
      <c r="N379" s="66"/>
      <c r="O379" s="66">
        <f aca="true" t="shared" si="13" ref="O379:P381">O313</f>
        <v>58056</v>
      </c>
      <c r="P379" s="66">
        <f t="shared" si="13"/>
        <v>66136</v>
      </c>
      <c r="Q379" s="66">
        <f aca="true" t="shared" si="14" ref="Q379:R381">Q313</f>
        <v>67170</v>
      </c>
      <c r="R379" s="474">
        <f t="shared" si="14"/>
        <v>49842</v>
      </c>
      <c r="S379" s="503">
        <f t="shared" si="10"/>
        <v>74.20276909334524</v>
      </c>
    </row>
    <row r="380" spans="1:19" s="54" customFormat="1" ht="13.5">
      <c r="A380" s="51"/>
      <c r="B380" s="51"/>
      <c r="C380" s="49"/>
      <c r="D380" s="46"/>
      <c r="E380" s="46"/>
      <c r="F380" s="46"/>
      <c r="G380" s="46"/>
      <c r="H380" s="46" t="s">
        <v>478</v>
      </c>
      <c r="I380" s="46" t="s">
        <v>499</v>
      </c>
      <c r="J380" s="66">
        <f>J314</f>
        <v>3900</v>
      </c>
      <c r="K380" s="66"/>
      <c r="L380" s="53"/>
      <c r="M380" s="66"/>
      <c r="N380" s="66"/>
      <c r="O380" s="66">
        <f t="shared" si="13"/>
        <v>3900</v>
      </c>
      <c r="P380" s="66">
        <f t="shared" si="13"/>
        <v>3900</v>
      </c>
      <c r="Q380" s="66">
        <f t="shared" si="14"/>
        <v>3900</v>
      </c>
      <c r="R380" s="474">
        <f t="shared" si="14"/>
        <v>3175</v>
      </c>
      <c r="S380" s="503">
        <f t="shared" si="10"/>
        <v>81.41025641025641</v>
      </c>
    </row>
    <row r="381" spans="1:19" s="54" customFormat="1" ht="13.5">
      <c r="A381" s="51"/>
      <c r="B381" s="51"/>
      <c r="C381" s="49"/>
      <c r="D381" s="46"/>
      <c r="E381" s="46"/>
      <c r="F381" s="46"/>
      <c r="G381" s="46"/>
      <c r="H381" s="46"/>
      <c r="I381" s="46" t="s">
        <v>500</v>
      </c>
      <c r="J381" s="66">
        <f>J315</f>
        <v>8343</v>
      </c>
      <c r="K381" s="66"/>
      <c r="L381" s="53"/>
      <c r="M381" s="66"/>
      <c r="N381" s="66"/>
      <c r="O381" s="66">
        <f t="shared" si="13"/>
        <v>8343</v>
      </c>
      <c r="P381" s="66">
        <f t="shared" si="13"/>
        <v>8343</v>
      </c>
      <c r="Q381" s="66">
        <f t="shared" si="14"/>
        <v>8343</v>
      </c>
      <c r="R381" s="474">
        <f t="shared" si="14"/>
        <v>7958</v>
      </c>
      <c r="S381" s="503">
        <f t="shared" si="10"/>
        <v>95.38535299053098</v>
      </c>
    </row>
    <row r="382" spans="1:19" s="54" customFormat="1" ht="13.5" hidden="1">
      <c r="A382" s="51"/>
      <c r="B382" s="51"/>
      <c r="C382" s="49"/>
      <c r="D382" s="46"/>
      <c r="E382" s="46"/>
      <c r="F382" s="46"/>
      <c r="G382" s="46"/>
      <c r="H382" s="46"/>
      <c r="I382" s="46"/>
      <c r="J382" s="66"/>
      <c r="K382" s="66"/>
      <c r="L382" s="53"/>
      <c r="M382" s="66"/>
      <c r="N382" s="66"/>
      <c r="O382" s="66"/>
      <c r="P382" s="66"/>
      <c r="Q382" s="66"/>
      <c r="R382" s="474"/>
      <c r="S382" s="503" t="e">
        <f t="shared" si="10"/>
        <v>#DIV/0!</v>
      </c>
    </row>
    <row r="383" spans="1:19" s="54" customFormat="1" ht="13.5">
      <c r="A383" s="51"/>
      <c r="B383" s="51"/>
      <c r="C383" s="49"/>
      <c r="D383" s="46">
        <v>4</v>
      </c>
      <c r="E383" s="46"/>
      <c r="F383" s="46"/>
      <c r="G383" s="46"/>
      <c r="H383" s="772" t="s">
        <v>870</v>
      </c>
      <c r="I383" s="773"/>
      <c r="J383" s="66">
        <f>J316</f>
        <v>26225</v>
      </c>
      <c r="K383" s="66"/>
      <c r="L383" s="53"/>
      <c r="M383" s="66"/>
      <c r="N383" s="66"/>
      <c r="O383" s="66">
        <f>O316</f>
        <v>26601</v>
      </c>
      <c r="P383" s="66">
        <f>P316</f>
        <v>26601</v>
      </c>
      <c r="Q383" s="66">
        <f>Q316</f>
        <v>28459</v>
      </c>
      <c r="R383" s="474">
        <f>R316</f>
        <v>26481</v>
      </c>
      <c r="S383" s="503">
        <f t="shared" si="10"/>
        <v>93.04965037422257</v>
      </c>
    </row>
    <row r="384" spans="1:19" s="54" customFormat="1" ht="13.5">
      <c r="A384" s="51"/>
      <c r="B384" s="51"/>
      <c r="C384" s="49"/>
      <c r="D384" s="46">
        <v>5</v>
      </c>
      <c r="E384" s="46"/>
      <c r="F384" s="46"/>
      <c r="G384" s="46"/>
      <c r="H384" s="772" t="s">
        <v>871</v>
      </c>
      <c r="I384" s="773"/>
      <c r="J384" s="66">
        <f>J385+J386</f>
        <v>17500</v>
      </c>
      <c r="K384" s="66"/>
      <c r="L384" s="53"/>
      <c r="M384" s="66"/>
      <c r="N384" s="66"/>
      <c r="O384" s="66">
        <f>O385+O386+O387+O388</f>
        <v>37086</v>
      </c>
      <c r="P384" s="66">
        <f>P385+P386+P387+P388</f>
        <v>37237</v>
      </c>
      <c r="Q384" s="66">
        <f>Q385+Q386+Q387+Q388</f>
        <v>47759</v>
      </c>
      <c r="R384" s="474">
        <f>R385+R386+R387+R388</f>
        <v>29798</v>
      </c>
      <c r="S384" s="503">
        <f t="shared" si="10"/>
        <v>62.392428652191214</v>
      </c>
    </row>
    <row r="385" spans="1:19" s="54" customFormat="1" ht="13.5">
      <c r="A385" s="51"/>
      <c r="B385" s="51"/>
      <c r="C385" s="49"/>
      <c r="D385" s="46"/>
      <c r="E385" s="46"/>
      <c r="F385" s="46"/>
      <c r="G385" s="46"/>
      <c r="H385" s="382" t="s">
        <v>478</v>
      </c>
      <c r="I385" s="387" t="s">
        <v>872</v>
      </c>
      <c r="J385" s="66">
        <f>J318</f>
        <v>14498</v>
      </c>
      <c r="K385" s="66"/>
      <c r="L385" s="53"/>
      <c r="M385" s="66"/>
      <c r="N385" s="66"/>
      <c r="O385" s="66">
        <f aca="true" t="shared" si="15" ref="O385:P388">O318</f>
        <v>15336</v>
      </c>
      <c r="P385" s="66">
        <f t="shared" si="15"/>
        <v>15336</v>
      </c>
      <c r="Q385" s="66">
        <f aca="true" t="shared" si="16" ref="Q385:R388">Q318</f>
        <v>22387</v>
      </c>
      <c r="R385" s="474">
        <f t="shared" si="16"/>
        <v>22657</v>
      </c>
      <c r="S385" s="503">
        <f t="shared" si="10"/>
        <v>101.20605708670209</v>
      </c>
    </row>
    <row r="386" spans="1:19" s="54" customFormat="1" ht="13.5">
      <c r="A386" s="51"/>
      <c r="B386" s="51"/>
      <c r="C386" s="49"/>
      <c r="D386" s="46"/>
      <c r="E386" s="46"/>
      <c r="F386" s="46"/>
      <c r="G386" s="46"/>
      <c r="H386" s="382"/>
      <c r="I386" s="376" t="s">
        <v>873</v>
      </c>
      <c r="J386" s="66">
        <f>J319</f>
        <v>3002</v>
      </c>
      <c r="K386" s="66"/>
      <c r="L386" s="53"/>
      <c r="M386" s="66"/>
      <c r="N386" s="66"/>
      <c r="O386" s="66">
        <f t="shared" si="15"/>
        <v>3155</v>
      </c>
      <c r="P386" s="66">
        <f t="shared" si="15"/>
        <v>3155</v>
      </c>
      <c r="Q386" s="66">
        <f t="shared" si="16"/>
        <v>3155</v>
      </c>
      <c r="R386" s="474">
        <f t="shared" si="16"/>
        <v>2796</v>
      </c>
      <c r="S386" s="503">
        <f t="shared" si="10"/>
        <v>88.62123613312203</v>
      </c>
    </row>
    <row r="387" spans="1:19" s="54" customFormat="1" ht="26.25">
      <c r="A387" s="51"/>
      <c r="B387" s="51"/>
      <c r="C387" s="49"/>
      <c r="D387" s="46"/>
      <c r="E387" s="46"/>
      <c r="F387" s="46"/>
      <c r="G387" s="46"/>
      <c r="H387" s="382"/>
      <c r="I387" s="329" t="s">
        <v>1012</v>
      </c>
      <c r="J387" s="66">
        <v>0</v>
      </c>
      <c r="K387" s="66"/>
      <c r="L387" s="53"/>
      <c r="M387" s="66"/>
      <c r="N387" s="66"/>
      <c r="O387" s="66">
        <f t="shared" si="15"/>
        <v>4683</v>
      </c>
      <c r="P387" s="66">
        <f t="shared" si="15"/>
        <v>4683</v>
      </c>
      <c r="Q387" s="66">
        <f t="shared" si="16"/>
        <v>4683</v>
      </c>
      <c r="R387" s="474">
        <f t="shared" si="16"/>
        <v>4345</v>
      </c>
      <c r="S387" s="503">
        <f t="shared" si="10"/>
        <v>92.78240444159727</v>
      </c>
    </row>
    <row r="388" spans="1:19" s="54" customFormat="1" ht="13.5">
      <c r="A388" s="51"/>
      <c r="B388" s="51"/>
      <c r="C388" s="49"/>
      <c r="D388" s="46"/>
      <c r="E388" s="46"/>
      <c r="F388" s="46"/>
      <c r="G388" s="46"/>
      <c r="H388" s="382"/>
      <c r="I388" s="221" t="s">
        <v>1013</v>
      </c>
      <c r="J388" s="66">
        <v>0</v>
      </c>
      <c r="K388" s="66"/>
      <c r="L388" s="53"/>
      <c r="M388" s="66"/>
      <c r="N388" s="66"/>
      <c r="O388" s="66">
        <f t="shared" si="15"/>
        <v>13912</v>
      </c>
      <c r="P388" s="66">
        <f t="shared" si="15"/>
        <v>14063</v>
      </c>
      <c r="Q388" s="66">
        <f t="shared" si="16"/>
        <v>17534</v>
      </c>
      <c r="R388" s="474">
        <f t="shared" si="16"/>
        <v>0</v>
      </c>
      <c r="S388" s="503">
        <f t="shared" si="10"/>
        <v>0</v>
      </c>
    </row>
    <row r="389" spans="1:19" s="54" customFormat="1" ht="13.5">
      <c r="A389" s="51"/>
      <c r="B389" s="51"/>
      <c r="C389" s="49"/>
      <c r="D389" s="16">
        <v>6</v>
      </c>
      <c r="E389" s="16"/>
      <c r="F389" s="11"/>
      <c r="G389" s="205"/>
      <c r="H389" s="772" t="s">
        <v>874</v>
      </c>
      <c r="I389" s="773"/>
      <c r="J389" s="66">
        <f>J390</f>
        <v>137696</v>
      </c>
      <c r="K389" s="66"/>
      <c r="L389" s="53"/>
      <c r="M389" s="66"/>
      <c r="N389" s="66"/>
      <c r="O389" s="66">
        <f>O390</f>
        <v>137993</v>
      </c>
      <c r="P389" s="66">
        <f>P390</f>
        <v>141630</v>
      </c>
      <c r="Q389" s="66">
        <f>Q390</f>
        <v>143329</v>
      </c>
      <c r="R389" s="474">
        <f>R390</f>
        <v>131002</v>
      </c>
      <c r="S389" s="503">
        <f t="shared" si="10"/>
        <v>91.39950742696871</v>
      </c>
    </row>
    <row r="390" spans="1:19" s="54" customFormat="1" ht="13.5">
      <c r="A390" s="51"/>
      <c r="B390" s="51"/>
      <c r="C390" s="49"/>
      <c r="D390" s="16"/>
      <c r="E390" s="16"/>
      <c r="F390" s="11"/>
      <c r="G390" s="205"/>
      <c r="H390" s="382"/>
      <c r="I390" s="383" t="s">
        <v>875</v>
      </c>
      <c r="J390" s="66">
        <f>J347</f>
        <v>137696</v>
      </c>
      <c r="K390" s="66"/>
      <c r="L390" s="53"/>
      <c r="M390" s="66"/>
      <c r="N390" s="66"/>
      <c r="O390" s="66">
        <f>O347</f>
        <v>137993</v>
      </c>
      <c r="P390" s="66">
        <f>P347</f>
        <v>141630</v>
      </c>
      <c r="Q390" s="66">
        <f>Q347</f>
        <v>143329</v>
      </c>
      <c r="R390" s="474">
        <f>R347</f>
        <v>131002</v>
      </c>
      <c r="S390" s="503">
        <f t="shared" si="10"/>
        <v>91.39950742696871</v>
      </c>
    </row>
    <row r="391" spans="1:19" ht="12.75" customHeight="1">
      <c r="A391" s="46"/>
      <c r="B391" s="46"/>
      <c r="C391" s="45">
        <v>2</v>
      </c>
      <c r="D391" s="45"/>
      <c r="E391" s="45"/>
      <c r="F391" s="45"/>
      <c r="G391" s="45" t="s">
        <v>868</v>
      </c>
      <c r="H391" s="45"/>
      <c r="I391" s="45"/>
      <c r="J391" s="120">
        <f>J392+J393+J396</f>
        <v>12532</v>
      </c>
      <c r="K391" s="120"/>
      <c r="L391" s="53"/>
      <c r="M391" s="120"/>
      <c r="N391" s="120"/>
      <c r="O391" s="120">
        <f>O392+O393+O396+O399+O394</f>
        <v>263525</v>
      </c>
      <c r="P391" s="120">
        <f>P392+P393+P396+P399+P394</f>
        <v>282369</v>
      </c>
      <c r="Q391" s="120">
        <f>Q392+Q393+Q396+Q399+Q394</f>
        <v>304591</v>
      </c>
      <c r="R391" s="480">
        <f>R392+R393+R396+R399+R394</f>
        <v>195497</v>
      </c>
      <c r="S391" s="503">
        <f t="shared" si="10"/>
        <v>64.18344599807611</v>
      </c>
    </row>
    <row r="392" spans="1:19" ht="12.75" customHeight="1">
      <c r="A392" s="46"/>
      <c r="B392" s="46"/>
      <c r="C392" s="45"/>
      <c r="D392" s="46">
        <v>1</v>
      </c>
      <c r="E392" s="45"/>
      <c r="F392" s="45"/>
      <c r="G392" s="45"/>
      <c r="H392" s="46" t="s">
        <v>505</v>
      </c>
      <c r="I392" s="45"/>
      <c r="J392" s="66">
        <f>J323</f>
        <v>5902</v>
      </c>
      <c r="K392" s="66"/>
      <c r="L392" s="56"/>
      <c r="M392" s="66"/>
      <c r="N392" s="66"/>
      <c r="O392" s="66">
        <f aca="true" t="shared" si="17" ref="O392:P394">O323</f>
        <v>247390</v>
      </c>
      <c r="P392" s="66">
        <f t="shared" si="17"/>
        <v>259249</v>
      </c>
      <c r="Q392" s="66">
        <f aca="true" t="shared" si="18" ref="Q392:R394">Q323</f>
        <v>265370</v>
      </c>
      <c r="R392" s="474">
        <f t="shared" si="18"/>
        <v>184175</v>
      </c>
      <c r="S392" s="503">
        <f t="shared" si="10"/>
        <v>69.40309756189471</v>
      </c>
    </row>
    <row r="393" spans="1:19" ht="12.75">
      <c r="A393" s="46"/>
      <c r="B393" s="46"/>
      <c r="C393" s="49"/>
      <c r="D393" s="46">
        <v>2</v>
      </c>
      <c r="E393" s="46"/>
      <c r="F393" s="46"/>
      <c r="G393" s="46"/>
      <c r="H393" s="46" t="s">
        <v>504</v>
      </c>
      <c r="I393" s="46"/>
      <c r="J393" s="66">
        <f>J324</f>
        <v>3794</v>
      </c>
      <c r="K393" s="66"/>
      <c r="L393" s="53"/>
      <c r="M393" s="66"/>
      <c r="N393" s="66"/>
      <c r="O393" s="66">
        <f t="shared" si="17"/>
        <v>3794</v>
      </c>
      <c r="P393" s="66">
        <f t="shared" si="17"/>
        <v>4860</v>
      </c>
      <c r="Q393" s="66">
        <f t="shared" si="18"/>
        <v>3301</v>
      </c>
      <c r="R393" s="474">
        <f t="shared" si="18"/>
        <v>1720</v>
      </c>
      <c r="S393" s="503">
        <f t="shared" si="10"/>
        <v>52.10542259921236</v>
      </c>
    </row>
    <row r="394" spans="1:19" ht="12.75">
      <c r="A394" s="46"/>
      <c r="B394" s="46"/>
      <c r="C394" s="45"/>
      <c r="D394" s="45">
        <v>3</v>
      </c>
      <c r="E394" s="45"/>
      <c r="F394" s="45"/>
      <c r="G394" s="45"/>
      <c r="H394" s="46" t="s">
        <v>1016</v>
      </c>
      <c r="I394" s="45"/>
      <c r="J394" s="66">
        <f>J183</f>
        <v>0</v>
      </c>
      <c r="K394" s="66"/>
      <c r="L394" s="56"/>
      <c r="M394" s="66"/>
      <c r="N394" s="66"/>
      <c r="O394" s="66">
        <f t="shared" si="17"/>
        <v>3910</v>
      </c>
      <c r="P394" s="66">
        <f t="shared" si="17"/>
        <v>10895</v>
      </c>
      <c r="Q394" s="66">
        <f t="shared" si="18"/>
        <v>10895</v>
      </c>
      <c r="R394" s="474">
        <f t="shared" si="18"/>
        <v>6985</v>
      </c>
      <c r="S394" s="503">
        <f aca="true" t="shared" si="19" ref="S394:S457">R394/Q394*100</f>
        <v>64.11197797154658</v>
      </c>
    </row>
    <row r="395" spans="1:19" ht="12.75" hidden="1">
      <c r="A395" s="46"/>
      <c r="B395" s="46"/>
      <c r="C395" s="49"/>
      <c r="D395" s="16">
        <v>3</v>
      </c>
      <c r="E395" s="16"/>
      <c r="F395" s="16"/>
      <c r="G395" s="16"/>
      <c r="H395" s="16"/>
      <c r="I395" s="16"/>
      <c r="J395" s="66"/>
      <c r="K395" s="66"/>
      <c r="L395" s="53"/>
      <c r="M395" s="66"/>
      <c r="N395" s="66"/>
      <c r="O395" s="66"/>
      <c r="P395" s="66"/>
      <c r="Q395" s="66"/>
      <c r="R395" s="474"/>
      <c r="S395" s="503" t="e">
        <f t="shared" si="19"/>
        <v>#DIV/0!</v>
      </c>
    </row>
    <row r="396" spans="1:19" ht="12.75" customHeight="1">
      <c r="A396" s="46"/>
      <c r="B396" s="46"/>
      <c r="C396" s="45"/>
      <c r="D396" s="45">
        <v>4</v>
      </c>
      <c r="E396" s="45"/>
      <c r="F396" s="45"/>
      <c r="G396" s="45"/>
      <c r="H396" s="772" t="s">
        <v>874</v>
      </c>
      <c r="I396" s="773"/>
      <c r="J396" s="199">
        <f>J397+J398</f>
        <v>2836</v>
      </c>
      <c r="K396" s="206"/>
      <c r="L396" s="56"/>
      <c r="M396" s="206"/>
      <c r="N396" s="206"/>
      <c r="O396" s="199">
        <f>O397+O398</f>
        <v>4370</v>
      </c>
      <c r="P396" s="199">
        <f>P397+P398</f>
        <v>5291</v>
      </c>
      <c r="Q396" s="199">
        <f>Q397+Q398</f>
        <v>24925</v>
      </c>
      <c r="R396" s="481">
        <f>R397+R398</f>
        <v>2617</v>
      </c>
      <c r="S396" s="503">
        <f t="shared" si="19"/>
        <v>10.49949849548646</v>
      </c>
    </row>
    <row r="397" spans="1:19" ht="12.75" customHeight="1">
      <c r="A397" s="46"/>
      <c r="B397" s="46"/>
      <c r="C397" s="49"/>
      <c r="D397" s="49"/>
      <c r="E397" s="49">
        <v>1</v>
      </c>
      <c r="F397" s="49"/>
      <c r="G397" s="49"/>
      <c r="H397" s="49"/>
      <c r="I397" s="378" t="s">
        <v>877</v>
      </c>
      <c r="J397" s="66">
        <f>J362</f>
        <v>686</v>
      </c>
      <c r="K397" s="66"/>
      <c r="L397" s="56"/>
      <c r="M397" s="66"/>
      <c r="N397" s="66"/>
      <c r="O397" s="66">
        <f aca="true" t="shared" si="20" ref="O397:Q398">O362</f>
        <v>2220</v>
      </c>
      <c r="P397" s="66">
        <f t="shared" si="20"/>
        <v>2220</v>
      </c>
      <c r="Q397" s="66">
        <f t="shared" si="20"/>
        <v>2220</v>
      </c>
      <c r="R397" s="474">
        <f>R362</f>
        <v>1544</v>
      </c>
      <c r="S397" s="503">
        <f t="shared" si="19"/>
        <v>69.54954954954955</v>
      </c>
    </row>
    <row r="398" spans="1:19" ht="12.75">
      <c r="A398" s="46"/>
      <c r="B398" s="46"/>
      <c r="C398" s="49"/>
      <c r="D398" s="49"/>
      <c r="E398" s="49">
        <v>2</v>
      </c>
      <c r="F398" s="49"/>
      <c r="G398" s="49"/>
      <c r="H398" s="241"/>
      <c r="I398" s="383" t="s">
        <v>875</v>
      </c>
      <c r="J398" s="66">
        <f>J363</f>
        <v>2150</v>
      </c>
      <c r="K398" s="66"/>
      <c r="L398" s="56"/>
      <c r="M398" s="66"/>
      <c r="N398" s="66"/>
      <c r="O398" s="66">
        <f t="shared" si="20"/>
        <v>2150</v>
      </c>
      <c r="P398" s="66">
        <f t="shared" si="20"/>
        <v>3071</v>
      </c>
      <c r="Q398" s="66">
        <f t="shared" si="20"/>
        <v>22705</v>
      </c>
      <c r="R398" s="474">
        <f>R363</f>
        <v>1073</v>
      </c>
      <c r="S398" s="503">
        <f t="shared" si="19"/>
        <v>4.725831314688395</v>
      </c>
    </row>
    <row r="399" spans="1:19" ht="12.75">
      <c r="A399" s="46"/>
      <c r="B399" s="46"/>
      <c r="C399" s="49"/>
      <c r="D399" s="46">
        <v>5</v>
      </c>
      <c r="E399" s="46"/>
      <c r="F399" s="46"/>
      <c r="G399" s="46"/>
      <c r="H399" s="46" t="s">
        <v>1013</v>
      </c>
      <c r="I399" s="240"/>
      <c r="J399" s="226">
        <v>0</v>
      </c>
      <c r="K399" s="226"/>
      <c r="L399" s="56"/>
      <c r="M399" s="226"/>
      <c r="N399" s="226"/>
      <c r="O399" s="226">
        <f>O326</f>
        <v>4061</v>
      </c>
      <c r="P399" s="226">
        <f>P326</f>
        <v>2074</v>
      </c>
      <c r="Q399" s="226">
        <f>Q326</f>
        <v>100</v>
      </c>
      <c r="R399" s="482">
        <f>R326</f>
        <v>0</v>
      </c>
      <c r="S399" s="503">
        <f t="shared" si="19"/>
        <v>0</v>
      </c>
    </row>
    <row r="400" spans="1:19" ht="12.75" hidden="1">
      <c r="A400" s="46"/>
      <c r="B400" s="46"/>
      <c r="C400" s="49"/>
      <c r="D400" s="46"/>
      <c r="E400" s="46"/>
      <c r="F400" s="46"/>
      <c r="G400" s="46"/>
      <c r="H400" s="16"/>
      <c r="I400" s="240"/>
      <c r="J400" s="66">
        <f>J135</f>
        <v>0</v>
      </c>
      <c r="K400" s="226"/>
      <c r="L400" s="56"/>
      <c r="M400" s="226"/>
      <c r="N400" s="226"/>
      <c r="O400" s="66">
        <f>O135</f>
        <v>0</v>
      </c>
      <c r="P400" s="66">
        <f>P135</f>
        <v>0</v>
      </c>
      <c r="Q400" s="66">
        <f>Q135</f>
        <v>0</v>
      </c>
      <c r="R400" s="474">
        <f>R135</f>
        <v>0</v>
      </c>
      <c r="S400" s="503" t="e">
        <f t="shared" si="19"/>
        <v>#DIV/0!</v>
      </c>
    </row>
    <row r="401" spans="1:19" ht="12.75" hidden="1">
      <c r="A401" s="46"/>
      <c r="B401" s="46"/>
      <c r="C401" s="249"/>
      <c r="D401" s="46"/>
      <c r="E401" s="46"/>
      <c r="F401" s="46"/>
      <c r="G401" s="205"/>
      <c r="H401" s="240"/>
      <c r="I401" s="46"/>
      <c r="J401" s="199">
        <f>J346</f>
        <v>137696</v>
      </c>
      <c r="K401" s="66"/>
      <c r="L401" s="56"/>
      <c r="M401" s="66"/>
      <c r="N401" s="66"/>
      <c r="O401" s="199">
        <f>O346</f>
        <v>137993</v>
      </c>
      <c r="P401" s="199">
        <f>P346</f>
        <v>141630</v>
      </c>
      <c r="Q401" s="199">
        <f>Q346</f>
        <v>143329</v>
      </c>
      <c r="R401" s="481">
        <f>R346</f>
        <v>131002</v>
      </c>
      <c r="S401" s="503">
        <f t="shared" si="19"/>
        <v>91.39950742696871</v>
      </c>
    </row>
    <row r="402" spans="1:19" ht="12.75">
      <c r="A402" s="46"/>
      <c r="B402" s="46"/>
      <c r="C402" s="46"/>
      <c r="D402" s="46"/>
      <c r="E402" s="46"/>
      <c r="F402" s="45" t="s">
        <v>482</v>
      </c>
      <c r="G402" s="46"/>
      <c r="H402" s="46"/>
      <c r="I402" s="46"/>
      <c r="J402" s="119">
        <f>J374+J391</f>
        <v>271367</v>
      </c>
      <c r="K402" s="119"/>
      <c r="L402" s="53"/>
      <c r="M402" s="119"/>
      <c r="N402" s="119"/>
      <c r="O402" s="119">
        <f>O374+O391</f>
        <v>554272</v>
      </c>
      <c r="P402" s="119">
        <f>P374+P391</f>
        <v>589504</v>
      </c>
      <c r="Q402" s="119">
        <f>Q374+Q391</f>
        <v>627209</v>
      </c>
      <c r="R402" s="483">
        <f>R374+R391</f>
        <v>466547</v>
      </c>
      <c r="S402" s="503">
        <f t="shared" si="19"/>
        <v>74.38461501668503</v>
      </c>
    </row>
    <row r="403" spans="1:19" ht="12.75" hidden="1">
      <c r="A403" s="46"/>
      <c r="B403" s="46"/>
      <c r="C403" s="46"/>
      <c r="D403" s="46"/>
      <c r="E403" s="46"/>
      <c r="F403" s="45"/>
      <c r="G403" s="16" t="s">
        <v>606</v>
      </c>
      <c r="H403" s="11"/>
      <c r="I403" s="11"/>
      <c r="J403" s="57"/>
      <c r="K403" s="57"/>
      <c r="L403" s="53"/>
      <c r="M403" s="57"/>
      <c r="N403" s="57"/>
      <c r="O403" s="57"/>
      <c r="P403" s="57"/>
      <c r="Q403" s="57"/>
      <c r="R403" s="484"/>
      <c r="S403" s="503" t="e">
        <f t="shared" si="19"/>
        <v>#DIV/0!</v>
      </c>
    </row>
    <row r="404" spans="1:19" ht="12.75" hidden="1">
      <c r="A404" s="46"/>
      <c r="B404" s="46"/>
      <c r="C404" s="46"/>
      <c r="D404" s="46"/>
      <c r="E404" s="46"/>
      <c r="F404" s="45"/>
      <c r="G404" s="16" t="s">
        <v>607</v>
      </c>
      <c r="H404" s="46"/>
      <c r="I404" s="46"/>
      <c r="J404" s="57"/>
      <c r="K404" s="57"/>
      <c r="L404" s="53"/>
      <c r="M404" s="57"/>
      <c r="N404" s="57"/>
      <c r="O404" s="57"/>
      <c r="P404" s="57"/>
      <c r="Q404" s="57"/>
      <c r="R404" s="484"/>
      <c r="S404" s="503" t="e">
        <f t="shared" si="19"/>
        <v>#DIV/0!</v>
      </c>
    </row>
    <row r="405" spans="1:19" ht="12.75" hidden="1">
      <c r="A405" s="46"/>
      <c r="B405" s="46"/>
      <c r="C405" s="46"/>
      <c r="D405" s="46"/>
      <c r="E405" s="46"/>
      <c r="F405" s="46"/>
      <c r="G405" s="46" t="s">
        <v>608</v>
      </c>
      <c r="H405" s="46"/>
      <c r="I405" s="46"/>
      <c r="J405" s="57"/>
      <c r="K405" s="57"/>
      <c r="L405" s="58"/>
      <c r="M405" s="57"/>
      <c r="N405" s="57"/>
      <c r="O405" s="57"/>
      <c r="P405" s="57"/>
      <c r="Q405" s="57"/>
      <c r="R405" s="484"/>
      <c r="S405" s="503" t="e">
        <f t="shared" si="19"/>
        <v>#DIV/0!</v>
      </c>
    </row>
    <row r="406" spans="1:19" ht="12.75" hidden="1">
      <c r="A406" s="46"/>
      <c r="B406" s="46"/>
      <c r="C406" s="46"/>
      <c r="D406" s="46"/>
      <c r="E406" s="46"/>
      <c r="F406" s="46"/>
      <c r="G406" s="46" t="s">
        <v>609</v>
      </c>
      <c r="H406" s="46"/>
      <c r="I406" s="46"/>
      <c r="J406" s="57"/>
      <c r="K406" s="57"/>
      <c r="L406" s="59"/>
      <c r="M406" s="57"/>
      <c r="N406" s="57"/>
      <c r="O406" s="57"/>
      <c r="P406" s="57"/>
      <c r="Q406" s="57"/>
      <c r="R406" s="484"/>
      <c r="S406" s="503" t="e">
        <f t="shared" si="19"/>
        <v>#DIV/0!</v>
      </c>
    </row>
    <row r="407" spans="1:19" ht="12.75" customHeight="1" hidden="1">
      <c r="A407" s="46"/>
      <c r="B407" s="46"/>
      <c r="C407" s="46"/>
      <c r="D407" s="46"/>
      <c r="E407" s="46"/>
      <c r="F407" s="46"/>
      <c r="G407" s="46" t="s">
        <v>610</v>
      </c>
      <c r="H407" s="46"/>
      <c r="I407" s="46"/>
      <c r="J407" s="57"/>
      <c r="K407" s="57"/>
      <c r="L407" s="60"/>
      <c r="M407" s="57"/>
      <c r="N407" s="57"/>
      <c r="O407" s="57"/>
      <c r="P407" s="57"/>
      <c r="Q407" s="57"/>
      <c r="R407" s="484"/>
      <c r="S407" s="503" t="e">
        <f t="shared" si="19"/>
        <v>#DIV/0!</v>
      </c>
    </row>
    <row r="408" spans="1:19" ht="12.75" customHeight="1" hidden="1">
      <c r="A408" s="46"/>
      <c r="B408" s="46"/>
      <c r="C408" s="46"/>
      <c r="D408" s="46"/>
      <c r="E408" s="46"/>
      <c r="F408" s="46"/>
      <c r="G408" s="46" t="s">
        <v>611</v>
      </c>
      <c r="H408" s="46"/>
      <c r="I408" s="46"/>
      <c r="J408" s="57"/>
      <c r="K408" s="57"/>
      <c r="L408" s="60"/>
      <c r="M408" s="57"/>
      <c r="N408" s="57"/>
      <c r="O408" s="57"/>
      <c r="P408" s="57"/>
      <c r="Q408" s="57"/>
      <c r="R408" s="484"/>
      <c r="S408" s="503" t="e">
        <f t="shared" si="19"/>
        <v>#DIV/0!</v>
      </c>
    </row>
    <row r="409" spans="1:19" ht="12.75">
      <c r="A409" s="46"/>
      <c r="B409" s="46"/>
      <c r="C409" s="46"/>
      <c r="D409" s="46"/>
      <c r="E409" s="46"/>
      <c r="F409" s="46"/>
      <c r="G409" s="46" t="s">
        <v>612</v>
      </c>
      <c r="H409" s="46"/>
      <c r="I409" s="46"/>
      <c r="J409" s="57">
        <f aca="true" t="shared" si="21" ref="J409:J414">J329</f>
        <v>4</v>
      </c>
      <c r="K409" s="57"/>
      <c r="L409" s="60"/>
      <c r="M409" s="57"/>
      <c r="N409" s="57"/>
      <c r="O409" s="57">
        <f aca="true" t="shared" si="22" ref="O409:P414">O329</f>
        <v>4</v>
      </c>
      <c r="P409" s="57">
        <f t="shared" si="22"/>
        <v>4</v>
      </c>
      <c r="Q409" s="57">
        <f aca="true" t="shared" si="23" ref="Q409:R414">Q329</f>
        <v>4</v>
      </c>
      <c r="R409" s="484">
        <f t="shared" si="23"/>
        <v>4</v>
      </c>
      <c r="S409" s="503">
        <f t="shared" si="19"/>
        <v>100</v>
      </c>
    </row>
    <row r="410" spans="1:19" ht="12.75">
      <c r="A410" s="46"/>
      <c r="B410" s="46"/>
      <c r="C410" s="46"/>
      <c r="D410" s="46"/>
      <c r="E410" s="46"/>
      <c r="F410" s="46"/>
      <c r="G410" s="46" t="s">
        <v>613</v>
      </c>
      <c r="H410" s="46"/>
      <c r="I410" s="46"/>
      <c r="J410" s="57">
        <f t="shared" si="21"/>
        <v>4</v>
      </c>
      <c r="K410" s="57"/>
      <c r="L410" s="56"/>
      <c r="M410" s="57"/>
      <c r="N410" s="57"/>
      <c r="O410" s="57">
        <f t="shared" si="22"/>
        <v>4</v>
      </c>
      <c r="P410" s="57">
        <f t="shared" si="22"/>
        <v>4</v>
      </c>
      <c r="Q410" s="57">
        <f t="shared" si="23"/>
        <v>4</v>
      </c>
      <c r="R410" s="484">
        <f t="shared" si="23"/>
        <v>4</v>
      </c>
      <c r="S410" s="503">
        <f t="shared" si="19"/>
        <v>100</v>
      </c>
    </row>
    <row r="411" spans="1:19" ht="12.75" customHeight="1">
      <c r="A411" s="46"/>
      <c r="B411" s="46"/>
      <c r="C411" s="46"/>
      <c r="D411" s="46"/>
      <c r="E411" s="46"/>
      <c r="F411" s="46"/>
      <c r="G411" s="46" t="s">
        <v>614</v>
      </c>
      <c r="H411" s="46"/>
      <c r="I411" s="46"/>
      <c r="J411" s="57">
        <f t="shared" si="21"/>
        <v>54</v>
      </c>
      <c r="K411" s="57"/>
      <c r="L411" s="56"/>
      <c r="M411" s="57"/>
      <c r="N411" s="57"/>
      <c r="O411" s="57">
        <f t="shared" si="22"/>
        <v>54</v>
      </c>
      <c r="P411" s="57">
        <f t="shared" si="22"/>
        <v>54</v>
      </c>
      <c r="Q411" s="57">
        <f t="shared" si="23"/>
        <v>54</v>
      </c>
      <c r="R411" s="484">
        <f t="shared" si="23"/>
        <v>54</v>
      </c>
      <c r="S411" s="503">
        <f t="shared" si="19"/>
        <v>100</v>
      </c>
    </row>
    <row r="412" spans="1:19" ht="12.75" customHeight="1">
      <c r="A412" s="46"/>
      <c r="B412" s="46"/>
      <c r="C412" s="46"/>
      <c r="D412" s="46"/>
      <c r="E412" s="46"/>
      <c r="F412" s="46"/>
      <c r="G412" s="46" t="s">
        <v>615</v>
      </c>
      <c r="H412" s="46"/>
      <c r="I412" s="46"/>
      <c r="J412" s="57">
        <f t="shared" si="21"/>
        <v>54</v>
      </c>
      <c r="K412" s="57"/>
      <c r="L412" s="56"/>
      <c r="M412" s="57"/>
      <c r="N412" s="57"/>
      <c r="O412" s="57">
        <f t="shared" si="22"/>
        <v>54</v>
      </c>
      <c r="P412" s="57">
        <f t="shared" si="22"/>
        <v>54</v>
      </c>
      <c r="Q412" s="57">
        <f t="shared" si="23"/>
        <v>54</v>
      </c>
      <c r="R412" s="484">
        <f t="shared" si="23"/>
        <v>54</v>
      </c>
      <c r="S412" s="503">
        <f t="shared" si="19"/>
        <v>100</v>
      </c>
    </row>
    <row r="413" spans="1:19" ht="12.75" customHeight="1">
      <c r="A413" s="46"/>
      <c r="B413" s="46"/>
      <c r="C413" s="46"/>
      <c r="D413" s="46"/>
      <c r="E413" s="46"/>
      <c r="F413" s="46"/>
      <c r="G413" s="46" t="s">
        <v>616</v>
      </c>
      <c r="H413" s="46"/>
      <c r="I413" s="46"/>
      <c r="J413" s="57">
        <f t="shared" si="21"/>
        <v>1</v>
      </c>
      <c r="K413" s="57"/>
      <c r="L413" s="56"/>
      <c r="M413" s="57"/>
      <c r="N413" s="57"/>
      <c r="O413" s="57">
        <f t="shared" si="22"/>
        <v>1</v>
      </c>
      <c r="P413" s="57">
        <f t="shared" si="22"/>
        <v>1</v>
      </c>
      <c r="Q413" s="57">
        <f t="shared" si="23"/>
        <v>1</v>
      </c>
      <c r="R413" s="484">
        <f t="shared" si="23"/>
        <v>1</v>
      </c>
      <c r="S413" s="503">
        <f t="shared" si="19"/>
        <v>100</v>
      </c>
    </row>
    <row r="414" spans="1:19" ht="12.75" customHeight="1">
      <c r="A414" s="46"/>
      <c r="B414" s="46"/>
      <c r="C414" s="46"/>
      <c r="D414" s="46"/>
      <c r="E414" s="46"/>
      <c r="F414" s="46"/>
      <c r="G414" s="46" t="s">
        <v>617</v>
      </c>
      <c r="H414" s="46"/>
      <c r="I414" s="46"/>
      <c r="J414" s="57">
        <f t="shared" si="21"/>
        <v>1</v>
      </c>
      <c r="K414" s="57"/>
      <c r="L414" s="56"/>
      <c r="M414" s="57"/>
      <c r="N414" s="57"/>
      <c r="O414" s="57">
        <f t="shared" si="22"/>
        <v>1</v>
      </c>
      <c r="P414" s="57">
        <f t="shared" si="22"/>
        <v>1</v>
      </c>
      <c r="Q414" s="57">
        <f t="shared" si="23"/>
        <v>1</v>
      </c>
      <c r="R414" s="484">
        <f t="shared" si="23"/>
        <v>1</v>
      </c>
      <c r="S414" s="503">
        <f t="shared" si="19"/>
        <v>100</v>
      </c>
    </row>
    <row r="415" spans="1:19" ht="12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57"/>
      <c r="K415" s="57"/>
      <c r="L415" s="56"/>
      <c r="M415" s="57"/>
      <c r="N415" s="57"/>
      <c r="O415" s="57"/>
      <c r="P415" s="57"/>
      <c r="Q415" s="57"/>
      <c r="R415" s="484"/>
      <c r="S415" s="503"/>
    </row>
    <row r="416" spans="1:19" ht="12.75" customHeight="1" hidden="1">
      <c r="A416" s="46"/>
      <c r="B416" s="46"/>
      <c r="C416" s="46"/>
      <c r="D416" s="46"/>
      <c r="E416" s="46"/>
      <c r="F416" s="46"/>
      <c r="G416" s="46"/>
      <c r="H416" s="46"/>
      <c r="I416" s="46"/>
      <c r="J416" s="57"/>
      <c r="K416" s="57"/>
      <c r="L416" s="56"/>
      <c r="M416" s="57"/>
      <c r="N416" s="57"/>
      <c r="O416" s="57"/>
      <c r="P416" s="57"/>
      <c r="Q416" s="57"/>
      <c r="R416" s="484"/>
      <c r="S416" s="503"/>
    </row>
    <row r="417" spans="1:19" ht="16.5" customHeight="1">
      <c r="A417" s="12">
        <v>2</v>
      </c>
      <c r="B417" s="12"/>
      <c r="C417" s="12"/>
      <c r="D417" s="12"/>
      <c r="E417" s="12" t="s">
        <v>730</v>
      </c>
      <c r="F417" s="12"/>
      <c r="G417" s="12"/>
      <c r="H417" s="12"/>
      <c r="I417" s="12"/>
      <c r="J417" s="57"/>
      <c r="K417" s="57"/>
      <c r="L417" s="56"/>
      <c r="M417" s="57"/>
      <c r="N417" s="57"/>
      <c r="O417" s="57"/>
      <c r="P417" s="57"/>
      <c r="Q417" s="57"/>
      <c r="R417" s="484"/>
      <c r="S417" s="503"/>
    </row>
    <row r="418" spans="1:19" ht="16.5" customHeight="1">
      <c r="A418" s="12" t="s">
        <v>807</v>
      </c>
      <c r="B418" s="12"/>
      <c r="C418" s="12"/>
      <c r="D418" s="12"/>
      <c r="E418" s="12"/>
      <c r="F418" s="12"/>
      <c r="G418" s="12"/>
      <c r="H418" s="12"/>
      <c r="I418" s="12"/>
      <c r="J418" s="57"/>
      <c r="K418" s="57"/>
      <c r="L418" s="56"/>
      <c r="M418" s="57"/>
      <c r="N418" s="57"/>
      <c r="O418" s="57"/>
      <c r="P418" s="57"/>
      <c r="Q418" s="57"/>
      <c r="R418" s="484"/>
      <c r="S418" s="503"/>
    </row>
    <row r="419" spans="1:19" ht="12.75" customHeight="1" hidden="1">
      <c r="A419" s="11"/>
      <c r="B419" s="11">
        <v>1</v>
      </c>
      <c r="C419" s="11"/>
      <c r="D419" s="11"/>
      <c r="E419" s="11"/>
      <c r="F419" s="774" t="s">
        <v>719</v>
      </c>
      <c r="G419" s="774"/>
      <c r="H419" s="774"/>
      <c r="I419" s="774"/>
      <c r="J419" s="57"/>
      <c r="K419" s="57"/>
      <c r="L419" s="56"/>
      <c r="M419" s="57"/>
      <c r="N419" s="57"/>
      <c r="O419" s="57"/>
      <c r="P419" s="57"/>
      <c r="Q419" s="57"/>
      <c r="R419" s="484"/>
      <c r="S419" s="503"/>
    </row>
    <row r="420" spans="1:19" ht="12.75" customHeight="1" hidden="1">
      <c r="A420" s="11"/>
      <c r="B420" s="16"/>
      <c r="C420" s="205">
        <v>1</v>
      </c>
      <c r="D420" s="205"/>
      <c r="E420" s="205"/>
      <c r="F420" s="205"/>
      <c r="G420" s="205" t="s">
        <v>494</v>
      </c>
      <c r="H420" s="205"/>
      <c r="I420" s="205"/>
      <c r="J420" s="57"/>
      <c r="K420" s="57"/>
      <c r="L420" s="56"/>
      <c r="M420" s="57"/>
      <c r="N420" s="57"/>
      <c r="O420" s="57"/>
      <c r="P420" s="57"/>
      <c r="Q420" s="57"/>
      <c r="R420" s="484"/>
      <c r="S420" s="503"/>
    </row>
    <row r="421" spans="1:19" ht="12.75" customHeight="1" hidden="1">
      <c r="A421" s="11"/>
      <c r="B421" s="16"/>
      <c r="C421" s="16"/>
      <c r="D421" s="16">
        <v>3</v>
      </c>
      <c r="E421" s="16"/>
      <c r="F421" s="16"/>
      <c r="G421" s="16"/>
      <c r="H421" s="16" t="s">
        <v>498</v>
      </c>
      <c r="I421" s="16"/>
      <c r="J421" s="132"/>
      <c r="K421" s="132"/>
      <c r="L421" s="56"/>
      <c r="M421" s="132"/>
      <c r="N421" s="132"/>
      <c r="O421" s="132"/>
      <c r="P421" s="132"/>
      <c r="Q421" s="132"/>
      <c r="R421" s="485"/>
      <c r="S421" s="503"/>
    </row>
    <row r="422" spans="1:19" ht="12.75" customHeight="1" hidden="1">
      <c r="A422" s="11"/>
      <c r="B422" s="16"/>
      <c r="C422" s="16"/>
      <c r="D422" s="16"/>
      <c r="E422" s="16"/>
      <c r="F422" s="16"/>
      <c r="G422" s="16"/>
      <c r="H422" s="16" t="s">
        <v>655</v>
      </c>
      <c r="I422" s="16" t="s">
        <v>499</v>
      </c>
      <c r="J422" s="57"/>
      <c r="K422" s="57"/>
      <c r="L422" s="56"/>
      <c r="M422" s="57"/>
      <c r="N422" s="57"/>
      <c r="O422" s="57"/>
      <c r="P422" s="57"/>
      <c r="Q422" s="57"/>
      <c r="R422" s="484"/>
      <c r="S422" s="503"/>
    </row>
    <row r="423" spans="1:19" ht="12.75" customHeight="1" hidden="1">
      <c r="A423" s="11"/>
      <c r="B423" s="16"/>
      <c r="C423" s="16"/>
      <c r="D423" s="16"/>
      <c r="E423" s="16"/>
      <c r="F423" s="11" t="s">
        <v>482</v>
      </c>
      <c r="G423" s="16"/>
      <c r="H423" s="16"/>
      <c r="I423" s="16"/>
      <c r="J423" s="251"/>
      <c r="K423" s="251"/>
      <c r="L423" s="56"/>
      <c r="M423" s="251"/>
      <c r="N423" s="251"/>
      <c r="O423" s="251"/>
      <c r="P423" s="251"/>
      <c r="Q423" s="251"/>
      <c r="R423" s="486"/>
      <c r="S423" s="503"/>
    </row>
    <row r="424" spans="1:19" ht="12.75" customHeight="1" hidden="1">
      <c r="A424" s="11"/>
      <c r="B424" s="11"/>
      <c r="C424" s="11"/>
      <c r="D424" s="11"/>
      <c r="E424" s="12"/>
      <c r="F424" s="11"/>
      <c r="G424" s="11"/>
      <c r="H424" s="11"/>
      <c r="I424" s="11"/>
      <c r="J424" s="57"/>
      <c r="K424" s="57"/>
      <c r="L424" s="56"/>
      <c r="M424" s="57"/>
      <c r="N424" s="57"/>
      <c r="O424" s="57"/>
      <c r="P424" s="57"/>
      <c r="Q424" s="57"/>
      <c r="R424" s="484"/>
      <c r="S424" s="503"/>
    </row>
    <row r="425" spans="1:19" ht="12.75" customHeight="1" hidden="1">
      <c r="A425" s="11"/>
      <c r="B425" s="11"/>
      <c r="C425" s="11"/>
      <c r="D425" s="11"/>
      <c r="E425" s="12"/>
      <c r="F425" s="11"/>
      <c r="G425" s="11"/>
      <c r="H425" s="11"/>
      <c r="I425" s="11"/>
      <c r="J425" s="57"/>
      <c r="K425" s="57"/>
      <c r="L425" s="56"/>
      <c r="M425" s="57"/>
      <c r="N425" s="57"/>
      <c r="O425" s="57"/>
      <c r="P425" s="57"/>
      <c r="Q425" s="57"/>
      <c r="R425" s="484"/>
      <c r="S425" s="503"/>
    </row>
    <row r="426" spans="1:19" ht="12.75" customHeight="1" hidden="1">
      <c r="A426" s="11"/>
      <c r="B426" s="11"/>
      <c r="C426" s="11"/>
      <c r="D426" s="11"/>
      <c r="E426" s="12"/>
      <c r="F426" s="11"/>
      <c r="G426" s="11"/>
      <c r="H426" s="11"/>
      <c r="I426" s="11"/>
      <c r="J426" s="57"/>
      <c r="K426" s="57"/>
      <c r="L426" s="56"/>
      <c r="M426" s="57"/>
      <c r="N426" s="57"/>
      <c r="O426" s="57"/>
      <c r="P426" s="57"/>
      <c r="Q426" s="57"/>
      <c r="R426" s="484"/>
      <c r="S426" s="503"/>
    </row>
    <row r="427" spans="1:19" ht="12.75" customHeight="1" hidden="1">
      <c r="A427" s="11"/>
      <c r="B427" s="11"/>
      <c r="C427" s="11"/>
      <c r="D427" s="11"/>
      <c r="E427" s="12"/>
      <c r="F427" s="11"/>
      <c r="G427" s="11"/>
      <c r="H427" s="11"/>
      <c r="I427" s="11"/>
      <c r="J427" s="57"/>
      <c r="K427" s="57"/>
      <c r="L427" s="56"/>
      <c r="M427" s="57"/>
      <c r="N427" s="57"/>
      <c r="O427" s="57"/>
      <c r="P427" s="57"/>
      <c r="Q427" s="57"/>
      <c r="R427" s="484"/>
      <c r="S427" s="503"/>
    </row>
    <row r="428" spans="1:19" ht="12.75" customHeight="1" hidden="1">
      <c r="A428" s="11"/>
      <c r="B428" s="11"/>
      <c r="C428" s="11"/>
      <c r="D428" s="11"/>
      <c r="E428" s="12"/>
      <c r="F428" s="11"/>
      <c r="G428" s="11"/>
      <c r="H428" s="11"/>
      <c r="I428" s="11"/>
      <c r="J428" s="57"/>
      <c r="K428" s="57"/>
      <c r="L428" s="56"/>
      <c r="M428" s="57"/>
      <c r="N428" s="57"/>
      <c r="O428" s="57"/>
      <c r="P428" s="57"/>
      <c r="Q428" s="57"/>
      <c r="R428" s="484"/>
      <c r="S428" s="503"/>
    </row>
    <row r="429" spans="1:19" ht="12.75" customHeight="1" hidden="1">
      <c r="A429" s="11"/>
      <c r="B429" s="11"/>
      <c r="C429" s="11"/>
      <c r="D429" s="11"/>
      <c r="E429" s="12"/>
      <c r="F429" s="11"/>
      <c r="G429" s="11"/>
      <c r="H429" s="11"/>
      <c r="I429" s="11"/>
      <c r="J429" s="57"/>
      <c r="K429" s="57"/>
      <c r="L429" s="56"/>
      <c r="M429" s="57"/>
      <c r="N429" s="57"/>
      <c r="O429" s="57"/>
      <c r="P429" s="57"/>
      <c r="Q429" s="57"/>
      <c r="R429" s="484"/>
      <c r="S429" s="503"/>
    </row>
    <row r="430" spans="1:19" ht="12.75" customHeight="1" hidden="1">
      <c r="A430" s="11"/>
      <c r="B430" s="11"/>
      <c r="C430" s="11"/>
      <c r="D430" s="11"/>
      <c r="E430" s="12"/>
      <c r="F430" s="11"/>
      <c r="G430" s="11"/>
      <c r="H430" s="11"/>
      <c r="I430" s="11"/>
      <c r="J430" s="57"/>
      <c r="K430" s="57"/>
      <c r="L430" s="56"/>
      <c r="M430" s="57"/>
      <c r="N430" s="57"/>
      <c r="O430" s="57"/>
      <c r="P430" s="57"/>
      <c r="Q430" s="57"/>
      <c r="R430" s="484"/>
      <c r="S430" s="503"/>
    </row>
    <row r="431" spans="1:19" ht="12.75" customHeight="1" hidden="1">
      <c r="A431" s="11"/>
      <c r="B431" s="11"/>
      <c r="C431" s="11"/>
      <c r="D431" s="11"/>
      <c r="E431" s="12"/>
      <c r="F431" s="11"/>
      <c r="G431" s="11"/>
      <c r="H431" s="11"/>
      <c r="I431" s="11"/>
      <c r="J431" s="57"/>
      <c r="K431" s="57"/>
      <c r="L431" s="56"/>
      <c r="M431" s="57"/>
      <c r="N431" s="57"/>
      <c r="O431" s="57"/>
      <c r="P431" s="57"/>
      <c r="Q431" s="57"/>
      <c r="R431" s="484"/>
      <c r="S431" s="503"/>
    </row>
    <row r="432" spans="1:19" ht="12.75" customHeight="1" hidden="1">
      <c r="A432" s="11"/>
      <c r="B432" s="11"/>
      <c r="C432" s="11"/>
      <c r="D432" s="11"/>
      <c r="E432" s="12"/>
      <c r="F432" s="11"/>
      <c r="G432" s="11"/>
      <c r="H432" s="11"/>
      <c r="I432" s="11"/>
      <c r="J432" s="57"/>
      <c r="K432" s="57"/>
      <c r="L432" s="56"/>
      <c r="M432" s="57"/>
      <c r="N432" s="57"/>
      <c r="O432" s="57"/>
      <c r="P432" s="57"/>
      <c r="Q432" s="57"/>
      <c r="R432" s="484"/>
      <c r="S432" s="503"/>
    </row>
    <row r="433" spans="1:19" ht="12.75" customHeight="1" hidden="1">
      <c r="A433" s="11"/>
      <c r="B433" s="11"/>
      <c r="C433" s="11"/>
      <c r="D433" s="11"/>
      <c r="E433" s="12"/>
      <c r="F433" s="11"/>
      <c r="G433" s="11"/>
      <c r="H433" s="11"/>
      <c r="I433" s="11"/>
      <c r="J433" s="57"/>
      <c r="K433" s="57"/>
      <c r="L433" s="56"/>
      <c r="M433" s="57"/>
      <c r="N433" s="57"/>
      <c r="O433" s="57"/>
      <c r="P433" s="57"/>
      <c r="Q433" s="57"/>
      <c r="R433" s="484"/>
      <c r="S433" s="503"/>
    </row>
    <row r="434" spans="1:19" ht="12.75" customHeight="1" hidden="1">
      <c r="A434" s="11"/>
      <c r="B434" s="11"/>
      <c r="C434" s="11"/>
      <c r="D434" s="11"/>
      <c r="E434" s="12"/>
      <c r="F434" s="11"/>
      <c r="G434" s="11"/>
      <c r="H434" s="11"/>
      <c r="I434" s="11"/>
      <c r="J434" s="57"/>
      <c r="K434" s="57"/>
      <c r="L434" s="56"/>
      <c r="M434" s="57"/>
      <c r="N434" s="57"/>
      <c r="O434" s="57"/>
      <c r="P434" s="57"/>
      <c r="Q434" s="57"/>
      <c r="R434" s="484"/>
      <c r="S434" s="503"/>
    </row>
    <row r="435" spans="1:19" ht="12.75" customHeight="1" hidden="1">
      <c r="A435" s="11"/>
      <c r="B435" s="11"/>
      <c r="C435" s="11"/>
      <c r="D435" s="11"/>
      <c r="E435" s="12"/>
      <c r="F435" s="11"/>
      <c r="G435" s="11"/>
      <c r="H435" s="11"/>
      <c r="I435" s="11"/>
      <c r="J435" s="57"/>
      <c r="K435" s="57"/>
      <c r="L435" s="56"/>
      <c r="M435" s="57"/>
      <c r="N435" s="57"/>
      <c r="O435" s="57"/>
      <c r="P435" s="57"/>
      <c r="Q435" s="57"/>
      <c r="R435" s="484"/>
      <c r="S435" s="503"/>
    </row>
    <row r="436" spans="1:19" ht="12.75" customHeight="1" hidden="1">
      <c r="A436" s="11"/>
      <c r="B436" s="11"/>
      <c r="C436" s="11"/>
      <c r="D436" s="11"/>
      <c r="E436" s="12"/>
      <c r="F436" s="11"/>
      <c r="G436" s="11"/>
      <c r="H436" s="11"/>
      <c r="I436" s="11"/>
      <c r="J436" s="57"/>
      <c r="K436" s="57"/>
      <c r="L436" s="56"/>
      <c r="M436" s="57"/>
      <c r="N436" s="57"/>
      <c r="O436" s="57"/>
      <c r="P436" s="57"/>
      <c r="Q436" s="57"/>
      <c r="R436" s="484"/>
      <c r="S436" s="503"/>
    </row>
    <row r="437" spans="1:19" ht="12.75" customHeight="1">
      <c r="A437" s="46"/>
      <c r="B437" s="11">
        <v>1</v>
      </c>
      <c r="C437" s="11"/>
      <c r="D437" s="11"/>
      <c r="E437" s="11"/>
      <c r="F437" s="11" t="s">
        <v>483</v>
      </c>
      <c r="G437" s="11"/>
      <c r="H437" s="11"/>
      <c r="I437" s="11"/>
      <c r="J437" s="57"/>
      <c r="K437" s="57"/>
      <c r="L437" s="56"/>
      <c r="M437" s="57"/>
      <c r="N437" s="57"/>
      <c r="O437" s="57"/>
      <c r="P437" s="57"/>
      <c r="Q437" s="57"/>
      <c r="R437" s="484"/>
      <c r="S437" s="503"/>
    </row>
    <row r="438" spans="1:19" ht="12.75" customHeight="1">
      <c r="A438" s="46"/>
      <c r="B438" s="16"/>
      <c r="C438" s="205">
        <v>1</v>
      </c>
      <c r="D438" s="205"/>
      <c r="E438" s="205"/>
      <c r="F438" s="205"/>
      <c r="G438" s="205" t="s">
        <v>494</v>
      </c>
      <c r="H438" s="205"/>
      <c r="I438" s="205"/>
      <c r="J438" s="57"/>
      <c r="K438" s="57"/>
      <c r="L438" s="56"/>
      <c r="M438" s="57"/>
      <c r="N438" s="57"/>
      <c r="O438" s="57"/>
      <c r="P438" s="57"/>
      <c r="Q438" s="57"/>
      <c r="R438" s="484"/>
      <c r="S438" s="503"/>
    </row>
    <row r="439" spans="1:19" ht="12.75" customHeight="1">
      <c r="A439" s="46"/>
      <c r="B439" s="16"/>
      <c r="C439" s="16"/>
      <c r="D439" s="16">
        <v>1</v>
      </c>
      <c r="E439" s="16"/>
      <c r="F439" s="16"/>
      <c r="G439" s="16"/>
      <c r="H439" s="16" t="s">
        <v>495</v>
      </c>
      <c r="I439" s="16"/>
      <c r="J439" s="233">
        <v>21320</v>
      </c>
      <c r="K439" s="233"/>
      <c r="L439" s="56"/>
      <c r="M439" s="233"/>
      <c r="N439" s="233"/>
      <c r="O439" s="233">
        <v>21320</v>
      </c>
      <c r="P439" s="233">
        <v>23265</v>
      </c>
      <c r="Q439" s="233">
        <v>23265</v>
      </c>
      <c r="R439" s="487">
        <v>22092</v>
      </c>
      <c r="S439" s="503">
        <f t="shared" si="19"/>
        <v>94.95809155383623</v>
      </c>
    </row>
    <row r="440" spans="1:19" ht="12.75" customHeight="1" hidden="1">
      <c r="A440" s="46"/>
      <c r="B440" s="16"/>
      <c r="C440" s="16"/>
      <c r="D440" s="16"/>
      <c r="E440" s="16"/>
      <c r="F440" s="16"/>
      <c r="G440" s="16"/>
      <c r="H440" s="16" t="s">
        <v>480</v>
      </c>
      <c r="I440" s="16" t="s">
        <v>496</v>
      </c>
      <c r="J440" s="233"/>
      <c r="K440" s="233"/>
      <c r="L440" s="56"/>
      <c r="M440" s="233"/>
      <c r="N440" s="233"/>
      <c r="O440" s="233"/>
      <c r="P440" s="233"/>
      <c r="Q440" s="233"/>
      <c r="R440" s="487"/>
      <c r="S440" s="503" t="e">
        <f t="shared" si="19"/>
        <v>#DIV/0!</v>
      </c>
    </row>
    <row r="441" spans="1:19" ht="12.75" customHeight="1">
      <c r="A441" s="46"/>
      <c r="B441" s="16"/>
      <c r="C441" s="16"/>
      <c r="D441" s="16">
        <v>2</v>
      </c>
      <c r="E441" s="16"/>
      <c r="F441" s="16"/>
      <c r="G441" s="16"/>
      <c r="H441" s="16" t="s">
        <v>497</v>
      </c>
      <c r="I441" s="16"/>
      <c r="J441" s="234">
        <v>5619</v>
      </c>
      <c r="K441" s="234"/>
      <c r="L441" s="56"/>
      <c r="M441" s="234"/>
      <c r="N441" s="234"/>
      <c r="O441" s="234">
        <v>5619</v>
      </c>
      <c r="P441" s="234">
        <v>6144</v>
      </c>
      <c r="Q441" s="234">
        <v>6144</v>
      </c>
      <c r="R441" s="488">
        <v>5640</v>
      </c>
      <c r="S441" s="503">
        <f t="shared" si="19"/>
        <v>91.796875</v>
      </c>
    </row>
    <row r="442" spans="1:19" ht="12.75" customHeight="1" hidden="1">
      <c r="A442" s="46"/>
      <c r="B442" s="16"/>
      <c r="C442" s="16"/>
      <c r="D442" s="16"/>
      <c r="E442" s="16"/>
      <c r="F442" s="16"/>
      <c r="G442" s="16"/>
      <c r="H442" s="16" t="s">
        <v>480</v>
      </c>
      <c r="I442" s="16" t="s">
        <v>496</v>
      </c>
      <c r="J442" s="233"/>
      <c r="K442" s="233"/>
      <c r="L442" s="56"/>
      <c r="M442" s="233"/>
      <c r="N442" s="233"/>
      <c r="O442" s="233"/>
      <c r="P442" s="233"/>
      <c r="Q442" s="233"/>
      <c r="R442" s="487"/>
      <c r="S442" s="503" t="e">
        <f t="shared" si="19"/>
        <v>#DIV/0!</v>
      </c>
    </row>
    <row r="443" spans="1:19" ht="12.75" customHeight="1">
      <c r="A443" s="46"/>
      <c r="B443" s="16"/>
      <c r="C443" s="16"/>
      <c r="D443" s="16">
        <v>3</v>
      </c>
      <c r="E443" s="16"/>
      <c r="F443" s="16"/>
      <c r="G443" s="16"/>
      <c r="H443" s="16" t="s">
        <v>498</v>
      </c>
      <c r="I443" s="16"/>
      <c r="J443" s="233">
        <v>18755</v>
      </c>
      <c r="K443" s="233"/>
      <c r="L443" s="56"/>
      <c r="M443" s="233"/>
      <c r="N443" s="233"/>
      <c r="O443" s="233">
        <v>18805</v>
      </c>
      <c r="P443" s="233">
        <v>17808</v>
      </c>
      <c r="Q443" s="233">
        <v>17792</v>
      </c>
      <c r="R443" s="487">
        <v>15323</v>
      </c>
      <c r="S443" s="503">
        <f t="shared" si="19"/>
        <v>86.12297661870504</v>
      </c>
    </row>
    <row r="444" spans="1:19" ht="12.75" customHeight="1">
      <c r="A444" s="46"/>
      <c r="B444" s="16"/>
      <c r="C444" s="16"/>
      <c r="D444" s="16"/>
      <c r="E444" s="16"/>
      <c r="F444" s="16"/>
      <c r="G444" s="16"/>
      <c r="H444" s="16" t="s">
        <v>480</v>
      </c>
      <c r="I444" s="16" t="s">
        <v>499</v>
      </c>
      <c r="J444" s="233">
        <v>1340</v>
      </c>
      <c r="K444" s="233"/>
      <c r="L444" s="56"/>
      <c r="M444" s="233"/>
      <c r="N444" s="233"/>
      <c r="O444" s="233">
        <v>1340</v>
      </c>
      <c r="P444" s="233">
        <v>1340</v>
      </c>
      <c r="Q444" s="233">
        <v>1340</v>
      </c>
      <c r="R444" s="487">
        <v>1450</v>
      </c>
      <c r="S444" s="503">
        <f t="shared" si="19"/>
        <v>108.2089552238806</v>
      </c>
    </row>
    <row r="445" spans="1:19" ht="12.75" customHeight="1" hidden="1">
      <c r="A445" s="46"/>
      <c r="B445" s="16"/>
      <c r="C445" s="16"/>
      <c r="D445" s="16"/>
      <c r="E445" s="16"/>
      <c r="F445" s="16"/>
      <c r="G445" s="16"/>
      <c r="H445" s="16"/>
      <c r="I445" s="16" t="s">
        <v>634</v>
      </c>
      <c r="J445" s="233"/>
      <c r="K445" s="233"/>
      <c r="L445" s="56"/>
      <c r="M445" s="233"/>
      <c r="N445" s="233"/>
      <c r="O445" s="233"/>
      <c r="P445" s="233"/>
      <c r="Q445" s="233"/>
      <c r="R445" s="487"/>
      <c r="S445" s="503" t="e">
        <f t="shared" si="19"/>
        <v>#DIV/0!</v>
      </c>
    </row>
    <row r="446" spans="1:19" ht="12.75" customHeight="1">
      <c r="A446" s="46"/>
      <c r="B446" s="16"/>
      <c r="C446" s="16"/>
      <c r="D446" s="16"/>
      <c r="E446" s="16"/>
      <c r="F446" s="16"/>
      <c r="G446" s="16"/>
      <c r="H446" s="16"/>
      <c r="I446" s="16" t="s">
        <v>635</v>
      </c>
      <c r="J446" s="233">
        <v>850</v>
      </c>
      <c r="K446" s="233"/>
      <c r="L446" s="56"/>
      <c r="M446" s="233"/>
      <c r="N446" s="233"/>
      <c r="O446" s="233">
        <v>850</v>
      </c>
      <c r="P446" s="233">
        <v>850</v>
      </c>
      <c r="Q446" s="233">
        <v>850</v>
      </c>
      <c r="R446" s="489">
        <v>0</v>
      </c>
      <c r="S446" s="503">
        <f t="shared" si="19"/>
        <v>0</v>
      </c>
    </row>
    <row r="447" spans="1:19" ht="12.75" customHeight="1" hidden="1">
      <c r="A447" s="46"/>
      <c r="B447" s="16"/>
      <c r="C447" s="16"/>
      <c r="D447" s="16"/>
      <c r="E447" s="16"/>
      <c r="F447" s="16"/>
      <c r="G447" s="16"/>
      <c r="H447" s="16"/>
      <c r="I447" s="16" t="s">
        <v>618</v>
      </c>
      <c r="J447" s="233"/>
      <c r="K447" s="233"/>
      <c r="L447" s="56"/>
      <c r="M447" s="233"/>
      <c r="N447" s="233"/>
      <c r="O447" s="233"/>
      <c r="P447" s="233"/>
      <c r="Q447" s="233"/>
      <c r="R447" s="487"/>
      <c r="S447" s="503" t="e">
        <f t="shared" si="19"/>
        <v>#DIV/0!</v>
      </c>
    </row>
    <row r="448" spans="1:19" ht="12.75" customHeight="1" hidden="1">
      <c r="A448" s="46"/>
      <c r="B448" s="16"/>
      <c r="C448" s="16"/>
      <c r="D448" s="16"/>
      <c r="E448" s="16"/>
      <c r="F448" s="16"/>
      <c r="G448" s="16"/>
      <c r="H448" s="16"/>
      <c r="I448" s="16" t="s">
        <v>636</v>
      </c>
      <c r="J448" s="233"/>
      <c r="K448" s="233"/>
      <c r="L448" s="56"/>
      <c r="M448" s="233"/>
      <c r="N448" s="233"/>
      <c r="O448" s="233"/>
      <c r="P448" s="233"/>
      <c r="Q448" s="233"/>
      <c r="R448" s="487"/>
      <c r="S448" s="503" t="e">
        <f t="shared" si="19"/>
        <v>#DIV/0!</v>
      </c>
    </row>
    <row r="449" spans="1:19" ht="12.75" customHeight="1" hidden="1">
      <c r="A449" s="46"/>
      <c r="B449" s="16"/>
      <c r="C449" s="16"/>
      <c r="D449" s="16"/>
      <c r="E449" s="16"/>
      <c r="F449" s="16"/>
      <c r="G449" s="16"/>
      <c r="H449" s="16"/>
      <c r="I449" s="16" t="s">
        <v>637</v>
      </c>
      <c r="J449" s="233"/>
      <c r="K449" s="270"/>
      <c r="L449" s="56"/>
      <c r="M449" s="270"/>
      <c r="N449" s="270"/>
      <c r="O449" s="233"/>
      <c r="P449" s="233"/>
      <c r="Q449" s="233"/>
      <c r="R449" s="487"/>
      <c r="S449" s="503" t="e">
        <f t="shared" si="19"/>
        <v>#DIV/0!</v>
      </c>
    </row>
    <row r="450" spans="1:19" ht="12.75" customHeight="1" hidden="1">
      <c r="A450" s="46"/>
      <c r="B450" s="16"/>
      <c r="C450" s="16"/>
      <c r="D450" s="16">
        <v>4</v>
      </c>
      <c r="E450" s="16"/>
      <c r="F450" s="16"/>
      <c r="G450" s="16"/>
      <c r="H450" s="46" t="s">
        <v>501</v>
      </c>
      <c r="I450" s="16"/>
      <c r="J450" s="270"/>
      <c r="K450" s="271"/>
      <c r="L450" s="56"/>
      <c r="M450" s="271"/>
      <c r="N450" s="271"/>
      <c r="O450" s="270"/>
      <c r="P450" s="270"/>
      <c r="Q450" s="270"/>
      <c r="R450" s="490"/>
      <c r="S450" s="503" t="e">
        <f t="shared" si="19"/>
        <v>#DIV/0!</v>
      </c>
    </row>
    <row r="451" spans="1:19" ht="12.75" customHeight="1">
      <c r="A451" s="46"/>
      <c r="B451" s="16"/>
      <c r="C451" s="205">
        <v>2</v>
      </c>
      <c r="D451" s="205"/>
      <c r="E451" s="205"/>
      <c r="F451" s="205"/>
      <c r="G451" s="205" t="s">
        <v>868</v>
      </c>
      <c r="H451" s="205"/>
      <c r="I451" s="205"/>
      <c r="J451" s="233"/>
      <c r="K451" s="233"/>
      <c r="L451" s="56"/>
      <c r="M451" s="233"/>
      <c r="N451" s="233"/>
      <c r="O451" s="233"/>
      <c r="P451" s="233"/>
      <c r="Q451" s="233"/>
      <c r="R451" s="487"/>
      <c r="S451" s="503"/>
    </row>
    <row r="452" spans="1:19" ht="12.75" customHeight="1" hidden="1">
      <c r="A452" s="46"/>
      <c r="B452" s="16"/>
      <c r="C452" s="16"/>
      <c r="D452" s="16">
        <v>1</v>
      </c>
      <c r="E452" s="16"/>
      <c r="F452" s="16"/>
      <c r="G452" s="16"/>
      <c r="H452" s="16" t="s">
        <v>504</v>
      </c>
      <c r="I452" s="16"/>
      <c r="J452" s="233"/>
      <c r="K452" s="233"/>
      <c r="L452" s="56"/>
      <c r="M452" s="233"/>
      <c r="N452" s="233"/>
      <c r="O452" s="233"/>
      <c r="P452" s="233"/>
      <c r="Q452" s="233"/>
      <c r="R452" s="487"/>
      <c r="S452" s="503" t="e">
        <f t="shared" si="19"/>
        <v>#DIV/0!</v>
      </c>
    </row>
    <row r="453" spans="1:19" ht="12.75" customHeight="1" hidden="1">
      <c r="A453" s="46"/>
      <c r="B453" s="16"/>
      <c r="C453" s="16"/>
      <c r="D453" s="16"/>
      <c r="E453" s="16"/>
      <c r="F453" s="16"/>
      <c r="G453" s="16"/>
      <c r="H453" s="16" t="s">
        <v>638</v>
      </c>
      <c r="I453" s="16" t="s">
        <v>639</v>
      </c>
      <c r="J453" s="233"/>
      <c r="K453" s="233"/>
      <c r="L453" s="56"/>
      <c r="M453" s="233"/>
      <c r="N453" s="233"/>
      <c r="O453" s="233"/>
      <c r="P453" s="233"/>
      <c r="Q453" s="233"/>
      <c r="R453" s="487"/>
      <c r="S453" s="503" t="e">
        <f t="shared" si="19"/>
        <v>#DIV/0!</v>
      </c>
    </row>
    <row r="454" spans="1:19" ht="12.75" customHeight="1" hidden="1">
      <c r="A454" s="46"/>
      <c r="B454" s="16"/>
      <c r="C454" s="16"/>
      <c r="D454" s="16"/>
      <c r="E454" s="16"/>
      <c r="F454" s="16"/>
      <c r="G454" s="16"/>
      <c r="H454" s="16"/>
      <c r="I454" s="16" t="s">
        <v>640</v>
      </c>
      <c r="J454" s="233"/>
      <c r="K454" s="233"/>
      <c r="L454" s="56"/>
      <c r="M454" s="233"/>
      <c r="N454" s="233"/>
      <c r="O454" s="233"/>
      <c r="P454" s="233"/>
      <c r="Q454" s="233"/>
      <c r="R454" s="487"/>
      <c r="S454" s="503" t="e">
        <f t="shared" si="19"/>
        <v>#DIV/0!</v>
      </c>
    </row>
    <row r="455" spans="1:19" ht="12.75" customHeight="1">
      <c r="A455" s="46"/>
      <c r="B455" s="16"/>
      <c r="C455" s="16"/>
      <c r="D455" s="16">
        <v>1</v>
      </c>
      <c r="E455" s="16"/>
      <c r="F455" s="16"/>
      <c r="G455" s="16"/>
      <c r="H455" s="221" t="s">
        <v>505</v>
      </c>
      <c r="I455" s="18"/>
      <c r="J455" s="233">
        <v>300</v>
      </c>
      <c r="K455" s="233"/>
      <c r="L455" s="56"/>
      <c r="M455" s="233"/>
      <c r="N455" s="233"/>
      <c r="O455" s="233">
        <v>300</v>
      </c>
      <c r="P455" s="233">
        <v>300</v>
      </c>
      <c r="Q455" s="233">
        <v>300</v>
      </c>
      <c r="R455" s="487">
        <v>3</v>
      </c>
      <c r="S455" s="503">
        <f t="shared" si="19"/>
        <v>1</v>
      </c>
    </row>
    <row r="456" spans="1:19" ht="12.75" customHeight="1" hidden="1">
      <c r="A456" s="46"/>
      <c r="B456" s="16"/>
      <c r="C456" s="16"/>
      <c r="D456" s="16"/>
      <c r="E456" s="16"/>
      <c r="F456" s="16"/>
      <c r="G456" s="16"/>
      <c r="H456" s="16" t="s">
        <v>478</v>
      </c>
      <c r="I456" s="16" t="s">
        <v>641</v>
      </c>
      <c r="J456" s="235"/>
      <c r="K456" s="235"/>
      <c r="L456" s="58"/>
      <c r="M456" s="235"/>
      <c r="N456" s="235"/>
      <c r="O456" s="235"/>
      <c r="P456" s="235"/>
      <c r="Q456" s="235"/>
      <c r="R456" s="491"/>
      <c r="S456" s="503" t="e">
        <f t="shared" si="19"/>
        <v>#DIV/0!</v>
      </c>
    </row>
    <row r="457" spans="1:19" ht="12.75" customHeight="1" hidden="1">
      <c r="A457" s="46"/>
      <c r="B457" s="16"/>
      <c r="C457" s="16"/>
      <c r="D457" s="16"/>
      <c r="E457" s="16"/>
      <c r="F457" s="16"/>
      <c r="G457" s="16"/>
      <c r="H457" s="16" t="s">
        <v>638</v>
      </c>
      <c r="I457" s="46" t="s">
        <v>721</v>
      </c>
      <c r="J457" s="236"/>
      <c r="K457" s="236"/>
      <c r="L457" s="56"/>
      <c r="M457" s="236"/>
      <c r="N457" s="236"/>
      <c r="O457" s="236"/>
      <c r="P457" s="236"/>
      <c r="Q457" s="236"/>
      <c r="R457" s="492"/>
      <c r="S457" s="503" t="e">
        <f t="shared" si="19"/>
        <v>#DIV/0!</v>
      </c>
    </row>
    <row r="458" spans="1:19" ht="12.75" customHeight="1" hidden="1">
      <c r="A458" s="45"/>
      <c r="B458" s="16"/>
      <c r="C458" s="16"/>
      <c r="D458" s="16"/>
      <c r="E458" s="16"/>
      <c r="F458" s="16"/>
      <c r="G458" s="16"/>
      <c r="H458" s="16"/>
      <c r="I458" s="46" t="s">
        <v>713</v>
      </c>
      <c r="J458" s="236"/>
      <c r="K458" s="236"/>
      <c r="L458" s="56"/>
      <c r="M458" s="236"/>
      <c r="N458" s="236"/>
      <c r="O458" s="236"/>
      <c r="P458" s="236"/>
      <c r="Q458" s="236"/>
      <c r="R458" s="492"/>
      <c r="S458" s="503" t="e">
        <f aca="true" t="shared" si="24" ref="S458:S521">R458/Q458*100</f>
        <v>#DIV/0!</v>
      </c>
    </row>
    <row r="459" spans="1:19" ht="12.75" customHeight="1" hidden="1">
      <c r="A459" s="45"/>
      <c r="B459" s="16"/>
      <c r="C459" s="16"/>
      <c r="D459" s="16"/>
      <c r="E459" s="16"/>
      <c r="F459" s="16"/>
      <c r="G459" s="16"/>
      <c r="H459" s="16"/>
      <c r="I459" s="46" t="s">
        <v>642</v>
      </c>
      <c r="J459" s="236"/>
      <c r="K459" s="236"/>
      <c r="L459" s="56"/>
      <c r="M459" s="236"/>
      <c r="N459" s="236"/>
      <c r="O459" s="236"/>
      <c r="P459" s="236"/>
      <c r="Q459" s="236"/>
      <c r="R459" s="492"/>
      <c r="S459" s="503" t="e">
        <f t="shared" si="24"/>
        <v>#DIV/0!</v>
      </c>
    </row>
    <row r="460" spans="1:19" ht="12.75" customHeight="1">
      <c r="A460" s="51"/>
      <c r="B460" s="16"/>
      <c r="C460" s="16"/>
      <c r="D460" s="16"/>
      <c r="E460" s="16"/>
      <c r="F460" s="11" t="s">
        <v>482</v>
      </c>
      <c r="G460" s="11"/>
      <c r="H460" s="11"/>
      <c r="I460" s="11"/>
      <c r="J460" s="251">
        <f>J439+J441+J443+J455</f>
        <v>45994</v>
      </c>
      <c r="K460" s="251"/>
      <c r="L460" s="56"/>
      <c r="M460" s="251"/>
      <c r="N460" s="251"/>
      <c r="O460" s="251">
        <f>O439+O441+O443+O455</f>
        <v>46044</v>
      </c>
      <c r="P460" s="251">
        <f>P439+P441+P443+P455</f>
        <v>47517</v>
      </c>
      <c r="Q460" s="251">
        <f>Q439+Q441+Q443+Q455</f>
        <v>47501</v>
      </c>
      <c r="R460" s="486">
        <f>R439+R441+R443+R455</f>
        <v>43058</v>
      </c>
      <c r="S460" s="503">
        <f t="shared" si="24"/>
        <v>90.64651270499569</v>
      </c>
    </row>
    <row r="461" spans="1:19" ht="12.75" customHeight="1">
      <c r="A461" s="46"/>
      <c r="B461" s="16"/>
      <c r="C461" s="16"/>
      <c r="D461" s="16"/>
      <c r="E461" s="16"/>
      <c r="F461" s="16"/>
      <c r="G461" s="16" t="s">
        <v>610</v>
      </c>
      <c r="H461" s="16"/>
      <c r="I461" s="16"/>
      <c r="J461" s="125">
        <v>9</v>
      </c>
      <c r="K461" s="125"/>
      <c r="L461" s="58"/>
      <c r="M461" s="125"/>
      <c r="N461" s="125"/>
      <c r="O461" s="125">
        <v>9</v>
      </c>
      <c r="P461" s="125">
        <v>9</v>
      </c>
      <c r="Q461" s="125">
        <v>9</v>
      </c>
      <c r="R461" s="116">
        <v>9</v>
      </c>
      <c r="S461" s="503">
        <f t="shared" si="24"/>
        <v>100</v>
      </c>
    </row>
    <row r="462" spans="1:19" ht="12.75" customHeight="1">
      <c r="A462" s="46"/>
      <c r="B462" s="16"/>
      <c r="C462" s="16"/>
      <c r="D462" s="16"/>
      <c r="E462" s="16"/>
      <c r="F462" s="16"/>
      <c r="G462" s="16" t="s">
        <v>611</v>
      </c>
      <c r="H462" s="16"/>
      <c r="I462" s="16"/>
      <c r="J462" s="125">
        <v>9</v>
      </c>
      <c r="K462" s="125"/>
      <c r="L462" s="56"/>
      <c r="M462" s="125"/>
      <c r="N462" s="125"/>
      <c r="O462" s="125">
        <v>9</v>
      </c>
      <c r="P462" s="125">
        <v>9</v>
      </c>
      <c r="Q462" s="125">
        <v>9</v>
      </c>
      <c r="R462" s="116">
        <v>9</v>
      </c>
      <c r="S462" s="503">
        <f t="shared" si="24"/>
        <v>100</v>
      </c>
    </row>
    <row r="463" spans="1:19" s="54" customFormat="1" ht="13.5" hidden="1">
      <c r="A463" s="46"/>
      <c r="B463" s="16"/>
      <c r="C463" s="16"/>
      <c r="D463" s="16"/>
      <c r="E463" s="16"/>
      <c r="F463" s="16"/>
      <c r="G463" s="126" t="s">
        <v>625</v>
      </c>
      <c r="H463" s="16"/>
      <c r="I463" s="16"/>
      <c r="J463" s="125"/>
      <c r="K463" s="125"/>
      <c r="L463" s="53"/>
      <c r="M463" s="125"/>
      <c r="N463" s="125"/>
      <c r="O463" s="125"/>
      <c r="P463" s="125"/>
      <c r="Q463" s="125"/>
      <c r="R463" s="116"/>
      <c r="S463" s="503" t="e">
        <f t="shared" si="24"/>
        <v>#DIV/0!</v>
      </c>
    </row>
    <row r="464" spans="1:19" ht="12.75" hidden="1">
      <c r="A464" s="51"/>
      <c r="B464" s="16"/>
      <c r="C464" s="16"/>
      <c r="D464" s="16"/>
      <c r="E464" s="16"/>
      <c r="F464" s="16"/>
      <c r="G464" s="126" t="s">
        <v>626</v>
      </c>
      <c r="H464" s="16"/>
      <c r="I464" s="16"/>
      <c r="J464" s="125"/>
      <c r="K464" s="125"/>
      <c r="L464" s="56"/>
      <c r="M464" s="125"/>
      <c r="N464" s="125"/>
      <c r="O464" s="125"/>
      <c r="P464" s="125"/>
      <c r="Q464" s="125"/>
      <c r="R464" s="116"/>
      <c r="S464" s="503" t="e">
        <f t="shared" si="24"/>
        <v>#DIV/0!</v>
      </c>
    </row>
    <row r="465" spans="1:19" ht="12.75" hidden="1">
      <c r="A465" s="46"/>
      <c r="B465" s="16"/>
      <c r="C465" s="16"/>
      <c r="D465" s="16"/>
      <c r="E465" s="16"/>
      <c r="F465" s="16"/>
      <c r="G465" s="46" t="s">
        <v>758</v>
      </c>
      <c r="H465" s="16"/>
      <c r="I465" s="16"/>
      <c r="J465" s="125"/>
      <c r="K465" s="125"/>
      <c r="L465" s="56"/>
      <c r="M465" s="125"/>
      <c r="N465" s="125"/>
      <c r="O465" s="125"/>
      <c r="P465" s="125"/>
      <c r="Q465" s="125"/>
      <c r="R465" s="116"/>
      <c r="S465" s="503" t="e">
        <f t="shared" si="24"/>
        <v>#DIV/0!</v>
      </c>
    </row>
    <row r="466" spans="1:19" ht="12.75" hidden="1">
      <c r="A466" s="51"/>
      <c r="B466" s="16"/>
      <c r="C466" s="16"/>
      <c r="D466" s="16"/>
      <c r="E466" s="16"/>
      <c r="F466" s="16"/>
      <c r="G466" s="46" t="s">
        <v>759</v>
      </c>
      <c r="H466" s="16"/>
      <c r="I466" s="16"/>
      <c r="J466" s="125"/>
      <c r="K466" s="125"/>
      <c r="L466" s="56"/>
      <c r="M466" s="125"/>
      <c r="N466" s="125"/>
      <c r="O466" s="125"/>
      <c r="P466" s="125"/>
      <c r="Q466" s="125"/>
      <c r="R466" s="116"/>
      <c r="S466" s="503" t="e">
        <f t="shared" si="24"/>
        <v>#DIV/0!</v>
      </c>
    </row>
    <row r="467" spans="1:19" ht="12.75" customHeight="1" hidden="1">
      <c r="A467" s="46"/>
      <c r="B467" s="16"/>
      <c r="C467" s="16"/>
      <c r="D467" s="16"/>
      <c r="E467" s="16"/>
      <c r="F467" s="16"/>
      <c r="G467" s="16"/>
      <c r="H467" s="16"/>
      <c r="I467" s="16"/>
      <c r="J467" s="66"/>
      <c r="K467" s="66"/>
      <c r="L467" s="56"/>
      <c r="M467" s="66"/>
      <c r="N467" s="66"/>
      <c r="O467" s="66"/>
      <c r="P467" s="66"/>
      <c r="Q467" s="66"/>
      <c r="R467" s="474"/>
      <c r="S467" s="503" t="e">
        <f t="shared" si="24"/>
        <v>#DIV/0!</v>
      </c>
    </row>
    <row r="468" spans="1:19" ht="12.75" hidden="1">
      <c r="A468" s="46"/>
      <c r="B468" s="16"/>
      <c r="C468" s="16"/>
      <c r="D468" s="16"/>
      <c r="E468" s="16"/>
      <c r="F468" s="16"/>
      <c r="G468" s="16"/>
      <c r="H468" s="16"/>
      <c r="I468" s="16"/>
      <c r="J468" s="66"/>
      <c r="K468" s="66"/>
      <c r="L468" s="56"/>
      <c r="M468" s="66"/>
      <c r="N468" s="66"/>
      <c r="O468" s="66"/>
      <c r="P468" s="66"/>
      <c r="Q468" s="66"/>
      <c r="R468" s="474"/>
      <c r="S468" s="503" t="e">
        <f t="shared" si="24"/>
        <v>#DIV/0!</v>
      </c>
    </row>
    <row r="469" spans="1:19" ht="12.75" hidden="1">
      <c r="A469" s="46"/>
      <c r="B469" s="16"/>
      <c r="C469" s="16"/>
      <c r="D469" s="16"/>
      <c r="E469" s="16"/>
      <c r="F469" s="16"/>
      <c r="G469" s="126"/>
      <c r="H469" s="16"/>
      <c r="I469" s="16"/>
      <c r="J469" s="66"/>
      <c r="K469" s="66"/>
      <c r="L469" s="56"/>
      <c r="M469" s="66"/>
      <c r="N469" s="66"/>
      <c r="O469" s="66"/>
      <c r="P469" s="66"/>
      <c r="Q469" s="66"/>
      <c r="R469" s="474"/>
      <c r="S469" s="503" t="e">
        <f t="shared" si="24"/>
        <v>#DIV/0!</v>
      </c>
    </row>
    <row r="470" spans="1:19" ht="12.75" hidden="1">
      <c r="A470" s="46"/>
      <c r="B470" s="11"/>
      <c r="C470" s="11"/>
      <c r="D470" s="11"/>
      <c r="E470" s="11"/>
      <c r="F470" s="774"/>
      <c r="G470" s="774"/>
      <c r="H470" s="774"/>
      <c r="I470" s="774"/>
      <c r="J470" s="66"/>
      <c r="K470" s="66"/>
      <c r="L470" s="56"/>
      <c r="M470" s="66"/>
      <c r="N470" s="66"/>
      <c r="O470" s="66"/>
      <c r="P470" s="66"/>
      <c r="Q470" s="66"/>
      <c r="R470" s="474"/>
      <c r="S470" s="503" t="e">
        <f t="shared" si="24"/>
        <v>#DIV/0!</v>
      </c>
    </row>
    <row r="471" spans="1:19" ht="12.75" hidden="1">
      <c r="A471" s="46"/>
      <c r="B471" s="16"/>
      <c r="C471" s="16"/>
      <c r="D471" s="16"/>
      <c r="E471" s="16"/>
      <c r="F471" s="16"/>
      <c r="G471" s="16"/>
      <c r="H471" s="16"/>
      <c r="I471" s="16"/>
      <c r="J471" s="66"/>
      <c r="K471" s="66"/>
      <c r="L471" s="56"/>
      <c r="M471" s="66"/>
      <c r="N471" s="66"/>
      <c r="O471" s="66"/>
      <c r="P471" s="66"/>
      <c r="Q471" s="66"/>
      <c r="R471" s="474"/>
      <c r="S471" s="503" t="e">
        <f t="shared" si="24"/>
        <v>#DIV/0!</v>
      </c>
    </row>
    <row r="472" spans="1:19" ht="12.75" hidden="1">
      <c r="A472" s="46"/>
      <c r="B472" s="16"/>
      <c r="C472" s="16"/>
      <c r="D472" s="16"/>
      <c r="E472" s="16"/>
      <c r="F472" s="16"/>
      <c r="G472" s="16"/>
      <c r="H472" s="16"/>
      <c r="I472" s="16"/>
      <c r="J472" s="66"/>
      <c r="K472" s="66"/>
      <c r="L472" s="56"/>
      <c r="M472" s="66"/>
      <c r="N472" s="66"/>
      <c r="O472" s="66"/>
      <c r="P472" s="66"/>
      <c r="Q472" s="66"/>
      <c r="R472" s="474"/>
      <c r="S472" s="503" t="e">
        <f t="shared" si="24"/>
        <v>#DIV/0!</v>
      </c>
    </row>
    <row r="473" spans="1:19" ht="12.75" hidden="1">
      <c r="A473" s="46"/>
      <c r="B473" s="16"/>
      <c r="C473" s="16"/>
      <c r="D473" s="16"/>
      <c r="E473" s="16"/>
      <c r="F473" s="16"/>
      <c r="G473" s="16"/>
      <c r="H473" s="16"/>
      <c r="I473" s="16"/>
      <c r="J473" s="66"/>
      <c r="K473" s="66"/>
      <c r="L473" s="56"/>
      <c r="M473" s="66"/>
      <c r="N473" s="66"/>
      <c r="O473" s="66"/>
      <c r="P473" s="66"/>
      <c r="Q473" s="66"/>
      <c r="R473" s="474"/>
      <c r="S473" s="503" t="e">
        <f t="shared" si="24"/>
        <v>#DIV/0!</v>
      </c>
    </row>
    <row r="474" spans="1:19" ht="12.75" hidden="1">
      <c r="A474" s="46"/>
      <c r="B474" s="16"/>
      <c r="C474" s="16"/>
      <c r="D474" s="16"/>
      <c r="E474" s="16"/>
      <c r="F474" s="16"/>
      <c r="G474" s="16"/>
      <c r="H474" s="16"/>
      <c r="I474" s="16"/>
      <c r="J474" s="66"/>
      <c r="K474" s="66"/>
      <c r="L474" s="56"/>
      <c r="M474" s="66"/>
      <c r="N474" s="66"/>
      <c r="O474" s="66"/>
      <c r="P474" s="66"/>
      <c r="Q474" s="66"/>
      <c r="R474" s="474"/>
      <c r="S474" s="503" t="e">
        <f t="shared" si="24"/>
        <v>#DIV/0!</v>
      </c>
    </row>
    <row r="475" spans="1:19" ht="12.75" hidden="1">
      <c r="A475" s="46"/>
      <c r="B475" s="16"/>
      <c r="C475" s="16"/>
      <c r="D475" s="16"/>
      <c r="E475" s="16"/>
      <c r="F475" s="11"/>
      <c r="G475" s="16"/>
      <c r="H475" s="16"/>
      <c r="I475" s="16"/>
      <c r="J475" s="66"/>
      <c r="K475" s="66"/>
      <c r="L475" s="56"/>
      <c r="M475" s="66"/>
      <c r="N475" s="66"/>
      <c r="O475" s="66"/>
      <c r="P475" s="66"/>
      <c r="Q475" s="66"/>
      <c r="R475" s="474"/>
      <c r="S475" s="503" t="e">
        <f t="shared" si="24"/>
        <v>#DIV/0!</v>
      </c>
    </row>
    <row r="476" spans="1:19" ht="12.75" hidden="1">
      <c r="A476" s="46"/>
      <c r="B476" s="16"/>
      <c r="C476" s="16"/>
      <c r="D476" s="16"/>
      <c r="E476" s="16"/>
      <c r="F476" s="128"/>
      <c r="G476" s="16"/>
      <c r="H476" s="16"/>
      <c r="I476" s="128"/>
      <c r="J476" s="66"/>
      <c r="K476" s="66"/>
      <c r="L476" s="56"/>
      <c r="M476" s="66"/>
      <c r="N476" s="66"/>
      <c r="O476" s="66"/>
      <c r="P476" s="66"/>
      <c r="Q476" s="66"/>
      <c r="R476" s="474"/>
      <c r="S476" s="503" t="e">
        <f t="shared" si="24"/>
        <v>#DIV/0!</v>
      </c>
    </row>
    <row r="477" spans="1:19" ht="12.75" hidden="1">
      <c r="A477" s="45"/>
      <c r="B477" s="16"/>
      <c r="C477" s="16"/>
      <c r="D477" s="16"/>
      <c r="E477" s="16"/>
      <c r="F477" s="128"/>
      <c r="G477" s="46"/>
      <c r="H477" s="16"/>
      <c r="I477" s="128"/>
      <c r="J477" s="66"/>
      <c r="K477" s="66"/>
      <c r="L477" s="56"/>
      <c r="M477" s="66"/>
      <c r="N477" s="66"/>
      <c r="O477" s="66"/>
      <c r="P477" s="66"/>
      <c r="Q477" s="66"/>
      <c r="R477" s="474"/>
      <c r="S477" s="503" t="e">
        <f t="shared" si="24"/>
        <v>#DIV/0!</v>
      </c>
    </row>
    <row r="478" spans="1:19" ht="13.5">
      <c r="A478" s="51"/>
      <c r="B478" s="51"/>
      <c r="C478" s="51"/>
      <c r="D478" s="51"/>
      <c r="E478" s="51"/>
      <c r="F478" s="51"/>
      <c r="G478" s="51"/>
      <c r="H478" s="63"/>
      <c r="I478" s="11"/>
      <c r="J478" s="64"/>
      <c r="K478" s="64"/>
      <c r="L478" s="56"/>
      <c r="M478" s="64"/>
      <c r="N478" s="64"/>
      <c r="O478" s="64"/>
      <c r="P478" s="64"/>
      <c r="Q478" s="64"/>
      <c r="R478" s="493"/>
      <c r="S478" s="503"/>
    </row>
    <row r="479" spans="1:19" ht="12.75">
      <c r="A479" s="51"/>
      <c r="B479" s="11">
        <v>2</v>
      </c>
      <c r="C479" s="11"/>
      <c r="D479" s="11"/>
      <c r="E479" s="11"/>
      <c r="F479" s="774" t="s">
        <v>754</v>
      </c>
      <c r="G479" s="774"/>
      <c r="H479" s="774"/>
      <c r="I479" s="774"/>
      <c r="J479" s="64"/>
      <c r="K479" s="64"/>
      <c r="L479" s="56"/>
      <c r="M479" s="64"/>
      <c r="N479" s="64"/>
      <c r="O479" s="64"/>
      <c r="P479" s="64"/>
      <c r="Q479" s="64"/>
      <c r="R479" s="493"/>
      <c r="S479" s="503"/>
    </row>
    <row r="480" spans="1:19" ht="12.75">
      <c r="A480" s="51"/>
      <c r="B480" s="16"/>
      <c r="C480" s="205">
        <v>1</v>
      </c>
      <c r="D480" s="205"/>
      <c r="E480" s="205"/>
      <c r="F480" s="205"/>
      <c r="G480" s="205" t="s">
        <v>494</v>
      </c>
      <c r="H480" s="205"/>
      <c r="I480" s="205"/>
      <c r="J480" s="64"/>
      <c r="K480" s="64"/>
      <c r="L480" s="56"/>
      <c r="M480" s="64"/>
      <c r="N480" s="64"/>
      <c r="O480" s="64"/>
      <c r="P480" s="64"/>
      <c r="Q480" s="64"/>
      <c r="R480" s="493"/>
      <c r="S480" s="503"/>
    </row>
    <row r="481" spans="1:19" ht="12.75">
      <c r="A481" s="51"/>
      <c r="B481" s="16"/>
      <c r="C481" s="16"/>
      <c r="D481" s="16">
        <v>1</v>
      </c>
      <c r="E481" s="16"/>
      <c r="F481" s="16"/>
      <c r="G481" s="16"/>
      <c r="H481" s="16" t="s">
        <v>495</v>
      </c>
      <c r="I481" s="16"/>
      <c r="J481" s="199">
        <v>7439</v>
      </c>
      <c r="K481" s="199"/>
      <c r="L481" s="56"/>
      <c r="M481" s="199"/>
      <c r="N481" s="199"/>
      <c r="O481" s="199">
        <v>7439</v>
      </c>
      <c r="P481" s="199">
        <v>7439</v>
      </c>
      <c r="Q481" s="199">
        <v>8670</v>
      </c>
      <c r="R481" s="481">
        <v>7482</v>
      </c>
      <c r="S481" s="503">
        <f t="shared" si="24"/>
        <v>86.29757785467127</v>
      </c>
    </row>
    <row r="482" spans="1:19" ht="12.75">
      <c r="A482" s="51"/>
      <c r="B482" s="16"/>
      <c r="C482" s="16"/>
      <c r="D482" s="16">
        <v>2</v>
      </c>
      <c r="E482" s="16"/>
      <c r="F482" s="16"/>
      <c r="G482" s="16"/>
      <c r="H482" s="16" t="s">
        <v>497</v>
      </c>
      <c r="I482" s="16"/>
      <c r="J482" s="199">
        <v>1994</v>
      </c>
      <c r="K482" s="199"/>
      <c r="L482" s="56"/>
      <c r="M482" s="199"/>
      <c r="N482" s="199"/>
      <c r="O482" s="199">
        <v>1994</v>
      </c>
      <c r="P482" s="199">
        <v>1994</v>
      </c>
      <c r="Q482" s="199">
        <v>2326</v>
      </c>
      <c r="R482" s="481">
        <v>2020</v>
      </c>
      <c r="S482" s="503">
        <f t="shared" si="24"/>
        <v>86.84436801375752</v>
      </c>
    </row>
    <row r="483" spans="1:19" ht="12.75">
      <c r="A483" s="51"/>
      <c r="B483" s="16"/>
      <c r="C483" s="16"/>
      <c r="D483" s="16">
        <v>3</v>
      </c>
      <c r="E483" s="16"/>
      <c r="F483" s="16"/>
      <c r="G483" s="16"/>
      <c r="H483" s="16" t="s">
        <v>498</v>
      </c>
      <c r="I483" s="16"/>
      <c r="J483" s="199">
        <v>40</v>
      </c>
      <c r="K483" s="64"/>
      <c r="L483" s="56"/>
      <c r="M483" s="64"/>
      <c r="N483" s="64"/>
      <c r="O483" s="199">
        <v>40</v>
      </c>
      <c r="P483" s="199">
        <v>40</v>
      </c>
      <c r="Q483" s="199">
        <v>40</v>
      </c>
      <c r="R483" s="481"/>
      <c r="S483" s="503">
        <f t="shared" si="24"/>
        <v>0</v>
      </c>
    </row>
    <row r="484" spans="1:19" ht="12.75">
      <c r="A484" s="51"/>
      <c r="B484" s="16"/>
      <c r="C484" s="16"/>
      <c r="D484" s="16"/>
      <c r="E484" s="16"/>
      <c r="F484" s="11" t="s">
        <v>482</v>
      </c>
      <c r="G484" s="16"/>
      <c r="H484" s="16"/>
      <c r="I484" s="16"/>
      <c r="J484" s="206">
        <f>J481+J482+J483</f>
        <v>9473</v>
      </c>
      <c r="K484" s="206"/>
      <c r="L484" s="56"/>
      <c r="M484" s="206"/>
      <c r="N484" s="206"/>
      <c r="O484" s="206">
        <f>O481+O482+O483</f>
        <v>9473</v>
      </c>
      <c r="P484" s="206">
        <f>P481+P482+P483</f>
        <v>9473</v>
      </c>
      <c r="Q484" s="206">
        <f>Q481+Q482+Q483</f>
        <v>11036</v>
      </c>
      <c r="R484" s="478">
        <f>R481+R482+R483</f>
        <v>9502</v>
      </c>
      <c r="S484" s="503">
        <f t="shared" si="24"/>
        <v>86.10003624501631</v>
      </c>
    </row>
    <row r="485" spans="1:19" ht="12.75">
      <c r="A485" s="51"/>
      <c r="B485" s="16"/>
      <c r="C485" s="16"/>
      <c r="D485" s="16"/>
      <c r="E485" s="16"/>
      <c r="F485" s="11"/>
      <c r="G485" s="246" t="s">
        <v>606</v>
      </c>
      <c r="H485" s="16"/>
      <c r="I485" s="16"/>
      <c r="J485" s="208">
        <v>1</v>
      </c>
      <c r="K485" s="208"/>
      <c r="L485" s="56"/>
      <c r="M485" s="208"/>
      <c r="N485" s="208"/>
      <c r="O485" s="208">
        <v>1</v>
      </c>
      <c r="P485" s="208">
        <v>1</v>
      </c>
      <c r="Q485" s="208">
        <v>1</v>
      </c>
      <c r="R485" s="494">
        <v>1</v>
      </c>
      <c r="S485" s="503">
        <f t="shared" si="24"/>
        <v>100</v>
      </c>
    </row>
    <row r="486" spans="1:19" ht="12.75">
      <c r="A486" s="51"/>
      <c r="B486" s="16"/>
      <c r="C486" s="16"/>
      <c r="D486" s="16"/>
      <c r="E486" s="16"/>
      <c r="F486" s="11"/>
      <c r="G486" s="16" t="s">
        <v>607</v>
      </c>
      <c r="H486" s="16"/>
      <c r="I486" s="16"/>
      <c r="J486" s="208">
        <v>1</v>
      </c>
      <c r="K486" s="208"/>
      <c r="L486" s="56"/>
      <c r="M486" s="208"/>
      <c r="N486" s="208"/>
      <c r="O486" s="208">
        <v>1</v>
      </c>
      <c r="P486" s="208">
        <v>1</v>
      </c>
      <c r="Q486" s="208">
        <v>1</v>
      </c>
      <c r="R486" s="494">
        <v>1</v>
      </c>
      <c r="S486" s="503">
        <f t="shared" si="24"/>
        <v>100</v>
      </c>
    </row>
    <row r="487" spans="1:19" ht="12.75">
      <c r="A487" s="51"/>
      <c r="B487" s="16"/>
      <c r="C487" s="16"/>
      <c r="D487" s="16"/>
      <c r="E487" s="16"/>
      <c r="F487" s="128"/>
      <c r="G487" s="16" t="s">
        <v>608</v>
      </c>
      <c r="H487" s="16"/>
      <c r="I487" s="128"/>
      <c r="J487" s="208">
        <v>7</v>
      </c>
      <c r="K487" s="208"/>
      <c r="L487" s="56"/>
      <c r="M487" s="208"/>
      <c r="N487" s="208"/>
      <c r="O487" s="208">
        <v>7</v>
      </c>
      <c r="P487" s="208">
        <v>7</v>
      </c>
      <c r="Q487" s="208">
        <v>7</v>
      </c>
      <c r="R487" s="494">
        <v>7</v>
      </c>
      <c r="S487" s="503">
        <f t="shared" si="24"/>
        <v>100</v>
      </c>
    </row>
    <row r="488" spans="1:19" ht="12.75">
      <c r="A488" s="51"/>
      <c r="B488" s="16"/>
      <c r="C488" s="16"/>
      <c r="D488" s="16"/>
      <c r="E488" s="16"/>
      <c r="F488" s="128"/>
      <c r="G488" s="16" t="s">
        <v>609</v>
      </c>
      <c r="H488" s="16"/>
      <c r="I488" s="128"/>
      <c r="J488" s="208">
        <v>7</v>
      </c>
      <c r="K488" s="208"/>
      <c r="L488" s="56"/>
      <c r="M488" s="208"/>
      <c r="N488" s="208"/>
      <c r="O488" s="208">
        <v>7</v>
      </c>
      <c r="P488" s="208">
        <v>7</v>
      </c>
      <c r="Q488" s="208">
        <v>7</v>
      </c>
      <c r="R488" s="494">
        <v>7</v>
      </c>
      <c r="S488" s="503">
        <f t="shared" si="24"/>
        <v>100</v>
      </c>
    </row>
    <row r="489" spans="1:19" ht="13.5">
      <c r="A489" s="51"/>
      <c r="B489" s="51"/>
      <c r="C489" s="51"/>
      <c r="D489" s="51"/>
      <c r="E489" s="51"/>
      <c r="F489" s="51"/>
      <c r="G489" s="51"/>
      <c r="H489" s="63"/>
      <c r="I489" s="11"/>
      <c r="J489" s="64"/>
      <c r="K489" s="64"/>
      <c r="L489" s="56"/>
      <c r="M489" s="64"/>
      <c r="N489" s="64"/>
      <c r="O489" s="64"/>
      <c r="P489" s="64"/>
      <c r="Q489" s="64"/>
      <c r="R489" s="493"/>
      <c r="S489" s="503"/>
    </row>
    <row r="490" spans="1:19" ht="12.75">
      <c r="A490" s="51"/>
      <c r="B490" s="11">
        <v>3</v>
      </c>
      <c r="C490" s="11"/>
      <c r="D490" s="11"/>
      <c r="E490" s="11"/>
      <c r="F490" s="774" t="s">
        <v>643</v>
      </c>
      <c r="G490" s="774"/>
      <c r="H490" s="774"/>
      <c r="I490" s="774"/>
      <c r="J490" s="64"/>
      <c r="K490" s="64"/>
      <c r="L490" s="56"/>
      <c r="M490" s="64"/>
      <c r="N490" s="64"/>
      <c r="O490" s="64"/>
      <c r="P490" s="64"/>
      <c r="Q490" s="64"/>
      <c r="R490" s="493"/>
      <c r="S490" s="503"/>
    </row>
    <row r="491" spans="1:19" ht="12.75">
      <c r="A491" s="51"/>
      <c r="B491" s="16"/>
      <c r="C491" s="205">
        <v>1</v>
      </c>
      <c r="D491" s="205"/>
      <c r="E491" s="205"/>
      <c r="F491" s="205"/>
      <c r="G491" s="205" t="s">
        <v>494</v>
      </c>
      <c r="H491" s="205"/>
      <c r="I491" s="205"/>
      <c r="J491" s="199"/>
      <c r="K491" s="199"/>
      <c r="L491" s="56"/>
      <c r="M491" s="199"/>
      <c r="N491" s="199"/>
      <c r="O491" s="199"/>
      <c r="P491" s="199"/>
      <c r="Q491" s="199"/>
      <c r="R491" s="481"/>
      <c r="S491" s="503"/>
    </row>
    <row r="492" spans="1:19" ht="12.75">
      <c r="A492" s="51"/>
      <c r="B492" s="16"/>
      <c r="C492" s="16"/>
      <c r="D492" s="16">
        <v>1</v>
      </c>
      <c r="E492" s="16"/>
      <c r="F492" s="16"/>
      <c r="G492" s="16"/>
      <c r="H492" s="16" t="s">
        <v>495</v>
      </c>
      <c r="I492" s="16"/>
      <c r="J492" s="199">
        <v>2720</v>
      </c>
      <c r="K492" s="199"/>
      <c r="L492" s="56"/>
      <c r="M492" s="199"/>
      <c r="N492" s="199"/>
      <c r="O492" s="199">
        <v>2720</v>
      </c>
      <c r="P492" s="199">
        <v>2720</v>
      </c>
      <c r="Q492" s="199">
        <v>2720</v>
      </c>
      <c r="R492" s="481">
        <v>2482</v>
      </c>
      <c r="S492" s="503">
        <f t="shared" si="24"/>
        <v>91.25</v>
      </c>
    </row>
    <row r="493" spans="1:19" ht="12.75">
      <c r="A493" s="51"/>
      <c r="B493" s="16"/>
      <c r="C493" s="16"/>
      <c r="D493" s="16">
        <v>2</v>
      </c>
      <c r="E493" s="16"/>
      <c r="F493" s="16"/>
      <c r="G493" s="16"/>
      <c r="H493" s="16" t="s">
        <v>497</v>
      </c>
      <c r="I493" s="16"/>
      <c r="J493" s="199">
        <v>720</v>
      </c>
      <c r="K493" s="199"/>
      <c r="L493" s="56"/>
      <c r="M493" s="199"/>
      <c r="N493" s="199"/>
      <c r="O493" s="199">
        <v>720</v>
      </c>
      <c r="P493" s="199">
        <v>720</v>
      </c>
      <c r="Q493" s="199">
        <v>720</v>
      </c>
      <c r="R493" s="481">
        <v>944</v>
      </c>
      <c r="S493" s="503">
        <f t="shared" si="24"/>
        <v>131.11111111111111</v>
      </c>
    </row>
    <row r="494" spans="1:19" ht="12.75">
      <c r="A494" s="51"/>
      <c r="B494" s="16"/>
      <c r="C494" s="16"/>
      <c r="D494" s="16">
        <v>3</v>
      </c>
      <c r="E494" s="16"/>
      <c r="F494" s="16"/>
      <c r="G494" s="16"/>
      <c r="H494" s="16" t="s">
        <v>498</v>
      </c>
      <c r="I494" s="16"/>
      <c r="J494" s="199">
        <v>50</v>
      </c>
      <c r="K494" s="199"/>
      <c r="L494" s="56"/>
      <c r="M494" s="199"/>
      <c r="N494" s="199"/>
      <c r="O494" s="199">
        <v>50</v>
      </c>
      <c r="P494" s="199">
        <v>50</v>
      </c>
      <c r="Q494" s="199">
        <v>50</v>
      </c>
      <c r="R494" s="481">
        <v>16</v>
      </c>
      <c r="S494" s="503">
        <f t="shared" si="24"/>
        <v>32</v>
      </c>
    </row>
    <row r="495" spans="1:19" ht="12.75">
      <c r="A495" s="51"/>
      <c r="B495" s="16"/>
      <c r="C495" s="16"/>
      <c r="D495" s="16"/>
      <c r="E495" s="16"/>
      <c r="F495" s="11" t="s">
        <v>482</v>
      </c>
      <c r="G495" s="16"/>
      <c r="H495" s="16"/>
      <c r="I495" s="16"/>
      <c r="J495" s="206">
        <f>J492+J493+J494</f>
        <v>3490</v>
      </c>
      <c r="K495" s="206"/>
      <c r="L495" s="56"/>
      <c r="M495" s="206"/>
      <c r="N495" s="206"/>
      <c r="O495" s="206">
        <f>O492+O493+O494</f>
        <v>3490</v>
      </c>
      <c r="P495" s="206">
        <f>P492+P493+P494</f>
        <v>3490</v>
      </c>
      <c r="Q495" s="206">
        <f>Q492+Q493+Q494</f>
        <v>3490</v>
      </c>
      <c r="R495" s="478">
        <f>R492+R493+R494</f>
        <v>3442</v>
      </c>
      <c r="S495" s="503">
        <f t="shared" si="24"/>
        <v>98.62464183381088</v>
      </c>
    </row>
    <row r="496" spans="1:19" ht="12.75">
      <c r="A496" s="51"/>
      <c r="B496" s="16"/>
      <c r="C496" s="16"/>
      <c r="D496" s="16"/>
      <c r="E496" s="16"/>
      <c r="F496" s="128"/>
      <c r="G496" s="16" t="s">
        <v>610</v>
      </c>
      <c r="H496" s="16"/>
      <c r="I496" s="128"/>
      <c r="J496" s="208">
        <v>1</v>
      </c>
      <c r="K496" s="208"/>
      <c r="L496" s="56"/>
      <c r="M496" s="208"/>
      <c r="N496" s="208"/>
      <c r="O496" s="208">
        <v>1</v>
      </c>
      <c r="P496" s="208">
        <v>1</v>
      </c>
      <c r="Q496" s="208">
        <v>1</v>
      </c>
      <c r="R496" s="494">
        <v>1</v>
      </c>
      <c r="S496" s="503">
        <f t="shared" si="24"/>
        <v>100</v>
      </c>
    </row>
    <row r="497" spans="1:19" ht="12.75">
      <c r="A497" s="51"/>
      <c r="B497" s="16"/>
      <c r="C497" s="16"/>
      <c r="D497" s="16"/>
      <c r="E497" s="16"/>
      <c r="F497" s="128"/>
      <c r="G497" s="16" t="s">
        <v>611</v>
      </c>
      <c r="H497" s="16"/>
      <c r="I497" s="128"/>
      <c r="J497" s="208">
        <v>1</v>
      </c>
      <c r="K497" s="208"/>
      <c r="L497" s="56"/>
      <c r="M497" s="208"/>
      <c r="N497" s="208"/>
      <c r="O497" s="208">
        <v>1</v>
      </c>
      <c r="P497" s="208">
        <v>1</v>
      </c>
      <c r="Q497" s="208">
        <v>1</v>
      </c>
      <c r="R497" s="494">
        <v>1</v>
      </c>
      <c r="S497" s="503">
        <f t="shared" si="24"/>
        <v>100</v>
      </c>
    </row>
    <row r="498" spans="1:19" ht="13.5">
      <c r="A498" s="51"/>
      <c r="B498" s="51"/>
      <c r="C498" s="51"/>
      <c r="D498" s="51"/>
      <c r="E498" s="51"/>
      <c r="F498" s="51"/>
      <c r="G498" s="51"/>
      <c r="H498" s="63"/>
      <c r="I498" s="11"/>
      <c r="J498" s="199"/>
      <c r="K498" s="199"/>
      <c r="L498" s="56"/>
      <c r="M498" s="199"/>
      <c r="N498" s="199"/>
      <c r="O498" s="199"/>
      <c r="P498" s="199"/>
      <c r="Q498" s="199"/>
      <c r="R498" s="481"/>
      <c r="S498" s="503"/>
    </row>
    <row r="499" spans="1:19" ht="25.5" customHeight="1">
      <c r="A499" s="51"/>
      <c r="B499" s="11">
        <v>4</v>
      </c>
      <c r="C499" s="11"/>
      <c r="D499" s="11"/>
      <c r="E499" s="11"/>
      <c r="F499" s="724" t="s">
        <v>880</v>
      </c>
      <c r="G499" s="725"/>
      <c r="H499" s="725"/>
      <c r="I499" s="725"/>
      <c r="J499" s="199"/>
      <c r="K499" s="199"/>
      <c r="L499" s="56"/>
      <c r="M499" s="199"/>
      <c r="N499" s="199"/>
      <c r="O499" s="199"/>
      <c r="P499" s="199"/>
      <c r="Q499" s="199"/>
      <c r="R499" s="481"/>
      <c r="S499" s="503"/>
    </row>
    <row r="500" spans="1:19" ht="12.75">
      <c r="A500" s="51"/>
      <c r="B500" s="16"/>
      <c r="C500" s="205">
        <v>1</v>
      </c>
      <c r="D500" s="205"/>
      <c r="E500" s="205"/>
      <c r="F500" s="205"/>
      <c r="G500" s="205" t="s">
        <v>494</v>
      </c>
      <c r="H500" s="205"/>
      <c r="I500" s="205"/>
      <c r="J500" s="199"/>
      <c r="K500" s="199"/>
      <c r="L500" s="56"/>
      <c r="M500" s="199"/>
      <c r="N500" s="199"/>
      <c r="O500" s="199"/>
      <c r="P500" s="199"/>
      <c r="Q500" s="199"/>
      <c r="R500" s="481"/>
      <c r="S500" s="503"/>
    </row>
    <row r="501" spans="1:19" ht="12.75">
      <c r="A501" s="51"/>
      <c r="B501" s="16"/>
      <c r="C501" s="16"/>
      <c r="D501" s="16">
        <v>1</v>
      </c>
      <c r="E501" s="16"/>
      <c r="F501" s="16"/>
      <c r="G501" s="16"/>
      <c r="H501" s="16" t="s">
        <v>495</v>
      </c>
      <c r="I501" s="16"/>
      <c r="J501" s="199">
        <v>1282</v>
      </c>
      <c r="K501" s="199"/>
      <c r="L501" s="56"/>
      <c r="M501" s="199"/>
      <c r="N501" s="199"/>
      <c r="O501" s="199">
        <v>1282</v>
      </c>
      <c r="P501" s="199">
        <v>1282</v>
      </c>
      <c r="Q501" s="199">
        <v>1282</v>
      </c>
      <c r="R501" s="481">
        <v>837</v>
      </c>
      <c r="S501" s="503">
        <f t="shared" si="24"/>
        <v>65.28861154446179</v>
      </c>
    </row>
    <row r="502" spans="1:19" ht="12.75">
      <c r="A502" s="51"/>
      <c r="B502" s="16"/>
      <c r="C502" s="16"/>
      <c r="D502" s="16">
        <v>2</v>
      </c>
      <c r="E502" s="16"/>
      <c r="F502" s="16"/>
      <c r="G502" s="16"/>
      <c r="H502" s="16" t="s">
        <v>497</v>
      </c>
      <c r="I502" s="16"/>
      <c r="J502" s="199">
        <v>341</v>
      </c>
      <c r="K502" s="199"/>
      <c r="L502" s="56"/>
      <c r="M502" s="199"/>
      <c r="N502" s="199"/>
      <c r="O502" s="199">
        <v>341</v>
      </c>
      <c r="P502" s="199">
        <v>341</v>
      </c>
      <c r="Q502" s="199">
        <v>341</v>
      </c>
      <c r="R502" s="481">
        <v>267</v>
      </c>
      <c r="S502" s="503">
        <f t="shared" si="24"/>
        <v>78.2991202346041</v>
      </c>
    </row>
    <row r="503" spans="1:19" ht="12.75">
      <c r="A503" s="51"/>
      <c r="B503" s="16"/>
      <c r="C503" s="16"/>
      <c r="D503" s="16">
        <v>3</v>
      </c>
      <c r="E503" s="16"/>
      <c r="F503" s="16"/>
      <c r="G503" s="16"/>
      <c r="H503" s="16" t="s">
        <v>498</v>
      </c>
      <c r="I503" s="16"/>
      <c r="J503" s="199">
        <v>50</v>
      </c>
      <c r="K503" s="199"/>
      <c r="L503" s="56"/>
      <c r="M503" s="199"/>
      <c r="N503" s="199"/>
      <c r="O503" s="199">
        <v>50</v>
      </c>
      <c r="P503" s="199">
        <v>50</v>
      </c>
      <c r="Q503" s="199">
        <v>50</v>
      </c>
      <c r="R503" s="481">
        <v>8</v>
      </c>
      <c r="S503" s="503">
        <f t="shared" si="24"/>
        <v>16</v>
      </c>
    </row>
    <row r="504" spans="1:19" ht="12.75">
      <c r="A504" s="51"/>
      <c r="B504" s="16"/>
      <c r="C504" s="16"/>
      <c r="D504" s="16"/>
      <c r="E504" s="16"/>
      <c r="F504" s="11" t="s">
        <v>482</v>
      </c>
      <c r="G504" s="16"/>
      <c r="H504" s="16"/>
      <c r="I504" s="16"/>
      <c r="J504" s="206">
        <f>J501+J502+J503</f>
        <v>1673</v>
      </c>
      <c r="K504" s="206"/>
      <c r="L504" s="56"/>
      <c r="M504" s="206"/>
      <c r="N504" s="206"/>
      <c r="O504" s="206">
        <f>O501+O502+O503</f>
        <v>1673</v>
      </c>
      <c r="P504" s="206">
        <f>P501+P502+P503</f>
        <v>1673</v>
      </c>
      <c r="Q504" s="206">
        <f>Q501+Q502+Q503</f>
        <v>1673</v>
      </c>
      <c r="R504" s="478">
        <f>R501+R502+R503</f>
        <v>1112</v>
      </c>
      <c r="S504" s="503">
        <f t="shared" si="24"/>
        <v>66.46742378959952</v>
      </c>
    </row>
    <row r="505" spans="1:19" ht="12.75">
      <c r="A505" s="51"/>
      <c r="B505" s="16"/>
      <c r="C505" s="16"/>
      <c r="D505" s="16"/>
      <c r="E505" s="16"/>
      <c r="F505" s="128"/>
      <c r="G505" s="16" t="s">
        <v>625</v>
      </c>
      <c r="H505" s="16"/>
      <c r="I505" s="128"/>
      <c r="J505" s="208">
        <v>1</v>
      </c>
      <c r="K505" s="208"/>
      <c r="L505" s="56"/>
      <c r="M505" s="208"/>
      <c r="N505" s="208"/>
      <c r="O505" s="208">
        <v>1</v>
      </c>
      <c r="P505" s="208">
        <v>1</v>
      </c>
      <c r="Q505" s="208">
        <v>1</v>
      </c>
      <c r="R505" s="494">
        <v>1</v>
      </c>
      <c r="S505" s="503">
        <f t="shared" si="24"/>
        <v>100</v>
      </c>
    </row>
    <row r="506" spans="1:19" ht="12.75">
      <c r="A506" s="51"/>
      <c r="B506" s="16"/>
      <c r="C506" s="16"/>
      <c r="D506" s="16"/>
      <c r="E506" s="16"/>
      <c r="F506" s="128"/>
      <c r="G506" s="46" t="s">
        <v>626</v>
      </c>
      <c r="H506" s="16"/>
      <c r="I506" s="128"/>
      <c r="J506" s="208">
        <v>1</v>
      </c>
      <c r="K506" s="208"/>
      <c r="L506" s="56"/>
      <c r="M506" s="208"/>
      <c r="N506" s="208"/>
      <c r="O506" s="208">
        <v>1</v>
      </c>
      <c r="P506" s="208">
        <v>1</v>
      </c>
      <c r="Q506" s="208">
        <v>1</v>
      </c>
      <c r="R506" s="494">
        <v>1</v>
      </c>
      <c r="S506" s="503">
        <f t="shared" si="24"/>
        <v>100</v>
      </c>
    </row>
    <row r="507" spans="1:19" ht="12.75">
      <c r="A507" s="51"/>
      <c r="B507" s="16"/>
      <c r="C507" s="16"/>
      <c r="D507" s="16"/>
      <c r="E507" s="16"/>
      <c r="F507" s="128"/>
      <c r="G507" s="46"/>
      <c r="H507" s="16"/>
      <c r="I507" s="128"/>
      <c r="J507" s="208"/>
      <c r="K507" s="208"/>
      <c r="L507" s="56"/>
      <c r="M507" s="208"/>
      <c r="N507" s="208"/>
      <c r="O507" s="208"/>
      <c r="P507" s="208"/>
      <c r="Q507" s="208"/>
      <c r="R507" s="494"/>
      <c r="S507" s="503"/>
    </row>
    <row r="508" spans="1:19" ht="27.75" customHeight="1">
      <c r="A508" s="51"/>
      <c r="B508" s="11">
        <v>5</v>
      </c>
      <c r="C508" s="11"/>
      <c r="D508" s="11"/>
      <c r="E508" s="11"/>
      <c r="F508" s="739" t="s">
        <v>1010</v>
      </c>
      <c r="G508" s="740"/>
      <c r="H508" s="740"/>
      <c r="I508" s="741"/>
      <c r="J508" s="199"/>
      <c r="K508" s="199"/>
      <c r="L508" s="56"/>
      <c r="M508" s="199"/>
      <c r="N508" s="199"/>
      <c r="O508" s="199"/>
      <c r="P508" s="199"/>
      <c r="Q508" s="199"/>
      <c r="R508" s="481"/>
      <c r="S508" s="503"/>
    </row>
    <row r="509" spans="1:19" ht="12.75">
      <c r="A509" s="51"/>
      <c r="B509" s="16"/>
      <c r="C509" s="205">
        <v>1</v>
      </c>
      <c r="D509" s="205"/>
      <c r="E509" s="205"/>
      <c r="F509" s="205"/>
      <c r="G509" s="205" t="s">
        <v>494</v>
      </c>
      <c r="H509" s="205"/>
      <c r="I509" s="205"/>
      <c r="J509" s="199"/>
      <c r="K509" s="199"/>
      <c r="L509" s="56"/>
      <c r="M509" s="199"/>
      <c r="N509" s="199"/>
      <c r="O509" s="199"/>
      <c r="P509" s="199"/>
      <c r="Q509" s="199"/>
      <c r="R509" s="481"/>
      <c r="S509" s="503"/>
    </row>
    <row r="510" spans="1:19" ht="12.75">
      <c r="A510" s="51"/>
      <c r="B510" s="16"/>
      <c r="C510" s="16"/>
      <c r="D510" s="16">
        <v>1</v>
      </c>
      <c r="E510" s="16"/>
      <c r="F510" s="16"/>
      <c r="G510" s="16"/>
      <c r="H510" s="16" t="s">
        <v>495</v>
      </c>
      <c r="I510" s="16"/>
      <c r="J510" s="199">
        <v>0</v>
      </c>
      <c r="K510" s="199"/>
      <c r="L510" s="56"/>
      <c r="M510" s="199"/>
      <c r="N510" s="199"/>
      <c r="O510" s="199">
        <v>614</v>
      </c>
      <c r="P510" s="199">
        <v>614</v>
      </c>
      <c r="Q510" s="199">
        <v>1249</v>
      </c>
      <c r="R510" s="481">
        <v>1130</v>
      </c>
      <c r="S510" s="503">
        <f t="shared" si="24"/>
        <v>90.47237790232185</v>
      </c>
    </row>
    <row r="511" spans="1:19" ht="12.75">
      <c r="A511" s="51"/>
      <c r="B511" s="16"/>
      <c r="C511" s="16"/>
      <c r="D511" s="16">
        <v>2</v>
      </c>
      <c r="E511" s="16"/>
      <c r="F511" s="16"/>
      <c r="G511" s="16"/>
      <c r="H511" s="16" t="s">
        <v>497</v>
      </c>
      <c r="I511" s="16"/>
      <c r="J511" s="199">
        <v>0</v>
      </c>
      <c r="K511" s="199"/>
      <c r="L511" s="56"/>
      <c r="M511" s="199"/>
      <c r="N511" s="199"/>
      <c r="O511" s="199">
        <v>153</v>
      </c>
      <c r="P511" s="199">
        <v>153</v>
      </c>
      <c r="Q511" s="199">
        <v>329</v>
      </c>
      <c r="R511" s="481">
        <v>279</v>
      </c>
      <c r="S511" s="503">
        <f t="shared" si="24"/>
        <v>84.80243161094225</v>
      </c>
    </row>
    <row r="512" spans="1:19" ht="12.75">
      <c r="A512" s="51"/>
      <c r="B512" s="16"/>
      <c r="C512" s="16"/>
      <c r="D512" s="16">
        <v>3</v>
      </c>
      <c r="E512" s="16"/>
      <c r="F512" s="16"/>
      <c r="G512" s="16"/>
      <c r="H512" s="16" t="s">
        <v>498</v>
      </c>
      <c r="I512" s="16"/>
      <c r="J512" s="199">
        <v>0</v>
      </c>
      <c r="K512" s="199"/>
      <c r="L512" s="56"/>
      <c r="M512" s="199"/>
      <c r="N512" s="199"/>
      <c r="O512" s="199">
        <v>113</v>
      </c>
      <c r="P512" s="199">
        <v>113</v>
      </c>
      <c r="Q512" s="199">
        <v>140</v>
      </c>
      <c r="R512" s="481">
        <v>207</v>
      </c>
      <c r="S512" s="503">
        <f t="shared" si="24"/>
        <v>147.85714285714286</v>
      </c>
    </row>
    <row r="513" spans="1:19" ht="12.75">
      <c r="A513" s="51"/>
      <c r="B513" s="16"/>
      <c r="C513" s="16"/>
      <c r="D513" s="16"/>
      <c r="E513" s="16"/>
      <c r="F513" s="11" t="s">
        <v>482</v>
      </c>
      <c r="G513" s="16"/>
      <c r="H513" s="16"/>
      <c r="I513" s="16"/>
      <c r="J513" s="206">
        <f>J510+J511+J512</f>
        <v>0</v>
      </c>
      <c r="K513" s="206"/>
      <c r="L513" s="56"/>
      <c r="M513" s="206"/>
      <c r="N513" s="206"/>
      <c r="O513" s="206">
        <f>O510+O511+O512</f>
        <v>880</v>
      </c>
      <c r="P513" s="206">
        <f>P510+P511+P512</f>
        <v>880</v>
      </c>
      <c r="Q513" s="206">
        <f>Q510+Q511+Q512</f>
        <v>1718</v>
      </c>
      <c r="R513" s="478">
        <f>R510+R511+R512</f>
        <v>1616</v>
      </c>
      <c r="S513" s="503">
        <f t="shared" si="24"/>
        <v>94.0628637951106</v>
      </c>
    </row>
    <row r="514" spans="1:19" ht="12.75" hidden="1">
      <c r="A514" s="51"/>
      <c r="B514" s="16"/>
      <c r="C514" s="16"/>
      <c r="D514" s="16"/>
      <c r="E514" s="16"/>
      <c r="F514" s="128"/>
      <c r="G514" s="46"/>
      <c r="H514" s="16"/>
      <c r="I514" s="128"/>
      <c r="J514" s="208"/>
      <c r="K514" s="208"/>
      <c r="L514" s="56"/>
      <c r="M514" s="208"/>
      <c r="N514" s="208"/>
      <c r="O514" s="208"/>
      <c r="P514" s="208"/>
      <c r="Q514" s="208"/>
      <c r="R514" s="494"/>
      <c r="S514" s="503" t="e">
        <f t="shared" si="24"/>
        <v>#DIV/0!</v>
      </c>
    </row>
    <row r="515" spans="1:19" ht="13.5">
      <c r="A515" s="51"/>
      <c r="B515" s="51"/>
      <c r="C515" s="51"/>
      <c r="D515" s="51"/>
      <c r="E515" s="51"/>
      <c r="F515" s="51"/>
      <c r="G515" s="51"/>
      <c r="H515" s="63"/>
      <c r="I515" s="11"/>
      <c r="J515" s="199"/>
      <c r="K515" s="199"/>
      <c r="L515" s="56"/>
      <c r="M515" s="199"/>
      <c r="N515" s="199"/>
      <c r="O515" s="199"/>
      <c r="P515" s="199"/>
      <c r="Q515" s="199"/>
      <c r="R515" s="481"/>
      <c r="S515" s="503"/>
    </row>
    <row r="516" spans="1:19" ht="14.25">
      <c r="A516" s="45"/>
      <c r="B516" s="45"/>
      <c r="C516" s="46"/>
      <c r="D516" s="46"/>
      <c r="E516" s="12" t="s">
        <v>823</v>
      </c>
      <c r="F516" s="46"/>
      <c r="G516" s="46"/>
      <c r="H516" s="46"/>
      <c r="I516" s="46"/>
      <c r="J516" s="206">
        <f>J504+J495+J484+J460</f>
        <v>60630</v>
      </c>
      <c r="K516" s="206"/>
      <c r="L516" s="455"/>
      <c r="M516" s="206"/>
      <c r="N516" s="206"/>
      <c r="O516" s="206">
        <f>O504+O495+O484+O460+O513</f>
        <v>61560</v>
      </c>
      <c r="P516" s="206">
        <f>P504+P495+P484+P460+P513</f>
        <v>63033</v>
      </c>
      <c r="Q516" s="206">
        <f>Q504+Q495+Q484+Q460+Q513</f>
        <v>65418</v>
      </c>
      <c r="R516" s="478">
        <f>R504+R495+R484+R460+R513</f>
        <v>58730</v>
      </c>
      <c r="S516" s="503">
        <f t="shared" si="24"/>
        <v>89.77651410926656</v>
      </c>
    </row>
    <row r="517" spans="1:19" ht="13.5">
      <c r="A517" s="45"/>
      <c r="B517" s="45"/>
      <c r="C517" s="45">
        <v>1</v>
      </c>
      <c r="D517" s="45"/>
      <c r="E517" s="45"/>
      <c r="F517" s="45"/>
      <c r="G517" s="45" t="s">
        <v>494</v>
      </c>
      <c r="H517" s="45"/>
      <c r="I517" s="45"/>
      <c r="J517" s="243">
        <f>J518+J520+J522</f>
        <v>60330</v>
      </c>
      <c r="K517" s="199"/>
      <c r="L517" s="56"/>
      <c r="M517" s="199"/>
      <c r="N517" s="199"/>
      <c r="O517" s="243">
        <f>O518+O520+O522</f>
        <v>61260</v>
      </c>
      <c r="P517" s="243">
        <f>P518+P520+P522</f>
        <v>62733</v>
      </c>
      <c r="Q517" s="243">
        <f>Q518+Q520+Q522</f>
        <v>65118</v>
      </c>
      <c r="R517" s="479">
        <f>R518+R520+R522</f>
        <v>58727</v>
      </c>
      <c r="S517" s="503">
        <f t="shared" si="24"/>
        <v>90.18550938296632</v>
      </c>
    </row>
    <row r="518" spans="1:19" ht="12.75">
      <c r="A518" s="45"/>
      <c r="B518" s="45"/>
      <c r="C518" s="49"/>
      <c r="D518" s="46">
        <v>1</v>
      </c>
      <c r="E518" s="46"/>
      <c r="F518" s="46"/>
      <c r="G518" s="46"/>
      <c r="H518" s="46" t="s">
        <v>495</v>
      </c>
      <c r="I518" s="46"/>
      <c r="J518" s="199">
        <f>J439+J481+J492+J501</f>
        <v>32761</v>
      </c>
      <c r="K518" s="199"/>
      <c r="L518" s="56"/>
      <c r="M518" s="199"/>
      <c r="N518" s="199"/>
      <c r="O518" s="199">
        <f>O439+O481+O492+O501+O510</f>
        <v>33375</v>
      </c>
      <c r="P518" s="199">
        <f>P439+P481+P492+P501+P510</f>
        <v>35320</v>
      </c>
      <c r="Q518" s="199">
        <f>Q439+Q481+Q492+Q501+Q510</f>
        <v>37186</v>
      </c>
      <c r="R518" s="481">
        <f>R439+R481+R492+R501+R510</f>
        <v>34023</v>
      </c>
      <c r="S518" s="503">
        <f t="shared" si="24"/>
        <v>91.49411068681762</v>
      </c>
    </row>
    <row r="519" spans="1:19" ht="12.75" hidden="1">
      <c r="A519" s="45"/>
      <c r="B519" s="45"/>
      <c r="C519" s="49"/>
      <c r="D519" s="46"/>
      <c r="E519" s="46"/>
      <c r="F519" s="46"/>
      <c r="G519" s="46"/>
      <c r="H519" s="46" t="s">
        <v>478</v>
      </c>
      <c r="I519" s="46" t="s">
        <v>496</v>
      </c>
      <c r="J519" s="199"/>
      <c r="K519" s="199"/>
      <c r="L519" s="56"/>
      <c r="M519" s="199"/>
      <c r="N519" s="199"/>
      <c r="O519" s="199"/>
      <c r="P519" s="199"/>
      <c r="Q519" s="199"/>
      <c r="R519" s="481"/>
      <c r="S519" s="503" t="e">
        <f t="shared" si="24"/>
        <v>#DIV/0!</v>
      </c>
    </row>
    <row r="520" spans="1:19" ht="12.75">
      <c r="A520" s="51"/>
      <c r="B520" s="51"/>
      <c r="C520" s="49"/>
      <c r="D520" s="46">
        <v>2</v>
      </c>
      <c r="E520" s="46"/>
      <c r="F520" s="46"/>
      <c r="G520" s="46"/>
      <c r="H520" s="46" t="s">
        <v>497</v>
      </c>
      <c r="I520" s="46"/>
      <c r="J520" s="199">
        <f>J441+J482+J493+J502</f>
        <v>8674</v>
      </c>
      <c r="K520" s="199"/>
      <c r="L520" s="56"/>
      <c r="M520" s="199"/>
      <c r="N520" s="199"/>
      <c r="O520" s="199">
        <f>O441+O482+O493+O502+O511</f>
        <v>8827</v>
      </c>
      <c r="P520" s="199">
        <f>P441+P482+P493+P502+P511</f>
        <v>9352</v>
      </c>
      <c r="Q520" s="199">
        <f>Q441+Q482+Q493+Q502+Q511</f>
        <v>9860</v>
      </c>
      <c r="R520" s="481">
        <f>R441+R482+R493+R502+R511</f>
        <v>9150</v>
      </c>
      <c r="S520" s="503">
        <f t="shared" si="24"/>
        <v>92.79918864097363</v>
      </c>
    </row>
    <row r="521" spans="1:19" ht="12.75" hidden="1">
      <c r="A521" s="51"/>
      <c r="B521" s="51"/>
      <c r="C521" s="49"/>
      <c r="D521" s="46"/>
      <c r="E521" s="46"/>
      <c r="F521" s="46"/>
      <c r="G521" s="46"/>
      <c r="H521" s="46" t="s">
        <v>478</v>
      </c>
      <c r="I521" s="46" t="s">
        <v>496</v>
      </c>
      <c r="J521" s="199"/>
      <c r="K521" s="199"/>
      <c r="L521" s="56"/>
      <c r="M521" s="199"/>
      <c r="N521" s="199"/>
      <c r="O521" s="199"/>
      <c r="P521" s="199"/>
      <c r="Q521" s="199"/>
      <c r="R521" s="481"/>
      <c r="S521" s="503" t="e">
        <f t="shared" si="24"/>
        <v>#DIV/0!</v>
      </c>
    </row>
    <row r="522" spans="1:19" ht="12.75">
      <c r="A522" s="51"/>
      <c r="B522" s="51"/>
      <c r="C522" s="49"/>
      <c r="D522" s="46">
        <v>3</v>
      </c>
      <c r="E522" s="46"/>
      <c r="F522" s="46"/>
      <c r="G522" s="46"/>
      <c r="H522" s="46" t="s">
        <v>498</v>
      </c>
      <c r="I522" s="46"/>
      <c r="J522" s="199">
        <f>J421+J443+J494+J503+J483</f>
        <v>18895</v>
      </c>
      <c r="K522" s="199"/>
      <c r="L522" s="56"/>
      <c r="M522" s="199"/>
      <c r="N522" s="199"/>
      <c r="O522" s="199">
        <f>O421+O443+O494+O503+O483+O512</f>
        <v>19058</v>
      </c>
      <c r="P522" s="199">
        <f>P421+P443+P494+P503+P483+P512</f>
        <v>18061</v>
      </c>
      <c r="Q522" s="199">
        <f>Q421+Q443+Q494+Q503+Q483+Q512</f>
        <v>18072</v>
      </c>
      <c r="R522" s="481">
        <f>R421+R443+R494+R503+R483+R512</f>
        <v>15554</v>
      </c>
      <c r="S522" s="503">
        <f aca="true" t="shared" si="25" ref="S522:S585">R522/Q522*100</f>
        <v>86.06684373616645</v>
      </c>
    </row>
    <row r="523" spans="1:19" ht="12.75">
      <c r="A523" s="51"/>
      <c r="B523" s="51"/>
      <c r="C523" s="49"/>
      <c r="D523" s="46"/>
      <c r="E523" s="46"/>
      <c r="F523" s="46"/>
      <c r="G523" s="46"/>
      <c r="H523" s="46" t="s">
        <v>478</v>
      </c>
      <c r="I523" s="46" t="s">
        <v>499</v>
      </c>
      <c r="J523" s="199">
        <f>J444</f>
        <v>1340</v>
      </c>
      <c r="K523" s="199"/>
      <c r="L523" s="56"/>
      <c r="M523" s="199"/>
      <c r="N523" s="199"/>
      <c r="O523" s="199">
        <f>O444</f>
        <v>1340</v>
      </c>
      <c r="P523" s="199">
        <f>P444</f>
        <v>1340</v>
      </c>
      <c r="Q523" s="199">
        <f>Q444</f>
        <v>1340</v>
      </c>
      <c r="R523" s="481">
        <f>R444</f>
        <v>1450</v>
      </c>
      <c r="S523" s="503">
        <f t="shared" si="25"/>
        <v>108.2089552238806</v>
      </c>
    </row>
    <row r="524" spans="1:19" ht="12.75" hidden="1">
      <c r="A524" s="51"/>
      <c r="B524" s="51"/>
      <c r="C524" s="49"/>
      <c r="D524" s="46"/>
      <c r="E524" s="46"/>
      <c r="F524" s="46"/>
      <c r="G524" s="46"/>
      <c r="H524" s="46"/>
      <c r="I524" s="46" t="s">
        <v>500</v>
      </c>
      <c r="J524" s="199"/>
      <c r="K524" s="199"/>
      <c r="L524" s="56"/>
      <c r="M524" s="199"/>
      <c r="N524" s="199"/>
      <c r="O524" s="199"/>
      <c r="P524" s="199"/>
      <c r="Q524" s="199"/>
      <c r="R524" s="481"/>
      <c r="S524" s="503" t="e">
        <f t="shared" si="25"/>
        <v>#DIV/0!</v>
      </c>
    </row>
    <row r="525" spans="1:19" ht="12.75" hidden="1">
      <c r="A525" s="51"/>
      <c r="B525" s="51"/>
      <c r="C525" s="49"/>
      <c r="D525" s="46"/>
      <c r="E525" s="46"/>
      <c r="F525" s="46"/>
      <c r="G525" s="46"/>
      <c r="H525" s="46"/>
      <c r="I525" s="46"/>
      <c r="J525" s="199"/>
      <c r="K525" s="199"/>
      <c r="L525" s="56"/>
      <c r="M525" s="199"/>
      <c r="N525" s="199"/>
      <c r="O525" s="199"/>
      <c r="P525" s="199"/>
      <c r="Q525" s="199"/>
      <c r="R525" s="481"/>
      <c r="S525" s="503" t="e">
        <f t="shared" si="25"/>
        <v>#DIV/0!</v>
      </c>
    </row>
    <row r="526" spans="1:19" ht="12.75" hidden="1">
      <c r="A526" s="51"/>
      <c r="B526" s="51"/>
      <c r="C526" s="49"/>
      <c r="D526" s="46">
        <v>4</v>
      </c>
      <c r="E526" s="46"/>
      <c r="F526" s="46"/>
      <c r="G526" s="46"/>
      <c r="H526" s="46" t="s">
        <v>501</v>
      </c>
      <c r="I526" s="46"/>
      <c r="J526" s="199"/>
      <c r="K526" s="199"/>
      <c r="L526" s="56"/>
      <c r="M526" s="199"/>
      <c r="N526" s="199"/>
      <c r="O526" s="199"/>
      <c r="P526" s="199"/>
      <c r="Q526" s="199"/>
      <c r="R526" s="481"/>
      <c r="S526" s="503" t="e">
        <f t="shared" si="25"/>
        <v>#DIV/0!</v>
      </c>
    </row>
    <row r="527" spans="1:19" ht="12.75" hidden="1">
      <c r="A527" s="51"/>
      <c r="B527" s="51"/>
      <c r="C527" s="49"/>
      <c r="D527" s="46">
        <v>5</v>
      </c>
      <c r="E527" s="46"/>
      <c r="F527" s="46"/>
      <c r="G527" s="46"/>
      <c r="H527" s="46" t="s">
        <v>502</v>
      </c>
      <c r="I527" s="46"/>
      <c r="J527" s="199"/>
      <c r="K527" s="199"/>
      <c r="L527" s="56"/>
      <c r="M527" s="199"/>
      <c r="N527" s="199"/>
      <c r="O527" s="199"/>
      <c r="P527" s="199"/>
      <c r="Q527" s="199"/>
      <c r="R527" s="481"/>
      <c r="S527" s="503" t="e">
        <f t="shared" si="25"/>
        <v>#DIV/0!</v>
      </c>
    </row>
    <row r="528" spans="1:19" ht="12.75" hidden="1">
      <c r="A528" s="51"/>
      <c r="B528" s="51"/>
      <c r="C528" s="49"/>
      <c r="D528" s="46">
        <v>4</v>
      </c>
      <c r="E528" s="46"/>
      <c r="F528" s="46"/>
      <c r="G528" s="46"/>
      <c r="H528" s="46" t="s">
        <v>501</v>
      </c>
      <c r="I528" s="46"/>
      <c r="J528" s="199"/>
      <c r="K528" s="199"/>
      <c r="L528" s="56"/>
      <c r="M528" s="199"/>
      <c r="N528" s="199"/>
      <c r="O528" s="199"/>
      <c r="P528" s="199"/>
      <c r="Q528" s="199"/>
      <c r="R528" s="481"/>
      <c r="S528" s="503" t="e">
        <f t="shared" si="25"/>
        <v>#DIV/0!</v>
      </c>
    </row>
    <row r="529" spans="1:19" ht="13.5">
      <c r="A529" s="46"/>
      <c r="B529" s="46"/>
      <c r="C529" s="45">
        <v>2</v>
      </c>
      <c r="D529" s="45"/>
      <c r="E529" s="45"/>
      <c r="F529" s="45"/>
      <c r="G529" s="45" t="s">
        <v>868</v>
      </c>
      <c r="H529" s="45"/>
      <c r="I529" s="45"/>
      <c r="J529" s="243">
        <f>J531</f>
        <v>300</v>
      </c>
      <c r="K529" s="199"/>
      <c r="L529" s="56"/>
      <c r="M529" s="199"/>
      <c r="N529" s="199"/>
      <c r="O529" s="243">
        <f>O531</f>
        <v>300</v>
      </c>
      <c r="P529" s="243">
        <f>P531</f>
        <v>300</v>
      </c>
      <c r="Q529" s="243">
        <f>Q531</f>
        <v>300</v>
      </c>
      <c r="R529" s="479">
        <f>R531</f>
        <v>3</v>
      </c>
      <c r="S529" s="503">
        <f t="shared" si="25"/>
        <v>1</v>
      </c>
    </row>
    <row r="530" spans="1:19" ht="12.75" hidden="1">
      <c r="A530" s="46"/>
      <c r="B530" s="46"/>
      <c r="C530" s="45"/>
      <c r="D530" s="46">
        <v>1</v>
      </c>
      <c r="E530" s="45"/>
      <c r="F530" s="45"/>
      <c r="G530" s="45"/>
      <c r="H530" s="46" t="s">
        <v>504</v>
      </c>
      <c r="I530" s="45"/>
      <c r="J530" s="199"/>
      <c r="K530" s="199"/>
      <c r="L530" s="56"/>
      <c r="M530" s="199"/>
      <c r="N530" s="199"/>
      <c r="O530" s="199"/>
      <c r="P530" s="199"/>
      <c r="Q530" s="199"/>
      <c r="R530" s="481"/>
      <c r="S530" s="503" t="e">
        <f t="shared" si="25"/>
        <v>#DIV/0!</v>
      </c>
    </row>
    <row r="531" spans="1:19" ht="12.75">
      <c r="A531" s="46"/>
      <c r="B531" s="46"/>
      <c r="C531" s="49"/>
      <c r="D531" s="46">
        <v>1</v>
      </c>
      <c r="E531" s="46"/>
      <c r="F531" s="46"/>
      <c r="G531" s="46"/>
      <c r="H531" s="46" t="s">
        <v>505</v>
      </c>
      <c r="I531" s="46"/>
      <c r="J531" s="199">
        <f>J455</f>
        <v>300</v>
      </c>
      <c r="K531" s="199"/>
      <c r="L531" s="56"/>
      <c r="M531" s="199"/>
      <c r="N531" s="199"/>
      <c r="O531" s="199">
        <f>O455</f>
        <v>300</v>
      </c>
      <c r="P531" s="199">
        <f>P455</f>
        <v>300</v>
      </c>
      <c r="Q531" s="199">
        <f>Q455</f>
        <v>300</v>
      </c>
      <c r="R531" s="481">
        <f>R455</f>
        <v>3</v>
      </c>
      <c r="S531" s="503">
        <f t="shared" si="25"/>
        <v>1</v>
      </c>
    </row>
    <row r="532" spans="1:19" ht="12.75" hidden="1">
      <c r="A532" s="46"/>
      <c r="B532" s="46"/>
      <c r="C532" s="45">
        <v>3</v>
      </c>
      <c r="D532" s="45"/>
      <c r="E532" s="45"/>
      <c r="F532" s="45"/>
      <c r="G532" s="45" t="s">
        <v>506</v>
      </c>
      <c r="H532" s="45"/>
      <c r="I532" s="45"/>
      <c r="J532" s="199"/>
      <c r="K532" s="199"/>
      <c r="L532" s="56"/>
      <c r="M532" s="199"/>
      <c r="N532" s="199"/>
      <c r="O532" s="199"/>
      <c r="P532" s="199"/>
      <c r="Q532" s="199"/>
      <c r="R532" s="481"/>
      <c r="S532" s="503" t="e">
        <f t="shared" si="25"/>
        <v>#DIV/0!</v>
      </c>
    </row>
    <row r="533" spans="1:19" ht="12.75" hidden="1">
      <c r="A533" s="46"/>
      <c r="B533" s="46"/>
      <c r="C533" s="49"/>
      <c r="D533" s="46">
        <v>6</v>
      </c>
      <c r="E533" s="46"/>
      <c r="F533" s="46"/>
      <c r="G533" s="46"/>
      <c r="H533" s="46" t="s">
        <v>507</v>
      </c>
      <c r="I533" s="46"/>
      <c r="J533" s="199"/>
      <c r="K533" s="199"/>
      <c r="L533" s="56"/>
      <c r="M533" s="199"/>
      <c r="N533" s="199"/>
      <c r="O533" s="199"/>
      <c r="P533" s="199"/>
      <c r="Q533" s="199"/>
      <c r="R533" s="481"/>
      <c r="S533" s="503" t="e">
        <f t="shared" si="25"/>
        <v>#DIV/0!</v>
      </c>
    </row>
    <row r="534" spans="1:19" ht="12.75" hidden="1">
      <c r="A534" s="46"/>
      <c r="B534" s="46"/>
      <c r="C534" s="45">
        <v>4</v>
      </c>
      <c r="D534" s="45"/>
      <c r="E534" s="45"/>
      <c r="F534" s="45"/>
      <c r="G534" s="45" t="s">
        <v>508</v>
      </c>
      <c r="H534" s="45"/>
      <c r="I534" s="45"/>
      <c r="J534" s="199"/>
      <c r="K534" s="199"/>
      <c r="L534" s="56"/>
      <c r="M534" s="199"/>
      <c r="N534" s="199"/>
      <c r="O534" s="199"/>
      <c r="P534" s="199"/>
      <c r="Q534" s="199"/>
      <c r="R534" s="481"/>
      <c r="S534" s="503" t="e">
        <f t="shared" si="25"/>
        <v>#DIV/0!</v>
      </c>
    </row>
    <row r="535" spans="1:19" ht="12.75" hidden="1">
      <c r="A535" s="46"/>
      <c r="B535" s="46"/>
      <c r="C535" s="49"/>
      <c r="D535" s="46">
        <v>1</v>
      </c>
      <c r="E535" s="46"/>
      <c r="F535" s="46"/>
      <c r="G535" s="46"/>
      <c r="H535" s="46" t="s">
        <v>509</v>
      </c>
      <c r="I535" s="46"/>
      <c r="J535" s="199"/>
      <c r="K535" s="199"/>
      <c r="L535" s="56"/>
      <c r="M535" s="199"/>
      <c r="N535" s="199"/>
      <c r="O535" s="199"/>
      <c r="P535" s="199"/>
      <c r="Q535" s="199"/>
      <c r="R535" s="481"/>
      <c r="S535" s="503" t="e">
        <f t="shared" si="25"/>
        <v>#DIV/0!</v>
      </c>
    </row>
    <row r="536" spans="1:19" ht="12.75" hidden="1">
      <c r="A536" s="46"/>
      <c r="B536" s="46"/>
      <c r="C536" s="49"/>
      <c r="D536" s="46">
        <v>2</v>
      </c>
      <c r="E536" s="46"/>
      <c r="F536" s="46"/>
      <c r="G536" s="46"/>
      <c r="H536" s="46" t="s">
        <v>510</v>
      </c>
      <c r="I536" s="46"/>
      <c r="J536" s="199"/>
      <c r="K536" s="199"/>
      <c r="L536" s="56"/>
      <c r="M536" s="199"/>
      <c r="N536" s="199"/>
      <c r="O536" s="199"/>
      <c r="P536" s="199"/>
      <c r="Q536" s="199"/>
      <c r="R536" s="481"/>
      <c r="S536" s="503" t="e">
        <f t="shared" si="25"/>
        <v>#DIV/0!</v>
      </c>
    </row>
    <row r="537" spans="1:19" ht="12.75">
      <c r="A537" s="46"/>
      <c r="B537" s="46"/>
      <c r="C537" s="46"/>
      <c r="D537" s="46"/>
      <c r="E537" s="46"/>
      <c r="F537" s="45" t="s">
        <v>482</v>
      </c>
      <c r="G537" s="46"/>
      <c r="H537" s="46"/>
      <c r="I537" s="46"/>
      <c r="J537" s="206">
        <f>J517+J529</f>
        <v>60630</v>
      </c>
      <c r="K537" s="206"/>
      <c r="L537" s="56"/>
      <c r="M537" s="206"/>
      <c r="N537" s="206"/>
      <c r="O537" s="206">
        <f>O517+O529</f>
        <v>61560</v>
      </c>
      <c r="P537" s="206">
        <f>P517+P529</f>
        <v>63033</v>
      </c>
      <c r="Q537" s="206">
        <f>Q517+Q529</f>
        <v>65418</v>
      </c>
      <c r="R537" s="478">
        <f>R517+R529</f>
        <v>58730</v>
      </c>
      <c r="S537" s="503">
        <f t="shared" si="25"/>
        <v>89.77651410926656</v>
      </c>
    </row>
    <row r="538" spans="1:19" ht="12.75">
      <c r="A538" s="46"/>
      <c r="B538" s="46"/>
      <c r="C538" s="46"/>
      <c r="D538" s="46"/>
      <c r="E538" s="46"/>
      <c r="F538" s="45"/>
      <c r="G538" s="16" t="s">
        <v>606</v>
      </c>
      <c r="H538" s="11"/>
      <c r="I538" s="11"/>
      <c r="J538" s="208">
        <f>J485</f>
        <v>1</v>
      </c>
      <c r="K538" s="208"/>
      <c r="L538" s="56"/>
      <c r="M538" s="208"/>
      <c r="N538" s="208"/>
      <c r="O538" s="208">
        <f aca="true" t="shared" si="26" ref="O538:P541">O485</f>
        <v>1</v>
      </c>
      <c r="P538" s="208">
        <f t="shared" si="26"/>
        <v>1</v>
      </c>
      <c r="Q538" s="208">
        <f aca="true" t="shared" si="27" ref="Q538:R541">Q485</f>
        <v>1</v>
      </c>
      <c r="R538" s="494">
        <f t="shared" si="27"/>
        <v>1</v>
      </c>
      <c r="S538" s="503">
        <f t="shared" si="25"/>
        <v>100</v>
      </c>
    </row>
    <row r="539" spans="1:19" ht="12.75">
      <c r="A539" s="46"/>
      <c r="B539" s="46"/>
      <c r="C539" s="46"/>
      <c r="D539" s="46"/>
      <c r="E539" s="46"/>
      <c r="F539" s="45"/>
      <c r="G539" s="16" t="s">
        <v>607</v>
      </c>
      <c r="H539" s="46"/>
      <c r="I539" s="46"/>
      <c r="J539" s="208">
        <f>J486</f>
        <v>1</v>
      </c>
      <c r="K539" s="208"/>
      <c r="L539" s="56"/>
      <c r="M539" s="208"/>
      <c r="N539" s="208"/>
      <c r="O539" s="208">
        <f t="shared" si="26"/>
        <v>1</v>
      </c>
      <c r="P539" s="208">
        <f t="shared" si="26"/>
        <v>1</v>
      </c>
      <c r="Q539" s="208">
        <f t="shared" si="27"/>
        <v>1</v>
      </c>
      <c r="R539" s="494">
        <f t="shared" si="27"/>
        <v>1</v>
      </c>
      <c r="S539" s="503">
        <f t="shared" si="25"/>
        <v>100</v>
      </c>
    </row>
    <row r="540" spans="1:19" ht="12.75">
      <c r="A540" s="46"/>
      <c r="B540" s="46"/>
      <c r="C540" s="46"/>
      <c r="D540" s="46"/>
      <c r="E540" s="46"/>
      <c r="F540" s="46"/>
      <c r="G540" s="46" t="s">
        <v>608</v>
      </c>
      <c r="H540" s="46"/>
      <c r="I540" s="46"/>
      <c r="J540" s="208">
        <f>J487</f>
        <v>7</v>
      </c>
      <c r="K540" s="208"/>
      <c r="L540" s="56"/>
      <c r="M540" s="208"/>
      <c r="N540" s="208"/>
      <c r="O540" s="208">
        <f t="shared" si="26"/>
        <v>7</v>
      </c>
      <c r="P540" s="208">
        <f t="shared" si="26"/>
        <v>7</v>
      </c>
      <c r="Q540" s="208">
        <f t="shared" si="27"/>
        <v>7</v>
      </c>
      <c r="R540" s="494">
        <f t="shared" si="27"/>
        <v>7</v>
      </c>
      <c r="S540" s="503">
        <f t="shared" si="25"/>
        <v>100</v>
      </c>
    </row>
    <row r="541" spans="1:19" ht="12.75">
      <c r="A541" s="46"/>
      <c r="B541" s="46"/>
      <c r="C541" s="46"/>
      <c r="D541" s="46"/>
      <c r="E541" s="46"/>
      <c r="F541" s="46"/>
      <c r="G541" s="46" t="s">
        <v>609</v>
      </c>
      <c r="H541" s="46"/>
      <c r="I541" s="46"/>
      <c r="J541" s="208">
        <f>J488</f>
        <v>7</v>
      </c>
      <c r="K541" s="208"/>
      <c r="L541" s="56"/>
      <c r="M541" s="208"/>
      <c r="N541" s="208"/>
      <c r="O541" s="208">
        <f t="shared" si="26"/>
        <v>7</v>
      </c>
      <c r="P541" s="208">
        <f t="shared" si="26"/>
        <v>7</v>
      </c>
      <c r="Q541" s="208">
        <f t="shared" si="27"/>
        <v>7</v>
      </c>
      <c r="R541" s="494">
        <f t="shared" si="27"/>
        <v>7</v>
      </c>
      <c r="S541" s="503">
        <f t="shared" si="25"/>
        <v>100</v>
      </c>
    </row>
    <row r="542" spans="1:19" ht="12.75">
      <c r="A542" s="46"/>
      <c r="B542" s="46"/>
      <c r="C542" s="46"/>
      <c r="D542" s="46"/>
      <c r="E542" s="46"/>
      <c r="F542" s="46"/>
      <c r="G542" s="46" t="s">
        <v>610</v>
      </c>
      <c r="H542" s="46"/>
      <c r="I542" s="46"/>
      <c r="J542" s="208">
        <f>J461+J496</f>
        <v>10</v>
      </c>
      <c r="K542" s="208"/>
      <c r="L542" s="56"/>
      <c r="M542" s="208"/>
      <c r="N542" s="208"/>
      <c r="O542" s="208">
        <f aca="true" t="shared" si="28" ref="O542:Q543">O461+O496</f>
        <v>10</v>
      </c>
      <c r="P542" s="208">
        <f t="shared" si="28"/>
        <v>10</v>
      </c>
      <c r="Q542" s="208">
        <f t="shared" si="28"/>
        <v>10</v>
      </c>
      <c r="R542" s="494">
        <f>R461+R496</f>
        <v>10</v>
      </c>
      <c r="S542" s="503">
        <f t="shared" si="25"/>
        <v>100</v>
      </c>
    </row>
    <row r="543" spans="1:19" ht="12.75">
      <c r="A543" s="46"/>
      <c r="B543" s="46"/>
      <c r="C543" s="46"/>
      <c r="D543" s="46"/>
      <c r="E543" s="46"/>
      <c r="F543" s="46"/>
      <c r="G543" s="46" t="s">
        <v>611</v>
      </c>
      <c r="H543" s="46"/>
      <c r="I543" s="46"/>
      <c r="J543" s="208">
        <f>J462+J497</f>
        <v>10</v>
      </c>
      <c r="K543" s="208"/>
      <c r="L543" s="56"/>
      <c r="M543" s="208"/>
      <c r="N543" s="208"/>
      <c r="O543" s="208">
        <f t="shared" si="28"/>
        <v>10</v>
      </c>
      <c r="P543" s="208">
        <f t="shared" si="28"/>
        <v>10</v>
      </c>
      <c r="Q543" s="208">
        <f t="shared" si="28"/>
        <v>10</v>
      </c>
      <c r="R543" s="494">
        <f>R462+R497</f>
        <v>10</v>
      </c>
      <c r="S543" s="503">
        <f t="shared" si="25"/>
        <v>100</v>
      </c>
    </row>
    <row r="544" spans="1:19" ht="12.75">
      <c r="A544" s="46"/>
      <c r="B544" s="46"/>
      <c r="C544" s="46"/>
      <c r="D544" s="46"/>
      <c r="E544" s="46"/>
      <c r="F544" s="46"/>
      <c r="G544" s="46" t="s">
        <v>612</v>
      </c>
      <c r="H544" s="46"/>
      <c r="I544" s="46"/>
      <c r="J544" s="208">
        <f>J505</f>
        <v>1</v>
      </c>
      <c r="K544" s="208"/>
      <c r="L544" s="56"/>
      <c r="M544" s="208"/>
      <c r="N544" s="208"/>
      <c r="O544" s="208">
        <f aca="true" t="shared" si="29" ref="O544:Q545">O505</f>
        <v>1</v>
      </c>
      <c r="P544" s="208">
        <f t="shared" si="29"/>
        <v>1</v>
      </c>
      <c r="Q544" s="208">
        <f t="shared" si="29"/>
        <v>1</v>
      </c>
      <c r="R544" s="494">
        <f>R505</f>
        <v>1</v>
      </c>
      <c r="S544" s="503">
        <f t="shared" si="25"/>
        <v>100</v>
      </c>
    </row>
    <row r="545" spans="1:19" ht="12.75">
      <c r="A545" s="46"/>
      <c r="B545" s="46"/>
      <c r="C545" s="46"/>
      <c r="D545" s="46"/>
      <c r="E545" s="46"/>
      <c r="F545" s="46"/>
      <c r="G545" s="46" t="s">
        <v>613</v>
      </c>
      <c r="H545" s="46"/>
      <c r="I545" s="46"/>
      <c r="J545" s="208">
        <f>J506</f>
        <v>1</v>
      </c>
      <c r="K545" s="208"/>
      <c r="L545" s="56"/>
      <c r="M545" s="208"/>
      <c r="N545" s="208"/>
      <c r="O545" s="208">
        <f t="shared" si="29"/>
        <v>1</v>
      </c>
      <c r="P545" s="208">
        <f t="shared" si="29"/>
        <v>1</v>
      </c>
      <c r="Q545" s="208">
        <f t="shared" si="29"/>
        <v>1</v>
      </c>
      <c r="R545" s="494">
        <f>R506</f>
        <v>1</v>
      </c>
      <c r="S545" s="503">
        <f t="shared" si="25"/>
        <v>100</v>
      </c>
    </row>
    <row r="546" spans="1:19" ht="12.75" hidden="1">
      <c r="A546" s="46"/>
      <c r="B546" s="46"/>
      <c r="C546" s="46"/>
      <c r="D546" s="46"/>
      <c r="E546" s="46"/>
      <c r="F546" s="46"/>
      <c r="G546" s="46" t="s">
        <v>758</v>
      </c>
      <c r="H546" s="46"/>
      <c r="I546" s="46"/>
      <c r="J546" s="208"/>
      <c r="K546" s="208"/>
      <c r="L546" s="56"/>
      <c r="M546" s="208"/>
      <c r="N546" s="208"/>
      <c r="O546" s="208"/>
      <c r="P546" s="208"/>
      <c r="Q546" s="208"/>
      <c r="R546" s="494"/>
      <c r="S546" s="503" t="e">
        <f t="shared" si="25"/>
        <v>#DIV/0!</v>
      </c>
    </row>
    <row r="547" spans="1:19" ht="12.75" hidden="1">
      <c r="A547" s="46"/>
      <c r="B547" s="46"/>
      <c r="C547" s="46"/>
      <c r="D547" s="46"/>
      <c r="E547" s="46"/>
      <c r="F547" s="46"/>
      <c r="G547" s="46" t="s">
        <v>759</v>
      </c>
      <c r="H547" s="46"/>
      <c r="I547" s="46"/>
      <c r="J547" s="208"/>
      <c r="K547" s="208"/>
      <c r="L547" s="56"/>
      <c r="M547" s="208"/>
      <c r="N547" s="208"/>
      <c r="O547" s="208"/>
      <c r="P547" s="208"/>
      <c r="Q547" s="208"/>
      <c r="R547" s="494"/>
      <c r="S547" s="503" t="e">
        <f t="shared" si="25"/>
        <v>#DIV/0!</v>
      </c>
    </row>
    <row r="548" spans="1:19" ht="12.75" hidden="1">
      <c r="A548" s="46"/>
      <c r="B548" s="46"/>
      <c r="C548" s="46"/>
      <c r="D548" s="46"/>
      <c r="E548" s="46"/>
      <c r="F548" s="46"/>
      <c r="G548" s="46" t="s">
        <v>616</v>
      </c>
      <c r="H548" s="46"/>
      <c r="I548" s="46"/>
      <c r="J548" s="64"/>
      <c r="K548" s="64"/>
      <c r="L548" s="56"/>
      <c r="M548" s="64"/>
      <c r="N548" s="64"/>
      <c r="O548" s="64"/>
      <c r="P548" s="64"/>
      <c r="Q548" s="64"/>
      <c r="R548" s="493"/>
      <c r="S548" s="503" t="e">
        <f t="shared" si="25"/>
        <v>#DIV/0!</v>
      </c>
    </row>
    <row r="549" spans="1:19" ht="12.75" hidden="1">
      <c r="A549" s="46"/>
      <c r="B549" s="46"/>
      <c r="C549" s="46"/>
      <c r="D549" s="46"/>
      <c r="E549" s="46"/>
      <c r="F549" s="46"/>
      <c r="G549" s="46" t="s">
        <v>617</v>
      </c>
      <c r="H549" s="46"/>
      <c r="I549" s="46"/>
      <c r="J549" s="66"/>
      <c r="K549" s="66"/>
      <c r="L549" s="56"/>
      <c r="M549" s="66"/>
      <c r="N549" s="66"/>
      <c r="O549" s="66"/>
      <c r="P549" s="66"/>
      <c r="Q549" s="66"/>
      <c r="R549" s="474"/>
      <c r="S549" s="503" t="e">
        <f t="shared" si="25"/>
        <v>#DIV/0!</v>
      </c>
    </row>
    <row r="550" spans="1:19" ht="12.75">
      <c r="A550" s="46"/>
      <c r="B550" s="46"/>
      <c r="C550" s="46"/>
      <c r="D550" s="46"/>
      <c r="E550" s="46"/>
      <c r="F550" s="46"/>
      <c r="G550" s="46"/>
      <c r="H550" s="46"/>
      <c r="I550" s="46"/>
      <c r="J550" s="66"/>
      <c r="K550" s="66"/>
      <c r="L550" s="56"/>
      <c r="M550" s="66"/>
      <c r="N550" s="66"/>
      <c r="O550" s="66"/>
      <c r="P550" s="66"/>
      <c r="Q550" s="66"/>
      <c r="R550" s="474"/>
      <c r="S550" s="503"/>
    </row>
    <row r="551" spans="1:19" ht="15.75" hidden="1">
      <c r="A551" s="227"/>
      <c r="B551" s="227"/>
      <c r="C551" s="227"/>
      <c r="D551" s="227"/>
      <c r="E551" s="227"/>
      <c r="F551" s="227"/>
      <c r="G551" s="227"/>
      <c r="H551" s="247"/>
      <c r="I551" s="247"/>
      <c r="J551" s="66"/>
      <c r="K551" s="66"/>
      <c r="L551" s="56"/>
      <c r="M551" s="66"/>
      <c r="N551" s="66"/>
      <c r="O551" s="66"/>
      <c r="P551" s="66"/>
      <c r="Q551" s="66"/>
      <c r="R551" s="474"/>
      <c r="S551" s="503"/>
    </row>
    <row r="552" spans="1:19" ht="12.75" hidden="1">
      <c r="A552" s="46"/>
      <c r="B552" s="46"/>
      <c r="C552" s="249"/>
      <c r="D552" s="249"/>
      <c r="E552" s="249"/>
      <c r="F552" s="249"/>
      <c r="G552" s="249"/>
      <c r="H552" s="249"/>
      <c r="I552" s="249"/>
      <c r="J552" s="66"/>
      <c r="K552" s="66"/>
      <c r="L552" s="56"/>
      <c r="M552" s="66"/>
      <c r="N552" s="66"/>
      <c r="O552" s="66"/>
      <c r="P552" s="66"/>
      <c r="Q552" s="66"/>
      <c r="R552" s="474"/>
      <c r="S552" s="503"/>
    </row>
    <row r="553" spans="1:19" ht="12.75" hidden="1">
      <c r="A553" s="46"/>
      <c r="B553" s="46"/>
      <c r="C553" s="46"/>
      <c r="D553" s="46"/>
      <c r="E553" s="46"/>
      <c r="F553" s="46"/>
      <c r="G553" s="46"/>
      <c r="H553" s="46"/>
      <c r="I553" s="46"/>
      <c r="J553" s="66"/>
      <c r="K553" s="66"/>
      <c r="L553" s="56"/>
      <c r="M553" s="66"/>
      <c r="N553" s="66"/>
      <c r="O553" s="66"/>
      <c r="P553" s="66"/>
      <c r="Q553" s="66"/>
      <c r="R553" s="474"/>
      <c r="S553" s="503"/>
    </row>
    <row r="554" spans="1:19" ht="12.75" hidden="1">
      <c r="A554" s="46"/>
      <c r="B554" s="46"/>
      <c r="C554" s="46"/>
      <c r="D554" s="46"/>
      <c r="E554" s="46"/>
      <c r="F554" s="46"/>
      <c r="G554" s="46"/>
      <c r="H554" s="46"/>
      <c r="I554" s="46"/>
      <c r="J554" s="66"/>
      <c r="K554" s="66"/>
      <c r="L554" s="56"/>
      <c r="M554" s="66"/>
      <c r="N554" s="66"/>
      <c r="O554" s="66"/>
      <c r="P554" s="66"/>
      <c r="Q554" s="66"/>
      <c r="R554" s="474"/>
      <c r="S554" s="503"/>
    </row>
    <row r="555" spans="1:19" ht="12.75" hidden="1">
      <c r="A555" s="46"/>
      <c r="B555" s="46"/>
      <c r="C555" s="46"/>
      <c r="D555" s="46"/>
      <c r="E555" s="46"/>
      <c r="F555" s="46"/>
      <c r="G555" s="46"/>
      <c r="H555" s="46"/>
      <c r="I555" s="46"/>
      <c r="J555" s="66"/>
      <c r="K555" s="66"/>
      <c r="L555" s="56"/>
      <c r="M555" s="66"/>
      <c r="N555" s="66"/>
      <c r="O555" s="66"/>
      <c r="P555" s="66"/>
      <c r="Q555" s="66"/>
      <c r="R555" s="474"/>
      <c r="S555" s="503"/>
    </row>
    <row r="556" spans="1:19" ht="12.75" hidden="1">
      <c r="A556" s="46"/>
      <c r="B556" s="46"/>
      <c r="C556" s="46"/>
      <c r="D556" s="46"/>
      <c r="E556" s="46"/>
      <c r="F556" s="46"/>
      <c r="G556" s="46"/>
      <c r="H556" s="46"/>
      <c r="I556" s="46"/>
      <c r="J556" s="66"/>
      <c r="K556" s="66"/>
      <c r="L556" s="56"/>
      <c r="M556" s="66"/>
      <c r="N556" s="66"/>
      <c r="O556" s="66"/>
      <c r="P556" s="66"/>
      <c r="Q556" s="66"/>
      <c r="R556" s="474"/>
      <c r="S556" s="503"/>
    </row>
    <row r="557" spans="1:19" ht="12.75" hidden="1">
      <c r="A557" s="46"/>
      <c r="B557" s="46"/>
      <c r="C557" s="46"/>
      <c r="D557" s="46"/>
      <c r="E557" s="46"/>
      <c r="F557" s="46"/>
      <c r="G557" s="46"/>
      <c r="H557" s="46"/>
      <c r="I557" s="46"/>
      <c r="J557" s="66"/>
      <c r="K557" s="66"/>
      <c r="L557" s="56"/>
      <c r="M557" s="66"/>
      <c r="N557" s="66"/>
      <c r="O557" s="66"/>
      <c r="P557" s="66"/>
      <c r="Q557" s="66"/>
      <c r="R557" s="474"/>
      <c r="S557" s="503"/>
    </row>
    <row r="558" spans="1:19" ht="12.75" hidden="1">
      <c r="A558" s="46"/>
      <c r="B558" s="46"/>
      <c r="C558" s="46"/>
      <c r="D558" s="46"/>
      <c r="E558" s="46"/>
      <c r="F558" s="46"/>
      <c r="G558" s="46"/>
      <c r="H558" s="46"/>
      <c r="I558" s="46"/>
      <c r="J558" s="66"/>
      <c r="K558" s="66"/>
      <c r="L558" s="56"/>
      <c r="M558" s="66"/>
      <c r="N558" s="66"/>
      <c r="O558" s="66"/>
      <c r="P558" s="66"/>
      <c r="Q558" s="66"/>
      <c r="R558" s="474"/>
      <c r="S558" s="503"/>
    </row>
    <row r="559" spans="1:19" ht="12.75" hidden="1">
      <c r="A559" s="46"/>
      <c r="B559" s="46"/>
      <c r="C559" s="46"/>
      <c r="D559" s="46"/>
      <c r="E559" s="46"/>
      <c r="F559" s="46"/>
      <c r="G559" s="46"/>
      <c r="H559" s="46"/>
      <c r="I559" s="46"/>
      <c r="J559" s="66"/>
      <c r="K559" s="66"/>
      <c r="L559" s="56"/>
      <c r="M559" s="66"/>
      <c r="N559" s="66"/>
      <c r="O559" s="66"/>
      <c r="P559" s="66"/>
      <c r="Q559" s="66"/>
      <c r="R559" s="474"/>
      <c r="S559" s="503"/>
    </row>
    <row r="560" spans="1:19" ht="12.75" hidden="1">
      <c r="A560" s="46"/>
      <c r="B560" s="46"/>
      <c r="C560" s="46"/>
      <c r="D560" s="46"/>
      <c r="E560" s="46"/>
      <c r="F560" s="46"/>
      <c r="G560" s="46"/>
      <c r="H560" s="46"/>
      <c r="I560" s="46"/>
      <c r="J560" s="66"/>
      <c r="K560" s="66"/>
      <c r="L560" s="56"/>
      <c r="M560" s="66"/>
      <c r="N560" s="66"/>
      <c r="O560" s="66"/>
      <c r="P560" s="66"/>
      <c r="Q560" s="66"/>
      <c r="R560" s="474"/>
      <c r="S560" s="503"/>
    </row>
    <row r="561" spans="1:19" ht="12.75" hidden="1">
      <c r="A561" s="46"/>
      <c r="B561" s="46"/>
      <c r="C561" s="249"/>
      <c r="D561" s="249"/>
      <c r="E561" s="249"/>
      <c r="F561" s="249"/>
      <c r="G561" s="249"/>
      <c r="H561" s="249"/>
      <c r="I561" s="249"/>
      <c r="J561" s="66"/>
      <c r="K561" s="66"/>
      <c r="L561" s="56"/>
      <c r="M561" s="66"/>
      <c r="N561" s="66"/>
      <c r="O561" s="66"/>
      <c r="P561" s="66"/>
      <c r="Q561" s="66"/>
      <c r="R561" s="474"/>
      <c r="S561" s="503"/>
    </row>
    <row r="562" spans="1:19" ht="12.75" hidden="1">
      <c r="A562" s="46"/>
      <c r="B562" s="46"/>
      <c r="C562" s="46"/>
      <c r="D562" s="46"/>
      <c r="E562" s="46"/>
      <c r="F562" s="46"/>
      <c r="G562" s="46"/>
      <c r="H562" s="46"/>
      <c r="I562" s="46"/>
      <c r="J562" s="66"/>
      <c r="K562" s="66"/>
      <c r="L562" s="56"/>
      <c r="M562" s="66"/>
      <c r="N562" s="66"/>
      <c r="O562" s="66"/>
      <c r="P562" s="66"/>
      <c r="Q562" s="66"/>
      <c r="R562" s="474"/>
      <c r="S562" s="503"/>
    </row>
    <row r="563" spans="1:19" ht="12.75" hidden="1">
      <c r="A563" s="46"/>
      <c r="B563" s="46"/>
      <c r="C563" s="46"/>
      <c r="D563" s="46"/>
      <c r="E563" s="46"/>
      <c r="F563" s="46"/>
      <c r="G563" s="46"/>
      <c r="H563" s="46"/>
      <c r="I563" s="46"/>
      <c r="J563" s="66"/>
      <c r="K563" s="66"/>
      <c r="L563" s="56"/>
      <c r="M563" s="66"/>
      <c r="N563" s="66"/>
      <c r="O563" s="66"/>
      <c r="P563" s="66"/>
      <c r="Q563" s="66"/>
      <c r="R563" s="474"/>
      <c r="S563" s="503"/>
    </row>
    <row r="564" spans="1:19" ht="12.75" hidden="1">
      <c r="A564" s="46"/>
      <c r="B564" s="46"/>
      <c r="C564" s="46"/>
      <c r="D564" s="46"/>
      <c r="E564" s="46"/>
      <c r="F564" s="46"/>
      <c r="G564" s="46"/>
      <c r="H564" s="46"/>
      <c r="I564" s="46"/>
      <c r="J564" s="66"/>
      <c r="K564" s="66"/>
      <c r="L564" s="56"/>
      <c r="M564" s="66"/>
      <c r="N564" s="66"/>
      <c r="O564" s="66"/>
      <c r="P564" s="66"/>
      <c r="Q564" s="66"/>
      <c r="R564" s="474"/>
      <c r="S564" s="503"/>
    </row>
    <row r="565" spans="1:19" ht="12.75" hidden="1">
      <c r="A565" s="46"/>
      <c r="B565" s="46"/>
      <c r="C565" s="46"/>
      <c r="D565" s="46"/>
      <c r="E565" s="46"/>
      <c r="F565" s="46"/>
      <c r="G565" s="46"/>
      <c r="H565" s="46"/>
      <c r="I565" s="46"/>
      <c r="J565" s="66"/>
      <c r="K565" s="66"/>
      <c r="L565" s="56"/>
      <c r="M565" s="66"/>
      <c r="N565" s="66"/>
      <c r="O565" s="66"/>
      <c r="P565" s="66"/>
      <c r="Q565" s="66"/>
      <c r="R565" s="474"/>
      <c r="S565" s="503"/>
    </row>
    <row r="566" spans="1:19" ht="12.75" hidden="1">
      <c r="A566" s="46"/>
      <c r="B566" s="46"/>
      <c r="C566" s="46"/>
      <c r="D566" s="46"/>
      <c r="E566" s="46"/>
      <c r="F566" s="249"/>
      <c r="G566" s="46"/>
      <c r="H566" s="46"/>
      <c r="I566" s="46"/>
      <c r="J566" s="206">
        <f>J553+J555+J557+J562</f>
        <v>0</v>
      </c>
      <c r="K566" s="206"/>
      <c r="L566" s="56"/>
      <c r="M566" s="206"/>
      <c r="N566" s="206"/>
      <c r="O566" s="206">
        <f>O553+O555+O557+O562</f>
        <v>0</v>
      </c>
      <c r="P566" s="206">
        <f>P553+P555+P557+P562</f>
        <v>0</v>
      </c>
      <c r="Q566" s="206">
        <f>Q553+Q555+Q557+Q562</f>
        <v>0</v>
      </c>
      <c r="R566" s="478">
        <f>R553+R555+R557+R562</f>
        <v>0</v>
      </c>
      <c r="S566" s="503"/>
    </row>
    <row r="567" spans="1:19" ht="12.75" hidden="1">
      <c r="A567" s="46"/>
      <c r="B567" s="46"/>
      <c r="C567" s="46"/>
      <c r="D567" s="46"/>
      <c r="E567" s="46"/>
      <c r="F567" s="46"/>
      <c r="G567" s="46"/>
      <c r="H567" s="46"/>
      <c r="I567" s="46"/>
      <c r="J567" s="125"/>
      <c r="K567" s="125"/>
      <c r="L567" s="56"/>
      <c r="M567" s="125"/>
      <c r="N567" s="125"/>
      <c r="O567" s="125"/>
      <c r="P567" s="125"/>
      <c r="Q567" s="125"/>
      <c r="R567" s="116"/>
      <c r="S567" s="503"/>
    </row>
    <row r="568" spans="1:19" ht="12.75" hidden="1">
      <c r="A568" s="46"/>
      <c r="B568" s="46"/>
      <c r="C568" s="46"/>
      <c r="D568" s="46"/>
      <c r="E568" s="46"/>
      <c r="F568" s="46"/>
      <c r="G568" s="46"/>
      <c r="H568" s="46"/>
      <c r="I568" s="46"/>
      <c r="J568" s="125"/>
      <c r="K568" s="125"/>
      <c r="L568" s="56"/>
      <c r="M568" s="125"/>
      <c r="N568" s="125"/>
      <c r="O568" s="125"/>
      <c r="P568" s="125"/>
      <c r="Q568" s="125"/>
      <c r="R568" s="116"/>
      <c r="S568" s="503"/>
    </row>
    <row r="569" spans="1:19" ht="12.75">
      <c r="A569" s="46"/>
      <c r="B569" s="46"/>
      <c r="C569" s="46"/>
      <c r="D569" s="46"/>
      <c r="E569" s="46"/>
      <c r="F569" s="46"/>
      <c r="G569" s="46"/>
      <c r="H569" s="46"/>
      <c r="I569" s="46"/>
      <c r="J569" s="66"/>
      <c r="K569" s="66"/>
      <c r="L569" s="56"/>
      <c r="M569" s="66"/>
      <c r="N569" s="66"/>
      <c r="O569" s="66"/>
      <c r="P569" s="66"/>
      <c r="Q569" s="66"/>
      <c r="R569" s="474"/>
      <c r="S569" s="503"/>
    </row>
    <row r="570" spans="1:19" ht="12.75" hidden="1">
      <c r="A570" s="46"/>
      <c r="B570" s="46"/>
      <c r="C570" s="46"/>
      <c r="D570" s="46"/>
      <c r="E570" s="46"/>
      <c r="F570" s="45"/>
      <c r="G570" s="45"/>
      <c r="H570" s="45"/>
      <c r="I570" s="45"/>
      <c r="J570" s="119"/>
      <c r="K570" s="119"/>
      <c r="L570" s="56"/>
      <c r="M570" s="119"/>
      <c r="N570" s="119"/>
      <c r="O570" s="119"/>
      <c r="P570" s="119"/>
      <c r="Q570" s="119"/>
      <c r="R570" s="483"/>
      <c r="S570" s="503"/>
    </row>
    <row r="571" spans="1:19" ht="12.75" customHeight="1" hidden="1">
      <c r="A571" s="46"/>
      <c r="B571" s="46"/>
      <c r="C571" s="46"/>
      <c r="D571" s="46"/>
      <c r="E571" s="46"/>
      <c r="F571" s="45"/>
      <c r="G571" s="45"/>
      <c r="H571" s="45"/>
      <c r="I571" s="45"/>
      <c r="J571" s="57"/>
      <c r="K571" s="57"/>
      <c r="L571" s="56"/>
      <c r="M571" s="57"/>
      <c r="N571" s="57"/>
      <c r="O571" s="57"/>
      <c r="P571" s="57"/>
      <c r="Q571" s="57"/>
      <c r="R571" s="484"/>
      <c r="S571" s="503"/>
    </row>
    <row r="572" spans="1:19" ht="12.75" hidden="1">
      <c r="A572" s="46"/>
      <c r="B572" s="46"/>
      <c r="C572" s="46"/>
      <c r="D572" s="46"/>
      <c r="E572" s="46"/>
      <c r="F572" s="45"/>
      <c r="G572" s="45"/>
      <c r="H572" s="45"/>
      <c r="I572" s="45"/>
      <c r="J572" s="57"/>
      <c r="K572" s="57"/>
      <c r="L572" s="56"/>
      <c r="M572" s="57"/>
      <c r="N572" s="57"/>
      <c r="O572" s="57"/>
      <c r="P572" s="57"/>
      <c r="Q572" s="57"/>
      <c r="R572" s="484"/>
      <c r="S572" s="503"/>
    </row>
    <row r="573" spans="1:19" ht="12.75" customHeight="1" hidden="1">
      <c r="A573" s="46"/>
      <c r="B573" s="46"/>
      <c r="C573" s="46"/>
      <c r="D573" s="46"/>
      <c r="E573" s="46"/>
      <c r="F573" s="46"/>
      <c r="G573" s="46"/>
      <c r="H573" s="46"/>
      <c r="I573" s="46"/>
      <c r="J573" s="66"/>
      <c r="K573" s="66"/>
      <c r="L573" s="56"/>
      <c r="M573" s="66"/>
      <c r="N573" s="66"/>
      <c r="O573" s="66"/>
      <c r="P573" s="66"/>
      <c r="Q573" s="66"/>
      <c r="R573" s="474"/>
      <c r="S573" s="503"/>
    </row>
    <row r="574" spans="1:19" ht="15.75">
      <c r="A574" s="12">
        <v>3</v>
      </c>
      <c r="B574" s="12"/>
      <c r="C574" s="12"/>
      <c r="D574" s="12"/>
      <c r="E574" s="12" t="s">
        <v>756</v>
      </c>
      <c r="F574" s="12"/>
      <c r="G574" s="12"/>
      <c r="H574" s="12"/>
      <c r="I574" s="29"/>
      <c r="J574" s="66"/>
      <c r="K574" s="66"/>
      <c r="L574" s="56"/>
      <c r="M574" s="66"/>
      <c r="N574" s="66"/>
      <c r="O574" s="66"/>
      <c r="P574" s="66"/>
      <c r="Q574" s="66"/>
      <c r="R574" s="474"/>
      <c r="S574" s="503"/>
    </row>
    <row r="575" spans="1:19" ht="15.75">
      <c r="A575" s="12" t="s">
        <v>807</v>
      </c>
      <c r="B575" s="12"/>
      <c r="C575" s="12"/>
      <c r="D575" s="12"/>
      <c r="E575" s="12"/>
      <c r="F575" s="12"/>
      <c r="G575" s="12"/>
      <c r="H575" s="12"/>
      <c r="I575" s="29"/>
      <c r="J575" s="66"/>
      <c r="K575" s="66"/>
      <c r="L575" s="56"/>
      <c r="M575" s="66"/>
      <c r="N575" s="66"/>
      <c r="O575" s="66"/>
      <c r="P575" s="66"/>
      <c r="Q575" s="66"/>
      <c r="R575" s="474"/>
      <c r="S575" s="503"/>
    </row>
    <row r="576" spans="1:19" ht="14.25">
      <c r="A576" s="12"/>
      <c r="B576" s="11">
        <v>1</v>
      </c>
      <c r="C576" s="11"/>
      <c r="D576" s="11"/>
      <c r="E576" s="12"/>
      <c r="F576" s="11" t="s">
        <v>862</v>
      </c>
      <c r="G576" s="11"/>
      <c r="H576" s="11"/>
      <c r="I576" s="11"/>
      <c r="J576" s="66"/>
      <c r="K576" s="66"/>
      <c r="L576" s="56"/>
      <c r="M576" s="66"/>
      <c r="N576" s="66"/>
      <c r="O576" s="66"/>
      <c r="P576" s="66"/>
      <c r="Q576" s="66"/>
      <c r="R576" s="474"/>
      <c r="S576" s="503"/>
    </row>
    <row r="577" spans="1:19" ht="12.75" customHeight="1">
      <c r="A577" s="45"/>
      <c r="B577" s="45"/>
      <c r="C577" s="45">
        <v>1</v>
      </c>
      <c r="D577" s="45"/>
      <c r="E577" s="45"/>
      <c r="F577" s="45"/>
      <c r="G577" s="45" t="s">
        <v>494</v>
      </c>
      <c r="H577" s="45"/>
      <c r="I577" s="45"/>
      <c r="J577" s="66"/>
      <c r="K577" s="66"/>
      <c r="L577" s="56"/>
      <c r="M577" s="66"/>
      <c r="N577" s="66"/>
      <c r="O577" s="66"/>
      <c r="P577" s="66"/>
      <c r="Q577" s="66"/>
      <c r="R577" s="474"/>
      <c r="S577" s="503"/>
    </row>
    <row r="578" spans="1:19" ht="12.75" customHeight="1">
      <c r="A578" s="51"/>
      <c r="B578" s="51"/>
      <c r="C578" s="49"/>
      <c r="D578" s="46">
        <v>1</v>
      </c>
      <c r="E578" s="46"/>
      <c r="F578" s="46"/>
      <c r="G578" s="46"/>
      <c r="H578" s="46" t="s">
        <v>495</v>
      </c>
      <c r="I578" s="46"/>
      <c r="J578" s="66">
        <v>6342</v>
      </c>
      <c r="K578" s="66"/>
      <c r="L578" s="56"/>
      <c r="M578" s="66"/>
      <c r="N578" s="66"/>
      <c r="O578" s="66">
        <v>6342</v>
      </c>
      <c r="P578" s="66">
        <v>6470</v>
      </c>
      <c r="Q578" s="66">
        <v>6470</v>
      </c>
      <c r="R578" s="474">
        <v>5843</v>
      </c>
      <c r="S578" s="503">
        <f t="shared" si="25"/>
        <v>90.30911901081916</v>
      </c>
    </row>
    <row r="579" spans="1:19" ht="12.75" hidden="1">
      <c r="A579" s="46"/>
      <c r="B579" s="46"/>
      <c r="C579" s="49"/>
      <c r="D579" s="46"/>
      <c r="E579" s="46"/>
      <c r="F579" s="46"/>
      <c r="G579" s="46"/>
      <c r="H579" s="46" t="s">
        <v>478</v>
      </c>
      <c r="I579" s="46" t="s">
        <v>496</v>
      </c>
      <c r="J579" s="66"/>
      <c r="K579" s="66"/>
      <c r="L579" s="56"/>
      <c r="M579" s="66"/>
      <c r="N579" s="66"/>
      <c r="O579" s="66"/>
      <c r="P579" s="66"/>
      <c r="Q579" s="66"/>
      <c r="R579" s="474"/>
      <c r="S579" s="503" t="e">
        <f t="shared" si="25"/>
        <v>#DIV/0!</v>
      </c>
    </row>
    <row r="580" spans="1:19" ht="12.75" hidden="1">
      <c r="A580" s="46"/>
      <c r="B580" s="46"/>
      <c r="C580" s="49"/>
      <c r="D580" s="46">
        <v>2</v>
      </c>
      <c r="E580" s="46"/>
      <c r="F580" s="46"/>
      <c r="G580" s="46"/>
      <c r="H580" s="46" t="s">
        <v>497</v>
      </c>
      <c r="I580" s="46"/>
      <c r="J580" s="66"/>
      <c r="K580" s="66"/>
      <c r="L580" s="56"/>
      <c r="M580" s="66"/>
      <c r="N580" s="66"/>
      <c r="O580" s="66"/>
      <c r="P580" s="66"/>
      <c r="Q580" s="66"/>
      <c r="R580" s="474"/>
      <c r="S580" s="503" t="e">
        <f t="shared" si="25"/>
        <v>#DIV/0!</v>
      </c>
    </row>
    <row r="581" spans="1:19" ht="12.75" hidden="1">
      <c r="A581" s="46"/>
      <c r="B581" s="46"/>
      <c r="C581" s="49"/>
      <c r="D581" s="46"/>
      <c r="E581" s="46"/>
      <c r="F581" s="46"/>
      <c r="G581" s="46"/>
      <c r="H581" s="46" t="s">
        <v>478</v>
      </c>
      <c r="I581" s="46" t="s">
        <v>496</v>
      </c>
      <c r="J581" s="66"/>
      <c r="K581" s="66"/>
      <c r="L581" s="60"/>
      <c r="M581" s="66"/>
      <c r="N581" s="66"/>
      <c r="O581" s="66"/>
      <c r="P581" s="66"/>
      <c r="Q581" s="66"/>
      <c r="R581" s="474"/>
      <c r="S581" s="503" t="e">
        <f t="shared" si="25"/>
        <v>#DIV/0!</v>
      </c>
    </row>
    <row r="582" spans="1:19" ht="12.75">
      <c r="A582" s="46"/>
      <c r="B582" s="46"/>
      <c r="C582" s="49"/>
      <c r="D582" s="46">
        <v>2</v>
      </c>
      <c r="E582" s="46"/>
      <c r="F582" s="46"/>
      <c r="G582" s="46"/>
      <c r="H582" s="46" t="s">
        <v>497</v>
      </c>
      <c r="I582" s="46"/>
      <c r="J582" s="66">
        <v>1692</v>
      </c>
      <c r="K582" s="66"/>
      <c r="L582" s="60"/>
      <c r="M582" s="66"/>
      <c r="N582" s="66"/>
      <c r="O582" s="66">
        <v>1692</v>
      </c>
      <c r="P582" s="66">
        <v>1727</v>
      </c>
      <c r="Q582" s="66">
        <v>1727</v>
      </c>
      <c r="R582" s="474">
        <v>1342</v>
      </c>
      <c r="S582" s="503">
        <f t="shared" si="25"/>
        <v>77.70700636942675</v>
      </c>
    </row>
    <row r="583" spans="1:19" ht="12.75">
      <c r="A583" s="51"/>
      <c r="B583" s="51"/>
      <c r="C583" s="49"/>
      <c r="D583" s="46">
        <v>3</v>
      </c>
      <c r="E583" s="46"/>
      <c r="F583" s="46"/>
      <c r="G583" s="46"/>
      <c r="H583" s="46" t="s">
        <v>498</v>
      </c>
      <c r="I583" s="46"/>
      <c r="J583" s="66">
        <v>14558</v>
      </c>
      <c r="K583" s="66"/>
      <c r="L583" s="60"/>
      <c r="M583" s="66"/>
      <c r="N583" s="66"/>
      <c r="O583" s="66">
        <v>14558</v>
      </c>
      <c r="P583" s="66">
        <v>14558</v>
      </c>
      <c r="Q583" s="66">
        <v>14558</v>
      </c>
      <c r="R583" s="474">
        <v>14913</v>
      </c>
      <c r="S583" s="503">
        <f t="shared" si="25"/>
        <v>102.43852177496908</v>
      </c>
    </row>
    <row r="584" spans="1:19" ht="12.75">
      <c r="A584" s="51"/>
      <c r="B584" s="51"/>
      <c r="C584" s="49"/>
      <c r="D584" s="46"/>
      <c r="E584" s="46"/>
      <c r="F584" s="46"/>
      <c r="G584" s="46"/>
      <c r="H584" s="46" t="s">
        <v>478</v>
      </c>
      <c r="I584" s="46" t="s">
        <v>499</v>
      </c>
      <c r="J584" s="66">
        <v>937</v>
      </c>
      <c r="K584" s="66"/>
      <c r="L584" s="60"/>
      <c r="M584" s="66"/>
      <c r="N584" s="66"/>
      <c r="O584" s="66">
        <v>937</v>
      </c>
      <c r="P584" s="66">
        <v>937</v>
      </c>
      <c r="Q584" s="66">
        <v>937</v>
      </c>
      <c r="R584" s="474">
        <v>1361</v>
      </c>
      <c r="S584" s="503">
        <f t="shared" si="25"/>
        <v>145.25080042689433</v>
      </c>
    </row>
    <row r="585" spans="1:19" ht="12.75">
      <c r="A585" s="51"/>
      <c r="B585" s="51"/>
      <c r="C585" s="51"/>
      <c r="D585" s="241"/>
      <c r="E585" s="241"/>
      <c r="F585" s="241"/>
      <c r="G585" s="241"/>
      <c r="H585" s="241"/>
      <c r="I585" s="241" t="s">
        <v>821</v>
      </c>
      <c r="J585" s="66">
        <v>12481</v>
      </c>
      <c r="K585" s="66"/>
      <c r="L585" s="60"/>
      <c r="M585" s="66"/>
      <c r="N585" s="66"/>
      <c r="O585" s="66">
        <v>12481</v>
      </c>
      <c r="P585" s="66">
        <v>12481</v>
      </c>
      <c r="Q585" s="66">
        <v>12481</v>
      </c>
      <c r="R585" s="474">
        <v>12269</v>
      </c>
      <c r="S585" s="503">
        <f t="shared" si="25"/>
        <v>98.30141815559651</v>
      </c>
    </row>
    <row r="586" spans="1:19" ht="12.75" hidden="1">
      <c r="A586" s="51"/>
      <c r="B586" s="51"/>
      <c r="C586" s="45">
        <v>2</v>
      </c>
      <c r="D586" s="241"/>
      <c r="E586" s="241"/>
      <c r="F586" s="241"/>
      <c r="G586" s="205" t="s">
        <v>503</v>
      </c>
      <c r="H586" s="241"/>
      <c r="I586" s="241"/>
      <c r="J586" s="66"/>
      <c r="K586" s="66"/>
      <c r="L586" s="60"/>
      <c r="M586" s="66"/>
      <c r="N586" s="66"/>
      <c r="O586" s="66"/>
      <c r="P586" s="66"/>
      <c r="Q586" s="66"/>
      <c r="R586" s="474"/>
      <c r="S586" s="503" t="e">
        <f>R586/Q586*100</f>
        <v>#DIV/0!</v>
      </c>
    </row>
    <row r="587" spans="1:19" ht="12.75" hidden="1">
      <c r="A587" s="51"/>
      <c r="B587" s="51"/>
      <c r="C587" s="51"/>
      <c r="D587" s="241">
        <v>2</v>
      </c>
      <c r="E587" s="241"/>
      <c r="F587" s="241"/>
      <c r="G587" s="241"/>
      <c r="H587" s="241" t="s">
        <v>505</v>
      </c>
      <c r="I587" s="241"/>
      <c r="J587" s="66"/>
      <c r="K587" s="66"/>
      <c r="L587" s="60"/>
      <c r="M587" s="66"/>
      <c r="N587" s="66"/>
      <c r="O587" s="66"/>
      <c r="P587" s="66"/>
      <c r="Q587" s="66"/>
      <c r="R587" s="474"/>
      <c r="S587" s="503" t="e">
        <f>R587/Q587*100</f>
        <v>#DIV/0!</v>
      </c>
    </row>
    <row r="588" spans="1:19" s="15" customFormat="1" ht="12.75">
      <c r="A588" s="46"/>
      <c r="B588" s="46"/>
      <c r="C588" s="46"/>
      <c r="D588" s="241"/>
      <c r="E588" s="241"/>
      <c r="F588" s="45" t="s">
        <v>482</v>
      </c>
      <c r="G588" s="241"/>
      <c r="H588" s="241"/>
      <c r="I588" s="241"/>
      <c r="J588" s="206">
        <f>J578+J582+J583+J587</f>
        <v>22592</v>
      </c>
      <c r="K588" s="66"/>
      <c r="L588" s="48"/>
      <c r="M588" s="66"/>
      <c r="N588" s="66"/>
      <c r="O588" s="206">
        <f>O578+O582+O583+O587</f>
        <v>22592</v>
      </c>
      <c r="P588" s="206">
        <f>P578+P582+P583+P587</f>
        <v>22755</v>
      </c>
      <c r="Q588" s="206">
        <f>Q578+Q582+Q583+Q587</f>
        <v>22755</v>
      </c>
      <c r="R588" s="478">
        <f>R578+R582+R583+R587</f>
        <v>22098</v>
      </c>
      <c r="S588" s="503">
        <f>R588/Q588*100</f>
        <v>97.11272247857615</v>
      </c>
    </row>
    <row r="589" spans="1:19" s="54" customFormat="1" ht="13.5">
      <c r="A589" s="46"/>
      <c r="B589" s="46"/>
      <c r="C589" s="46"/>
      <c r="D589" s="241"/>
      <c r="E589" s="241"/>
      <c r="F589" s="241"/>
      <c r="G589" s="46" t="s">
        <v>616</v>
      </c>
      <c r="H589" s="241"/>
      <c r="I589" s="241"/>
      <c r="J589" s="125">
        <v>4.1</v>
      </c>
      <c r="K589" s="66"/>
      <c r="L589" s="53"/>
      <c r="M589" s="66"/>
      <c r="N589" s="66"/>
      <c r="O589" s="125">
        <v>4.1</v>
      </c>
      <c r="P589" s="125">
        <v>4.1</v>
      </c>
      <c r="Q589" s="125">
        <v>4.1</v>
      </c>
      <c r="R589" s="116">
        <v>4.1</v>
      </c>
      <c r="S589" s="503">
        <f>R589/Q589*100</f>
        <v>100</v>
      </c>
    </row>
    <row r="590" spans="1:19" s="54" customFormat="1" ht="13.5">
      <c r="A590" s="46"/>
      <c r="B590" s="46"/>
      <c r="C590" s="46"/>
      <c r="D590" s="241"/>
      <c r="E590" s="241"/>
      <c r="F590" s="241"/>
      <c r="G590" s="46" t="s">
        <v>617</v>
      </c>
      <c r="H590" s="241"/>
      <c r="I590" s="241"/>
      <c r="J590" s="125">
        <v>4.1</v>
      </c>
      <c r="K590" s="66"/>
      <c r="L590" s="56"/>
      <c r="M590" s="66"/>
      <c r="N590" s="66"/>
      <c r="O590" s="125">
        <v>4.1</v>
      </c>
      <c r="P590" s="125">
        <v>4.1</v>
      </c>
      <c r="Q590" s="125">
        <v>4.1</v>
      </c>
      <c r="R590" s="116">
        <v>4.1</v>
      </c>
      <c r="S590" s="503">
        <f>R590/Q590*100</f>
        <v>100</v>
      </c>
    </row>
    <row r="591" spans="1:19" s="54" customFormat="1" ht="13.5">
      <c r="A591" s="45"/>
      <c r="B591" s="45"/>
      <c r="C591" s="249"/>
      <c r="D591" s="249"/>
      <c r="E591" s="249"/>
      <c r="F591" s="249"/>
      <c r="G591" s="249"/>
      <c r="H591" s="249"/>
      <c r="I591" s="249"/>
      <c r="J591" s="66"/>
      <c r="K591" s="66"/>
      <c r="L591" s="56"/>
      <c r="M591" s="66"/>
      <c r="N591" s="66"/>
      <c r="O591" s="66"/>
      <c r="P591" s="66"/>
      <c r="Q591" s="66"/>
      <c r="R591" s="474"/>
      <c r="S591" s="503"/>
    </row>
    <row r="592" spans="1:19" s="54" customFormat="1" ht="13.5" customHeight="1" hidden="1">
      <c r="A592" s="45"/>
      <c r="B592" s="11"/>
      <c r="C592" s="11"/>
      <c r="D592" s="11"/>
      <c r="E592" s="12"/>
      <c r="F592" s="11"/>
      <c r="G592" s="11"/>
      <c r="H592" s="11"/>
      <c r="I592" s="11"/>
      <c r="J592" s="199"/>
      <c r="K592" s="199"/>
      <c r="L592" s="56"/>
      <c r="M592" s="199"/>
      <c r="N592" s="199"/>
      <c r="O592" s="199"/>
      <c r="P592" s="199"/>
      <c r="Q592" s="199"/>
      <c r="R592" s="481"/>
      <c r="S592" s="503"/>
    </row>
    <row r="593" spans="1:19" ht="12.75" customHeight="1" hidden="1">
      <c r="A593" s="45"/>
      <c r="B593" s="45"/>
      <c r="C593" s="45"/>
      <c r="D593" s="249"/>
      <c r="E593" s="249"/>
      <c r="F593" s="249"/>
      <c r="G593" s="249"/>
      <c r="H593" s="221"/>
      <c r="I593" s="252"/>
      <c r="J593" s="66"/>
      <c r="K593" s="66"/>
      <c r="L593" s="56"/>
      <c r="M593" s="66"/>
      <c r="N593" s="66"/>
      <c r="O593" s="66"/>
      <c r="P593" s="66"/>
      <c r="Q593" s="66"/>
      <c r="R593" s="474"/>
      <c r="S593" s="503"/>
    </row>
    <row r="594" spans="1:19" ht="12.75" customHeight="1" hidden="1">
      <c r="A594" s="45"/>
      <c r="B594" s="45"/>
      <c r="C594" s="45"/>
      <c r="D594" s="249"/>
      <c r="E594" s="249"/>
      <c r="F594" s="249"/>
      <c r="G594" s="249"/>
      <c r="H594" s="221"/>
      <c r="I594" s="221"/>
      <c r="J594" s="66"/>
      <c r="K594" s="66"/>
      <c r="L594" s="56"/>
      <c r="M594" s="66"/>
      <c r="N594" s="66"/>
      <c r="O594" s="66"/>
      <c r="P594" s="66"/>
      <c r="Q594" s="66"/>
      <c r="R594" s="474"/>
      <c r="S594" s="503"/>
    </row>
    <row r="595" spans="1:19" ht="12.75" customHeight="1" hidden="1">
      <c r="A595" s="51"/>
      <c r="B595" s="51"/>
      <c r="C595" s="45"/>
      <c r="D595" s="45"/>
      <c r="E595" s="45"/>
      <c r="F595" s="45"/>
      <c r="G595" s="45"/>
      <c r="H595" s="45"/>
      <c r="I595" s="45"/>
      <c r="J595" s="199"/>
      <c r="K595" s="199"/>
      <c r="L595" s="56"/>
      <c r="M595" s="199"/>
      <c r="N595" s="199"/>
      <c r="O595" s="199"/>
      <c r="P595" s="199"/>
      <c r="Q595" s="199"/>
      <c r="R595" s="481"/>
      <c r="S595" s="503"/>
    </row>
    <row r="596" spans="1:19" ht="12.75" customHeight="1" hidden="1">
      <c r="A596" s="51"/>
      <c r="B596" s="51"/>
      <c r="C596" s="49"/>
      <c r="D596" s="46"/>
      <c r="E596" s="46"/>
      <c r="F596" s="46"/>
      <c r="G596" s="46"/>
      <c r="H596" s="46"/>
      <c r="I596" s="46"/>
      <c r="J596" s="66"/>
      <c r="K596" s="66"/>
      <c r="L596" s="67"/>
      <c r="M596" s="66"/>
      <c r="N596" s="66"/>
      <c r="O596" s="66"/>
      <c r="P596" s="66"/>
      <c r="Q596" s="66"/>
      <c r="R596" s="474"/>
      <c r="S596" s="503"/>
    </row>
    <row r="597" spans="1:19" ht="12.75" customHeight="1" hidden="1">
      <c r="A597" s="51"/>
      <c r="B597" s="51"/>
      <c r="C597" s="51"/>
      <c r="D597" s="51"/>
      <c r="E597" s="51"/>
      <c r="F597" s="51"/>
      <c r="G597" s="51"/>
      <c r="H597" s="16"/>
      <c r="I597" s="16"/>
      <c r="J597" s="66"/>
      <c r="K597" s="66"/>
      <c r="L597" s="67"/>
      <c r="M597" s="66"/>
      <c r="N597" s="66"/>
      <c r="O597" s="66"/>
      <c r="P597" s="66"/>
      <c r="Q597" s="66"/>
      <c r="R597" s="474"/>
      <c r="S597" s="503"/>
    </row>
    <row r="598" spans="1:19" ht="12.75" customHeight="1" hidden="1">
      <c r="A598" s="51"/>
      <c r="B598" s="51"/>
      <c r="C598" s="51"/>
      <c r="D598" s="51"/>
      <c r="E598" s="51"/>
      <c r="F598" s="51"/>
      <c r="G598" s="51"/>
      <c r="H598" s="16"/>
      <c r="I598" s="23"/>
      <c r="J598" s="66"/>
      <c r="K598" s="66"/>
      <c r="L598" s="67"/>
      <c r="M598" s="66"/>
      <c r="N598" s="66"/>
      <c r="O598" s="66"/>
      <c r="P598" s="66"/>
      <c r="Q598" s="66"/>
      <c r="R598" s="474"/>
      <c r="S598" s="503"/>
    </row>
    <row r="599" spans="1:19" ht="12.75" customHeight="1" hidden="1">
      <c r="A599" s="51"/>
      <c r="B599" s="51"/>
      <c r="C599" s="51"/>
      <c r="D599" s="51"/>
      <c r="E599" s="51"/>
      <c r="F599" s="51"/>
      <c r="G599" s="51"/>
      <c r="H599" s="16"/>
      <c r="I599" s="16"/>
      <c r="J599" s="66"/>
      <c r="K599" s="66"/>
      <c r="L599" s="67"/>
      <c r="M599" s="66"/>
      <c r="N599" s="66"/>
      <c r="O599" s="66"/>
      <c r="P599" s="66"/>
      <c r="Q599" s="66"/>
      <c r="R599" s="474"/>
      <c r="S599" s="503"/>
    </row>
    <row r="600" spans="1:19" ht="12.75" customHeight="1" hidden="1">
      <c r="A600" s="45"/>
      <c r="B600" s="45"/>
      <c r="C600" s="45"/>
      <c r="D600" s="46"/>
      <c r="E600" s="46"/>
      <c r="F600" s="46"/>
      <c r="G600" s="46"/>
      <c r="H600" s="46"/>
      <c r="I600" s="46"/>
      <c r="J600" s="119"/>
      <c r="K600" s="119"/>
      <c r="L600" s="60"/>
      <c r="M600" s="119"/>
      <c r="N600" s="119"/>
      <c r="O600" s="119"/>
      <c r="P600" s="119"/>
      <c r="Q600" s="119"/>
      <c r="R600" s="483"/>
      <c r="S600" s="503"/>
    </row>
    <row r="601" spans="1:19" s="54" customFormat="1" ht="13.5" customHeight="1" hidden="1">
      <c r="A601" s="45"/>
      <c r="B601" s="45"/>
      <c r="C601" s="45"/>
      <c r="D601" s="46"/>
      <c r="E601" s="46"/>
      <c r="F601" s="46"/>
      <c r="G601" s="46"/>
      <c r="H601" s="46"/>
      <c r="I601" s="46"/>
      <c r="J601" s="233"/>
      <c r="K601" s="57"/>
      <c r="L601" s="53"/>
      <c r="M601" s="57"/>
      <c r="N601" s="57"/>
      <c r="O601" s="233"/>
      <c r="P601" s="233"/>
      <c r="Q601" s="233"/>
      <c r="R601" s="487"/>
      <c r="S601" s="503"/>
    </row>
    <row r="602" spans="1:19" ht="12.75" customHeight="1" hidden="1">
      <c r="A602" s="45"/>
      <c r="B602" s="45"/>
      <c r="C602" s="45"/>
      <c r="D602" s="46"/>
      <c r="E602" s="46"/>
      <c r="F602" s="46"/>
      <c r="G602" s="46"/>
      <c r="H602" s="46"/>
      <c r="I602" s="46"/>
      <c r="J602" s="233"/>
      <c r="K602" s="57"/>
      <c r="L602" s="56"/>
      <c r="M602" s="57"/>
      <c r="N602" s="57"/>
      <c r="O602" s="233"/>
      <c r="P602" s="233"/>
      <c r="Q602" s="233"/>
      <c r="R602" s="487"/>
      <c r="S602" s="503"/>
    </row>
    <row r="603" spans="1:19" ht="12.75" customHeight="1" hidden="1">
      <c r="A603" s="45"/>
      <c r="B603" s="45"/>
      <c r="C603" s="45"/>
      <c r="D603" s="46"/>
      <c r="E603" s="46"/>
      <c r="F603" s="46"/>
      <c r="G603" s="46"/>
      <c r="H603" s="46"/>
      <c r="I603" s="46"/>
      <c r="J603" s="233"/>
      <c r="K603" s="57"/>
      <c r="L603" s="56"/>
      <c r="M603" s="57"/>
      <c r="N603" s="57"/>
      <c r="O603" s="233"/>
      <c r="P603" s="233"/>
      <c r="Q603" s="233"/>
      <c r="R603" s="487"/>
      <c r="S603" s="503"/>
    </row>
    <row r="604" spans="1:19" ht="12.75" customHeight="1" hidden="1">
      <c r="A604" s="45"/>
      <c r="B604" s="45"/>
      <c r="C604" s="45"/>
      <c r="D604" s="241"/>
      <c r="E604" s="241"/>
      <c r="F604" s="241"/>
      <c r="G604" s="241"/>
      <c r="H604" s="241"/>
      <c r="I604" s="241"/>
      <c r="J604" s="233"/>
      <c r="K604" s="57"/>
      <c r="L604" s="56"/>
      <c r="M604" s="57"/>
      <c r="N604" s="57"/>
      <c r="O604" s="233"/>
      <c r="P604" s="233"/>
      <c r="Q604" s="233"/>
      <c r="R604" s="487"/>
      <c r="S604" s="503"/>
    </row>
    <row r="605" spans="1:19" ht="12.75" customHeight="1" hidden="1">
      <c r="A605" s="45"/>
      <c r="B605" s="45"/>
      <c r="C605" s="45"/>
      <c r="D605" s="241"/>
      <c r="E605" s="241"/>
      <c r="F605" s="45"/>
      <c r="G605" s="241"/>
      <c r="H605" s="241"/>
      <c r="I605" s="241"/>
      <c r="J605" s="251"/>
      <c r="K605" s="57"/>
      <c r="L605" s="56"/>
      <c r="M605" s="57"/>
      <c r="N605" s="57"/>
      <c r="O605" s="251"/>
      <c r="P605" s="251"/>
      <c r="Q605" s="251"/>
      <c r="R605" s="486"/>
      <c r="S605" s="503"/>
    </row>
    <row r="606" spans="1:19" ht="12.75" customHeight="1" hidden="1">
      <c r="A606" s="45"/>
      <c r="B606" s="45"/>
      <c r="C606" s="45"/>
      <c r="D606" s="241"/>
      <c r="E606" s="241"/>
      <c r="F606" s="241"/>
      <c r="G606" s="46"/>
      <c r="H606" s="241"/>
      <c r="I606" s="241"/>
      <c r="J606" s="57"/>
      <c r="K606" s="57"/>
      <c r="L606" s="56"/>
      <c r="M606" s="57"/>
      <c r="N606" s="57"/>
      <c r="O606" s="57"/>
      <c r="P606" s="57"/>
      <c r="Q606" s="57"/>
      <c r="R606" s="484"/>
      <c r="S606" s="503"/>
    </row>
    <row r="607" spans="1:19" ht="12.75" customHeight="1" hidden="1">
      <c r="A607" s="45"/>
      <c r="B607" s="45"/>
      <c r="C607" s="45"/>
      <c r="D607" s="241"/>
      <c r="E607" s="241"/>
      <c r="F607" s="241"/>
      <c r="G607" s="46"/>
      <c r="H607" s="241"/>
      <c r="I607" s="241"/>
      <c r="J607" s="57"/>
      <c r="K607" s="57"/>
      <c r="L607" s="56"/>
      <c r="M607" s="57"/>
      <c r="N607" s="57"/>
      <c r="O607" s="57"/>
      <c r="P607" s="57"/>
      <c r="Q607" s="57"/>
      <c r="R607" s="484"/>
      <c r="S607" s="503"/>
    </row>
    <row r="608" spans="1:19" ht="12.75" customHeight="1">
      <c r="A608" s="45"/>
      <c r="B608" s="45"/>
      <c r="C608" s="45"/>
      <c r="D608" s="45"/>
      <c r="E608" s="45"/>
      <c r="F608" s="45"/>
      <c r="G608" s="241"/>
      <c r="H608" s="45"/>
      <c r="I608" s="45"/>
      <c r="J608" s="57"/>
      <c r="K608" s="57"/>
      <c r="L608" s="56"/>
      <c r="M608" s="57"/>
      <c r="N608" s="57"/>
      <c r="O608" s="57"/>
      <c r="P608" s="57"/>
      <c r="Q608" s="57"/>
      <c r="R608" s="484"/>
      <c r="S608" s="503"/>
    </row>
    <row r="609" spans="1:19" ht="12.75" customHeight="1" hidden="1">
      <c r="A609" s="45"/>
      <c r="B609" s="11">
        <v>3</v>
      </c>
      <c r="C609" s="11"/>
      <c r="D609" s="11"/>
      <c r="E609" s="11"/>
      <c r="F609" s="11" t="s">
        <v>822</v>
      </c>
      <c r="G609" s="11"/>
      <c r="H609" s="11"/>
      <c r="I609" s="11"/>
      <c r="J609" s="57"/>
      <c r="K609" s="57"/>
      <c r="L609" s="56"/>
      <c r="M609" s="57"/>
      <c r="N609" s="57"/>
      <c r="O609" s="57"/>
      <c r="P609" s="57"/>
      <c r="Q609" s="57"/>
      <c r="R609" s="484"/>
      <c r="S609" s="503"/>
    </row>
    <row r="610" spans="1:19" ht="12.75" customHeight="1" hidden="1">
      <c r="A610" s="45"/>
      <c r="B610" s="45"/>
      <c r="C610" s="45">
        <v>1</v>
      </c>
      <c r="D610" s="45"/>
      <c r="E610" s="45"/>
      <c r="F610" s="45"/>
      <c r="G610" s="45" t="s">
        <v>494</v>
      </c>
      <c r="H610" s="45"/>
      <c r="I610" s="45"/>
      <c r="J610" s="57"/>
      <c r="K610" s="57"/>
      <c r="L610" s="56"/>
      <c r="M610" s="57"/>
      <c r="N610" s="57"/>
      <c r="O610" s="57"/>
      <c r="P610" s="57"/>
      <c r="Q610" s="57"/>
      <c r="R610" s="484"/>
      <c r="S610" s="503"/>
    </row>
    <row r="611" spans="1:19" ht="12.75" customHeight="1" hidden="1">
      <c r="A611" s="45"/>
      <c r="B611" s="45"/>
      <c r="C611" s="49"/>
      <c r="D611" s="46">
        <v>1</v>
      </c>
      <c r="E611" s="46"/>
      <c r="F611" s="46"/>
      <c r="G611" s="46"/>
      <c r="H611" s="46" t="s">
        <v>495</v>
      </c>
      <c r="I611" s="46"/>
      <c r="J611" s="233"/>
      <c r="K611" s="57"/>
      <c r="L611" s="56"/>
      <c r="M611" s="57"/>
      <c r="N611" s="57"/>
      <c r="O611" s="233"/>
      <c r="P611" s="233"/>
      <c r="Q611" s="233"/>
      <c r="R611" s="487"/>
      <c r="S611" s="503"/>
    </row>
    <row r="612" spans="1:19" ht="12.75" customHeight="1" hidden="1">
      <c r="A612" s="45"/>
      <c r="B612" s="45"/>
      <c r="C612" s="51"/>
      <c r="D612" s="51"/>
      <c r="E612" s="51"/>
      <c r="F612" s="51"/>
      <c r="G612" s="51"/>
      <c r="H612" s="16"/>
      <c r="I612" s="16"/>
      <c r="J612" s="57"/>
      <c r="K612" s="57"/>
      <c r="L612" s="56"/>
      <c r="M612" s="57"/>
      <c r="N612" s="57"/>
      <c r="O612" s="57"/>
      <c r="P612" s="57"/>
      <c r="Q612" s="57"/>
      <c r="R612" s="484"/>
      <c r="S612" s="503"/>
    </row>
    <row r="613" spans="1:19" ht="12.75" customHeight="1" hidden="1">
      <c r="A613" s="45"/>
      <c r="B613" s="45"/>
      <c r="C613" s="51"/>
      <c r="D613" s="51"/>
      <c r="E613" s="51"/>
      <c r="F613" s="51"/>
      <c r="G613" s="51"/>
      <c r="H613" s="16"/>
      <c r="I613" s="23"/>
      <c r="J613" s="57"/>
      <c r="K613" s="57"/>
      <c r="L613" s="56"/>
      <c r="M613" s="57"/>
      <c r="N613" s="57"/>
      <c r="O613" s="57"/>
      <c r="P613" s="57"/>
      <c r="Q613" s="57"/>
      <c r="R613" s="484"/>
      <c r="S613" s="503"/>
    </row>
    <row r="614" spans="1:19" ht="12.75" customHeight="1" hidden="1">
      <c r="A614" s="45"/>
      <c r="B614" s="45"/>
      <c r="C614" s="51"/>
      <c r="D614" s="51"/>
      <c r="E614" s="51"/>
      <c r="F614" s="51"/>
      <c r="G614" s="51"/>
      <c r="H614" s="16"/>
      <c r="I614" s="16"/>
      <c r="J614" s="57"/>
      <c r="K614" s="57"/>
      <c r="L614" s="56"/>
      <c r="M614" s="57"/>
      <c r="N614" s="57"/>
      <c r="O614" s="57"/>
      <c r="P614" s="57"/>
      <c r="Q614" s="57"/>
      <c r="R614" s="484"/>
      <c r="S614" s="503"/>
    </row>
    <row r="615" spans="1:19" ht="12.75" customHeight="1" hidden="1">
      <c r="A615" s="45"/>
      <c r="B615" s="45"/>
      <c r="C615" s="45"/>
      <c r="D615" s="46">
        <v>1</v>
      </c>
      <c r="E615" s="46"/>
      <c r="F615" s="46"/>
      <c r="G615" s="46"/>
      <c r="H615" s="46" t="s">
        <v>495</v>
      </c>
      <c r="I615" s="46"/>
      <c r="J615" s="57"/>
      <c r="K615" s="57"/>
      <c r="L615" s="56"/>
      <c r="M615" s="57"/>
      <c r="N615" s="57"/>
      <c r="O615" s="57"/>
      <c r="P615" s="57"/>
      <c r="Q615" s="57"/>
      <c r="R615" s="484"/>
      <c r="S615" s="503"/>
    </row>
    <row r="616" spans="1:19" ht="12.75" customHeight="1" hidden="1">
      <c r="A616" s="45"/>
      <c r="B616" s="45"/>
      <c r="C616" s="45"/>
      <c r="D616" s="46">
        <v>2</v>
      </c>
      <c r="E616" s="46"/>
      <c r="F616" s="46"/>
      <c r="G616" s="46"/>
      <c r="H616" s="46" t="s">
        <v>497</v>
      </c>
      <c r="I616" s="46"/>
      <c r="J616" s="233"/>
      <c r="K616" s="57"/>
      <c r="L616" s="56"/>
      <c r="M616" s="57"/>
      <c r="N616" s="57"/>
      <c r="O616" s="233"/>
      <c r="P616" s="233"/>
      <c r="Q616" s="233"/>
      <c r="R616" s="487"/>
      <c r="S616" s="503"/>
    </row>
    <row r="617" spans="1:19" ht="12.75" customHeight="1" hidden="1">
      <c r="A617" s="45"/>
      <c r="B617" s="45"/>
      <c r="C617" s="45"/>
      <c r="D617" s="46">
        <v>3</v>
      </c>
      <c r="E617" s="46"/>
      <c r="F617" s="46"/>
      <c r="G617" s="46"/>
      <c r="H617" s="46" t="s">
        <v>498</v>
      </c>
      <c r="I617" s="46"/>
      <c r="J617" s="233"/>
      <c r="K617" s="57"/>
      <c r="L617" s="56"/>
      <c r="M617" s="57"/>
      <c r="N617" s="57"/>
      <c r="O617" s="233"/>
      <c r="P617" s="233"/>
      <c r="Q617" s="233"/>
      <c r="R617" s="487"/>
      <c r="S617" s="503"/>
    </row>
    <row r="618" spans="1:19" ht="12.75" customHeight="1" hidden="1">
      <c r="A618" s="45"/>
      <c r="B618" s="45"/>
      <c r="C618" s="45"/>
      <c r="D618" s="46"/>
      <c r="E618" s="46"/>
      <c r="F618" s="46"/>
      <c r="G618" s="46"/>
      <c r="H618" s="46" t="s">
        <v>478</v>
      </c>
      <c r="I618" s="46" t="s">
        <v>499</v>
      </c>
      <c r="J618" s="233"/>
      <c r="K618" s="57"/>
      <c r="L618" s="56"/>
      <c r="M618" s="57"/>
      <c r="N618" s="57"/>
      <c r="O618" s="233"/>
      <c r="P618" s="233"/>
      <c r="Q618" s="233"/>
      <c r="R618" s="487"/>
      <c r="S618" s="503"/>
    </row>
    <row r="619" spans="1:19" ht="12.75" customHeight="1" hidden="1">
      <c r="A619" s="45"/>
      <c r="B619" s="45"/>
      <c r="C619" s="45"/>
      <c r="D619" s="241"/>
      <c r="E619" s="241"/>
      <c r="F619" s="241"/>
      <c r="G619" s="241"/>
      <c r="H619" s="241"/>
      <c r="I619" s="241" t="s">
        <v>821</v>
      </c>
      <c r="J619" s="233"/>
      <c r="K619" s="57"/>
      <c r="L619" s="56"/>
      <c r="M619" s="57"/>
      <c r="N619" s="57"/>
      <c r="O619" s="233"/>
      <c r="P619" s="233"/>
      <c r="Q619" s="233"/>
      <c r="R619" s="487"/>
      <c r="S619" s="503"/>
    </row>
    <row r="620" spans="1:19" ht="12.75" customHeight="1" hidden="1">
      <c r="A620" s="45"/>
      <c r="B620" s="45"/>
      <c r="C620" s="45"/>
      <c r="D620" s="241"/>
      <c r="E620" s="241"/>
      <c r="F620" s="45" t="s">
        <v>482</v>
      </c>
      <c r="G620" s="241"/>
      <c r="H620" s="241"/>
      <c r="I620" s="241"/>
      <c r="J620" s="251"/>
      <c r="K620" s="57"/>
      <c r="L620" s="56"/>
      <c r="M620" s="57"/>
      <c r="N620" s="57"/>
      <c r="O620" s="251"/>
      <c r="P620" s="251"/>
      <c r="Q620" s="251"/>
      <c r="R620" s="486"/>
      <c r="S620" s="503"/>
    </row>
    <row r="621" spans="1:19" ht="12.75" customHeight="1" hidden="1">
      <c r="A621" s="45"/>
      <c r="B621" s="45"/>
      <c r="C621" s="45"/>
      <c r="D621" s="241"/>
      <c r="E621" s="241"/>
      <c r="F621" s="241"/>
      <c r="G621" s="46" t="s">
        <v>616</v>
      </c>
      <c r="H621" s="241"/>
      <c r="I621" s="241"/>
      <c r="J621" s="57"/>
      <c r="K621" s="57"/>
      <c r="L621" s="56"/>
      <c r="M621" s="57"/>
      <c r="N621" s="57"/>
      <c r="O621" s="57"/>
      <c r="P621" s="57"/>
      <c r="Q621" s="57"/>
      <c r="R621" s="484"/>
      <c r="S621" s="503"/>
    </row>
    <row r="622" spans="1:19" ht="12.75" customHeight="1" hidden="1">
      <c r="A622" s="45"/>
      <c r="B622" s="45"/>
      <c r="C622" s="45"/>
      <c r="D622" s="241"/>
      <c r="E622" s="241"/>
      <c r="F622" s="241"/>
      <c r="G622" s="46" t="s">
        <v>617</v>
      </c>
      <c r="H622" s="241"/>
      <c r="I622" s="241"/>
      <c r="J622" s="57"/>
      <c r="K622" s="57"/>
      <c r="L622" s="56"/>
      <c r="M622" s="57"/>
      <c r="N622" s="57"/>
      <c r="O622" s="57"/>
      <c r="P622" s="57"/>
      <c r="Q622" s="57"/>
      <c r="R622" s="484"/>
      <c r="S622" s="503"/>
    </row>
    <row r="623" spans="1:19" ht="12.75" customHeight="1" hidden="1">
      <c r="A623" s="45"/>
      <c r="B623" s="45"/>
      <c r="C623" s="45"/>
      <c r="D623" s="241"/>
      <c r="E623" s="241"/>
      <c r="F623" s="241"/>
      <c r="G623" s="46"/>
      <c r="H623" s="241"/>
      <c r="I623" s="241"/>
      <c r="J623" s="57"/>
      <c r="K623" s="57"/>
      <c r="L623" s="56"/>
      <c r="M623" s="57"/>
      <c r="N623" s="57"/>
      <c r="O623" s="57"/>
      <c r="P623" s="57"/>
      <c r="Q623" s="57"/>
      <c r="R623" s="484"/>
      <c r="S623" s="503"/>
    </row>
    <row r="624" spans="1:19" ht="12.75" customHeight="1">
      <c r="A624" s="45"/>
      <c r="B624" s="45">
        <v>2</v>
      </c>
      <c r="C624" s="45"/>
      <c r="D624" s="241"/>
      <c r="E624" s="241"/>
      <c r="F624" s="249" t="s">
        <v>820</v>
      </c>
      <c r="G624" s="46"/>
      <c r="H624" s="241"/>
      <c r="I624" s="241"/>
      <c r="J624" s="57"/>
      <c r="K624" s="57"/>
      <c r="L624" s="56"/>
      <c r="M624" s="57"/>
      <c r="N624" s="57"/>
      <c r="O624" s="57"/>
      <c r="P624" s="57"/>
      <c r="Q624" s="57"/>
      <c r="R624" s="484"/>
      <c r="S624" s="503"/>
    </row>
    <row r="625" spans="1:19" ht="12.75" customHeight="1">
      <c r="A625" s="45"/>
      <c r="B625" s="45"/>
      <c r="C625" s="45">
        <v>1</v>
      </c>
      <c r="D625" s="45"/>
      <c r="E625" s="45"/>
      <c r="F625" s="45"/>
      <c r="G625" s="45" t="s">
        <v>494</v>
      </c>
      <c r="H625" s="45"/>
      <c r="I625" s="45"/>
      <c r="J625" s="57"/>
      <c r="K625" s="57"/>
      <c r="L625" s="56"/>
      <c r="M625" s="57"/>
      <c r="N625" s="57"/>
      <c r="O625" s="57"/>
      <c r="P625" s="57"/>
      <c r="Q625" s="57"/>
      <c r="R625" s="484"/>
      <c r="S625" s="503"/>
    </row>
    <row r="626" spans="1:19" ht="12.75" customHeight="1">
      <c r="A626" s="45"/>
      <c r="B626" s="45"/>
      <c r="C626" s="49"/>
      <c r="D626" s="46">
        <v>1</v>
      </c>
      <c r="E626" s="46"/>
      <c r="F626" s="46"/>
      <c r="G626" s="46"/>
      <c r="H626" s="46" t="s">
        <v>495</v>
      </c>
      <c r="I626" s="46"/>
      <c r="J626" s="233">
        <v>31454</v>
      </c>
      <c r="K626" s="57"/>
      <c r="L626" s="56"/>
      <c r="M626" s="57"/>
      <c r="N626" s="57"/>
      <c r="O626" s="233">
        <v>31454</v>
      </c>
      <c r="P626" s="233">
        <v>31946</v>
      </c>
      <c r="Q626" s="233">
        <v>31946</v>
      </c>
      <c r="R626" s="487">
        <v>32294</v>
      </c>
      <c r="S626" s="503">
        <f>R626/Q626*100</f>
        <v>101.0893382583109</v>
      </c>
    </row>
    <row r="627" spans="1:19" ht="12.75" customHeight="1">
      <c r="A627" s="45"/>
      <c r="B627" s="45"/>
      <c r="C627" s="45"/>
      <c r="D627" s="46">
        <v>2</v>
      </c>
      <c r="E627" s="46"/>
      <c r="F627" s="46"/>
      <c r="G627" s="46"/>
      <c r="H627" s="46" t="s">
        <v>497</v>
      </c>
      <c r="I627" s="46"/>
      <c r="J627" s="233">
        <v>8413</v>
      </c>
      <c r="K627" s="57"/>
      <c r="L627" s="56"/>
      <c r="M627" s="57"/>
      <c r="N627" s="57"/>
      <c r="O627" s="233">
        <v>8413</v>
      </c>
      <c r="P627" s="233">
        <v>8545</v>
      </c>
      <c r="Q627" s="233">
        <v>8545</v>
      </c>
      <c r="R627" s="487">
        <v>8100</v>
      </c>
      <c r="S627" s="503">
        <f>R627/Q627*100</f>
        <v>94.79227618490346</v>
      </c>
    </row>
    <row r="628" spans="1:19" ht="12.75" customHeight="1">
      <c r="A628" s="45"/>
      <c r="B628" s="45"/>
      <c r="C628" s="45"/>
      <c r="D628" s="46">
        <v>3</v>
      </c>
      <c r="E628" s="46"/>
      <c r="F628" s="46"/>
      <c r="G628" s="46"/>
      <c r="H628" s="46" t="s">
        <v>498</v>
      </c>
      <c r="I628" s="46"/>
      <c r="J628" s="233">
        <v>3488</v>
      </c>
      <c r="K628" s="57"/>
      <c r="L628" s="56"/>
      <c r="M628" s="57"/>
      <c r="N628" s="57"/>
      <c r="O628" s="233">
        <v>3488</v>
      </c>
      <c r="P628" s="233">
        <v>3488</v>
      </c>
      <c r="Q628" s="233">
        <v>3488</v>
      </c>
      <c r="R628" s="487">
        <v>1873</v>
      </c>
      <c r="S628" s="503">
        <f>R628/Q628*100</f>
        <v>53.69839449541285</v>
      </c>
    </row>
    <row r="629" spans="1:19" ht="12.75" customHeight="1">
      <c r="A629" s="45"/>
      <c r="B629" s="45"/>
      <c r="C629" s="45"/>
      <c r="D629" s="46"/>
      <c r="E629" s="46"/>
      <c r="F629" s="46"/>
      <c r="G629" s="46"/>
      <c r="H629" s="46" t="s">
        <v>478</v>
      </c>
      <c r="I629" s="46" t="s">
        <v>499</v>
      </c>
      <c r="J629" s="233">
        <v>1095</v>
      </c>
      <c r="K629" s="57"/>
      <c r="L629" s="56"/>
      <c r="M629" s="57"/>
      <c r="N629" s="57"/>
      <c r="O629" s="233">
        <v>1095</v>
      </c>
      <c r="P629" s="233">
        <v>1095</v>
      </c>
      <c r="Q629" s="233">
        <v>1095</v>
      </c>
      <c r="R629" s="487">
        <v>213</v>
      </c>
      <c r="S629" s="503">
        <f>R629/Q629*100</f>
        <v>19.45205479452055</v>
      </c>
    </row>
    <row r="630" spans="1:19" ht="12.75" customHeight="1" hidden="1">
      <c r="A630" s="45"/>
      <c r="B630" s="45"/>
      <c r="C630" s="45"/>
      <c r="D630" s="241"/>
      <c r="E630" s="241"/>
      <c r="F630" s="241"/>
      <c r="G630" s="241"/>
      <c r="H630" s="241"/>
      <c r="I630" s="241" t="s">
        <v>821</v>
      </c>
      <c r="J630" s="57"/>
      <c r="K630" s="57"/>
      <c r="L630" s="56"/>
      <c r="M630" s="57"/>
      <c r="N630" s="57"/>
      <c r="O630" s="57"/>
      <c r="P630" s="57"/>
      <c r="Q630" s="57"/>
      <c r="R630" s="484"/>
      <c r="S630" s="503" t="e">
        <f>R630/Q630*100</f>
        <v>#DIV/0!</v>
      </c>
    </row>
    <row r="631" spans="1:19" ht="12.75" customHeight="1">
      <c r="A631" s="45"/>
      <c r="B631" s="45"/>
      <c r="C631" s="45">
        <v>2</v>
      </c>
      <c r="D631" s="241"/>
      <c r="E631" s="241"/>
      <c r="F631" s="241"/>
      <c r="G631" s="205" t="s">
        <v>868</v>
      </c>
      <c r="H631" s="241"/>
      <c r="I631" s="241"/>
      <c r="J631" s="233"/>
      <c r="K631" s="57"/>
      <c r="L631" s="56"/>
      <c r="M631" s="57"/>
      <c r="N631" s="57"/>
      <c r="O631" s="233"/>
      <c r="P631" s="233"/>
      <c r="Q631" s="233"/>
      <c r="R631" s="487"/>
      <c r="S631" s="503"/>
    </row>
    <row r="632" spans="1:19" ht="12.75" customHeight="1">
      <c r="A632" s="45"/>
      <c r="B632" s="45"/>
      <c r="C632" s="45"/>
      <c r="D632" s="241">
        <v>1</v>
      </c>
      <c r="E632" s="241"/>
      <c r="F632" s="241"/>
      <c r="G632" s="241"/>
      <c r="H632" s="241" t="s">
        <v>505</v>
      </c>
      <c r="I632" s="241"/>
      <c r="J632" s="233">
        <v>350</v>
      </c>
      <c r="K632" s="57"/>
      <c r="L632" s="56"/>
      <c r="M632" s="57"/>
      <c r="N632" s="57"/>
      <c r="O632" s="233">
        <v>350</v>
      </c>
      <c r="P632" s="233">
        <v>1271</v>
      </c>
      <c r="Q632" s="233">
        <v>20905</v>
      </c>
      <c r="R632" s="487">
        <v>1033</v>
      </c>
      <c r="S632" s="503">
        <f>R632/Q632*100</f>
        <v>4.94140157856972</v>
      </c>
    </row>
    <row r="633" spans="1:19" ht="12.75" customHeight="1">
      <c r="A633" s="45"/>
      <c r="B633" s="45"/>
      <c r="C633" s="45"/>
      <c r="D633" s="241">
        <v>2</v>
      </c>
      <c r="E633" s="241"/>
      <c r="F633" s="241"/>
      <c r="G633" s="241"/>
      <c r="H633" s="241" t="s">
        <v>504</v>
      </c>
      <c r="I633" s="241"/>
      <c r="J633" s="233">
        <v>1000</v>
      </c>
      <c r="K633" s="57"/>
      <c r="L633" s="56"/>
      <c r="M633" s="57"/>
      <c r="N633" s="57"/>
      <c r="O633" s="233">
        <v>1000</v>
      </c>
      <c r="P633" s="233">
        <v>1000</v>
      </c>
      <c r="Q633" s="233">
        <v>1000</v>
      </c>
      <c r="R633" s="489">
        <v>0</v>
      </c>
      <c r="S633" s="503">
        <f>R633/Q633*100</f>
        <v>0</v>
      </c>
    </row>
    <row r="634" spans="1:19" ht="12.75" customHeight="1">
      <c r="A634" s="45"/>
      <c r="B634" s="45"/>
      <c r="C634" s="45"/>
      <c r="D634" s="241"/>
      <c r="E634" s="241"/>
      <c r="F634" s="45" t="s">
        <v>482</v>
      </c>
      <c r="G634" s="241"/>
      <c r="H634" s="241"/>
      <c r="I634" s="241"/>
      <c r="J634" s="251">
        <f>J626+J627+J628+J632+J633</f>
        <v>44705</v>
      </c>
      <c r="K634" s="57"/>
      <c r="L634" s="56"/>
      <c r="M634" s="57"/>
      <c r="N634" s="57"/>
      <c r="O634" s="251">
        <f>O626+O627+O628+O632+O633</f>
        <v>44705</v>
      </c>
      <c r="P634" s="251">
        <f>P626+P627+P628+P632+P633</f>
        <v>46250</v>
      </c>
      <c r="Q634" s="251">
        <f>Q626+Q627+Q628+Q632+Q633</f>
        <v>65884</v>
      </c>
      <c r="R634" s="486">
        <f>R626+R627+R628+R632+R633</f>
        <v>43300</v>
      </c>
      <c r="S634" s="503">
        <f>R634/Q634*100</f>
        <v>65.72157124643313</v>
      </c>
    </row>
    <row r="635" spans="1:19" ht="12.75" customHeight="1">
      <c r="A635" s="45"/>
      <c r="B635" s="45"/>
      <c r="C635" s="45"/>
      <c r="D635" s="241"/>
      <c r="E635" s="241"/>
      <c r="F635" s="241"/>
      <c r="G635" s="46" t="s">
        <v>881</v>
      </c>
      <c r="H635" s="241"/>
      <c r="I635" s="241"/>
      <c r="J635" s="57">
        <v>11.8</v>
      </c>
      <c r="K635" s="57"/>
      <c r="L635" s="56"/>
      <c r="M635" s="57"/>
      <c r="N635" s="57"/>
      <c r="O635" s="57">
        <v>11.8</v>
      </c>
      <c r="P635" s="57">
        <v>11.8</v>
      </c>
      <c r="Q635" s="57">
        <v>11.8</v>
      </c>
      <c r="R635" s="484">
        <v>11.8</v>
      </c>
      <c r="S635" s="503">
        <f>R635/Q635*100</f>
        <v>100</v>
      </c>
    </row>
    <row r="636" spans="1:19" ht="12.75" customHeight="1">
      <c r="A636" s="45"/>
      <c r="B636" s="45"/>
      <c r="C636" s="45"/>
      <c r="D636" s="241"/>
      <c r="E636" s="241"/>
      <c r="F636" s="241"/>
      <c r="G636" s="46" t="s">
        <v>881</v>
      </c>
      <c r="H636" s="241"/>
      <c r="I636" s="241"/>
      <c r="J636" s="57">
        <v>11.8</v>
      </c>
      <c r="K636" s="57"/>
      <c r="L636" s="56"/>
      <c r="M636" s="57"/>
      <c r="N636" s="57"/>
      <c r="O636" s="57">
        <v>11.8</v>
      </c>
      <c r="P636" s="57">
        <v>11.8</v>
      </c>
      <c r="Q636" s="57">
        <v>11.8</v>
      </c>
      <c r="R636" s="484">
        <v>11.8</v>
      </c>
      <c r="S636" s="503">
        <f>R636/Q636*100</f>
        <v>100</v>
      </c>
    </row>
    <row r="637" spans="1:19" ht="12.75" customHeight="1">
      <c r="A637" s="45"/>
      <c r="B637" s="45"/>
      <c r="C637" s="45"/>
      <c r="D637" s="241"/>
      <c r="E637" s="241"/>
      <c r="F637" s="241"/>
      <c r="G637" s="46"/>
      <c r="H637" s="241"/>
      <c r="I637" s="241"/>
      <c r="J637" s="57"/>
      <c r="K637" s="57"/>
      <c r="L637" s="56"/>
      <c r="M637" s="57"/>
      <c r="N637" s="57"/>
      <c r="O637" s="57"/>
      <c r="P637" s="57"/>
      <c r="Q637" s="57"/>
      <c r="R637" s="484"/>
      <c r="S637" s="503"/>
    </row>
    <row r="638" spans="1:19" ht="12.75" customHeight="1">
      <c r="A638" s="12" t="s">
        <v>819</v>
      </c>
      <c r="B638" s="45"/>
      <c r="C638" s="45"/>
      <c r="D638" s="241"/>
      <c r="E638" s="241"/>
      <c r="F638" s="241"/>
      <c r="G638" s="46"/>
      <c r="H638" s="241"/>
      <c r="I638" s="241"/>
      <c r="J638" s="233">
        <f>J634+J588</f>
        <v>67297</v>
      </c>
      <c r="K638" s="57"/>
      <c r="L638" s="56"/>
      <c r="M638" s="57"/>
      <c r="N638" s="57"/>
      <c r="O638" s="233">
        <f>O634+O588</f>
        <v>67297</v>
      </c>
      <c r="P638" s="233">
        <f>P634+P588</f>
        <v>69005</v>
      </c>
      <c r="Q638" s="233">
        <f>Q634+Q588</f>
        <v>88639</v>
      </c>
      <c r="R638" s="487">
        <f>R634+R588</f>
        <v>65398</v>
      </c>
      <c r="S638" s="503">
        <f aca="true" t="shared" si="30" ref="S638:S649">R638/Q638*100</f>
        <v>73.78016448741525</v>
      </c>
    </row>
    <row r="639" spans="1:19" ht="12.75" customHeight="1">
      <c r="A639" s="45"/>
      <c r="B639" s="45"/>
      <c r="C639" s="45">
        <v>1</v>
      </c>
      <c r="D639" s="45"/>
      <c r="E639" s="45"/>
      <c r="F639" s="45"/>
      <c r="G639" s="45" t="s">
        <v>494</v>
      </c>
      <c r="H639" s="45"/>
      <c r="I639" s="45"/>
      <c r="J639" s="391">
        <f>J640+J641+J642</f>
        <v>65947</v>
      </c>
      <c r="K639" s="57"/>
      <c r="L639" s="56"/>
      <c r="M639" s="57"/>
      <c r="N639" s="57"/>
      <c r="O639" s="391">
        <f>O640+O641+O642</f>
        <v>65947</v>
      </c>
      <c r="P639" s="391">
        <f>P640+P641+P642</f>
        <v>66734</v>
      </c>
      <c r="Q639" s="391">
        <f>Q640+Q641+Q642</f>
        <v>66734</v>
      </c>
      <c r="R639" s="495">
        <f>R640+R641+R642</f>
        <v>64365</v>
      </c>
      <c r="S639" s="503">
        <f t="shared" si="30"/>
        <v>96.45008541373214</v>
      </c>
    </row>
    <row r="640" spans="1:19" ht="12.75" customHeight="1">
      <c r="A640" s="45"/>
      <c r="B640" s="45"/>
      <c r="C640" s="45"/>
      <c r="D640" s="46">
        <v>1</v>
      </c>
      <c r="E640" s="46"/>
      <c r="F640" s="46"/>
      <c r="G640" s="46"/>
      <c r="H640" s="46" t="s">
        <v>495</v>
      </c>
      <c r="I640" s="46"/>
      <c r="J640" s="233">
        <f>J578+J600+J611+J626</f>
        <v>37796</v>
      </c>
      <c r="K640" s="57"/>
      <c r="L640" s="56"/>
      <c r="M640" s="57"/>
      <c r="N640" s="57"/>
      <c r="O640" s="233">
        <f>O578+O600+O611+O626</f>
        <v>37796</v>
      </c>
      <c r="P640" s="233">
        <f>P578+P600+P611+P626</f>
        <v>38416</v>
      </c>
      <c r="Q640" s="233">
        <f>Q578+Q600+Q611+Q626</f>
        <v>38416</v>
      </c>
      <c r="R640" s="487">
        <f>R578+R600+R611+R626</f>
        <v>38137</v>
      </c>
      <c r="S640" s="503">
        <f t="shared" si="30"/>
        <v>99.27374010828821</v>
      </c>
    </row>
    <row r="641" spans="1:19" ht="12.75" customHeight="1">
      <c r="A641" s="45"/>
      <c r="B641" s="45"/>
      <c r="C641" s="45"/>
      <c r="D641" s="46">
        <v>2</v>
      </c>
      <c r="E641" s="46"/>
      <c r="F641" s="46"/>
      <c r="G641" s="46"/>
      <c r="H641" s="46" t="s">
        <v>497</v>
      </c>
      <c r="I641" s="46"/>
      <c r="J641" s="233">
        <f>J582+J601+J616+J627</f>
        <v>10105</v>
      </c>
      <c r="K641" s="57"/>
      <c r="L641" s="56"/>
      <c r="M641" s="57"/>
      <c r="N641" s="57"/>
      <c r="O641" s="233">
        <f aca="true" t="shared" si="31" ref="O641:P643">O582+O601+O616+O627</f>
        <v>10105</v>
      </c>
      <c r="P641" s="233">
        <f t="shared" si="31"/>
        <v>10272</v>
      </c>
      <c r="Q641" s="233">
        <f aca="true" t="shared" si="32" ref="Q641:R643">Q582+Q601+Q616+Q627</f>
        <v>10272</v>
      </c>
      <c r="R641" s="487">
        <f t="shared" si="32"/>
        <v>9442</v>
      </c>
      <c r="S641" s="503">
        <f t="shared" si="30"/>
        <v>91.91978193146417</v>
      </c>
    </row>
    <row r="642" spans="1:19" ht="12.75" customHeight="1">
      <c r="A642" s="45"/>
      <c r="B642" s="45"/>
      <c r="C642" s="45"/>
      <c r="D642" s="46">
        <v>3</v>
      </c>
      <c r="E642" s="46"/>
      <c r="F642" s="46"/>
      <c r="G642" s="46"/>
      <c r="H642" s="46" t="s">
        <v>498</v>
      </c>
      <c r="I642" s="46"/>
      <c r="J642" s="233">
        <f>J583+J602+J617+J628</f>
        <v>18046</v>
      </c>
      <c r="K642" s="57"/>
      <c r="L642" s="56"/>
      <c r="M642" s="57"/>
      <c r="N642" s="57"/>
      <c r="O642" s="233">
        <f t="shared" si="31"/>
        <v>18046</v>
      </c>
      <c r="P642" s="233">
        <f t="shared" si="31"/>
        <v>18046</v>
      </c>
      <c r="Q642" s="233">
        <f t="shared" si="32"/>
        <v>18046</v>
      </c>
      <c r="R642" s="487">
        <f t="shared" si="32"/>
        <v>16786</v>
      </c>
      <c r="S642" s="503">
        <f t="shared" si="30"/>
        <v>93.0178432893716</v>
      </c>
    </row>
    <row r="643" spans="1:19" ht="12.75" customHeight="1">
      <c r="A643" s="45"/>
      <c r="B643" s="45"/>
      <c r="C643" s="45"/>
      <c r="D643" s="46"/>
      <c r="E643" s="46"/>
      <c r="F643" s="46"/>
      <c r="G643" s="46"/>
      <c r="H643" s="46" t="s">
        <v>478</v>
      </c>
      <c r="I643" s="46" t="s">
        <v>499</v>
      </c>
      <c r="J643" s="233">
        <f>J584+J603+J618+J629</f>
        <v>2032</v>
      </c>
      <c r="K643" s="57"/>
      <c r="L643" s="56"/>
      <c r="M643" s="57"/>
      <c r="N643" s="57"/>
      <c r="O643" s="233">
        <f t="shared" si="31"/>
        <v>2032</v>
      </c>
      <c r="P643" s="233">
        <f t="shared" si="31"/>
        <v>2032</v>
      </c>
      <c r="Q643" s="233">
        <f t="shared" si="32"/>
        <v>2032</v>
      </c>
      <c r="R643" s="487">
        <f t="shared" si="32"/>
        <v>1574</v>
      </c>
      <c r="S643" s="503">
        <f t="shared" si="30"/>
        <v>77.46062992125984</v>
      </c>
    </row>
    <row r="644" spans="1:19" ht="12.75" customHeight="1">
      <c r="A644" s="45"/>
      <c r="B644" s="45"/>
      <c r="C644" s="45"/>
      <c r="D644" s="241"/>
      <c r="E644" s="241"/>
      <c r="F644" s="241"/>
      <c r="G644" s="241"/>
      <c r="H644" s="241"/>
      <c r="I644" s="241" t="s">
        <v>821</v>
      </c>
      <c r="J644" s="233">
        <f>J585+J604+J619</f>
        <v>12481</v>
      </c>
      <c r="K644" s="57"/>
      <c r="L644" s="56"/>
      <c r="M644" s="57"/>
      <c r="N644" s="57"/>
      <c r="O644" s="233">
        <f>O585+O604+O619</f>
        <v>12481</v>
      </c>
      <c r="P644" s="233">
        <f>P585+P604+P619</f>
        <v>12481</v>
      </c>
      <c r="Q644" s="233">
        <f>Q585+Q604+Q619</f>
        <v>12481</v>
      </c>
      <c r="R644" s="487">
        <f>R585+R604+R619</f>
        <v>12269</v>
      </c>
      <c r="S644" s="503">
        <f t="shared" si="30"/>
        <v>98.30141815559651</v>
      </c>
    </row>
    <row r="645" spans="1:19" ht="12.75" customHeight="1">
      <c r="A645" s="45"/>
      <c r="B645" s="45"/>
      <c r="C645" s="45">
        <v>2</v>
      </c>
      <c r="D645" s="241"/>
      <c r="E645" s="241"/>
      <c r="F645" s="241"/>
      <c r="G645" s="205" t="s">
        <v>503</v>
      </c>
      <c r="H645" s="241"/>
      <c r="I645" s="241"/>
      <c r="J645" s="391">
        <f>J646+J647</f>
        <v>1350</v>
      </c>
      <c r="K645" s="57"/>
      <c r="L645" s="56"/>
      <c r="M645" s="57"/>
      <c r="N645" s="57"/>
      <c r="O645" s="391">
        <f>O646+O647</f>
        <v>1350</v>
      </c>
      <c r="P645" s="391">
        <f>P646+P647</f>
        <v>2271</v>
      </c>
      <c r="Q645" s="391">
        <f>Q646+Q647</f>
        <v>21905</v>
      </c>
      <c r="R645" s="495">
        <f>R646+R647</f>
        <v>1033</v>
      </c>
      <c r="S645" s="503">
        <f t="shared" si="30"/>
        <v>4.715818306322758</v>
      </c>
    </row>
    <row r="646" spans="1:19" ht="12.75" customHeight="1">
      <c r="A646" s="45"/>
      <c r="B646" s="45"/>
      <c r="C646" s="45"/>
      <c r="D646" s="241">
        <v>1</v>
      </c>
      <c r="E646" s="241"/>
      <c r="F646" s="241"/>
      <c r="G646" s="241"/>
      <c r="H646" s="241" t="s">
        <v>505</v>
      </c>
      <c r="I646" s="241"/>
      <c r="J646" s="233">
        <f>J632</f>
        <v>350</v>
      </c>
      <c r="K646" s="57"/>
      <c r="L646" s="56"/>
      <c r="M646" s="57"/>
      <c r="N646" s="57"/>
      <c r="O646" s="233">
        <f aca="true" t="shared" si="33" ref="O646:Q647">O632</f>
        <v>350</v>
      </c>
      <c r="P646" s="233">
        <f t="shared" si="33"/>
        <v>1271</v>
      </c>
      <c r="Q646" s="233">
        <f t="shared" si="33"/>
        <v>20905</v>
      </c>
      <c r="R646" s="487">
        <f>R632</f>
        <v>1033</v>
      </c>
      <c r="S646" s="503">
        <f t="shared" si="30"/>
        <v>4.94140157856972</v>
      </c>
    </row>
    <row r="647" spans="1:19" ht="12.75" customHeight="1">
      <c r="A647" s="45"/>
      <c r="B647" s="45"/>
      <c r="C647" s="45"/>
      <c r="D647" s="241">
        <v>2</v>
      </c>
      <c r="E647" s="241"/>
      <c r="F647" s="241"/>
      <c r="G647" s="241"/>
      <c r="H647" s="241" t="s">
        <v>504</v>
      </c>
      <c r="I647" s="241"/>
      <c r="J647" s="233">
        <f>J633</f>
        <v>1000</v>
      </c>
      <c r="K647" s="57"/>
      <c r="L647" s="56"/>
      <c r="M647" s="57"/>
      <c r="N647" s="57"/>
      <c r="O647" s="233">
        <f t="shared" si="33"/>
        <v>1000</v>
      </c>
      <c r="P647" s="233">
        <f t="shared" si="33"/>
        <v>1000</v>
      </c>
      <c r="Q647" s="233">
        <f t="shared" si="33"/>
        <v>1000</v>
      </c>
      <c r="R647" s="496">
        <f>R633</f>
        <v>0</v>
      </c>
      <c r="S647" s="503">
        <f t="shared" si="30"/>
        <v>0</v>
      </c>
    </row>
    <row r="648" spans="1:19" ht="12.75" customHeight="1">
      <c r="A648" s="45"/>
      <c r="B648" s="45"/>
      <c r="C648" s="45"/>
      <c r="D648" s="241"/>
      <c r="E648" s="241"/>
      <c r="F648" s="45" t="s">
        <v>482</v>
      </c>
      <c r="G648" s="241"/>
      <c r="H648" s="241"/>
      <c r="I648" s="241"/>
      <c r="J648" s="251">
        <f>J639+J645</f>
        <v>67297</v>
      </c>
      <c r="K648" s="57"/>
      <c r="L648" s="56"/>
      <c r="M648" s="57"/>
      <c r="N648" s="57"/>
      <c r="O648" s="251">
        <f>O639+O645</f>
        <v>67297</v>
      </c>
      <c r="P648" s="251">
        <f>P639+P645</f>
        <v>69005</v>
      </c>
      <c r="Q648" s="251">
        <f>Q639+Q645</f>
        <v>88639</v>
      </c>
      <c r="R648" s="486">
        <f>R639+R645</f>
        <v>65398</v>
      </c>
      <c r="S648" s="503">
        <f t="shared" si="30"/>
        <v>73.78016448741525</v>
      </c>
    </row>
    <row r="649" spans="1:19" ht="12.75" customHeight="1">
      <c r="A649" s="45"/>
      <c r="B649" s="45"/>
      <c r="C649" s="45"/>
      <c r="D649" s="241"/>
      <c r="E649" s="241"/>
      <c r="F649" s="241"/>
      <c r="G649" s="46" t="s">
        <v>616</v>
      </c>
      <c r="H649" s="241"/>
      <c r="I649" s="241"/>
      <c r="J649" s="57">
        <f>J589+J606+J621+J635</f>
        <v>15.9</v>
      </c>
      <c r="K649" s="57"/>
      <c r="L649" s="56"/>
      <c r="M649" s="57"/>
      <c r="N649" s="57"/>
      <c r="O649" s="57">
        <f aca="true" t="shared" si="34" ref="O649:Q650">O589+O606+O621+O635</f>
        <v>15.9</v>
      </c>
      <c r="P649" s="57">
        <f t="shared" si="34"/>
        <v>15.9</v>
      </c>
      <c r="Q649" s="57">
        <f t="shared" si="34"/>
        <v>15.9</v>
      </c>
      <c r="R649" s="484">
        <f>R589+R606+R621+R635</f>
        <v>15.9</v>
      </c>
      <c r="S649" s="503">
        <f t="shared" si="30"/>
        <v>100</v>
      </c>
    </row>
    <row r="650" spans="1:19" ht="12.75" customHeight="1">
      <c r="A650" s="45"/>
      <c r="B650" s="45"/>
      <c r="C650" s="45"/>
      <c r="D650" s="241"/>
      <c r="E650" s="241"/>
      <c r="F650" s="241"/>
      <c r="G650" s="46" t="s">
        <v>617</v>
      </c>
      <c r="H650" s="241"/>
      <c r="I650" s="241"/>
      <c r="J650" s="57">
        <f>J590+J607+J622+J636</f>
        <v>15.9</v>
      </c>
      <c r="K650" s="57"/>
      <c r="L650" s="56"/>
      <c r="M650" s="57"/>
      <c r="N650" s="57"/>
      <c r="O650" s="57">
        <f t="shared" si="34"/>
        <v>15.9</v>
      </c>
      <c r="P650" s="57">
        <f t="shared" si="34"/>
        <v>15.9</v>
      </c>
      <c r="Q650" s="57">
        <f t="shared" si="34"/>
        <v>15.9</v>
      </c>
      <c r="R650" s="484">
        <f>R590+R607+R622+R636</f>
        <v>15.9</v>
      </c>
      <c r="S650" s="503">
        <f aca="true" t="shared" si="35" ref="S650:S713">R650/Q650*100</f>
        <v>100</v>
      </c>
    </row>
    <row r="651" spans="1:19" ht="12.75" customHeight="1">
      <c r="A651" s="45"/>
      <c r="B651" s="45"/>
      <c r="C651" s="45"/>
      <c r="D651" s="241"/>
      <c r="E651" s="241"/>
      <c r="F651" s="241"/>
      <c r="G651" s="46"/>
      <c r="H651" s="241"/>
      <c r="I651" s="241"/>
      <c r="J651" s="57"/>
      <c r="K651" s="57"/>
      <c r="L651" s="56"/>
      <c r="M651" s="57"/>
      <c r="N651" s="57"/>
      <c r="O651" s="57"/>
      <c r="P651" s="57"/>
      <c r="Q651" s="57"/>
      <c r="R651" s="484"/>
      <c r="S651" s="503"/>
    </row>
    <row r="652" spans="1:19" ht="12.75" customHeight="1">
      <c r="A652" s="12" t="s">
        <v>809</v>
      </c>
      <c r="B652" s="45"/>
      <c r="C652" s="45"/>
      <c r="D652" s="241"/>
      <c r="E652" s="241"/>
      <c r="F652" s="241"/>
      <c r="G652" s="46"/>
      <c r="H652" s="241"/>
      <c r="I652" s="241"/>
      <c r="J652" s="57"/>
      <c r="K652" s="57"/>
      <c r="L652" s="56"/>
      <c r="M652" s="57"/>
      <c r="N652" s="57"/>
      <c r="O652" s="57"/>
      <c r="P652" s="57"/>
      <c r="Q652" s="57"/>
      <c r="R652" s="484"/>
      <c r="S652" s="503"/>
    </row>
    <row r="653" spans="1:19" ht="12.75" customHeight="1">
      <c r="A653" s="12"/>
      <c r="B653" s="11">
        <v>1</v>
      </c>
      <c r="C653" s="11"/>
      <c r="D653" s="11"/>
      <c r="E653" s="11"/>
      <c r="F653" s="11" t="s">
        <v>864</v>
      </c>
      <c r="G653" s="11"/>
      <c r="H653" s="11"/>
      <c r="I653" s="11"/>
      <c r="J653" s="57"/>
      <c r="K653" s="57"/>
      <c r="L653" s="56"/>
      <c r="M653" s="57"/>
      <c r="N653" s="57"/>
      <c r="O653" s="57"/>
      <c r="P653" s="57"/>
      <c r="Q653" s="57"/>
      <c r="R653" s="484"/>
      <c r="S653" s="503"/>
    </row>
    <row r="654" spans="1:19" ht="12.75" customHeight="1">
      <c r="A654" s="12"/>
      <c r="B654" s="45"/>
      <c r="C654" s="45">
        <v>1</v>
      </c>
      <c r="D654" s="45"/>
      <c r="E654" s="45"/>
      <c r="F654" s="45"/>
      <c r="G654" s="45" t="s">
        <v>494</v>
      </c>
      <c r="H654" s="45"/>
      <c r="I654" s="45"/>
      <c r="J654" s="57"/>
      <c r="K654" s="57"/>
      <c r="L654" s="56"/>
      <c r="M654" s="57"/>
      <c r="N654" s="57"/>
      <c r="O654" s="57"/>
      <c r="P654" s="57"/>
      <c r="Q654" s="57"/>
      <c r="R654" s="484"/>
      <c r="S654" s="503"/>
    </row>
    <row r="655" spans="1:19" ht="12.75" customHeight="1">
      <c r="A655" s="12"/>
      <c r="B655" s="45"/>
      <c r="C655" s="45"/>
      <c r="D655" s="46">
        <v>1</v>
      </c>
      <c r="E655" s="46"/>
      <c r="F655" s="46"/>
      <c r="G655" s="46"/>
      <c r="H655" s="46" t="s">
        <v>495</v>
      </c>
      <c r="I655" s="46"/>
      <c r="J655" s="233">
        <v>720</v>
      </c>
      <c r="K655" s="57"/>
      <c r="L655" s="56"/>
      <c r="M655" s="57"/>
      <c r="N655" s="57"/>
      <c r="O655" s="233">
        <v>720</v>
      </c>
      <c r="P655" s="233">
        <v>720</v>
      </c>
      <c r="Q655" s="233">
        <v>720</v>
      </c>
      <c r="R655" s="487">
        <v>663</v>
      </c>
      <c r="S655" s="503">
        <f t="shared" si="35"/>
        <v>92.08333333333333</v>
      </c>
    </row>
    <row r="656" spans="1:19" ht="12.75" customHeight="1">
      <c r="A656" s="12"/>
      <c r="B656" s="45"/>
      <c r="C656" s="45"/>
      <c r="D656" s="46">
        <v>2</v>
      </c>
      <c r="E656" s="46"/>
      <c r="F656" s="46"/>
      <c r="G656" s="46"/>
      <c r="H656" s="46" t="s">
        <v>497</v>
      </c>
      <c r="I656" s="46"/>
      <c r="J656" s="233">
        <v>192</v>
      </c>
      <c r="K656" s="57"/>
      <c r="L656" s="56"/>
      <c r="M656" s="57"/>
      <c r="N656" s="57"/>
      <c r="O656" s="233">
        <v>192</v>
      </c>
      <c r="P656" s="233">
        <v>192</v>
      </c>
      <c r="Q656" s="233">
        <v>192</v>
      </c>
      <c r="R656" s="487">
        <v>154</v>
      </c>
      <c r="S656" s="503">
        <f t="shared" si="35"/>
        <v>80.20833333333334</v>
      </c>
    </row>
    <row r="657" spans="1:19" ht="12.75" customHeight="1">
      <c r="A657" s="12"/>
      <c r="B657" s="45"/>
      <c r="C657" s="45"/>
      <c r="D657" s="46">
        <v>3</v>
      </c>
      <c r="E657" s="46"/>
      <c r="F657" s="46"/>
      <c r="G657" s="46"/>
      <c r="H657" s="46" t="s">
        <v>498</v>
      </c>
      <c r="I657" s="46"/>
      <c r="J657" s="233">
        <v>1622</v>
      </c>
      <c r="K657" s="57"/>
      <c r="L657" s="56"/>
      <c r="M657" s="57"/>
      <c r="N657" s="57"/>
      <c r="O657" s="233">
        <v>1622</v>
      </c>
      <c r="P657" s="233">
        <v>1622</v>
      </c>
      <c r="Q657" s="233">
        <v>1622</v>
      </c>
      <c r="R657" s="487">
        <v>1649</v>
      </c>
      <c r="S657" s="503">
        <f t="shared" si="35"/>
        <v>101.66461159062885</v>
      </c>
    </row>
    <row r="658" spans="1:19" ht="12.75" customHeight="1">
      <c r="A658" s="12"/>
      <c r="B658" s="45"/>
      <c r="C658" s="45"/>
      <c r="D658" s="46"/>
      <c r="E658" s="46"/>
      <c r="F658" s="46"/>
      <c r="G658" s="46"/>
      <c r="H658" s="46" t="s">
        <v>478</v>
      </c>
      <c r="I658" s="46" t="s">
        <v>499</v>
      </c>
      <c r="J658" s="233">
        <v>106</v>
      </c>
      <c r="K658" s="57"/>
      <c r="L658" s="56"/>
      <c r="M658" s="57"/>
      <c r="N658" s="57"/>
      <c r="O658" s="233">
        <v>106</v>
      </c>
      <c r="P658" s="233">
        <v>106</v>
      </c>
      <c r="Q658" s="233">
        <v>106</v>
      </c>
      <c r="R658" s="487">
        <v>227</v>
      </c>
      <c r="S658" s="503">
        <f t="shared" si="35"/>
        <v>214.1509433962264</v>
      </c>
    </row>
    <row r="659" spans="1:19" ht="12.75" customHeight="1">
      <c r="A659" s="12"/>
      <c r="B659" s="45"/>
      <c r="C659" s="45"/>
      <c r="D659" s="241"/>
      <c r="E659" s="241"/>
      <c r="F659" s="241"/>
      <c r="G659" s="241"/>
      <c r="H659" s="241"/>
      <c r="I659" s="241" t="s">
        <v>821</v>
      </c>
      <c r="J659" s="233">
        <v>1418</v>
      </c>
      <c r="K659" s="57"/>
      <c r="L659" s="56"/>
      <c r="M659" s="57"/>
      <c r="N659" s="57"/>
      <c r="O659" s="233">
        <v>1418</v>
      </c>
      <c r="P659" s="233">
        <v>1418</v>
      </c>
      <c r="Q659" s="233">
        <v>1418</v>
      </c>
      <c r="R659" s="487">
        <v>1388</v>
      </c>
      <c r="S659" s="503">
        <f t="shared" si="35"/>
        <v>97.88434414668548</v>
      </c>
    </row>
    <row r="660" spans="1:19" ht="12.75" customHeight="1">
      <c r="A660" s="12"/>
      <c r="B660" s="45"/>
      <c r="C660" s="45"/>
      <c r="D660" s="241"/>
      <c r="E660" s="241"/>
      <c r="F660" s="45" t="s">
        <v>482</v>
      </c>
      <c r="G660" s="241"/>
      <c r="H660" s="241"/>
      <c r="I660" s="241"/>
      <c r="J660" s="251">
        <f>J655+J656+J657</f>
        <v>2534</v>
      </c>
      <c r="K660" s="57"/>
      <c r="L660" s="56"/>
      <c r="M660" s="57"/>
      <c r="N660" s="57"/>
      <c r="O660" s="251">
        <f>O655+O656+O657</f>
        <v>2534</v>
      </c>
      <c r="P660" s="251">
        <f>P655+P656+P657</f>
        <v>2534</v>
      </c>
      <c r="Q660" s="251">
        <f>Q655+Q656+Q657</f>
        <v>2534</v>
      </c>
      <c r="R660" s="486">
        <f>R655+R656+R657</f>
        <v>2466</v>
      </c>
      <c r="S660" s="503">
        <f t="shared" si="35"/>
        <v>97.31649565903709</v>
      </c>
    </row>
    <row r="661" spans="1:19" ht="12.75" customHeight="1">
      <c r="A661" s="12"/>
      <c r="B661" s="45"/>
      <c r="C661" s="45"/>
      <c r="D661" s="241"/>
      <c r="E661" s="241"/>
      <c r="F661" s="241"/>
      <c r="G661" s="46" t="s">
        <v>616</v>
      </c>
      <c r="H661" s="241"/>
      <c r="I661" s="241"/>
      <c r="J661" s="57">
        <v>0.4</v>
      </c>
      <c r="K661" s="57"/>
      <c r="L661" s="56"/>
      <c r="M661" s="57"/>
      <c r="N661" s="57"/>
      <c r="O661" s="57">
        <v>0.4</v>
      </c>
      <c r="P661" s="57">
        <v>0.4</v>
      </c>
      <c r="Q661" s="57">
        <v>0.4</v>
      </c>
      <c r="R661" s="484">
        <v>0.4</v>
      </c>
      <c r="S661" s="503">
        <f t="shared" si="35"/>
        <v>100</v>
      </c>
    </row>
    <row r="662" spans="1:19" ht="12.75" customHeight="1">
      <c r="A662" s="45"/>
      <c r="B662" s="45"/>
      <c r="C662" s="45"/>
      <c r="D662" s="241"/>
      <c r="E662" s="241"/>
      <c r="F662" s="241"/>
      <c r="G662" s="46" t="s">
        <v>617</v>
      </c>
      <c r="H662" s="241"/>
      <c r="I662" s="241"/>
      <c r="J662" s="57">
        <v>0.4</v>
      </c>
      <c r="K662" s="57"/>
      <c r="L662" s="56"/>
      <c r="M662" s="57"/>
      <c r="N662" s="57"/>
      <c r="O662" s="57">
        <v>0.4</v>
      </c>
      <c r="P662" s="57">
        <v>0.4</v>
      </c>
      <c r="Q662" s="57">
        <v>0.4</v>
      </c>
      <c r="R662" s="484">
        <v>0.4</v>
      </c>
      <c r="S662" s="503">
        <f t="shared" si="35"/>
        <v>100</v>
      </c>
    </row>
    <row r="663" spans="1:19" ht="12.75" customHeight="1">
      <c r="A663" s="45"/>
      <c r="B663" s="45"/>
      <c r="C663" s="45"/>
      <c r="D663" s="241"/>
      <c r="E663" s="241"/>
      <c r="F663" s="241"/>
      <c r="G663" s="46"/>
      <c r="H663" s="241"/>
      <c r="I663" s="241"/>
      <c r="J663" s="57"/>
      <c r="K663" s="57"/>
      <c r="L663" s="56"/>
      <c r="M663" s="57"/>
      <c r="N663" s="57"/>
      <c r="O663" s="57"/>
      <c r="P663" s="57"/>
      <c r="Q663" s="57"/>
      <c r="R663" s="484"/>
      <c r="S663" s="503"/>
    </row>
    <row r="664" spans="1:19" ht="12.75" customHeight="1">
      <c r="A664" s="45"/>
      <c r="B664" s="11">
        <v>2</v>
      </c>
      <c r="C664" s="11"/>
      <c r="D664" s="11"/>
      <c r="E664" s="11"/>
      <c r="F664" s="11" t="s">
        <v>822</v>
      </c>
      <c r="G664" s="11"/>
      <c r="H664" s="11"/>
      <c r="I664" s="11"/>
      <c r="J664" s="57"/>
      <c r="K664" s="57"/>
      <c r="L664" s="56"/>
      <c r="M664" s="57"/>
      <c r="N664" s="57"/>
      <c r="O664" s="57"/>
      <c r="P664" s="57"/>
      <c r="Q664" s="57"/>
      <c r="R664" s="484"/>
      <c r="S664" s="503"/>
    </row>
    <row r="665" spans="1:19" ht="12.75" customHeight="1">
      <c r="A665" s="45"/>
      <c r="B665" s="45"/>
      <c r="C665" s="45">
        <v>1</v>
      </c>
      <c r="D665" s="45"/>
      <c r="E665" s="45"/>
      <c r="F665" s="45"/>
      <c r="G665" s="45" t="s">
        <v>494</v>
      </c>
      <c r="H665" s="45"/>
      <c r="I665" s="45"/>
      <c r="J665" s="57"/>
      <c r="K665" s="57"/>
      <c r="L665" s="56"/>
      <c r="M665" s="57"/>
      <c r="N665" s="57"/>
      <c r="O665" s="57"/>
      <c r="P665" s="57"/>
      <c r="Q665" s="57"/>
      <c r="R665" s="484"/>
      <c r="S665" s="503"/>
    </row>
    <row r="666" spans="1:19" ht="12.75" customHeight="1">
      <c r="A666" s="45"/>
      <c r="B666" s="45"/>
      <c r="C666" s="49"/>
      <c r="D666" s="46">
        <v>1</v>
      </c>
      <c r="E666" s="46"/>
      <c r="F666" s="46"/>
      <c r="G666" s="46"/>
      <c r="H666" s="46" t="s">
        <v>495</v>
      </c>
      <c r="I666" s="46"/>
      <c r="J666" s="233">
        <v>6428</v>
      </c>
      <c r="K666" s="57"/>
      <c r="L666" s="56"/>
      <c r="M666" s="57"/>
      <c r="N666" s="57"/>
      <c r="O666" s="233">
        <v>6428</v>
      </c>
      <c r="P666" s="233">
        <v>6428</v>
      </c>
      <c r="Q666" s="233">
        <v>6564</v>
      </c>
      <c r="R666" s="487">
        <v>5883</v>
      </c>
      <c r="S666" s="503">
        <f t="shared" si="35"/>
        <v>89.62522851919562</v>
      </c>
    </row>
    <row r="667" spans="1:19" ht="12.75" customHeight="1">
      <c r="A667" s="45"/>
      <c r="B667" s="45"/>
      <c r="C667" s="45"/>
      <c r="D667" s="46">
        <v>2</v>
      </c>
      <c r="E667" s="46"/>
      <c r="F667" s="46"/>
      <c r="G667" s="46"/>
      <c r="H667" s="46" t="s">
        <v>497</v>
      </c>
      <c r="I667" s="46"/>
      <c r="J667" s="233">
        <v>518</v>
      </c>
      <c r="K667" s="57"/>
      <c r="L667" s="56"/>
      <c r="M667" s="57"/>
      <c r="N667" s="57"/>
      <c r="O667" s="233">
        <v>518</v>
      </c>
      <c r="P667" s="233">
        <v>1797</v>
      </c>
      <c r="Q667" s="233">
        <v>1797</v>
      </c>
      <c r="R667" s="487">
        <v>1946</v>
      </c>
      <c r="S667" s="503">
        <f t="shared" si="35"/>
        <v>108.29159710628826</v>
      </c>
    </row>
    <row r="668" spans="1:19" ht="12.75" customHeight="1">
      <c r="A668" s="45"/>
      <c r="B668" s="45"/>
      <c r="C668" s="45"/>
      <c r="D668" s="46">
        <v>3</v>
      </c>
      <c r="E668" s="46"/>
      <c r="F668" s="46"/>
      <c r="G668" s="46"/>
      <c r="H668" s="46" t="s">
        <v>498</v>
      </c>
      <c r="I668" s="46"/>
      <c r="J668" s="233">
        <v>663</v>
      </c>
      <c r="K668" s="57"/>
      <c r="L668" s="56"/>
      <c r="M668" s="57"/>
      <c r="N668" s="57"/>
      <c r="O668" s="233">
        <v>663</v>
      </c>
      <c r="P668" s="233">
        <v>663</v>
      </c>
      <c r="Q668" s="233">
        <v>663</v>
      </c>
      <c r="R668" s="487">
        <v>889</v>
      </c>
      <c r="S668" s="503">
        <f t="shared" si="35"/>
        <v>134.08748114630467</v>
      </c>
    </row>
    <row r="669" spans="1:19" ht="12.75" customHeight="1">
      <c r="A669" s="45"/>
      <c r="B669" s="45"/>
      <c r="C669" s="45"/>
      <c r="D669" s="46"/>
      <c r="E669" s="46"/>
      <c r="F669" s="46"/>
      <c r="G669" s="46"/>
      <c r="H669" s="46" t="s">
        <v>478</v>
      </c>
      <c r="I669" s="46" t="s">
        <v>499</v>
      </c>
      <c r="J669" s="233">
        <v>250</v>
      </c>
      <c r="K669" s="57"/>
      <c r="L669" s="56"/>
      <c r="M669" s="57"/>
      <c r="N669" s="57"/>
      <c r="O669" s="233">
        <v>250</v>
      </c>
      <c r="P669" s="233">
        <v>250</v>
      </c>
      <c r="Q669" s="233">
        <v>250</v>
      </c>
      <c r="R669" s="487">
        <v>259</v>
      </c>
      <c r="S669" s="503">
        <f t="shared" si="35"/>
        <v>103.60000000000001</v>
      </c>
    </row>
    <row r="670" spans="1:19" ht="12.75" customHeight="1" hidden="1">
      <c r="A670" s="45"/>
      <c r="B670" s="45"/>
      <c r="C670" s="45"/>
      <c r="D670" s="241"/>
      <c r="E670" s="241"/>
      <c r="F670" s="241"/>
      <c r="G670" s="241"/>
      <c r="H670" s="241"/>
      <c r="I670" s="241" t="s">
        <v>821</v>
      </c>
      <c r="J670" s="233"/>
      <c r="K670" s="57"/>
      <c r="L670" s="56"/>
      <c r="M670" s="57"/>
      <c r="N670" s="57"/>
      <c r="O670" s="233"/>
      <c r="P670" s="233"/>
      <c r="Q670" s="233"/>
      <c r="R670" s="487"/>
      <c r="S670" s="503" t="e">
        <f t="shared" si="35"/>
        <v>#DIV/0!</v>
      </c>
    </row>
    <row r="671" spans="1:19" ht="12.75" customHeight="1">
      <c r="A671" s="45"/>
      <c r="B671" s="45"/>
      <c r="C671" s="45"/>
      <c r="D671" s="241"/>
      <c r="E671" s="241"/>
      <c r="F671" s="45" t="s">
        <v>482</v>
      </c>
      <c r="G671" s="241"/>
      <c r="H671" s="241"/>
      <c r="I671" s="241"/>
      <c r="J671" s="251">
        <f>J666+J667+J668</f>
        <v>7609</v>
      </c>
      <c r="K671" s="57"/>
      <c r="L671" s="56"/>
      <c r="M671" s="57"/>
      <c r="N671" s="57"/>
      <c r="O671" s="251">
        <f>O666+O667+O668</f>
        <v>7609</v>
      </c>
      <c r="P671" s="251">
        <f>P666+P667+P668</f>
        <v>8888</v>
      </c>
      <c r="Q671" s="251">
        <f>Q666+Q667+Q668</f>
        <v>9024</v>
      </c>
      <c r="R671" s="486">
        <f>R666+R667+R668</f>
        <v>8718</v>
      </c>
      <c r="S671" s="503">
        <f t="shared" si="35"/>
        <v>96.6090425531915</v>
      </c>
    </row>
    <row r="672" spans="1:19" ht="12.75" customHeight="1">
      <c r="A672" s="45"/>
      <c r="B672" s="45"/>
      <c r="C672" s="45"/>
      <c r="D672" s="241"/>
      <c r="E672" s="241"/>
      <c r="F672" s="241"/>
      <c r="G672" s="46" t="s">
        <v>616</v>
      </c>
      <c r="H672" s="241"/>
      <c r="I672" s="241"/>
      <c r="J672" s="57">
        <v>3.8</v>
      </c>
      <c r="K672" s="57"/>
      <c r="L672" s="56"/>
      <c r="M672" s="57"/>
      <c r="N672" s="57"/>
      <c r="O672" s="57">
        <v>3.8</v>
      </c>
      <c r="P672" s="57">
        <v>3.8</v>
      </c>
      <c r="Q672" s="57">
        <v>3.8</v>
      </c>
      <c r="R672" s="484">
        <v>3.8</v>
      </c>
      <c r="S672" s="503">
        <f t="shared" si="35"/>
        <v>100</v>
      </c>
    </row>
    <row r="673" spans="1:19" ht="12.75" customHeight="1">
      <c r="A673" s="45"/>
      <c r="B673" s="45"/>
      <c r="C673" s="45"/>
      <c r="D673" s="241"/>
      <c r="E673" s="241"/>
      <c r="F673" s="241"/>
      <c r="G673" s="46" t="s">
        <v>617</v>
      </c>
      <c r="H673" s="241"/>
      <c r="I673" s="241"/>
      <c r="J673" s="57">
        <v>3.8</v>
      </c>
      <c r="K673" s="57"/>
      <c r="L673" s="56"/>
      <c r="M673" s="57"/>
      <c r="N673" s="57"/>
      <c r="O673" s="57">
        <v>3.8</v>
      </c>
      <c r="P673" s="57">
        <v>3.8</v>
      </c>
      <c r="Q673" s="57">
        <v>3.8</v>
      </c>
      <c r="R673" s="484">
        <v>3.8</v>
      </c>
      <c r="S673" s="503">
        <f t="shared" si="35"/>
        <v>100</v>
      </c>
    </row>
    <row r="674" spans="1:19" ht="12.75" customHeight="1">
      <c r="A674" s="45"/>
      <c r="B674" s="45"/>
      <c r="C674" s="45"/>
      <c r="D674" s="241"/>
      <c r="E674" s="241"/>
      <c r="F674" s="241"/>
      <c r="G674" s="46"/>
      <c r="H674" s="241"/>
      <c r="I674" s="241"/>
      <c r="J674" s="57"/>
      <c r="K674" s="57"/>
      <c r="L674" s="56"/>
      <c r="M674" s="57"/>
      <c r="N674" s="57"/>
      <c r="O674" s="57"/>
      <c r="P674" s="57"/>
      <c r="Q674" s="57"/>
      <c r="R674" s="484"/>
      <c r="S674" s="503"/>
    </row>
    <row r="675" spans="1:19" ht="12.75" customHeight="1">
      <c r="A675" s="12" t="s">
        <v>813</v>
      </c>
      <c r="B675" s="45"/>
      <c r="C675" s="45"/>
      <c r="D675" s="241"/>
      <c r="E675" s="241"/>
      <c r="F675" s="241"/>
      <c r="G675" s="46"/>
      <c r="H675" s="241"/>
      <c r="I675" s="241"/>
      <c r="J675" s="57"/>
      <c r="K675" s="57"/>
      <c r="L675" s="56"/>
      <c r="M675" s="57"/>
      <c r="N675" s="57"/>
      <c r="O675" s="57"/>
      <c r="P675" s="57"/>
      <c r="Q675" s="57"/>
      <c r="R675" s="484"/>
      <c r="S675" s="503"/>
    </row>
    <row r="676" spans="1:19" ht="12.75" customHeight="1">
      <c r="A676" s="45"/>
      <c r="B676" s="45"/>
      <c r="C676" s="45">
        <v>1</v>
      </c>
      <c r="D676" s="45"/>
      <c r="E676" s="45"/>
      <c r="F676" s="45"/>
      <c r="G676" s="45" t="s">
        <v>494</v>
      </c>
      <c r="H676" s="45"/>
      <c r="I676" s="45"/>
      <c r="J676" s="391">
        <f>J677+J678+J679</f>
        <v>10143</v>
      </c>
      <c r="K676" s="57"/>
      <c r="L676" s="56"/>
      <c r="M676" s="57"/>
      <c r="N676" s="57"/>
      <c r="O676" s="391">
        <f>O677+O678+O679</f>
        <v>10143</v>
      </c>
      <c r="P676" s="391">
        <f>P677+P678+P679</f>
        <v>11422</v>
      </c>
      <c r="Q676" s="391">
        <f>Q677+Q678+Q679</f>
        <v>11558</v>
      </c>
      <c r="R676" s="495">
        <f>R677+R678+R679</f>
        <v>11184</v>
      </c>
      <c r="S676" s="503">
        <f t="shared" si="35"/>
        <v>96.76414604602871</v>
      </c>
    </row>
    <row r="677" spans="1:19" ht="12.75" customHeight="1">
      <c r="A677" s="45"/>
      <c r="B677" s="45"/>
      <c r="C677" s="45"/>
      <c r="D677" s="46">
        <v>1</v>
      </c>
      <c r="E677" s="46"/>
      <c r="F677" s="46"/>
      <c r="G677" s="46"/>
      <c r="H677" s="46" t="s">
        <v>495</v>
      </c>
      <c r="I677" s="46"/>
      <c r="J677" s="233">
        <f>J655+J666</f>
        <v>7148</v>
      </c>
      <c r="K677" s="57"/>
      <c r="L677" s="56"/>
      <c r="M677" s="57"/>
      <c r="N677" s="57"/>
      <c r="O677" s="233">
        <f aca="true" t="shared" si="36" ref="O677:P681">O655+O666</f>
        <v>7148</v>
      </c>
      <c r="P677" s="233">
        <f t="shared" si="36"/>
        <v>7148</v>
      </c>
      <c r="Q677" s="233">
        <f aca="true" t="shared" si="37" ref="Q677:R681">Q655+Q666</f>
        <v>7284</v>
      </c>
      <c r="R677" s="487">
        <f t="shared" si="37"/>
        <v>6546</v>
      </c>
      <c r="S677" s="503">
        <f t="shared" si="35"/>
        <v>89.86820428336078</v>
      </c>
    </row>
    <row r="678" spans="1:19" ht="12.75" customHeight="1">
      <c r="A678" s="45"/>
      <c r="B678" s="45"/>
      <c r="C678" s="45"/>
      <c r="D678" s="46">
        <v>2</v>
      </c>
      <c r="E678" s="46"/>
      <c r="F678" s="46"/>
      <c r="G678" s="46"/>
      <c r="H678" s="46" t="s">
        <v>497</v>
      </c>
      <c r="I678" s="46"/>
      <c r="J678" s="233">
        <f>J656+J667</f>
        <v>710</v>
      </c>
      <c r="K678" s="57"/>
      <c r="L678" s="56"/>
      <c r="M678" s="57"/>
      <c r="N678" s="57"/>
      <c r="O678" s="233">
        <f t="shared" si="36"/>
        <v>710</v>
      </c>
      <c r="P678" s="233">
        <f t="shared" si="36"/>
        <v>1989</v>
      </c>
      <c r="Q678" s="233">
        <f t="shared" si="37"/>
        <v>1989</v>
      </c>
      <c r="R678" s="487">
        <f t="shared" si="37"/>
        <v>2100</v>
      </c>
      <c r="S678" s="503">
        <f t="shared" si="35"/>
        <v>105.58069381598794</v>
      </c>
    </row>
    <row r="679" spans="1:19" ht="12.75" customHeight="1">
      <c r="A679" s="45"/>
      <c r="B679" s="45"/>
      <c r="C679" s="45"/>
      <c r="D679" s="46">
        <v>3</v>
      </c>
      <c r="E679" s="46"/>
      <c r="F679" s="46"/>
      <c r="G679" s="46"/>
      <c r="H679" s="46" t="s">
        <v>498</v>
      </c>
      <c r="I679" s="46"/>
      <c r="J679" s="233">
        <f>J657+J668</f>
        <v>2285</v>
      </c>
      <c r="K679" s="57"/>
      <c r="L679" s="56"/>
      <c r="M679" s="57"/>
      <c r="N679" s="57"/>
      <c r="O679" s="233">
        <f t="shared" si="36"/>
        <v>2285</v>
      </c>
      <c r="P679" s="233">
        <f t="shared" si="36"/>
        <v>2285</v>
      </c>
      <c r="Q679" s="233">
        <f t="shared" si="37"/>
        <v>2285</v>
      </c>
      <c r="R679" s="487">
        <f t="shared" si="37"/>
        <v>2538</v>
      </c>
      <c r="S679" s="503">
        <f t="shared" si="35"/>
        <v>111.07221006564552</v>
      </c>
    </row>
    <row r="680" spans="1:19" ht="12.75" customHeight="1">
      <c r="A680" s="45"/>
      <c r="B680" s="45"/>
      <c r="C680" s="45"/>
      <c r="D680" s="46"/>
      <c r="E680" s="46"/>
      <c r="F680" s="46"/>
      <c r="G680" s="46"/>
      <c r="H680" s="46" t="s">
        <v>478</v>
      </c>
      <c r="I680" s="46" t="s">
        <v>499</v>
      </c>
      <c r="J680" s="233">
        <f>J658+J669</f>
        <v>356</v>
      </c>
      <c r="K680" s="57"/>
      <c r="L680" s="56"/>
      <c r="M680" s="57"/>
      <c r="N680" s="57"/>
      <c r="O680" s="233">
        <f t="shared" si="36"/>
        <v>356</v>
      </c>
      <c r="P680" s="233">
        <f t="shared" si="36"/>
        <v>356</v>
      </c>
      <c r="Q680" s="233">
        <f t="shared" si="37"/>
        <v>356</v>
      </c>
      <c r="R680" s="487">
        <f t="shared" si="37"/>
        <v>486</v>
      </c>
      <c r="S680" s="503">
        <f t="shared" si="35"/>
        <v>136.51685393258427</v>
      </c>
    </row>
    <row r="681" spans="1:19" ht="12.75" customHeight="1">
      <c r="A681" s="45"/>
      <c r="B681" s="45"/>
      <c r="C681" s="45"/>
      <c r="D681" s="241"/>
      <c r="E681" s="241"/>
      <c r="F681" s="241"/>
      <c r="G681" s="241"/>
      <c r="H681" s="241"/>
      <c r="I681" s="241" t="s">
        <v>821</v>
      </c>
      <c r="J681" s="233">
        <f>J659+J670</f>
        <v>1418</v>
      </c>
      <c r="K681" s="57"/>
      <c r="L681" s="56"/>
      <c r="M681" s="57"/>
      <c r="N681" s="57"/>
      <c r="O681" s="233">
        <f t="shared" si="36"/>
        <v>1418</v>
      </c>
      <c r="P681" s="233">
        <f t="shared" si="36"/>
        <v>1418</v>
      </c>
      <c r="Q681" s="233">
        <f t="shared" si="37"/>
        <v>1418</v>
      </c>
      <c r="R681" s="487">
        <f t="shared" si="37"/>
        <v>1388</v>
      </c>
      <c r="S681" s="503">
        <f t="shared" si="35"/>
        <v>97.88434414668548</v>
      </c>
    </row>
    <row r="682" spans="1:19" ht="12.75" customHeight="1" hidden="1">
      <c r="A682" s="45"/>
      <c r="B682" s="45"/>
      <c r="C682" s="45">
        <v>2</v>
      </c>
      <c r="D682" s="241"/>
      <c r="E682" s="241"/>
      <c r="F682" s="241"/>
      <c r="G682" s="205" t="s">
        <v>503</v>
      </c>
      <c r="H682" s="241"/>
      <c r="I682" s="241"/>
      <c r="J682" s="233"/>
      <c r="K682" s="57"/>
      <c r="L682" s="56"/>
      <c r="M682" s="57"/>
      <c r="N682" s="57"/>
      <c r="O682" s="233"/>
      <c r="P682" s="233"/>
      <c r="Q682" s="233"/>
      <c r="R682" s="487"/>
      <c r="S682" s="503" t="e">
        <f t="shared" si="35"/>
        <v>#DIV/0!</v>
      </c>
    </row>
    <row r="683" spans="1:19" ht="12.75" customHeight="1" hidden="1">
      <c r="A683" s="45"/>
      <c r="B683" s="45"/>
      <c r="C683" s="45"/>
      <c r="D683" s="241">
        <v>1</v>
      </c>
      <c r="E683" s="241"/>
      <c r="F683" s="241"/>
      <c r="G683" s="241"/>
      <c r="H683" s="241" t="s">
        <v>504</v>
      </c>
      <c r="I683" s="241"/>
      <c r="J683" s="233"/>
      <c r="K683" s="57"/>
      <c r="L683" s="56"/>
      <c r="M683" s="57"/>
      <c r="N683" s="57"/>
      <c r="O683" s="233"/>
      <c r="P683" s="233"/>
      <c r="Q683" s="233"/>
      <c r="R683" s="487"/>
      <c r="S683" s="503" t="e">
        <f t="shared" si="35"/>
        <v>#DIV/0!</v>
      </c>
    </row>
    <row r="684" spans="1:19" ht="12.75" customHeight="1" hidden="1">
      <c r="A684" s="45"/>
      <c r="B684" s="45"/>
      <c r="C684" s="45"/>
      <c r="D684" s="241">
        <v>2</v>
      </c>
      <c r="E684" s="241"/>
      <c r="F684" s="241"/>
      <c r="G684" s="241"/>
      <c r="H684" s="241" t="s">
        <v>505</v>
      </c>
      <c r="I684" s="241"/>
      <c r="J684" s="233"/>
      <c r="K684" s="57"/>
      <c r="L684" s="56"/>
      <c r="M684" s="57"/>
      <c r="N684" s="57"/>
      <c r="O684" s="233"/>
      <c r="P684" s="233"/>
      <c r="Q684" s="233"/>
      <c r="R684" s="487"/>
      <c r="S684" s="503" t="e">
        <f t="shared" si="35"/>
        <v>#DIV/0!</v>
      </c>
    </row>
    <row r="685" spans="1:19" ht="12.75" customHeight="1">
      <c r="A685" s="45"/>
      <c r="B685" s="45"/>
      <c r="C685" s="45"/>
      <c r="D685" s="241"/>
      <c r="E685" s="241"/>
      <c r="F685" s="45" t="s">
        <v>482</v>
      </c>
      <c r="G685" s="241"/>
      <c r="H685" s="241"/>
      <c r="I685" s="241"/>
      <c r="J685" s="251">
        <f>J676</f>
        <v>10143</v>
      </c>
      <c r="K685" s="57"/>
      <c r="L685" s="56"/>
      <c r="M685" s="57"/>
      <c r="N685" s="57"/>
      <c r="O685" s="251">
        <f>O676</f>
        <v>10143</v>
      </c>
      <c r="P685" s="251">
        <f>P676</f>
        <v>11422</v>
      </c>
      <c r="Q685" s="251">
        <f>Q676</f>
        <v>11558</v>
      </c>
      <c r="R685" s="486">
        <f>R676</f>
        <v>11184</v>
      </c>
      <c r="S685" s="503">
        <f t="shared" si="35"/>
        <v>96.76414604602871</v>
      </c>
    </row>
    <row r="686" spans="1:19" ht="12.75" customHeight="1">
      <c r="A686" s="45"/>
      <c r="B686" s="45"/>
      <c r="C686" s="45"/>
      <c r="D686" s="241"/>
      <c r="E686" s="241"/>
      <c r="F686" s="241"/>
      <c r="G686" s="46" t="s">
        <v>616</v>
      </c>
      <c r="H686" s="241"/>
      <c r="I686" s="241"/>
      <c r="J686" s="57">
        <f>J661+J672</f>
        <v>4.2</v>
      </c>
      <c r="K686" s="57"/>
      <c r="L686" s="56"/>
      <c r="M686" s="57"/>
      <c r="N686" s="57"/>
      <c r="O686" s="57">
        <f aca="true" t="shared" si="38" ref="O686:Q687">O661+O672</f>
        <v>4.2</v>
      </c>
      <c r="P686" s="57">
        <f t="shared" si="38"/>
        <v>4.2</v>
      </c>
      <c r="Q686" s="57">
        <f t="shared" si="38"/>
        <v>4.2</v>
      </c>
      <c r="R686" s="484">
        <f>R661+R672</f>
        <v>4.2</v>
      </c>
      <c r="S686" s="503">
        <f t="shared" si="35"/>
        <v>100</v>
      </c>
    </row>
    <row r="687" spans="1:19" ht="12.75" customHeight="1">
      <c r="A687" s="45"/>
      <c r="B687" s="45"/>
      <c r="C687" s="45"/>
      <c r="D687" s="241"/>
      <c r="E687" s="241"/>
      <c r="F687" s="241"/>
      <c r="G687" s="46" t="s">
        <v>617</v>
      </c>
      <c r="H687" s="241"/>
      <c r="I687" s="241"/>
      <c r="J687" s="57">
        <f>J662+J673</f>
        <v>4.2</v>
      </c>
      <c r="K687" s="57"/>
      <c r="L687" s="56"/>
      <c r="M687" s="57"/>
      <c r="N687" s="57"/>
      <c r="O687" s="57">
        <f t="shared" si="38"/>
        <v>4.2</v>
      </c>
      <c r="P687" s="57">
        <f t="shared" si="38"/>
        <v>4.2</v>
      </c>
      <c r="Q687" s="57">
        <f t="shared" si="38"/>
        <v>4.2</v>
      </c>
      <c r="R687" s="484">
        <f>R662+R673</f>
        <v>4.2</v>
      </c>
      <c r="S687" s="503">
        <f t="shared" si="35"/>
        <v>100</v>
      </c>
    </row>
    <row r="688" spans="1:19" ht="12.75" customHeight="1">
      <c r="A688" s="45"/>
      <c r="B688" s="45"/>
      <c r="C688" s="45"/>
      <c r="D688" s="241"/>
      <c r="E688" s="241"/>
      <c r="F688" s="241"/>
      <c r="G688" s="46"/>
      <c r="H688" s="241"/>
      <c r="I688" s="241"/>
      <c r="J688" s="57"/>
      <c r="K688" s="57"/>
      <c r="L688" s="56"/>
      <c r="M688" s="57"/>
      <c r="N688" s="57"/>
      <c r="O688" s="57"/>
      <c r="P688" s="57"/>
      <c r="Q688" s="57"/>
      <c r="R688" s="484"/>
      <c r="S688" s="503"/>
    </row>
    <row r="689" spans="1:19" ht="12.75" customHeight="1">
      <c r="A689" s="16"/>
      <c r="B689" s="45"/>
      <c r="C689" s="45"/>
      <c r="D689" s="241"/>
      <c r="E689" s="12" t="s">
        <v>814</v>
      </c>
      <c r="F689" s="241"/>
      <c r="G689" s="46"/>
      <c r="H689" s="241"/>
      <c r="I689" s="241"/>
      <c r="J689" s="251">
        <f>J648+J685</f>
        <v>77440</v>
      </c>
      <c r="K689" s="57"/>
      <c r="L689" s="56"/>
      <c r="M689" s="57"/>
      <c r="N689" s="57"/>
      <c r="O689" s="251">
        <f>O648+O685</f>
        <v>77440</v>
      </c>
      <c r="P689" s="251">
        <f>P648+P685</f>
        <v>80427</v>
      </c>
      <c r="Q689" s="251">
        <f>Q648+Q685</f>
        <v>100197</v>
      </c>
      <c r="R689" s="486">
        <f>R648+R685</f>
        <v>76582</v>
      </c>
      <c r="S689" s="503">
        <f t="shared" si="35"/>
        <v>76.43143008273701</v>
      </c>
    </row>
    <row r="690" spans="1:19" ht="12.75" customHeight="1">
      <c r="A690" s="45"/>
      <c r="B690" s="45"/>
      <c r="C690" s="45">
        <v>1</v>
      </c>
      <c r="D690" s="45"/>
      <c r="E690" s="45"/>
      <c r="F690" s="45"/>
      <c r="G690" s="45" t="s">
        <v>494</v>
      </c>
      <c r="H690" s="45"/>
      <c r="I690" s="45"/>
      <c r="J690" s="391">
        <f>J691+J692+J693</f>
        <v>76090</v>
      </c>
      <c r="K690" s="57"/>
      <c r="L690" s="56"/>
      <c r="M690" s="57"/>
      <c r="N690" s="57"/>
      <c r="O690" s="391">
        <f>O691+O692+O693</f>
        <v>76090</v>
      </c>
      <c r="P690" s="391">
        <f>P691+P692+P693</f>
        <v>78156</v>
      </c>
      <c r="Q690" s="391">
        <f>Q691+Q692+Q693</f>
        <v>78292</v>
      </c>
      <c r="R690" s="495">
        <f>R691+R692+R693</f>
        <v>75549</v>
      </c>
      <c r="S690" s="503">
        <f t="shared" si="35"/>
        <v>96.49644919021101</v>
      </c>
    </row>
    <row r="691" spans="1:19" ht="12.75" customHeight="1">
      <c r="A691" s="45"/>
      <c r="B691" s="45"/>
      <c r="C691" s="45"/>
      <c r="D691" s="46">
        <v>1</v>
      </c>
      <c r="E691" s="46"/>
      <c r="F691" s="46"/>
      <c r="G691" s="46"/>
      <c r="H691" s="46" t="s">
        <v>495</v>
      </c>
      <c r="I691" s="46"/>
      <c r="J691" s="233">
        <f>J677+J640</f>
        <v>44944</v>
      </c>
      <c r="K691" s="57"/>
      <c r="L691" s="56"/>
      <c r="M691" s="57"/>
      <c r="N691" s="57"/>
      <c r="O691" s="233">
        <f>O677+O640</f>
        <v>44944</v>
      </c>
      <c r="P691" s="233">
        <f>P677+P640</f>
        <v>45564</v>
      </c>
      <c r="Q691" s="233">
        <f>Q677+Q640</f>
        <v>45700</v>
      </c>
      <c r="R691" s="487">
        <f>R677+R640</f>
        <v>44683</v>
      </c>
      <c r="S691" s="503">
        <f t="shared" si="35"/>
        <v>97.7746170678337</v>
      </c>
    </row>
    <row r="692" spans="1:19" ht="12.75" customHeight="1">
      <c r="A692" s="45"/>
      <c r="B692" s="45"/>
      <c r="C692" s="45"/>
      <c r="D692" s="46">
        <v>2</v>
      </c>
      <c r="E692" s="46"/>
      <c r="F692" s="46"/>
      <c r="G692" s="46"/>
      <c r="H692" s="46" t="s">
        <v>497</v>
      </c>
      <c r="I692" s="46"/>
      <c r="J692" s="233">
        <f>J641+J678</f>
        <v>10815</v>
      </c>
      <c r="K692" s="57"/>
      <c r="L692" s="56"/>
      <c r="M692" s="57"/>
      <c r="N692" s="57"/>
      <c r="O692" s="233">
        <f aca="true" t="shared" si="39" ref="O692:P695">O641+O678</f>
        <v>10815</v>
      </c>
      <c r="P692" s="233">
        <f t="shared" si="39"/>
        <v>12261</v>
      </c>
      <c r="Q692" s="233">
        <f aca="true" t="shared" si="40" ref="Q692:R695">Q641+Q678</f>
        <v>12261</v>
      </c>
      <c r="R692" s="487">
        <f t="shared" si="40"/>
        <v>11542</v>
      </c>
      <c r="S692" s="503">
        <f t="shared" si="35"/>
        <v>94.13587798711362</v>
      </c>
    </row>
    <row r="693" spans="1:19" ht="12.75" customHeight="1">
      <c r="A693" s="45"/>
      <c r="B693" s="45"/>
      <c r="C693" s="45"/>
      <c r="D693" s="46">
        <v>3</v>
      </c>
      <c r="E693" s="46"/>
      <c r="F693" s="46"/>
      <c r="G693" s="46"/>
      <c r="H693" s="46" t="s">
        <v>498</v>
      </c>
      <c r="I693" s="46"/>
      <c r="J693" s="233">
        <f>J642+J679</f>
        <v>20331</v>
      </c>
      <c r="K693" s="57"/>
      <c r="L693" s="56"/>
      <c r="M693" s="57"/>
      <c r="N693" s="57"/>
      <c r="O693" s="233">
        <f t="shared" si="39"/>
        <v>20331</v>
      </c>
      <c r="P693" s="233">
        <f t="shared" si="39"/>
        <v>20331</v>
      </c>
      <c r="Q693" s="233">
        <f t="shared" si="40"/>
        <v>20331</v>
      </c>
      <c r="R693" s="487">
        <f t="shared" si="40"/>
        <v>19324</v>
      </c>
      <c r="S693" s="503">
        <f t="shared" si="35"/>
        <v>95.04697260341351</v>
      </c>
    </row>
    <row r="694" spans="1:19" ht="12.75" customHeight="1">
      <c r="A694" s="45"/>
      <c r="B694" s="45"/>
      <c r="C694" s="45"/>
      <c r="D694" s="46"/>
      <c r="E694" s="46"/>
      <c r="F694" s="46"/>
      <c r="G694" s="46"/>
      <c r="H694" s="46" t="s">
        <v>478</v>
      </c>
      <c r="I694" s="46" t="s">
        <v>499</v>
      </c>
      <c r="J694" s="233">
        <f>J643+J680</f>
        <v>2388</v>
      </c>
      <c r="K694" s="57"/>
      <c r="L694" s="56"/>
      <c r="M694" s="57"/>
      <c r="N694" s="57"/>
      <c r="O694" s="233">
        <f t="shared" si="39"/>
        <v>2388</v>
      </c>
      <c r="P694" s="233">
        <f t="shared" si="39"/>
        <v>2388</v>
      </c>
      <c r="Q694" s="233">
        <f t="shared" si="40"/>
        <v>2388</v>
      </c>
      <c r="R694" s="487">
        <f t="shared" si="40"/>
        <v>2060</v>
      </c>
      <c r="S694" s="503">
        <f t="shared" si="35"/>
        <v>86.26465661641541</v>
      </c>
    </row>
    <row r="695" spans="1:19" ht="12.75" customHeight="1">
      <c r="A695" s="45"/>
      <c r="B695" s="45"/>
      <c r="C695" s="45"/>
      <c r="D695" s="241"/>
      <c r="E695" s="241"/>
      <c r="F695" s="241"/>
      <c r="G695" s="241"/>
      <c r="H695" s="241"/>
      <c r="I695" s="241" t="s">
        <v>821</v>
      </c>
      <c r="J695" s="233">
        <f>J644+J681</f>
        <v>13899</v>
      </c>
      <c r="K695" s="57"/>
      <c r="L695" s="56"/>
      <c r="M695" s="57"/>
      <c r="N695" s="57"/>
      <c r="O695" s="233">
        <f t="shared" si="39"/>
        <v>13899</v>
      </c>
      <c r="P695" s="233">
        <f t="shared" si="39"/>
        <v>13899</v>
      </c>
      <c r="Q695" s="233">
        <f t="shared" si="40"/>
        <v>13899</v>
      </c>
      <c r="R695" s="487">
        <f t="shared" si="40"/>
        <v>13657</v>
      </c>
      <c r="S695" s="503">
        <f t="shared" si="35"/>
        <v>98.25886754442766</v>
      </c>
    </row>
    <row r="696" spans="1:19" ht="12.75" customHeight="1">
      <c r="A696" s="45"/>
      <c r="B696" s="45"/>
      <c r="C696" s="45">
        <v>2</v>
      </c>
      <c r="D696" s="241"/>
      <c r="E696" s="241"/>
      <c r="F696" s="241"/>
      <c r="G696" s="205" t="s">
        <v>868</v>
      </c>
      <c r="H696" s="241"/>
      <c r="I696" s="241"/>
      <c r="J696" s="391">
        <f>J697+J698</f>
        <v>1350</v>
      </c>
      <c r="K696" s="57"/>
      <c r="L696" s="56"/>
      <c r="M696" s="57"/>
      <c r="N696" s="57"/>
      <c r="O696" s="391">
        <f>O697+O698</f>
        <v>1350</v>
      </c>
      <c r="P696" s="391">
        <f>P697+P698</f>
        <v>2271</v>
      </c>
      <c r="Q696" s="391">
        <f>Q697+Q698</f>
        <v>21905</v>
      </c>
      <c r="R696" s="495">
        <f>R697+R698</f>
        <v>1033</v>
      </c>
      <c r="S696" s="503">
        <f t="shared" si="35"/>
        <v>4.715818306322758</v>
      </c>
    </row>
    <row r="697" spans="1:19" ht="12.75" customHeight="1">
      <c r="A697" s="45"/>
      <c r="B697" s="45"/>
      <c r="C697" s="45"/>
      <c r="D697" s="241">
        <v>1</v>
      </c>
      <c r="E697" s="241"/>
      <c r="F697" s="241"/>
      <c r="G697" s="241"/>
      <c r="H697" s="241" t="s">
        <v>505</v>
      </c>
      <c r="I697" s="241"/>
      <c r="J697" s="233">
        <f>J646</f>
        <v>350</v>
      </c>
      <c r="K697" s="57"/>
      <c r="L697" s="56"/>
      <c r="M697" s="57"/>
      <c r="N697" s="57"/>
      <c r="O697" s="233">
        <f aca="true" t="shared" si="41" ref="O697:Q698">O646</f>
        <v>350</v>
      </c>
      <c r="P697" s="233">
        <f t="shared" si="41"/>
        <v>1271</v>
      </c>
      <c r="Q697" s="233">
        <f t="shared" si="41"/>
        <v>20905</v>
      </c>
      <c r="R697" s="487">
        <f>R646</f>
        <v>1033</v>
      </c>
      <c r="S697" s="503">
        <f t="shared" si="35"/>
        <v>4.94140157856972</v>
      </c>
    </row>
    <row r="698" spans="1:19" ht="12.75" customHeight="1">
      <c r="A698" s="45"/>
      <c r="B698" s="45"/>
      <c r="C698" s="45"/>
      <c r="D698" s="241">
        <v>2</v>
      </c>
      <c r="E698" s="241"/>
      <c r="F698" s="241"/>
      <c r="G698" s="241"/>
      <c r="H698" s="241" t="s">
        <v>504</v>
      </c>
      <c r="I698" s="241"/>
      <c r="J698" s="233">
        <f>J647</f>
        <v>1000</v>
      </c>
      <c r="K698" s="57"/>
      <c r="L698" s="56"/>
      <c r="M698" s="57"/>
      <c r="N698" s="57"/>
      <c r="O698" s="233">
        <f t="shared" si="41"/>
        <v>1000</v>
      </c>
      <c r="P698" s="233">
        <f t="shared" si="41"/>
        <v>1000</v>
      </c>
      <c r="Q698" s="233">
        <f t="shared" si="41"/>
        <v>1000</v>
      </c>
      <c r="R698" s="487">
        <f>R647</f>
        <v>0</v>
      </c>
      <c r="S698" s="503">
        <f t="shared" si="35"/>
        <v>0</v>
      </c>
    </row>
    <row r="699" spans="1:19" ht="12.75" customHeight="1">
      <c r="A699" s="45"/>
      <c r="B699" s="45"/>
      <c r="C699" s="45"/>
      <c r="D699" s="241"/>
      <c r="E699" s="241"/>
      <c r="F699" s="45" t="s">
        <v>482</v>
      </c>
      <c r="G699" s="241"/>
      <c r="H699" s="241"/>
      <c r="I699" s="241"/>
      <c r="J699" s="251">
        <f>J690+J696</f>
        <v>77440</v>
      </c>
      <c r="K699" s="57"/>
      <c r="L699" s="56"/>
      <c r="M699" s="57"/>
      <c r="N699" s="57"/>
      <c r="O699" s="251">
        <f>O690+O696</f>
        <v>77440</v>
      </c>
      <c r="P699" s="251">
        <f>P690+P696</f>
        <v>80427</v>
      </c>
      <c r="Q699" s="251">
        <f>Q690+Q696</f>
        <v>100197</v>
      </c>
      <c r="R699" s="486">
        <f>R690+R696</f>
        <v>76582</v>
      </c>
      <c r="S699" s="503">
        <f t="shared" si="35"/>
        <v>76.43143008273701</v>
      </c>
    </row>
    <row r="700" spans="1:19" ht="12.75" customHeight="1">
      <c r="A700" s="45"/>
      <c r="B700" s="45"/>
      <c r="C700" s="45"/>
      <c r="D700" s="241"/>
      <c r="E700" s="241"/>
      <c r="F700" s="241"/>
      <c r="G700" s="46" t="s">
        <v>616</v>
      </c>
      <c r="H700" s="241"/>
      <c r="I700" s="241"/>
      <c r="J700" s="57">
        <f>J649+J686</f>
        <v>20.1</v>
      </c>
      <c r="K700" s="57"/>
      <c r="L700" s="56"/>
      <c r="M700" s="57"/>
      <c r="N700" s="57"/>
      <c r="O700" s="57">
        <f aca="true" t="shared" si="42" ref="O700:Q701">O649+O686</f>
        <v>20.1</v>
      </c>
      <c r="P700" s="57">
        <f t="shared" si="42"/>
        <v>20.1</v>
      </c>
      <c r="Q700" s="57">
        <f t="shared" si="42"/>
        <v>20.1</v>
      </c>
      <c r="R700" s="484">
        <f>R649+R686</f>
        <v>20.1</v>
      </c>
      <c r="S700" s="503">
        <f t="shared" si="35"/>
        <v>100</v>
      </c>
    </row>
    <row r="701" spans="1:19" ht="12.75" customHeight="1">
      <c r="A701" s="45"/>
      <c r="B701" s="45"/>
      <c r="C701" s="45"/>
      <c r="D701" s="241"/>
      <c r="E701" s="241"/>
      <c r="F701" s="241"/>
      <c r="G701" s="46" t="s">
        <v>617</v>
      </c>
      <c r="H701" s="241"/>
      <c r="I701" s="241"/>
      <c r="J701" s="57">
        <f>J650+J687</f>
        <v>20.1</v>
      </c>
      <c r="K701" s="57"/>
      <c r="L701" s="56"/>
      <c r="M701" s="57"/>
      <c r="N701" s="57"/>
      <c r="O701" s="57">
        <f t="shared" si="42"/>
        <v>20.1</v>
      </c>
      <c r="P701" s="57">
        <f t="shared" si="42"/>
        <v>20.1</v>
      </c>
      <c r="Q701" s="57">
        <f t="shared" si="42"/>
        <v>20.1</v>
      </c>
      <c r="R701" s="484">
        <f>R650+R687</f>
        <v>20.1</v>
      </c>
      <c r="S701" s="503">
        <f t="shared" si="35"/>
        <v>100</v>
      </c>
    </row>
    <row r="702" spans="1:19" ht="12.75" customHeight="1" hidden="1">
      <c r="A702" s="45"/>
      <c r="B702" s="45"/>
      <c r="C702" s="45"/>
      <c r="D702" s="241"/>
      <c r="E702" s="241"/>
      <c r="F702" s="241"/>
      <c r="G702" s="46"/>
      <c r="H702" s="241"/>
      <c r="I702" s="241"/>
      <c r="J702" s="57"/>
      <c r="K702" s="57"/>
      <c r="L702" s="56"/>
      <c r="M702" s="57"/>
      <c r="N702" s="57"/>
      <c r="O702" s="57"/>
      <c r="P702" s="57"/>
      <c r="Q702" s="57"/>
      <c r="R702" s="484"/>
      <c r="S702" s="503" t="e">
        <f t="shared" si="35"/>
        <v>#DIV/0!</v>
      </c>
    </row>
    <row r="703" spans="1:19" ht="12.75" customHeight="1" hidden="1">
      <c r="A703" s="45"/>
      <c r="B703" s="45"/>
      <c r="C703" s="45"/>
      <c r="D703" s="241"/>
      <c r="E703" s="241"/>
      <c r="F703" s="241"/>
      <c r="G703" s="46"/>
      <c r="H703" s="241"/>
      <c r="I703" s="241"/>
      <c r="J703" s="57"/>
      <c r="K703" s="57"/>
      <c r="L703" s="56"/>
      <c r="M703" s="57"/>
      <c r="N703" s="57"/>
      <c r="O703" s="57"/>
      <c r="P703" s="57"/>
      <c r="Q703" s="57"/>
      <c r="R703" s="484"/>
      <c r="S703" s="503" t="e">
        <f t="shared" si="35"/>
        <v>#DIV/0!</v>
      </c>
    </row>
    <row r="704" spans="1:19" ht="12.75" customHeight="1" hidden="1">
      <c r="A704" s="45"/>
      <c r="B704" s="45"/>
      <c r="C704" s="45"/>
      <c r="D704" s="241"/>
      <c r="E704" s="241"/>
      <c r="F704" s="241"/>
      <c r="G704" s="46"/>
      <c r="H704" s="241"/>
      <c r="I704" s="241"/>
      <c r="J704" s="57"/>
      <c r="K704" s="57"/>
      <c r="L704" s="56"/>
      <c r="M704" s="57"/>
      <c r="N704" s="57"/>
      <c r="O704" s="57"/>
      <c r="P704" s="57"/>
      <c r="Q704" s="57"/>
      <c r="R704" s="484"/>
      <c r="S704" s="503" t="e">
        <f t="shared" si="35"/>
        <v>#DIV/0!</v>
      </c>
    </row>
    <row r="705" spans="1:19" ht="12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66"/>
      <c r="K705" s="66"/>
      <c r="L705" s="56"/>
      <c r="M705" s="66"/>
      <c r="N705" s="66"/>
      <c r="O705" s="66"/>
      <c r="P705" s="66"/>
      <c r="Q705" s="66"/>
      <c r="R705" s="474"/>
      <c r="S705" s="503"/>
    </row>
    <row r="706" spans="1:19" ht="18.75" customHeight="1">
      <c r="A706" s="12">
        <v>4</v>
      </c>
      <c r="B706" s="12"/>
      <c r="C706" s="12"/>
      <c r="D706" s="12"/>
      <c r="E706" s="12" t="s">
        <v>492</v>
      </c>
      <c r="F706" s="12"/>
      <c r="G706" s="12"/>
      <c r="H706" s="12"/>
      <c r="I706" s="12"/>
      <c r="J706" s="66"/>
      <c r="K706" s="66"/>
      <c r="L706" s="56"/>
      <c r="M706" s="66"/>
      <c r="N706" s="66"/>
      <c r="O706" s="66"/>
      <c r="P706" s="66"/>
      <c r="Q706" s="66"/>
      <c r="R706" s="474"/>
      <c r="S706" s="503"/>
    </row>
    <row r="707" spans="1:19" ht="18.75" customHeight="1">
      <c r="A707" s="12" t="s">
        <v>807</v>
      </c>
      <c r="B707" s="12"/>
      <c r="C707" s="12"/>
      <c r="D707" s="12"/>
      <c r="E707" s="12"/>
      <c r="F707" s="12"/>
      <c r="G707" s="12"/>
      <c r="H707" s="12"/>
      <c r="I707" s="12"/>
      <c r="J707" s="66"/>
      <c r="K707" s="66"/>
      <c r="L707" s="56"/>
      <c r="M707" s="66"/>
      <c r="N707" s="66"/>
      <c r="O707" s="66"/>
      <c r="P707" s="66"/>
      <c r="Q707" s="66"/>
      <c r="R707" s="474"/>
      <c r="S707" s="503"/>
    </row>
    <row r="708" spans="1:19" ht="18.75" customHeight="1">
      <c r="A708" s="12"/>
      <c r="B708" s="11">
        <v>1</v>
      </c>
      <c r="C708" s="11"/>
      <c r="D708" s="11"/>
      <c r="E708" s="11"/>
      <c r="F708" s="11" t="s">
        <v>815</v>
      </c>
      <c r="G708" s="11"/>
      <c r="H708" s="11"/>
      <c r="I708" s="11"/>
      <c r="J708" s="66"/>
      <c r="K708" s="66"/>
      <c r="L708" s="56"/>
      <c r="M708" s="66"/>
      <c r="N708" s="66"/>
      <c r="O708" s="66"/>
      <c r="P708" s="66"/>
      <c r="Q708" s="66"/>
      <c r="R708" s="474"/>
      <c r="S708" s="503"/>
    </row>
    <row r="709" spans="1:19" ht="12.75" customHeight="1">
      <c r="A709" s="45"/>
      <c r="B709" s="45"/>
      <c r="C709" s="249">
        <v>1</v>
      </c>
      <c r="D709" s="249"/>
      <c r="E709" s="249"/>
      <c r="F709" s="249"/>
      <c r="G709" s="249" t="s">
        <v>494</v>
      </c>
      <c r="H709" s="249"/>
      <c r="I709" s="249"/>
      <c r="J709" s="66"/>
      <c r="K709" s="66"/>
      <c r="L709" s="56"/>
      <c r="M709" s="66"/>
      <c r="N709" s="66"/>
      <c r="O709" s="66"/>
      <c r="P709" s="66"/>
      <c r="Q709" s="66"/>
      <c r="R709" s="474"/>
      <c r="S709" s="503"/>
    </row>
    <row r="710" spans="1:19" ht="12.75" customHeight="1">
      <c r="A710" s="51"/>
      <c r="B710" s="51"/>
      <c r="C710" s="245"/>
      <c r="D710" s="241">
        <v>1</v>
      </c>
      <c r="E710" s="241"/>
      <c r="F710" s="241"/>
      <c r="G710" s="241"/>
      <c r="H710" s="241" t="s">
        <v>495</v>
      </c>
      <c r="I710" s="241"/>
      <c r="J710" s="66">
        <v>4991</v>
      </c>
      <c r="K710" s="66"/>
      <c r="L710" s="56"/>
      <c r="M710" s="66"/>
      <c r="N710" s="66"/>
      <c r="O710" s="66">
        <v>4991</v>
      </c>
      <c r="P710" s="66">
        <v>4991</v>
      </c>
      <c r="Q710" s="66">
        <v>4991</v>
      </c>
      <c r="R710" s="474">
        <v>3363</v>
      </c>
      <c r="S710" s="503">
        <f t="shared" si="35"/>
        <v>67.38128631536766</v>
      </c>
    </row>
    <row r="711" spans="1:19" ht="12.75" customHeight="1">
      <c r="A711" s="51"/>
      <c r="B711" s="51"/>
      <c r="C711" s="245"/>
      <c r="D711" s="241">
        <v>2</v>
      </c>
      <c r="E711" s="241"/>
      <c r="F711" s="241"/>
      <c r="G711" s="241"/>
      <c r="H711" s="241" t="s">
        <v>497</v>
      </c>
      <c r="I711" s="241"/>
      <c r="J711" s="66">
        <v>1337</v>
      </c>
      <c r="K711" s="66"/>
      <c r="L711" s="56"/>
      <c r="M711" s="66"/>
      <c r="N711" s="66"/>
      <c r="O711" s="66">
        <v>1337</v>
      </c>
      <c r="P711" s="66">
        <v>1337</v>
      </c>
      <c r="Q711" s="66">
        <v>1337</v>
      </c>
      <c r="R711" s="474">
        <v>889</v>
      </c>
      <c r="S711" s="503">
        <f t="shared" si="35"/>
        <v>66.49214659685863</v>
      </c>
    </row>
    <row r="712" spans="1:19" ht="12.75" customHeight="1">
      <c r="A712" s="51"/>
      <c r="B712" s="51"/>
      <c r="C712" s="245"/>
      <c r="D712" s="241">
        <v>3</v>
      </c>
      <c r="E712" s="241"/>
      <c r="F712" s="241"/>
      <c r="G712" s="241"/>
      <c r="H712" s="241" t="s">
        <v>498</v>
      </c>
      <c r="I712" s="241"/>
      <c r="J712" s="64">
        <v>3250</v>
      </c>
      <c r="K712" s="64"/>
      <c r="L712" s="53"/>
      <c r="M712" s="64"/>
      <c r="N712" s="64"/>
      <c r="O712" s="64">
        <v>3491</v>
      </c>
      <c r="P712" s="64">
        <v>3841</v>
      </c>
      <c r="Q712" s="64">
        <v>3908</v>
      </c>
      <c r="R712" s="493">
        <v>2228</v>
      </c>
      <c r="S712" s="503">
        <f t="shared" si="35"/>
        <v>57.01125895598772</v>
      </c>
    </row>
    <row r="713" spans="1:19" ht="16.5" customHeight="1">
      <c r="A713" s="46"/>
      <c r="B713" s="46"/>
      <c r="C713" s="241"/>
      <c r="D713" s="241"/>
      <c r="E713" s="241"/>
      <c r="F713" s="241"/>
      <c r="G713" s="241"/>
      <c r="H713" s="241" t="s">
        <v>480</v>
      </c>
      <c r="I713" s="241" t="s">
        <v>499</v>
      </c>
      <c r="J713" s="66">
        <v>1058</v>
      </c>
      <c r="K713" s="66"/>
      <c r="L713" s="56"/>
      <c r="M713" s="66"/>
      <c r="N713" s="66"/>
      <c r="O713" s="66">
        <v>1058</v>
      </c>
      <c r="P713" s="66">
        <v>1058</v>
      </c>
      <c r="Q713" s="66">
        <v>1058</v>
      </c>
      <c r="R713" s="474">
        <v>657</v>
      </c>
      <c r="S713" s="503">
        <f t="shared" si="35"/>
        <v>62.098298676748584</v>
      </c>
    </row>
    <row r="714" spans="1:19" ht="12" customHeight="1">
      <c r="A714" s="46"/>
      <c r="B714" s="46"/>
      <c r="C714" s="241"/>
      <c r="D714" s="241"/>
      <c r="E714" s="241"/>
      <c r="F714" s="241"/>
      <c r="G714" s="241"/>
      <c r="H714" s="241"/>
      <c r="I714" s="241" t="s">
        <v>622</v>
      </c>
      <c r="J714" s="66">
        <v>150</v>
      </c>
      <c r="K714" s="66"/>
      <c r="L714" s="53"/>
      <c r="M714" s="66"/>
      <c r="N714" s="66"/>
      <c r="O714" s="66">
        <v>150</v>
      </c>
      <c r="P714" s="66">
        <v>150</v>
      </c>
      <c r="Q714" s="66">
        <v>150</v>
      </c>
      <c r="R714" s="474">
        <v>150</v>
      </c>
      <c r="S714" s="503">
        <f aca="true" t="shared" si="43" ref="S714:S777">R714/Q714*100</f>
        <v>100</v>
      </c>
    </row>
    <row r="715" spans="1:19" s="15" customFormat="1" ht="12.75" hidden="1">
      <c r="A715" s="46"/>
      <c r="B715" s="46"/>
      <c r="C715" s="241"/>
      <c r="D715" s="241"/>
      <c r="E715" s="241"/>
      <c r="F715" s="241"/>
      <c r="G715" s="241"/>
      <c r="H715" s="241"/>
      <c r="I715" s="241" t="s">
        <v>618</v>
      </c>
      <c r="J715" s="66"/>
      <c r="K715" s="66"/>
      <c r="L715" s="48"/>
      <c r="M715" s="66"/>
      <c r="N715" s="66"/>
      <c r="O715" s="66"/>
      <c r="P715" s="66"/>
      <c r="Q715" s="66"/>
      <c r="R715" s="474"/>
      <c r="S715" s="503" t="e">
        <f t="shared" si="43"/>
        <v>#DIV/0!</v>
      </c>
    </row>
    <row r="716" spans="1:19" s="54" customFormat="1" ht="13.5">
      <c r="A716" s="45"/>
      <c r="B716" s="45"/>
      <c r="C716" s="249">
        <v>2</v>
      </c>
      <c r="D716" s="249"/>
      <c r="E716" s="249"/>
      <c r="F716" s="249"/>
      <c r="G716" s="249" t="s">
        <v>868</v>
      </c>
      <c r="H716" s="249"/>
      <c r="I716" s="249"/>
      <c r="J716" s="120"/>
      <c r="K716" s="120"/>
      <c r="L716" s="53"/>
      <c r="M716" s="120"/>
      <c r="N716" s="120"/>
      <c r="O716" s="120"/>
      <c r="P716" s="120"/>
      <c r="Q716" s="120"/>
      <c r="R716" s="480"/>
      <c r="S716" s="503"/>
    </row>
    <row r="717" spans="1:19" ht="12.75">
      <c r="A717" s="51"/>
      <c r="B717" s="51"/>
      <c r="C717" s="245"/>
      <c r="D717" s="241">
        <v>1</v>
      </c>
      <c r="E717" s="241"/>
      <c r="F717" s="241"/>
      <c r="G717" s="241"/>
      <c r="H717" s="221" t="s">
        <v>505</v>
      </c>
      <c r="I717" s="221"/>
      <c r="J717" s="199">
        <v>500</v>
      </c>
      <c r="K717" s="64"/>
      <c r="L717" s="56"/>
      <c r="M717" s="64"/>
      <c r="N717" s="64"/>
      <c r="O717" s="199">
        <v>500</v>
      </c>
      <c r="P717" s="199">
        <v>500</v>
      </c>
      <c r="Q717" s="199">
        <v>500</v>
      </c>
      <c r="R717" s="481">
        <v>0</v>
      </c>
      <c r="S717" s="503">
        <f t="shared" si="43"/>
        <v>0</v>
      </c>
    </row>
    <row r="718" spans="1:19" s="15" customFormat="1" ht="12.75" hidden="1">
      <c r="A718" s="46"/>
      <c r="B718" s="46"/>
      <c r="C718" s="241"/>
      <c r="D718" s="241"/>
      <c r="E718" s="241"/>
      <c r="F718" s="241"/>
      <c r="G718" s="241"/>
      <c r="H718" s="221" t="s">
        <v>480</v>
      </c>
      <c r="I718" s="221" t="s">
        <v>623</v>
      </c>
      <c r="J718" s="199"/>
      <c r="K718" s="66"/>
      <c r="L718" s="48"/>
      <c r="M718" s="66"/>
      <c r="N718" s="66"/>
      <c r="O718" s="199"/>
      <c r="P718" s="199"/>
      <c r="Q718" s="199"/>
      <c r="R718" s="481"/>
      <c r="S718" s="503" t="e">
        <f t="shared" si="43"/>
        <v>#DIV/0!</v>
      </c>
    </row>
    <row r="719" spans="1:19" s="54" customFormat="1" ht="13.5" hidden="1">
      <c r="A719" s="46"/>
      <c r="B719" s="46"/>
      <c r="C719" s="241"/>
      <c r="D719" s="241"/>
      <c r="E719" s="241"/>
      <c r="F719" s="241"/>
      <c r="G719" s="241"/>
      <c r="H719" s="221"/>
      <c r="I719" s="221" t="s">
        <v>624</v>
      </c>
      <c r="J719" s="199"/>
      <c r="K719" s="66"/>
      <c r="L719" s="53"/>
      <c r="M719" s="66"/>
      <c r="N719" s="66"/>
      <c r="O719" s="199"/>
      <c r="P719" s="199"/>
      <c r="Q719" s="199"/>
      <c r="R719" s="481"/>
      <c r="S719" s="503" t="e">
        <f t="shared" si="43"/>
        <v>#DIV/0!</v>
      </c>
    </row>
    <row r="720" spans="1:19" ht="12.75" hidden="1">
      <c r="A720" s="46"/>
      <c r="B720" s="46"/>
      <c r="C720" s="241"/>
      <c r="D720" s="241">
        <v>2</v>
      </c>
      <c r="E720" s="241"/>
      <c r="F720" s="241"/>
      <c r="G720" s="241"/>
      <c r="H720" s="221" t="s">
        <v>504</v>
      </c>
      <c r="I720" s="221"/>
      <c r="J720" s="199"/>
      <c r="K720" s="64"/>
      <c r="L720" s="56"/>
      <c r="M720" s="64"/>
      <c r="N720" s="64"/>
      <c r="O720" s="199"/>
      <c r="P720" s="199"/>
      <c r="Q720" s="199"/>
      <c r="R720" s="481"/>
      <c r="S720" s="503" t="e">
        <f t="shared" si="43"/>
        <v>#DIV/0!</v>
      </c>
    </row>
    <row r="721" spans="1:19" ht="12.75" hidden="1">
      <c r="A721" s="46"/>
      <c r="B721" s="46"/>
      <c r="C721" s="46"/>
      <c r="D721" s="49"/>
      <c r="E721" s="46"/>
      <c r="F721" s="46"/>
      <c r="G721" s="46"/>
      <c r="H721" s="16" t="s">
        <v>480</v>
      </c>
      <c r="I721" s="16" t="s">
        <v>714</v>
      </c>
      <c r="J721" s="66"/>
      <c r="K721" s="66"/>
      <c r="L721" s="56"/>
      <c r="M721" s="66"/>
      <c r="N721" s="66"/>
      <c r="O721" s="66"/>
      <c r="P721" s="66"/>
      <c r="Q721" s="66"/>
      <c r="R721" s="474"/>
      <c r="S721" s="503" t="e">
        <f t="shared" si="43"/>
        <v>#DIV/0!</v>
      </c>
    </row>
    <row r="722" spans="1:19" s="54" customFormat="1" ht="13.5" hidden="1">
      <c r="A722" s="46"/>
      <c r="B722" s="46"/>
      <c r="C722" s="46"/>
      <c r="D722" s="46"/>
      <c r="E722" s="46"/>
      <c r="F722" s="46"/>
      <c r="G722" s="46"/>
      <c r="H722" s="16"/>
      <c r="I722" s="16" t="s">
        <v>715</v>
      </c>
      <c r="J722" s="66"/>
      <c r="K722" s="66"/>
      <c r="L722" s="53"/>
      <c r="M722" s="66"/>
      <c r="N722" s="66"/>
      <c r="O722" s="66"/>
      <c r="P722" s="66"/>
      <c r="Q722" s="66"/>
      <c r="R722" s="474"/>
      <c r="S722" s="503" t="e">
        <f t="shared" si="43"/>
        <v>#DIV/0!</v>
      </c>
    </row>
    <row r="723" spans="1:19" ht="12.75" customHeight="1" hidden="1">
      <c r="A723" s="46"/>
      <c r="B723" s="46"/>
      <c r="C723" s="46"/>
      <c r="D723" s="46"/>
      <c r="E723" s="46"/>
      <c r="F723" s="46"/>
      <c r="G723" s="46"/>
      <c r="H723" s="46"/>
      <c r="I723" s="46"/>
      <c r="J723" s="64"/>
      <c r="K723" s="64"/>
      <c r="L723" s="58"/>
      <c r="M723" s="64"/>
      <c r="N723" s="64"/>
      <c r="O723" s="64"/>
      <c r="P723" s="64"/>
      <c r="Q723" s="64"/>
      <c r="R723" s="493"/>
      <c r="S723" s="503" t="e">
        <f t="shared" si="43"/>
        <v>#DIV/0!</v>
      </c>
    </row>
    <row r="724" spans="1:19" ht="12.75" customHeight="1" hidden="1">
      <c r="A724" s="46"/>
      <c r="B724" s="46"/>
      <c r="C724" s="46"/>
      <c r="D724" s="46"/>
      <c r="E724" s="46"/>
      <c r="F724" s="46"/>
      <c r="G724" s="46"/>
      <c r="H724" s="46"/>
      <c r="I724" s="46" t="s">
        <v>716</v>
      </c>
      <c r="J724" s="64"/>
      <c r="K724" s="64"/>
      <c r="L724" s="58"/>
      <c r="M724" s="64"/>
      <c r="N724" s="64"/>
      <c r="O724" s="64"/>
      <c r="P724" s="64"/>
      <c r="Q724" s="64"/>
      <c r="R724" s="493"/>
      <c r="S724" s="503" t="e">
        <f t="shared" si="43"/>
        <v>#DIV/0!</v>
      </c>
    </row>
    <row r="725" spans="1:19" ht="12.75" customHeight="1">
      <c r="A725" s="45"/>
      <c r="B725" s="45"/>
      <c r="C725" s="45"/>
      <c r="D725" s="45"/>
      <c r="E725" s="45"/>
      <c r="F725" s="45" t="s">
        <v>482</v>
      </c>
      <c r="G725" s="45"/>
      <c r="H725" s="45"/>
      <c r="I725" s="45"/>
      <c r="J725" s="119">
        <f>J710+J711+J712+J717+J720</f>
        <v>10078</v>
      </c>
      <c r="K725" s="119"/>
      <c r="L725" s="56"/>
      <c r="M725" s="119"/>
      <c r="N725" s="119"/>
      <c r="O725" s="119">
        <f>O710+O711+O712+O717+O720</f>
        <v>10319</v>
      </c>
      <c r="P725" s="119">
        <f>P710+P711+P712+P717+P720</f>
        <v>10669</v>
      </c>
      <c r="Q725" s="119">
        <f>Q710+Q711+Q712+Q717+Q720</f>
        <v>10736</v>
      </c>
      <c r="R725" s="483">
        <f>R710+R711+R712+R717+R720</f>
        <v>6480</v>
      </c>
      <c r="S725" s="503">
        <f t="shared" si="43"/>
        <v>60.35767511177347</v>
      </c>
    </row>
    <row r="726" spans="1:19" ht="12.75" customHeight="1">
      <c r="A726" s="45"/>
      <c r="B726" s="45"/>
      <c r="C726" s="45"/>
      <c r="D726" s="45"/>
      <c r="E726" s="45"/>
      <c r="F726" s="45"/>
      <c r="G726" s="45" t="s">
        <v>619</v>
      </c>
      <c r="H726" s="45"/>
      <c r="I726" s="45"/>
      <c r="J726" s="57">
        <v>2</v>
      </c>
      <c r="K726" s="57"/>
      <c r="L726" s="56"/>
      <c r="M726" s="57"/>
      <c r="N726" s="57"/>
      <c r="O726" s="57">
        <v>2</v>
      </c>
      <c r="P726" s="57">
        <v>2</v>
      </c>
      <c r="Q726" s="57">
        <v>2</v>
      </c>
      <c r="R726" s="484">
        <v>2</v>
      </c>
      <c r="S726" s="503">
        <f t="shared" si="43"/>
        <v>100</v>
      </c>
    </row>
    <row r="727" spans="1:19" ht="12.75" customHeight="1">
      <c r="A727" s="45"/>
      <c r="B727" s="45"/>
      <c r="C727" s="45"/>
      <c r="D727" s="45"/>
      <c r="E727" s="45"/>
      <c r="F727" s="45"/>
      <c r="G727" s="45" t="s">
        <v>620</v>
      </c>
      <c r="H727" s="45"/>
      <c r="I727" s="45"/>
      <c r="J727" s="57">
        <v>2</v>
      </c>
      <c r="K727" s="57"/>
      <c r="L727" s="56"/>
      <c r="M727" s="57"/>
      <c r="N727" s="57"/>
      <c r="O727" s="57">
        <v>2</v>
      </c>
      <c r="P727" s="57">
        <v>2</v>
      </c>
      <c r="Q727" s="57">
        <v>2</v>
      </c>
      <c r="R727" s="484">
        <v>2</v>
      </c>
      <c r="S727" s="503">
        <f t="shared" si="43"/>
        <v>100</v>
      </c>
    </row>
    <row r="728" spans="1:19" ht="12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57"/>
      <c r="K728" s="57"/>
      <c r="L728" s="56"/>
      <c r="M728" s="57"/>
      <c r="N728" s="57"/>
      <c r="O728" s="57"/>
      <c r="P728" s="57"/>
      <c r="Q728" s="57"/>
      <c r="R728" s="484"/>
      <c r="S728" s="503"/>
    </row>
    <row r="729" spans="1:19" ht="12.75" customHeight="1">
      <c r="A729" s="45"/>
      <c r="B729" s="45">
        <v>2</v>
      </c>
      <c r="C729" s="45"/>
      <c r="D729" s="45"/>
      <c r="E729" s="45"/>
      <c r="F729" s="45" t="s">
        <v>824</v>
      </c>
      <c r="G729" s="45"/>
      <c r="H729" s="45"/>
      <c r="I729" s="45"/>
      <c r="J729" s="57"/>
      <c r="K729" s="57"/>
      <c r="L729" s="56"/>
      <c r="M729" s="57"/>
      <c r="N729" s="57"/>
      <c r="O729" s="57"/>
      <c r="P729" s="57"/>
      <c r="Q729" s="57"/>
      <c r="R729" s="484"/>
      <c r="S729" s="503"/>
    </row>
    <row r="730" spans="1:19" ht="12.75" customHeight="1">
      <c r="A730" s="45"/>
      <c r="B730" s="45"/>
      <c r="C730" s="249">
        <v>1</v>
      </c>
      <c r="D730" s="249"/>
      <c r="E730" s="249"/>
      <c r="F730" s="249"/>
      <c r="G730" s="249" t="s">
        <v>494</v>
      </c>
      <c r="H730" s="249"/>
      <c r="I730" s="249"/>
      <c r="J730" s="57"/>
      <c r="K730" s="57"/>
      <c r="L730" s="56"/>
      <c r="M730" s="57"/>
      <c r="N730" s="57"/>
      <c r="O730" s="57"/>
      <c r="P730" s="57"/>
      <c r="Q730" s="57"/>
      <c r="R730" s="484"/>
      <c r="S730" s="503"/>
    </row>
    <row r="731" spans="1:19" ht="12.75" customHeight="1">
      <c r="A731" s="45"/>
      <c r="B731" s="45"/>
      <c r="C731" s="245"/>
      <c r="D731" s="241">
        <v>1</v>
      </c>
      <c r="E731" s="241"/>
      <c r="F731" s="241"/>
      <c r="G731" s="241"/>
      <c r="H731" s="241" t="s">
        <v>495</v>
      </c>
      <c r="I731" s="241"/>
      <c r="J731" s="233">
        <v>2337</v>
      </c>
      <c r="K731" s="57"/>
      <c r="L731" s="56"/>
      <c r="M731" s="57"/>
      <c r="N731" s="57"/>
      <c r="O731" s="233">
        <v>2337</v>
      </c>
      <c r="P731" s="233">
        <v>2414</v>
      </c>
      <c r="Q731" s="233">
        <v>2414</v>
      </c>
      <c r="R731" s="487">
        <v>2541</v>
      </c>
      <c r="S731" s="503">
        <f t="shared" si="43"/>
        <v>105.26097763048881</v>
      </c>
    </row>
    <row r="732" spans="1:19" ht="12.75" customHeight="1">
      <c r="A732" s="45"/>
      <c r="B732" s="45"/>
      <c r="C732" s="245"/>
      <c r="D732" s="241">
        <v>2</v>
      </c>
      <c r="E732" s="241"/>
      <c r="F732" s="241"/>
      <c r="G732" s="241"/>
      <c r="H732" s="241" t="s">
        <v>497</v>
      </c>
      <c r="I732" s="241"/>
      <c r="J732" s="233">
        <v>626</v>
      </c>
      <c r="K732" s="57"/>
      <c r="L732" s="56"/>
      <c r="M732" s="57"/>
      <c r="N732" s="57"/>
      <c r="O732" s="233">
        <v>626</v>
      </c>
      <c r="P732" s="233">
        <v>647</v>
      </c>
      <c r="Q732" s="233">
        <v>647</v>
      </c>
      <c r="R732" s="487">
        <v>667</v>
      </c>
      <c r="S732" s="503">
        <f t="shared" si="43"/>
        <v>103.09119010819165</v>
      </c>
    </row>
    <row r="733" spans="1:19" ht="12.75" customHeight="1">
      <c r="A733" s="45"/>
      <c r="B733" s="45"/>
      <c r="C733" s="245"/>
      <c r="D733" s="241">
        <v>3</v>
      </c>
      <c r="E733" s="241"/>
      <c r="F733" s="241"/>
      <c r="G733" s="241"/>
      <c r="H733" s="241" t="s">
        <v>498</v>
      </c>
      <c r="I733" s="241"/>
      <c r="J733" s="233">
        <v>1056</v>
      </c>
      <c r="K733" s="57"/>
      <c r="L733" s="56"/>
      <c r="M733" s="57"/>
      <c r="N733" s="57"/>
      <c r="O733" s="233">
        <v>1212</v>
      </c>
      <c r="P733" s="233">
        <v>1212</v>
      </c>
      <c r="Q733" s="233">
        <v>1212</v>
      </c>
      <c r="R733" s="487">
        <v>1245</v>
      </c>
      <c r="S733" s="503">
        <f t="shared" si="43"/>
        <v>102.72277227722772</v>
      </c>
    </row>
    <row r="734" spans="1:19" ht="12.75" customHeight="1">
      <c r="A734" s="45"/>
      <c r="B734" s="45"/>
      <c r="C734" s="241"/>
      <c r="D734" s="241"/>
      <c r="E734" s="241"/>
      <c r="F734" s="241"/>
      <c r="G734" s="241"/>
      <c r="H734" s="241" t="s">
        <v>480</v>
      </c>
      <c r="I734" s="241" t="s">
        <v>499</v>
      </c>
      <c r="J734" s="233">
        <v>343</v>
      </c>
      <c r="K734" s="57"/>
      <c r="L734" s="56"/>
      <c r="M734" s="57"/>
      <c r="N734" s="57"/>
      <c r="O734" s="233">
        <v>343</v>
      </c>
      <c r="P734" s="233">
        <v>343</v>
      </c>
      <c r="Q734" s="233">
        <v>343</v>
      </c>
      <c r="R734" s="487">
        <v>362</v>
      </c>
      <c r="S734" s="503">
        <f t="shared" si="43"/>
        <v>105.5393586005831</v>
      </c>
    </row>
    <row r="735" spans="1:19" ht="12.75" customHeight="1">
      <c r="A735" s="45"/>
      <c r="B735" s="45"/>
      <c r="C735" s="45">
        <v>2</v>
      </c>
      <c r="D735" s="45"/>
      <c r="E735" s="45"/>
      <c r="F735" s="45"/>
      <c r="G735" s="45" t="s">
        <v>868</v>
      </c>
      <c r="H735" s="45"/>
      <c r="I735" s="241"/>
      <c r="J735" s="461"/>
      <c r="K735" s="461"/>
      <c r="L735" s="461"/>
      <c r="M735" s="461"/>
      <c r="N735" s="461"/>
      <c r="O735" s="461"/>
      <c r="P735" s="461"/>
      <c r="Q735" s="461"/>
      <c r="R735" s="486"/>
      <c r="S735" s="503"/>
    </row>
    <row r="736" spans="1:19" ht="12.75" customHeight="1">
      <c r="A736" s="45"/>
      <c r="B736" s="45"/>
      <c r="C736" s="45"/>
      <c r="D736" s="241">
        <v>1</v>
      </c>
      <c r="E736" s="241"/>
      <c r="F736" s="241"/>
      <c r="G736" s="241"/>
      <c r="H736" s="241" t="s">
        <v>505</v>
      </c>
      <c r="I736" s="241"/>
      <c r="J736" s="461">
        <v>0</v>
      </c>
      <c r="K736" s="461">
        <v>0</v>
      </c>
      <c r="L736" s="461">
        <v>0</v>
      </c>
      <c r="M736" s="461">
        <v>0</v>
      </c>
      <c r="N736" s="461">
        <v>0</v>
      </c>
      <c r="O736" s="461">
        <v>0</v>
      </c>
      <c r="P736" s="461">
        <v>0</v>
      </c>
      <c r="Q736" s="461">
        <v>0</v>
      </c>
      <c r="R736" s="487">
        <v>37</v>
      </c>
      <c r="S736" s="503"/>
    </row>
    <row r="737" spans="1:19" ht="12.75" customHeight="1">
      <c r="A737" s="45"/>
      <c r="B737" s="45"/>
      <c r="C737" s="45"/>
      <c r="D737" s="45"/>
      <c r="E737" s="45"/>
      <c r="F737" s="45" t="s">
        <v>482</v>
      </c>
      <c r="G737" s="45"/>
      <c r="H737" s="45"/>
      <c r="I737" s="45"/>
      <c r="J737" s="251">
        <f>J731+J732+J733</f>
        <v>4019</v>
      </c>
      <c r="K737" s="57"/>
      <c r="L737" s="56"/>
      <c r="M737" s="57"/>
      <c r="N737" s="57"/>
      <c r="O737" s="251">
        <f>O731+O732+O733</f>
        <v>4175</v>
      </c>
      <c r="P737" s="251">
        <f>P731+P732+P733</f>
        <v>4273</v>
      </c>
      <c r="Q737" s="251">
        <f>Q731+Q732+Q733</f>
        <v>4273</v>
      </c>
      <c r="R737" s="486">
        <f>R731+R732+R733+R736</f>
        <v>4490</v>
      </c>
      <c r="S737" s="503">
        <f t="shared" si="43"/>
        <v>105.07839925111162</v>
      </c>
    </row>
    <row r="738" spans="1:19" ht="12.75" customHeight="1">
      <c r="A738" s="45"/>
      <c r="B738" s="45"/>
      <c r="C738" s="45"/>
      <c r="D738" s="45"/>
      <c r="E738" s="45"/>
      <c r="F738" s="45"/>
      <c r="G738" s="45" t="s">
        <v>619</v>
      </c>
      <c r="H738" s="45"/>
      <c r="I738" s="45"/>
      <c r="J738" s="57">
        <v>1</v>
      </c>
      <c r="K738" s="57"/>
      <c r="L738" s="56"/>
      <c r="M738" s="57"/>
      <c r="N738" s="57"/>
      <c r="O738" s="57">
        <v>1</v>
      </c>
      <c r="P738" s="57">
        <v>1</v>
      </c>
      <c r="Q738" s="57">
        <v>1</v>
      </c>
      <c r="R738" s="484">
        <v>1</v>
      </c>
      <c r="S738" s="503">
        <f t="shared" si="43"/>
        <v>100</v>
      </c>
    </row>
    <row r="739" spans="1:19" ht="12.75" customHeight="1">
      <c r="A739" s="45"/>
      <c r="B739" s="45"/>
      <c r="C739" s="45"/>
      <c r="D739" s="45"/>
      <c r="E739" s="45"/>
      <c r="F739" s="45"/>
      <c r="G739" s="45" t="s">
        <v>620</v>
      </c>
      <c r="H739" s="45"/>
      <c r="I739" s="45"/>
      <c r="J739" s="57">
        <v>1</v>
      </c>
      <c r="K739" s="57"/>
      <c r="L739" s="56"/>
      <c r="M739" s="57"/>
      <c r="N739" s="57"/>
      <c r="O739" s="57">
        <v>1</v>
      </c>
      <c r="P739" s="57">
        <v>1</v>
      </c>
      <c r="Q739" s="57">
        <v>1</v>
      </c>
      <c r="R739" s="484">
        <v>1</v>
      </c>
      <c r="S739" s="503">
        <f t="shared" si="43"/>
        <v>100</v>
      </c>
    </row>
    <row r="740" spans="1:19" ht="12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57"/>
      <c r="K740" s="57"/>
      <c r="L740" s="56"/>
      <c r="M740" s="57"/>
      <c r="N740" s="57"/>
      <c r="O740" s="57"/>
      <c r="P740" s="57"/>
      <c r="Q740" s="57"/>
      <c r="R740" s="484"/>
      <c r="S740" s="503"/>
    </row>
    <row r="741" spans="1:19" ht="12.75" customHeight="1">
      <c r="A741" s="12" t="s">
        <v>819</v>
      </c>
      <c r="B741" s="45"/>
      <c r="C741" s="45"/>
      <c r="D741" s="241"/>
      <c r="E741" s="241"/>
      <c r="F741" s="241"/>
      <c r="G741" s="46"/>
      <c r="H741" s="241"/>
      <c r="I741" s="241"/>
      <c r="J741" s="251">
        <f>J737+J725</f>
        <v>14097</v>
      </c>
      <c r="K741" s="57"/>
      <c r="L741" s="56"/>
      <c r="M741" s="57"/>
      <c r="N741" s="57"/>
      <c r="O741" s="251">
        <f>O737+O725</f>
        <v>14494</v>
      </c>
      <c r="P741" s="251">
        <f>P737+P725</f>
        <v>14942</v>
      </c>
      <c r="Q741" s="251">
        <f>Q737+Q725</f>
        <v>15009</v>
      </c>
      <c r="R741" s="486">
        <f>R737+R725</f>
        <v>10970</v>
      </c>
      <c r="S741" s="503">
        <f t="shared" si="43"/>
        <v>73.089479645546</v>
      </c>
    </row>
    <row r="742" spans="1:19" ht="12.75" customHeight="1">
      <c r="A742" s="45"/>
      <c r="B742" s="45"/>
      <c r="C742" s="45">
        <v>1</v>
      </c>
      <c r="D742" s="45"/>
      <c r="E742" s="45"/>
      <c r="F742" s="45"/>
      <c r="G742" s="45" t="s">
        <v>494</v>
      </c>
      <c r="H742" s="45"/>
      <c r="I742" s="45"/>
      <c r="J742" s="391">
        <f>J743+J744+J745</f>
        <v>13597</v>
      </c>
      <c r="K742" s="57"/>
      <c r="L742" s="56"/>
      <c r="M742" s="57"/>
      <c r="N742" s="57"/>
      <c r="O742" s="391">
        <f>O743+O744+O745</f>
        <v>13994</v>
      </c>
      <c r="P742" s="391">
        <f>P743+P744+P745</f>
        <v>14442</v>
      </c>
      <c r="Q742" s="391">
        <f>Q743+Q744+Q745</f>
        <v>14509</v>
      </c>
      <c r="R742" s="495">
        <f>R743+R744+R745</f>
        <v>10933</v>
      </c>
      <c r="S742" s="503">
        <f t="shared" si="43"/>
        <v>75.35322903025708</v>
      </c>
    </row>
    <row r="743" spans="1:19" ht="12.75" customHeight="1">
      <c r="A743" s="45"/>
      <c r="B743" s="45"/>
      <c r="C743" s="45"/>
      <c r="D743" s="46">
        <v>1</v>
      </c>
      <c r="E743" s="46"/>
      <c r="F743" s="46"/>
      <c r="G743" s="46"/>
      <c r="H743" s="46" t="s">
        <v>495</v>
      </c>
      <c r="I743" s="46"/>
      <c r="J743" s="233">
        <f>J710+J731</f>
        <v>7328</v>
      </c>
      <c r="K743" s="57"/>
      <c r="L743" s="56"/>
      <c r="M743" s="57"/>
      <c r="N743" s="57"/>
      <c r="O743" s="233">
        <f aca="true" t="shared" si="44" ref="O743:P746">O710+O731</f>
        <v>7328</v>
      </c>
      <c r="P743" s="233">
        <f t="shared" si="44"/>
        <v>7405</v>
      </c>
      <c r="Q743" s="233">
        <f aca="true" t="shared" si="45" ref="Q743:R746">Q710+Q731</f>
        <v>7405</v>
      </c>
      <c r="R743" s="487">
        <f t="shared" si="45"/>
        <v>5904</v>
      </c>
      <c r="S743" s="503">
        <f t="shared" si="43"/>
        <v>79.72991222147198</v>
      </c>
    </row>
    <row r="744" spans="1:19" ht="12.75" customHeight="1">
      <c r="A744" s="45"/>
      <c r="B744" s="45"/>
      <c r="C744" s="45"/>
      <c r="D744" s="46">
        <v>2</v>
      </c>
      <c r="E744" s="46"/>
      <c r="F744" s="46"/>
      <c r="G744" s="46"/>
      <c r="H744" s="46" t="s">
        <v>497</v>
      </c>
      <c r="I744" s="46"/>
      <c r="J744" s="233">
        <f>J711+J732</f>
        <v>1963</v>
      </c>
      <c r="K744" s="57"/>
      <c r="L744" s="56"/>
      <c r="M744" s="57"/>
      <c r="N744" s="57"/>
      <c r="O744" s="233">
        <f t="shared" si="44"/>
        <v>1963</v>
      </c>
      <c r="P744" s="233">
        <f t="shared" si="44"/>
        <v>1984</v>
      </c>
      <c r="Q744" s="233">
        <f t="shared" si="45"/>
        <v>1984</v>
      </c>
      <c r="R744" s="487">
        <f t="shared" si="45"/>
        <v>1556</v>
      </c>
      <c r="S744" s="503">
        <f t="shared" si="43"/>
        <v>78.42741935483872</v>
      </c>
    </row>
    <row r="745" spans="1:19" ht="12.75" customHeight="1">
      <c r="A745" s="45"/>
      <c r="B745" s="45"/>
      <c r="C745" s="45"/>
      <c r="D745" s="46">
        <v>3</v>
      </c>
      <c r="E745" s="46"/>
      <c r="F745" s="46"/>
      <c r="G745" s="46"/>
      <c r="H745" s="46" t="s">
        <v>498</v>
      </c>
      <c r="I745" s="46"/>
      <c r="J745" s="233">
        <f>J712+J733</f>
        <v>4306</v>
      </c>
      <c r="K745" s="57"/>
      <c r="L745" s="56"/>
      <c r="M745" s="57"/>
      <c r="N745" s="57"/>
      <c r="O745" s="233">
        <f t="shared" si="44"/>
        <v>4703</v>
      </c>
      <c r="P745" s="233">
        <f t="shared" si="44"/>
        <v>5053</v>
      </c>
      <c r="Q745" s="233">
        <f t="shared" si="45"/>
        <v>5120</v>
      </c>
      <c r="R745" s="487">
        <f t="shared" si="45"/>
        <v>3473</v>
      </c>
      <c r="S745" s="503">
        <f t="shared" si="43"/>
        <v>67.83203125</v>
      </c>
    </row>
    <row r="746" spans="1:19" ht="12.75" customHeight="1">
      <c r="A746" s="45"/>
      <c r="B746" s="45"/>
      <c r="C746" s="45"/>
      <c r="D746" s="46"/>
      <c r="E746" s="46"/>
      <c r="F746" s="46"/>
      <c r="G746" s="46"/>
      <c r="H746" s="46" t="s">
        <v>478</v>
      </c>
      <c r="I746" s="46" t="s">
        <v>499</v>
      </c>
      <c r="J746" s="233">
        <f>J713+J734</f>
        <v>1401</v>
      </c>
      <c r="K746" s="57"/>
      <c r="L746" s="56"/>
      <c r="M746" s="57"/>
      <c r="N746" s="57"/>
      <c r="O746" s="233">
        <f t="shared" si="44"/>
        <v>1401</v>
      </c>
      <c r="P746" s="233">
        <f t="shared" si="44"/>
        <v>1401</v>
      </c>
      <c r="Q746" s="233">
        <f t="shared" si="45"/>
        <v>1401</v>
      </c>
      <c r="R746" s="487">
        <f t="shared" si="45"/>
        <v>1019</v>
      </c>
      <c r="S746" s="503">
        <f t="shared" si="43"/>
        <v>72.73376159885797</v>
      </c>
    </row>
    <row r="747" spans="1:19" ht="12.75" customHeight="1">
      <c r="A747" s="45"/>
      <c r="B747" s="45"/>
      <c r="C747" s="45"/>
      <c r="D747" s="45"/>
      <c r="E747" s="45"/>
      <c r="F747" s="45"/>
      <c r="G747" s="45"/>
      <c r="H747" s="45"/>
      <c r="I747" s="241" t="s">
        <v>622</v>
      </c>
      <c r="J747" s="233">
        <f>J714</f>
        <v>150</v>
      </c>
      <c r="K747" s="57"/>
      <c r="L747" s="56"/>
      <c r="M747" s="57"/>
      <c r="N747" s="57"/>
      <c r="O747" s="233">
        <f>O714</f>
        <v>150</v>
      </c>
      <c r="P747" s="233">
        <f>P714</f>
        <v>150</v>
      </c>
      <c r="Q747" s="233">
        <f>Q714</f>
        <v>150</v>
      </c>
      <c r="R747" s="487">
        <f>R714</f>
        <v>150</v>
      </c>
      <c r="S747" s="503">
        <f t="shared" si="43"/>
        <v>100</v>
      </c>
    </row>
    <row r="748" spans="1:19" ht="12.75" customHeight="1">
      <c r="A748" s="45"/>
      <c r="B748" s="45"/>
      <c r="C748" s="45">
        <v>2</v>
      </c>
      <c r="D748" s="45"/>
      <c r="E748" s="45"/>
      <c r="F748" s="45"/>
      <c r="G748" s="45" t="s">
        <v>868</v>
      </c>
      <c r="H748" s="45"/>
      <c r="I748" s="241"/>
      <c r="J748" s="391">
        <f>J749+J750</f>
        <v>500</v>
      </c>
      <c r="K748" s="57"/>
      <c r="L748" s="56"/>
      <c r="M748" s="57"/>
      <c r="N748" s="57"/>
      <c r="O748" s="391">
        <f>O749+O750</f>
        <v>500</v>
      </c>
      <c r="P748" s="391">
        <f>P749+P750</f>
        <v>500</v>
      </c>
      <c r="Q748" s="391">
        <f>Q749+Q750</f>
        <v>500</v>
      </c>
      <c r="R748" s="495">
        <f>R749+R750</f>
        <v>37</v>
      </c>
      <c r="S748" s="503">
        <f t="shared" si="43"/>
        <v>7.3999999999999995</v>
      </c>
    </row>
    <row r="749" spans="1:19" ht="12.75" customHeight="1">
      <c r="A749" s="45"/>
      <c r="B749" s="45"/>
      <c r="C749" s="45"/>
      <c r="D749" s="241">
        <v>1</v>
      </c>
      <c r="E749" s="241"/>
      <c r="F749" s="241"/>
      <c r="G749" s="241"/>
      <c r="H749" s="241" t="s">
        <v>505</v>
      </c>
      <c r="I749" s="241"/>
      <c r="J749" s="233">
        <f>J717</f>
        <v>500</v>
      </c>
      <c r="K749" s="57"/>
      <c r="L749" s="56"/>
      <c r="M749" s="57"/>
      <c r="N749" s="57"/>
      <c r="O749" s="233">
        <f>O717</f>
        <v>500</v>
      </c>
      <c r="P749" s="233">
        <f>P717</f>
        <v>500</v>
      </c>
      <c r="Q749" s="233">
        <f>Q717</f>
        <v>500</v>
      </c>
      <c r="R749" s="487">
        <f>R717+R736</f>
        <v>37</v>
      </c>
      <c r="S749" s="503">
        <f t="shared" si="43"/>
        <v>7.3999999999999995</v>
      </c>
    </row>
    <row r="750" spans="1:19" ht="12.75" customHeight="1" hidden="1">
      <c r="A750" s="45"/>
      <c r="B750" s="45"/>
      <c r="C750" s="45"/>
      <c r="D750" s="241">
        <v>2</v>
      </c>
      <c r="E750" s="241"/>
      <c r="F750" s="241"/>
      <c r="G750" s="241"/>
      <c r="H750" s="241" t="s">
        <v>504</v>
      </c>
      <c r="I750" s="241"/>
      <c r="J750" s="233">
        <f>J720</f>
        <v>0</v>
      </c>
      <c r="K750" s="57"/>
      <c r="L750" s="56"/>
      <c r="M750" s="57"/>
      <c r="N750" s="57"/>
      <c r="O750" s="233">
        <f>O720</f>
        <v>0</v>
      </c>
      <c r="P750" s="233">
        <f>P720</f>
        <v>0</v>
      </c>
      <c r="Q750" s="233">
        <f>Q720</f>
        <v>0</v>
      </c>
      <c r="R750" s="487">
        <f>R720</f>
        <v>0</v>
      </c>
      <c r="S750" s="503" t="e">
        <f t="shared" si="43"/>
        <v>#DIV/0!</v>
      </c>
    </row>
    <row r="751" spans="1:19" ht="12.75" customHeight="1">
      <c r="A751" s="45"/>
      <c r="B751" s="45"/>
      <c r="C751" s="45"/>
      <c r="D751" s="45"/>
      <c r="E751" s="45"/>
      <c r="F751" s="45" t="s">
        <v>482</v>
      </c>
      <c r="G751" s="45"/>
      <c r="H751" s="45"/>
      <c r="I751" s="45"/>
      <c r="J751" s="251">
        <f>J742+J748</f>
        <v>14097</v>
      </c>
      <c r="K751" s="57"/>
      <c r="L751" s="56"/>
      <c r="M751" s="57"/>
      <c r="N751" s="57"/>
      <c r="O751" s="251">
        <f>O742+O748</f>
        <v>14494</v>
      </c>
      <c r="P751" s="251">
        <f>P742+P748</f>
        <v>14942</v>
      </c>
      <c r="Q751" s="251">
        <f>Q742+Q748</f>
        <v>15009</v>
      </c>
      <c r="R751" s="486">
        <f>R742+R748</f>
        <v>10970</v>
      </c>
      <c r="S751" s="503">
        <f t="shared" si="43"/>
        <v>73.089479645546</v>
      </c>
    </row>
    <row r="752" spans="1:19" ht="12.75" customHeight="1">
      <c r="A752" s="45"/>
      <c r="B752" s="45"/>
      <c r="C752" s="45"/>
      <c r="D752" s="45"/>
      <c r="E752" s="45"/>
      <c r="F752" s="45"/>
      <c r="G752" s="45" t="s">
        <v>619</v>
      </c>
      <c r="H752" s="45"/>
      <c r="I752" s="45"/>
      <c r="J752" s="57">
        <f>J726+J738</f>
        <v>3</v>
      </c>
      <c r="K752" s="57"/>
      <c r="L752" s="56"/>
      <c r="M752" s="57"/>
      <c r="N752" s="57"/>
      <c r="O752" s="57">
        <f aca="true" t="shared" si="46" ref="O752:R753">O726+O738</f>
        <v>3</v>
      </c>
      <c r="P752" s="57">
        <f t="shared" si="46"/>
        <v>3</v>
      </c>
      <c r="Q752" s="57">
        <f t="shared" si="46"/>
        <v>3</v>
      </c>
      <c r="R752" s="484">
        <f t="shared" si="46"/>
        <v>3</v>
      </c>
      <c r="S752" s="503">
        <f t="shared" si="43"/>
        <v>100</v>
      </c>
    </row>
    <row r="753" spans="1:19" ht="12.75" customHeight="1">
      <c r="A753" s="45"/>
      <c r="B753" s="45"/>
      <c r="C753" s="45"/>
      <c r="D753" s="45"/>
      <c r="E753" s="45"/>
      <c r="F753" s="45"/>
      <c r="G753" s="45" t="s">
        <v>620</v>
      </c>
      <c r="H753" s="45"/>
      <c r="I753" s="45"/>
      <c r="J753" s="57">
        <f>J727+J739</f>
        <v>3</v>
      </c>
      <c r="K753" s="57"/>
      <c r="L753" s="56"/>
      <c r="M753" s="57"/>
      <c r="N753" s="57"/>
      <c r="O753" s="57">
        <f t="shared" si="46"/>
        <v>3</v>
      </c>
      <c r="P753" s="57">
        <f t="shared" si="46"/>
        <v>3</v>
      </c>
      <c r="Q753" s="57">
        <f t="shared" si="46"/>
        <v>3</v>
      </c>
      <c r="R753" s="484">
        <f t="shared" si="46"/>
        <v>3</v>
      </c>
      <c r="S753" s="503">
        <f t="shared" si="43"/>
        <v>100</v>
      </c>
    </row>
    <row r="754" spans="1:19" ht="12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57"/>
      <c r="K754" s="57"/>
      <c r="L754" s="56"/>
      <c r="M754" s="57"/>
      <c r="N754" s="57"/>
      <c r="O754" s="57"/>
      <c r="P754" s="57"/>
      <c r="Q754" s="57"/>
      <c r="R754" s="484"/>
      <c r="S754" s="503"/>
    </row>
    <row r="755" spans="1:19" ht="12.75" customHeight="1">
      <c r="A755" s="328" t="s">
        <v>812</v>
      </c>
      <c r="B755" s="11"/>
      <c r="C755" s="11"/>
      <c r="D755" s="11"/>
      <c r="E755" s="12"/>
      <c r="F755" s="11"/>
      <c r="G755" s="11"/>
      <c r="H755" s="11"/>
      <c r="I755" s="11"/>
      <c r="J755" s="57"/>
      <c r="K755" s="57"/>
      <c r="L755" s="56"/>
      <c r="M755" s="57"/>
      <c r="N755" s="57"/>
      <c r="O755" s="57"/>
      <c r="P755" s="57"/>
      <c r="Q755" s="57"/>
      <c r="R755" s="484"/>
      <c r="S755" s="503"/>
    </row>
    <row r="756" spans="1:19" ht="12.75" customHeight="1">
      <c r="A756" s="11"/>
      <c r="B756" s="11">
        <v>1</v>
      </c>
      <c r="C756" s="11"/>
      <c r="D756" s="11"/>
      <c r="E756" s="11"/>
      <c r="F756" s="11" t="s">
        <v>816</v>
      </c>
      <c r="G756" s="11"/>
      <c r="H756" s="11"/>
      <c r="I756" s="11"/>
      <c r="J756" s="57"/>
      <c r="K756" s="57"/>
      <c r="L756" s="56"/>
      <c r="M756" s="57"/>
      <c r="N756" s="57"/>
      <c r="O756" s="57"/>
      <c r="P756" s="57"/>
      <c r="Q756" s="57"/>
      <c r="R756" s="484"/>
      <c r="S756" s="503"/>
    </row>
    <row r="757" spans="1:19" ht="12.75" customHeight="1">
      <c r="A757" s="45"/>
      <c r="B757" s="45"/>
      <c r="C757" s="45">
        <v>1</v>
      </c>
      <c r="D757" s="45"/>
      <c r="E757" s="45"/>
      <c r="F757" s="45"/>
      <c r="G757" s="45" t="s">
        <v>494</v>
      </c>
      <c r="H757" s="45"/>
      <c r="I757" s="45"/>
      <c r="J757" s="57"/>
      <c r="K757" s="57"/>
      <c r="L757" s="56"/>
      <c r="M757" s="57"/>
      <c r="N757" s="57"/>
      <c r="O757" s="57"/>
      <c r="P757" s="57"/>
      <c r="Q757" s="57"/>
      <c r="R757" s="484"/>
      <c r="S757" s="503"/>
    </row>
    <row r="758" spans="1:19" ht="12.75" customHeight="1">
      <c r="A758" s="45"/>
      <c r="B758" s="45"/>
      <c r="C758" s="45"/>
      <c r="D758" s="46">
        <v>1</v>
      </c>
      <c r="E758" s="46"/>
      <c r="F758" s="46"/>
      <c r="G758" s="46"/>
      <c r="H758" s="46" t="s">
        <v>495</v>
      </c>
      <c r="I758" s="46"/>
      <c r="J758" s="233">
        <v>1464</v>
      </c>
      <c r="K758" s="57"/>
      <c r="L758" s="56"/>
      <c r="M758" s="57"/>
      <c r="N758" s="57"/>
      <c r="O758" s="233">
        <v>1464</v>
      </c>
      <c r="P758" s="233">
        <v>1464</v>
      </c>
      <c r="Q758" s="233">
        <v>1464</v>
      </c>
      <c r="R758" s="487">
        <v>1431</v>
      </c>
      <c r="S758" s="503">
        <f t="shared" si="43"/>
        <v>97.74590163934425</v>
      </c>
    </row>
    <row r="759" spans="1:19" ht="12.75" customHeight="1">
      <c r="A759" s="45"/>
      <c r="B759" s="45"/>
      <c r="C759" s="45"/>
      <c r="D759" s="46">
        <v>2</v>
      </c>
      <c r="E759" s="46"/>
      <c r="F759" s="46"/>
      <c r="G759" s="46"/>
      <c r="H759" s="46" t="s">
        <v>497</v>
      </c>
      <c r="I759" s="46"/>
      <c r="J759" s="233">
        <v>390</v>
      </c>
      <c r="K759" s="57"/>
      <c r="L759" s="56"/>
      <c r="M759" s="57"/>
      <c r="N759" s="57"/>
      <c r="O759" s="233">
        <v>390</v>
      </c>
      <c r="P759" s="233">
        <v>390</v>
      </c>
      <c r="Q759" s="233">
        <v>390</v>
      </c>
      <c r="R759" s="487">
        <v>383</v>
      </c>
      <c r="S759" s="503">
        <f t="shared" si="43"/>
        <v>98.2051282051282</v>
      </c>
    </row>
    <row r="760" spans="1:19" ht="12.75" customHeight="1">
      <c r="A760" s="45"/>
      <c r="B760" s="45"/>
      <c r="C760" s="45"/>
      <c r="D760" s="46">
        <v>3</v>
      </c>
      <c r="E760" s="46"/>
      <c r="F760" s="46"/>
      <c r="G760" s="46"/>
      <c r="H760" s="46" t="s">
        <v>498</v>
      </c>
      <c r="I760" s="46"/>
      <c r="J760" s="233">
        <v>875</v>
      </c>
      <c r="K760" s="57"/>
      <c r="L760" s="56"/>
      <c r="M760" s="57"/>
      <c r="N760" s="57"/>
      <c r="O760" s="233">
        <v>875</v>
      </c>
      <c r="P760" s="233">
        <v>875</v>
      </c>
      <c r="Q760" s="233">
        <v>875</v>
      </c>
      <c r="R760" s="487">
        <v>870</v>
      </c>
      <c r="S760" s="503">
        <f t="shared" si="43"/>
        <v>99.42857142857143</v>
      </c>
    </row>
    <row r="761" spans="1:19" ht="12.75" customHeight="1">
      <c r="A761" s="45"/>
      <c r="B761" s="45"/>
      <c r="C761" s="45"/>
      <c r="D761" s="45"/>
      <c r="E761" s="45"/>
      <c r="F761" s="45"/>
      <c r="G761" s="45"/>
      <c r="H761" s="46" t="s">
        <v>478</v>
      </c>
      <c r="I761" s="46" t="s">
        <v>499</v>
      </c>
      <c r="J761" s="233">
        <v>354</v>
      </c>
      <c r="K761" s="57"/>
      <c r="L761" s="56"/>
      <c r="M761" s="57"/>
      <c r="N761" s="57"/>
      <c r="O761" s="233">
        <v>354</v>
      </c>
      <c r="P761" s="233">
        <v>354</v>
      </c>
      <c r="Q761" s="233">
        <v>354</v>
      </c>
      <c r="R761" s="487">
        <v>363</v>
      </c>
      <c r="S761" s="503">
        <f t="shared" si="43"/>
        <v>102.54237288135593</v>
      </c>
    </row>
    <row r="762" spans="1:19" ht="12.75" customHeight="1" hidden="1">
      <c r="A762" s="45"/>
      <c r="B762" s="45"/>
      <c r="C762" s="45">
        <v>2</v>
      </c>
      <c r="D762" s="45"/>
      <c r="E762" s="45"/>
      <c r="F762" s="45"/>
      <c r="G762" s="45" t="s">
        <v>868</v>
      </c>
      <c r="H762" s="45"/>
      <c r="I762" s="241"/>
      <c r="J762" s="233"/>
      <c r="K762" s="57"/>
      <c r="L762" s="56"/>
      <c r="M762" s="57"/>
      <c r="N762" s="57"/>
      <c r="O762" s="233"/>
      <c r="P762" s="233"/>
      <c r="Q762" s="233"/>
      <c r="R762" s="487"/>
      <c r="S762" s="503" t="e">
        <f t="shared" si="43"/>
        <v>#DIV/0!</v>
      </c>
    </row>
    <row r="763" spans="1:19" ht="12.75" customHeight="1" hidden="1">
      <c r="A763" s="45"/>
      <c r="B763" s="45"/>
      <c r="C763" s="45"/>
      <c r="D763" s="241">
        <v>1</v>
      </c>
      <c r="E763" s="241"/>
      <c r="F763" s="241"/>
      <c r="G763" s="241"/>
      <c r="H763" s="241" t="s">
        <v>505</v>
      </c>
      <c r="I763" s="241"/>
      <c r="J763" s="233"/>
      <c r="K763" s="57"/>
      <c r="L763" s="56"/>
      <c r="M763" s="57"/>
      <c r="N763" s="57"/>
      <c r="O763" s="233"/>
      <c r="P763" s="233"/>
      <c r="Q763" s="233"/>
      <c r="R763" s="487"/>
      <c r="S763" s="503" t="e">
        <f t="shared" si="43"/>
        <v>#DIV/0!</v>
      </c>
    </row>
    <row r="764" spans="1:19" ht="12.75" customHeight="1">
      <c r="A764" s="45"/>
      <c r="B764" s="45"/>
      <c r="C764" s="45"/>
      <c r="D764" s="45"/>
      <c r="E764" s="45"/>
      <c r="F764" s="45" t="s">
        <v>482</v>
      </c>
      <c r="G764" s="45"/>
      <c r="H764" s="45"/>
      <c r="I764" s="45"/>
      <c r="J764" s="251">
        <f>J758+J759+J760</f>
        <v>2729</v>
      </c>
      <c r="K764" s="57"/>
      <c r="L764" s="56"/>
      <c r="M764" s="57"/>
      <c r="N764" s="57"/>
      <c r="O764" s="251">
        <f>O758+O759+O760</f>
        <v>2729</v>
      </c>
      <c r="P764" s="251">
        <f>P758+P759+P760</f>
        <v>2729</v>
      </c>
      <c r="Q764" s="251">
        <f>Q758+Q759+Q760</f>
        <v>2729</v>
      </c>
      <c r="R764" s="486">
        <f>R758+R759+R760</f>
        <v>2684</v>
      </c>
      <c r="S764" s="503">
        <f t="shared" si="43"/>
        <v>98.35104433858555</v>
      </c>
    </row>
    <row r="765" spans="1:19" ht="12.75" customHeight="1">
      <c r="A765" s="45"/>
      <c r="B765" s="45"/>
      <c r="C765" s="45"/>
      <c r="D765" s="45"/>
      <c r="E765" s="45"/>
      <c r="F765" s="45"/>
      <c r="G765" s="46" t="s">
        <v>612</v>
      </c>
      <c r="H765" s="45"/>
      <c r="I765" s="45"/>
      <c r="J765" s="386">
        <v>1</v>
      </c>
      <c r="K765" s="57"/>
      <c r="L765" s="56"/>
      <c r="M765" s="57"/>
      <c r="N765" s="57"/>
      <c r="O765" s="386">
        <v>1</v>
      </c>
      <c r="P765" s="386">
        <v>1</v>
      </c>
      <c r="Q765" s="386">
        <v>1</v>
      </c>
      <c r="R765" s="497">
        <v>1</v>
      </c>
      <c r="S765" s="503">
        <f t="shared" si="43"/>
        <v>100</v>
      </c>
    </row>
    <row r="766" spans="1:19" ht="12.75" customHeight="1">
      <c r="A766" s="45"/>
      <c r="B766" s="45"/>
      <c r="C766" s="45"/>
      <c r="D766" s="45"/>
      <c r="E766" s="45"/>
      <c r="F766" s="45"/>
      <c r="G766" s="46" t="s">
        <v>613</v>
      </c>
      <c r="H766" s="45"/>
      <c r="I766" s="45"/>
      <c r="J766" s="386">
        <v>1</v>
      </c>
      <c r="K766" s="57"/>
      <c r="L766" s="56"/>
      <c r="M766" s="57"/>
      <c r="N766" s="57"/>
      <c r="O766" s="386">
        <v>1</v>
      </c>
      <c r="P766" s="386">
        <v>1</v>
      </c>
      <c r="Q766" s="386">
        <v>1</v>
      </c>
      <c r="R766" s="497">
        <v>1</v>
      </c>
      <c r="S766" s="503">
        <f t="shared" si="43"/>
        <v>100</v>
      </c>
    </row>
    <row r="767" spans="1:19" ht="12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57"/>
      <c r="K767" s="57"/>
      <c r="L767" s="56"/>
      <c r="M767" s="57"/>
      <c r="N767" s="57"/>
      <c r="O767" s="57"/>
      <c r="P767" s="57"/>
      <c r="Q767" s="57"/>
      <c r="R767" s="484"/>
      <c r="S767" s="503"/>
    </row>
    <row r="768" spans="1:19" ht="12.75" customHeight="1">
      <c r="A768" s="16"/>
      <c r="B768" s="45"/>
      <c r="C768" s="45"/>
      <c r="D768" s="45"/>
      <c r="E768" s="12" t="s">
        <v>817</v>
      </c>
      <c r="F768" s="45"/>
      <c r="G768" s="45"/>
      <c r="H768" s="45"/>
      <c r="I768" s="45"/>
      <c r="J768" s="251">
        <f>J764+J751</f>
        <v>16826</v>
      </c>
      <c r="K768" s="57"/>
      <c r="L768" s="56"/>
      <c r="M768" s="57"/>
      <c r="N768" s="57"/>
      <c r="O768" s="251">
        <f>O764+O751</f>
        <v>17223</v>
      </c>
      <c r="P768" s="251">
        <f>P764+P751</f>
        <v>17671</v>
      </c>
      <c r="Q768" s="251">
        <f>Q764+Q751</f>
        <v>17738</v>
      </c>
      <c r="R768" s="486">
        <f>R764+R751</f>
        <v>13654</v>
      </c>
      <c r="S768" s="503">
        <f t="shared" si="43"/>
        <v>76.97598376367122</v>
      </c>
    </row>
    <row r="769" spans="1:19" ht="12.75" customHeight="1">
      <c r="A769" s="45"/>
      <c r="B769" s="45"/>
      <c r="C769" s="45">
        <v>1</v>
      </c>
      <c r="D769" s="45"/>
      <c r="E769" s="45"/>
      <c r="F769" s="45"/>
      <c r="G769" s="45" t="s">
        <v>494</v>
      </c>
      <c r="H769" s="45"/>
      <c r="I769" s="45"/>
      <c r="J769" s="391">
        <f>J770+J771+J772</f>
        <v>16326</v>
      </c>
      <c r="K769" s="57"/>
      <c r="L769" s="56"/>
      <c r="M769" s="57"/>
      <c r="N769" s="57"/>
      <c r="O769" s="391">
        <f>O770+O771+O772</f>
        <v>16723</v>
      </c>
      <c r="P769" s="391">
        <f>P770+P771+P772</f>
        <v>17171</v>
      </c>
      <c r="Q769" s="391">
        <f>Q770+Q771+Q772</f>
        <v>17238</v>
      </c>
      <c r="R769" s="495">
        <f>R770+R771+R772</f>
        <v>13617</v>
      </c>
      <c r="S769" s="503">
        <f t="shared" si="43"/>
        <v>78.99408284023669</v>
      </c>
    </row>
    <row r="770" spans="1:19" ht="12.75" customHeight="1">
      <c r="A770" s="45"/>
      <c r="B770" s="45"/>
      <c r="C770" s="45"/>
      <c r="D770" s="46">
        <v>1</v>
      </c>
      <c r="E770" s="46"/>
      <c r="F770" s="46"/>
      <c r="G770" s="46"/>
      <c r="H770" s="46" t="s">
        <v>495</v>
      </c>
      <c r="I770" s="46"/>
      <c r="J770" s="233">
        <f>J743+J758</f>
        <v>8792</v>
      </c>
      <c r="K770" s="57"/>
      <c r="L770" s="56"/>
      <c r="M770" s="57"/>
      <c r="N770" s="57"/>
      <c r="O770" s="233">
        <f aca="true" t="shared" si="47" ref="O770:P773">O743+O758</f>
        <v>8792</v>
      </c>
      <c r="P770" s="233">
        <f t="shared" si="47"/>
        <v>8869</v>
      </c>
      <c r="Q770" s="233">
        <f aca="true" t="shared" si="48" ref="Q770:R773">Q743+Q758</f>
        <v>8869</v>
      </c>
      <c r="R770" s="487">
        <f t="shared" si="48"/>
        <v>7335</v>
      </c>
      <c r="S770" s="503">
        <f t="shared" si="43"/>
        <v>82.70379975194497</v>
      </c>
    </row>
    <row r="771" spans="1:19" ht="12.75" customHeight="1">
      <c r="A771" s="45"/>
      <c r="B771" s="45"/>
      <c r="C771" s="45"/>
      <c r="D771" s="46">
        <v>2</v>
      </c>
      <c r="E771" s="46"/>
      <c r="F771" s="46"/>
      <c r="G771" s="46"/>
      <c r="H771" s="46" t="s">
        <v>497</v>
      </c>
      <c r="I771" s="46"/>
      <c r="J771" s="233">
        <f>J744+J759</f>
        <v>2353</v>
      </c>
      <c r="K771" s="57"/>
      <c r="L771" s="56"/>
      <c r="M771" s="57"/>
      <c r="N771" s="57"/>
      <c r="O771" s="233">
        <f t="shared" si="47"/>
        <v>2353</v>
      </c>
      <c r="P771" s="233">
        <f t="shared" si="47"/>
        <v>2374</v>
      </c>
      <c r="Q771" s="233">
        <f t="shared" si="48"/>
        <v>2374</v>
      </c>
      <c r="R771" s="487">
        <f t="shared" si="48"/>
        <v>1939</v>
      </c>
      <c r="S771" s="503">
        <f t="shared" si="43"/>
        <v>81.67649536647009</v>
      </c>
    </row>
    <row r="772" spans="1:19" ht="12.75" customHeight="1">
      <c r="A772" s="45"/>
      <c r="B772" s="45"/>
      <c r="C772" s="45"/>
      <c r="D772" s="46">
        <v>3</v>
      </c>
      <c r="E772" s="46"/>
      <c r="F772" s="46"/>
      <c r="G772" s="46"/>
      <c r="H772" s="46" t="s">
        <v>498</v>
      </c>
      <c r="I772" s="46"/>
      <c r="J772" s="233">
        <f>J745+J760</f>
        <v>5181</v>
      </c>
      <c r="K772" s="57"/>
      <c r="L772" s="56"/>
      <c r="M772" s="57"/>
      <c r="N772" s="57"/>
      <c r="O772" s="233">
        <f t="shared" si="47"/>
        <v>5578</v>
      </c>
      <c r="P772" s="233">
        <f t="shared" si="47"/>
        <v>5928</v>
      </c>
      <c r="Q772" s="233">
        <f t="shared" si="48"/>
        <v>5995</v>
      </c>
      <c r="R772" s="487">
        <f t="shared" si="48"/>
        <v>4343</v>
      </c>
      <c r="S772" s="503">
        <f t="shared" si="43"/>
        <v>72.44370308590491</v>
      </c>
    </row>
    <row r="773" spans="1:19" ht="12.75" customHeight="1">
      <c r="A773" s="45"/>
      <c r="B773" s="45"/>
      <c r="C773" s="45"/>
      <c r="D773" s="46"/>
      <c r="E773" s="46"/>
      <c r="F773" s="46"/>
      <c r="G773" s="46"/>
      <c r="H773" s="46" t="s">
        <v>478</v>
      </c>
      <c r="I773" s="46" t="s">
        <v>499</v>
      </c>
      <c r="J773" s="233">
        <f>J746+J761</f>
        <v>1755</v>
      </c>
      <c r="K773" s="57"/>
      <c r="L773" s="56"/>
      <c r="M773" s="57"/>
      <c r="N773" s="57"/>
      <c r="O773" s="233">
        <f t="shared" si="47"/>
        <v>1755</v>
      </c>
      <c r="P773" s="233">
        <f t="shared" si="47"/>
        <v>1755</v>
      </c>
      <c r="Q773" s="233">
        <f t="shared" si="48"/>
        <v>1755</v>
      </c>
      <c r="R773" s="487">
        <f t="shared" si="48"/>
        <v>1382</v>
      </c>
      <c r="S773" s="503">
        <f t="shared" si="43"/>
        <v>78.74643874643876</v>
      </c>
    </row>
    <row r="774" spans="1:19" ht="12.75" customHeight="1">
      <c r="A774" s="45"/>
      <c r="B774" s="45"/>
      <c r="C774" s="45"/>
      <c r="D774" s="45"/>
      <c r="E774" s="45"/>
      <c r="F774" s="45"/>
      <c r="G774" s="45"/>
      <c r="H774" s="45"/>
      <c r="I774" s="241" t="s">
        <v>622</v>
      </c>
      <c r="J774" s="233">
        <f>J747</f>
        <v>150</v>
      </c>
      <c r="K774" s="57"/>
      <c r="L774" s="56"/>
      <c r="M774" s="57"/>
      <c r="N774" s="57"/>
      <c r="O774" s="233">
        <f>O747</f>
        <v>150</v>
      </c>
      <c r="P774" s="233">
        <f>P747</f>
        <v>150</v>
      </c>
      <c r="Q774" s="233">
        <f>Q747</f>
        <v>150</v>
      </c>
      <c r="R774" s="487">
        <f>R747</f>
        <v>150</v>
      </c>
      <c r="S774" s="503">
        <f t="shared" si="43"/>
        <v>100</v>
      </c>
    </row>
    <row r="775" spans="1:19" ht="12.75" customHeight="1">
      <c r="A775" s="45"/>
      <c r="B775" s="45"/>
      <c r="C775" s="45">
        <v>2</v>
      </c>
      <c r="D775" s="45"/>
      <c r="E775" s="45"/>
      <c r="F775" s="45"/>
      <c r="G775" s="45" t="s">
        <v>868</v>
      </c>
      <c r="H775" s="45"/>
      <c r="I775" s="241"/>
      <c r="J775" s="391">
        <f>J776+J777</f>
        <v>500</v>
      </c>
      <c r="K775" s="57"/>
      <c r="L775" s="56"/>
      <c r="M775" s="57"/>
      <c r="N775" s="57"/>
      <c r="O775" s="391">
        <f>O776+O777</f>
        <v>500</v>
      </c>
      <c r="P775" s="391">
        <f>P776+P777</f>
        <v>500</v>
      </c>
      <c r="Q775" s="391">
        <f>Q776+Q777</f>
        <v>500</v>
      </c>
      <c r="R775" s="495">
        <f>R776+R777</f>
        <v>37</v>
      </c>
      <c r="S775" s="503">
        <f t="shared" si="43"/>
        <v>7.3999999999999995</v>
      </c>
    </row>
    <row r="776" spans="1:19" ht="12.75" customHeight="1">
      <c r="A776" s="45"/>
      <c r="B776" s="45"/>
      <c r="C776" s="45"/>
      <c r="D776" s="241">
        <v>1</v>
      </c>
      <c r="E776" s="241"/>
      <c r="F776" s="241"/>
      <c r="G776" s="241"/>
      <c r="H776" s="241" t="s">
        <v>505</v>
      </c>
      <c r="I776" s="241"/>
      <c r="J776" s="233">
        <f>J749</f>
        <v>500</v>
      </c>
      <c r="K776" s="57"/>
      <c r="L776" s="56"/>
      <c r="M776" s="57"/>
      <c r="N776" s="57"/>
      <c r="O776" s="233">
        <f aca="true" t="shared" si="49" ref="O776:Q777">O749</f>
        <v>500</v>
      </c>
      <c r="P776" s="233">
        <f t="shared" si="49"/>
        <v>500</v>
      </c>
      <c r="Q776" s="233">
        <f t="shared" si="49"/>
        <v>500</v>
      </c>
      <c r="R776" s="487">
        <f>R749</f>
        <v>37</v>
      </c>
      <c r="S776" s="503">
        <f t="shared" si="43"/>
        <v>7.3999999999999995</v>
      </c>
    </row>
    <row r="777" spans="1:19" ht="12.75" customHeight="1" hidden="1">
      <c r="A777" s="45"/>
      <c r="B777" s="45"/>
      <c r="C777" s="45"/>
      <c r="D777" s="241">
        <v>2</v>
      </c>
      <c r="E777" s="241"/>
      <c r="F777" s="241"/>
      <c r="G777" s="241"/>
      <c r="H777" s="241" t="s">
        <v>504</v>
      </c>
      <c r="I777" s="241"/>
      <c r="J777" s="233">
        <f>J750</f>
        <v>0</v>
      </c>
      <c r="K777" s="57"/>
      <c r="L777" s="56"/>
      <c r="M777" s="57"/>
      <c r="N777" s="57"/>
      <c r="O777" s="233">
        <f t="shared" si="49"/>
        <v>0</v>
      </c>
      <c r="P777" s="233">
        <f t="shared" si="49"/>
        <v>0</v>
      </c>
      <c r="Q777" s="233">
        <f t="shared" si="49"/>
        <v>0</v>
      </c>
      <c r="R777" s="487">
        <f>R750</f>
        <v>0</v>
      </c>
      <c r="S777" s="503" t="e">
        <f t="shared" si="43"/>
        <v>#DIV/0!</v>
      </c>
    </row>
    <row r="778" spans="1:19" ht="12.75" customHeight="1">
      <c r="A778" s="45"/>
      <c r="B778" s="45"/>
      <c r="C778" s="45"/>
      <c r="D778" s="45"/>
      <c r="E778" s="45"/>
      <c r="F778" s="45" t="s">
        <v>482</v>
      </c>
      <c r="G778" s="45"/>
      <c r="H778" s="45"/>
      <c r="I778" s="45"/>
      <c r="J778" s="251">
        <f>J775+J769</f>
        <v>16826</v>
      </c>
      <c r="K778" s="57"/>
      <c r="L778" s="56"/>
      <c r="M778" s="57"/>
      <c r="N778" s="57"/>
      <c r="O778" s="251">
        <f>O775+O769</f>
        <v>17223</v>
      </c>
      <c r="P778" s="251">
        <f>P775+P769</f>
        <v>17671</v>
      </c>
      <c r="Q778" s="251">
        <f>Q775+Q769</f>
        <v>17738</v>
      </c>
      <c r="R778" s="486">
        <f>R775+R769</f>
        <v>13654</v>
      </c>
      <c r="S778" s="503">
        <f aca="true" t="shared" si="50" ref="S778:S828">R778/Q778*100</f>
        <v>76.97598376367122</v>
      </c>
    </row>
    <row r="779" spans="1:19" ht="12.75" customHeight="1">
      <c r="A779" s="45"/>
      <c r="B779" s="45"/>
      <c r="C779" s="45"/>
      <c r="D779" s="45"/>
      <c r="E779" s="45"/>
      <c r="F779" s="45"/>
      <c r="G779" s="241" t="s">
        <v>619</v>
      </c>
      <c r="H779" s="45"/>
      <c r="I779" s="45"/>
      <c r="J779" s="57">
        <f>J752</f>
        <v>3</v>
      </c>
      <c r="K779" s="57"/>
      <c r="L779" s="56"/>
      <c r="M779" s="57"/>
      <c r="N779" s="57"/>
      <c r="O779" s="57">
        <f aca="true" t="shared" si="51" ref="O779:Q780">O752</f>
        <v>3</v>
      </c>
      <c r="P779" s="57">
        <f t="shared" si="51"/>
        <v>3</v>
      </c>
      <c r="Q779" s="57">
        <f t="shared" si="51"/>
        <v>3</v>
      </c>
      <c r="R779" s="484">
        <f>R752</f>
        <v>3</v>
      </c>
      <c r="S779" s="503">
        <f t="shared" si="50"/>
        <v>100</v>
      </c>
    </row>
    <row r="780" spans="1:19" ht="12.75" customHeight="1">
      <c r="A780" s="45"/>
      <c r="B780" s="45"/>
      <c r="C780" s="45"/>
      <c r="D780" s="45"/>
      <c r="E780" s="45"/>
      <c r="F780" s="45"/>
      <c r="G780" s="241" t="s">
        <v>620</v>
      </c>
      <c r="H780" s="45"/>
      <c r="I780" s="45"/>
      <c r="J780" s="57">
        <f>J753</f>
        <v>3</v>
      </c>
      <c r="K780" s="57"/>
      <c r="L780" s="56"/>
      <c r="M780" s="57"/>
      <c r="N780" s="57"/>
      <c r="O780" s="57">
        <f t="shared" si="51"/>
        <v>3</v>
      </c>
      <c r="P780" s="57">
        <f t="shared" si="51"/>
        <v>3</v>
      </c>
      <c r="Q780" s="57">
        <f t="shared" si="51"/>
        <v>3</v>
      </c>
      <c r="R780" s="484">
        <f>R753</f>
        <v>3</v>
      </c>
      <c r="S780" s="503">
        <f t="shared" si="50"/>
        <v>100</v>
      </c>
    </row>
    <row r="781" spans="1:19" ht="12.75" customHeight="1">
      <c r="A781" s="45"/>
      <c r="B781" s="45"/>
      <c r="C781" s="45"/>
      <c r="D781" s="45"/>
      <c r="E781" s="45"/>
      <c r="F781" s="45"/>
      <c r="G781" s="46" t="s">
        <v>612</v>
      </c>
      <c r="H781" s="45"/>
      <c r="I781" s="45"/>
      <c r="J781" s="57">
        <f>J765</f>
        <v>1</v>
      </c>
      <c r="K781" s="57"/>
      <c r="L781" s="56"/>
      <c r="M781" s="57"/>
      <c r="N781" s="57"/>
      <c r="O781" s="57">
        <f aca="true" t="shared" si="52" ref="O781:Q782">O765</f>
        <v>1</v>
      </c>
      <c r="P781" s="57">
        <f t="shared" si="52"/>
        <v>1</v>
      </c>
      <c r="Q781" s="57">
        <f t="shared" si="52"/>
        <v>1</v>
      </c>
      <c r="R781" s="484">
        <f>R765</f>
        <v>1</v>
      </c>
      <c r="S781" s="503">
        <f t="shared" si="50"/>
        <v>100</v>
      </c>
    </row>
    <row r="782" spans="1:19" ht="12.75" customHeight="1">
      <c r="A782" s="45"/>
      <c r="B782" s="45"/>
      <c r="C782" s="45"/>
      <c r="D782" s="45"/>
      <c r="E782" s="45"/>
      <c r="F782" s="45"/>
      <c r="G782" s="46" t="s">
        <v>613</v>
      </c>
      <c r="H782" s="45"/>
      <c r="I782" s="45"/>
      <c r="J782" s="57">
        <f>J766</f>
        <v>1</v>
      </c>
      <c r="K782" s="57"/>
      <c r="L782" s="56"/>
      <c r="M782" s="57"/>
      <c r="N782" s="57"/>
      <c r="O782" s="57">
        <f t="shared" si="52"/>
        <v>1</v>
      </c>
      <c r="P782" s="57">
        <f t="shared" si="52"/>
        <v>1</v>
      </c>
      <c r="Q782" s="57">
        <f t="shared" si="52"/>
        <v>1</v>
      </c>
      <c r="R782" s="484">
        <f>R766</f>
        <v>1</v>
      </c>
      <c r="S782" s="503">
        <f t="shared" si="50"/>
        <v>100</v>
      </c>
    </row>
    <row r="783" spans="1:19" ht="12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66"/>
      <c r="K783" s="66"/>
      <c r="L783" s="56"/>
      <c r="M783" s="66"/>
      <c r="N783" s="66"/>
      <c r="O783" s="66"/>
      <c r="P783" s="66"/>
      <c r="Q783" s="66"/>
      <c r="R783" s="474"/>
      <c r="S783" s="503"/>
    </row>
    <row r="784" spans="1:19" ht="29.25" customHeight="1">
      <c r="A784" s="46"/>
      <c r="B784" s="46"/>
      <c r="C784" s="46"/>
      <c r="D784" s="46"/>
      <c r="E784" s="735" t="s">
        <v>757</v>
      </c>
      <c r="F784" s="736"/>
      <c r="G784" s="736"/>
      <c r="H784" s="736"/>
      <c r="I784" s="736"/>
      <c r="J784" s="206">
        <f>J778+J699+J537+J402</f>
        <v>426263</v>
      </c>
      <c r="K784" s="64"/>
      <c r="L784" s="56"/>
      <c r="M784" s="64"/>
      <c r="N784" s="64"/>
      <c r="O784" s="206">
        <f>O778+O699+O537+O402</f>
        <v>710495</v>
      </c>
      <c r="P784" s="206">
        <f>P778+P699+P537+P402</f>
        <v>750635</v>
      </c>
      <c r="Q784" s="206">
        <f>Q778+Q699+Q537+Q402</f>
        <v>810562</v>
      </c>
      <c r="R784" s="478">
        <f>R778+R699+R537+R402</f>
        <v>615513</v>
      </c>
      <c r="S784" s="503">
        <f t="shared" si="50"/>
        <v>75.93657240285135</v>
      </c>
    </row>
    <row r="785" spans="1:19" ht="12.75" customHeight="1">
      <c r="A785" s="45"/>
      <c r="B785" s="45"/>
      <c r="C785" s="45">
        <v>1</v>
      </c>
      <c r="D785" s="45"/>
      <c r="E785" s="45"/>
      <c r="F785" s="45"/>
      <c r="G785" s="45" t="s">
        <v>494</v>
      </c>
      <c r="H785" s="45"/>
      <c r="I785" s="45"/>
      <c r="J785" s="243">
        <f>J786+J787+J788+J791+J792+J797</f>
        <v>411581</v>
      </c>
      <c r="K785" s="64"/>
      <c r="L785" s="58"/>
      <c r="M785" s="64"/>
      <c r="N785" s="64"/>
      <c r="O785" s="243">
        <f>O786+O787+O788+O791+O792+O797</f>
        <v>444820</v>
      </c>
      <c r="P785" s="243">
        <f>P786+P787+P788+P791+P792+P797</f>
        <v>465195</v>
      </c>
      <c r="Q785" s="243">
        <f>Q786+Q787+Q788+Q791+Q792+Q797</f>
        <v>483266</v>
      </c>
      <c r="R785" s="479">
        <f>R786+R787+R788+R791+R792+R797</f>
        <v>418943</v>
      </c>
      <c r="S785" s="503">
        <f t="shared" si="50"/>
        <v>86.68993887424317</v>
      </c>
    </row>
    <row r="786" spans="1:19" ht="12.75" customHeight="1">
      <c r="A786" s="49"/>
      <c r="B786" s="49"/>
      <c r="C786" s="49"/>
      <c r="D786" s="49">
        <v>1</v>
      </c>
      <c r="E786" s="49"/>
      <c r="F786" s="49"/>
      <c r="G786" s="49"/>
      <c r="H786" s="49" t="s">
        <v>495</v>
      </c>
      <c r="I786" s="49"/>
      <c r="J786" s="66">
        <f>J770+J691+J518+J375</f>
        <v>112971</v>
      </c>
      <c r="K786" s="66"/>
      <c r="L786" s="56"/>
      <c r="M786" s="66"/>
      <c r="N786" s="66"/>
      <c r="O786" s="66">
        <f>O770+O691+O518+O375</f>
        <v>113585</v>
      </c>
      <c r="P786" s="66">
        <f>P770+P691+P518+P375</f>
        <v>120164</v>
      </c>
      <c r="Q786" s="66">
        <f>Q770+Q691+Q518+Q375</f>
        <v>122551</v>
      </c>
      <c r="R786" s="474">
        <f>R770+R691+R518+R375</f>
        <v>115412</v>
      </c>
      <c r="S786" s="503">
        <f t="shared" si="50"/>
        <v>94.17467013733058</v>
      </c>
    </row>
    <row r="787" spans="1:19" ht="12.75" customHeight="1">
      <c r="A787" s="49"/>
      <c r="B787" s="49"/>
      <c r="C787" s="49"/>
      <c r="D787" s="49">
        <v>2</v>
      </c>
      <c r="E787" s="49"/>
      <c r="F787" s="49"/>
      <c r="G787" s="49"/>
      <c r="H787" s="49" t="s">
        <v>497</v>
      </c>
      <c r="I787" s="49"/>
      <c r="J787" s="66">
        <f>J771+J692+J520+J377</f>
        <v>26379</v>
      </c>
      <c r="K787" s="66"/>
      <c r="L787" s="56"/>
      <c r="M787" s="66"/>
      <c r="N787" s="66"/>
      <c r="O787" s="66">
        <f>O771+O692+O520+O377</f>
        <v>26532</v>
      </c>
      <c r="P787" s="66">
        <f>P771+P692+P520+P377</f>
        <v>29107</v>
      </c>
      <c r="Q787" s="66">
        <f>Q771+Q692+Q520+Q377</f>
        <v>29600</v>
      </c>
      <c r="R787" s="474">
        <f>R771+R692+R520+R377</f>
        <v>27187</v>
      </c>
      <c r="S787" s="503">
        <f t="shared" si="50"/>
        <v>91.84797297297297</v>
      </c>
    </row>
    <row r="788" spans="1:19" ht="12.75" customHeight="1">
      <c r="A788" s="49"/>
      <c r="B788" s="49"/>
      <c r="C788" s="49"/>
      <c r="D788" s="49">
        <v>3</v>
      </c>
      <c r="E788" s="49"/>
      <c r="F788" s="49"/>
      <c r="G788" s="49"/>
      <c r="H788" s="49" t="s">
        <v>498</v>
      </c>
      <c r="I788" s="49"/>
      <c r="J788" s="66">
        <f>J772+J693+J522+J379</f>
        <v>90810</v>
      </c>
      <c r="K788" s="66"/>
      <c r="L788" s="56"/>
      <c r="M788" s="66"/>
      <c r="N788" s="66"/>
      <c r="O788" s="66">
        <f aca="true" t="shared" si="53" ref="O788:R789">O772+O693+O522+O379</f>
        <v>103023</v>
      </c>
      <c r="P788" s="66">
        <f t="shared" si="53"/>
        <v>110456</v>
      </c>
      <c r="Q788" s="66">
        <f t="shared" si="53"/>
        <v>111568</v>
      </c>
      <c r="R788" s="474">
        <f t="shared" si="53"/>
        <v>89063</v>
      </c>
      <c r="S788" s="503">
        <f t="shared" si="50"/>
        <v>79.82844543238204</v>
      </c>
    </row>
    <row r="789" spans="1:19" ht="12.75" customHeight="1">
      <c r="A789" s="49"/>
      <c r="B789" s="49"/>
      <c r="C789" s="49"/>
      <c r="D789" s="49"/>
      <c r="E789" s="49"/>
      <c r="F789" s="49"/>
      <c r="G789" s="49"/>
      <c r="H789" s="49" t="s">
        <v>478</v>
      </c>
      <c r="I789" s="46" t="s">
        <v>499</v>
      </c>
      <c r="J789" s="66">
        <f>J773+J694+J523+J380</f>
        <v>9383</v>
      </c>
      <c r="K789" s="66"/>
      <c r="L789" s="56"/>
      <c r="M789" s="66"/>
      <c r="N789" s="66"/>
      <c r="O789" s="66">
        <f t="shared" si="53"/>
        <v>9383</v>
      </c>
      <c r="P789" s="66">
        <f t="shared" si="53"/>
        <v>9383</v>
      </c>
      <c r="Q789" s="66">
        <f t="shared" si="53"/>
        <v>9383</v>
      </c>
      <c r="R789" s="474">
        <f t="shared" si="53"/>
        <v>8067</v>
      </c>
      <c r="S789" s="503">
        <f t="shared" si="50"/>
        <v>85.97463497815198</v>
      </c>
    </row>
    <row r="790" spans="1:19" ht="12.75" customHeight="1">
      <c r="A790" s="49"/>
      <c r="B790" s="49"/>
      <c r="C790" s="49"/>
      <c r="D790" s="49"/>
      <c r="E790" s="49"/>
      <c r="F790" s="49"/>
      <c r="G790" s="49"/>
      <c r="H790" s="49"/>
      <c r="I790" s="49" t="s">
        <v>500</v>
      </c>
      <c r="J790" s="66">
        <f>J381</f>
        <v>8343</v>
      </c>
      <c r="K790" s="66"/>
      <c r="L790" s="56"/>
      <c r="M790" s="66"/>
      <c r="N790" s="66"/>
      <c r="O790" s="66">
        <f>O381</f>
        <v>8343</v>
      </c>
      <c r="P790" s="66">
        <f>P381</f>
        <v>8343</v>
      </c>
      <c r="Q790" s="66">
        <f>Q381</f>
        <v>8343</v>
      </c>
      <c r="R790" s="474">
        <f>R381</f>
        <v>7958</v>
      </c>
      <c r="S790" s="503">
        <f t="shared" si="50"/>
        <v>95.38535299053098</v>
      </c>
    </row>
    <row r="791" spans="1:19" ht="12.75" customHeight="1">
      <c r="A791" s="49"/>
      <c r="B791" s="49"/>
      <c r="C791" s="49"/>
      <c r="D791" s="49">
        <v>4</v>
      </c>
      <c r="E791" s="49"/>
      <c r="F791" s="49"/>
      <c r="G791" s="49"/>
      <c r="H791" s="772" t="s">
        <v>870</v>
      </c>
      <c r="I791" s="773"/>
      <c r="J791" s="66">
        <f>J383</f>
        <v>26225</v>
      </c>
      <c r="K791" s="66"/>
      <c r="L791" s="56"/>
      <c r="M791" s="66"/>
      <c r="N791" s="66"/>
      <c r="O791" s="66">
        <f>O383</f>
        <v>26601</v>
      </c>
      <c r="P791" s="66">
        <f>P383</f>
        <v>26601</v>
      </c>
      <c r="Q791" s="66">
        <f>Q383</f>
        <v>28459</v>
      </c>
      <c r="R791" s="474">
        <f>R383</f>
        <v>26481</v>
      </c>
      <c r="S791" s="503">
        <f t="shared" si="50"/>
        <v>93.04965037422257</v>
      </c>
    </row>
    <row r="792" spans="1:19" ht="12.75" customHeight="1">
      <c r="A792" s="49"/>
      <c r="B792" s="49"/>
      <c r="C792" s="49"/>
      <c r="D792" s="49">
        <v>5</v>
      </c>
      <c r="E792" s="49"/>
      <c r="F792" s="49"/>
      <c r="G792" s="49"/>
      <c r="H792" s="772" t="s">
        <v>871</v>
      </c>
      <c r="I792" s="773"/>
      <c r="J792" s="66">
        <f>J793+J794</f>
        <v>17500</v>
      </c>
      <c r="K792" s="66"/>
      <c r="L792" s="56"/>
      <c r="M792" s="66"/>
      <c r="N792" s="66"/>
      <c r="O792" s="66">
        <f>O793+O794+O795+O796</f>
        <v>37086</v>
      </c>
      <c r="P792" s="66">
        <f>P793+P794+P795+P796</f>
        <v>37237</v>
      </c>
      <c r="Q792" s="66">
        <f>Q793+Q794+Q795+Q796</f>
        <v>47759</v>
      </c>
      <c r="R792" s="474">
        <f>R793+R794+R795+R796</f>
        <v>29798</v>
      </c>
      <c r="S792" s="503">
        <f t="shared" si="50"/>
        <v>62.392428652191214</v>
      </c>
    </row>
    <row r="793" spans="1:19" ht="12.75" customHeight="1">
      <c r="A793" s="49"/>
      <c r="B793" s="49"/>
      <c r="C793" s="49"/>
      <c r="D793" s="16"/>
      <c r="E793" s="16">
        <v>1</v>
      </c>
      <c r="F793" s="16"/>
      <c r="G793" s="16"/>
      <c r="H793" s="130"/>
      <c r="I793" s="375" t="s">
        <v>872</v>
      </c>
      <c r="J793" s="66">
        <f>J385</f>
        <v>14498</v>
      </c>
      <c r="K793" s="66"/>
      <c r="L793" s="56"/>
      <c r="M793" s="66"/>
      <c r="N793" s="66"/>
      <c r="O793" s="66">
        <f aca="true" t="shared" si="54" ref="O793:P796">O385</f>
        <v>15336</v>
      </c>
      <c r="P793" s="66">
        <f t="shared" si="54"/>
        <v>15336</v>
      </c>
      <c r="Q793" s="66">
        <f aca="true" t="shared" si="55" ref="Q793:R796">Q385</f>
        <v>22387</v>
      </c>
      <c r="R793" s="474">
        <f t="shared" si="55"/>
        <v>22657</v>
      </c>
      <c r="S793" s="503">
        <f t="shared" si="50"/>
        <v>101.20605708670209</v>
      </c>
    </row>
    <row r="794" spans="1:19" ht="12.75" customHeight="1">
      <c r="A794" s="49"/>
      <c r="B794" s="49"/>
      <c r="C794" s="49"/>
      <c r="D794" s="16"/>
      <c r="E794" s="16">
        <v>2</v>
      </c>
      <c r="F794" s="16"/>
      <c r="G794" s="16"/>
      <c r="H794" s="130"/>
      <c r="I794" s="375" t="s">
        <v>873</v>
      </c>
      <c r="J794" s="66">
        <f>J386</f>
        <v>3002</v>
      </c>
      <c r="K794" s="66"/>
      <c r="L794" s="56"/>
      <c r="M794" s="66"/>
      <c r="N794" s="66"/>
      <c r="O794" s="66">
        <f t="shared" si="54"/>
        <v>3155</v>
      </c>
      <c r="P794" s="66">
        <f t="shared" si="54"/>
        <v>3155</v>
      </c>
      <c r="Q794" s="66">
        <f t="shared" si="55"/>
        <v>3155</v>
      </c>
      <c r="R794" s="474">
        <f t="shared" si="55"/>
        <v>2796</v>
      </c>
      <c r="S794" s="503">
        <f t="shared" si="50"/>
        <v>88.62123613312203</v>
      </c>
    </row>
    <row r="795" spans="1:19" ht="12.75" customHeight="1">
      <c r="A795" s="49"/>
      <c r="B795" s="49"/>
      <c r="C795" s="49"/>
      <c r="D795" s="16"/>
      <c r="E795" s="16"/>
      <c r="F795" s="16"/>
      <c r="G795" s="16"/>
      <c r="H795" s="429"/>
      <c r="I795" s="329" t="s">
        <v>1012</v>
      </c>
      <c r="J795" s="66">
        <v>0</v>
      </c>
      <c r="K795" s="66"/>
      <c r="L795" s="56"/>
      <c r="M795" s="66"/>
      <c r="N795" s="66"/>
      <c r="O795" s="66">
        <f t="shared" si="54"/>
        <v>4683</v>
      </c>
      <c r="P795" s="66">
        <f t="shared" si="54"/>
        <v>4683</v>
      </c>
      <c r="Q795" s="66">
        <f t="shared" si="55"/>
        <v>4683</v>
      </c>
      <c r="R795" s="474">
        <f t="shared" si="55"/>
        <v>4345</v>
      </c>
      <c r="S795" s="503">
        <f t="shared" si="50"/>
        <v>92.78240444159727</v>
      </c>
    </row>
    <row r="796" spans="1:19" ht="12.75" customHeight="1">
      <c r="A796" s="49"/>
      <c r="B796" s="49"/>
      <c r="C796" s="49"/>
      <c r="D796" s="16"/>
      <c r="E796" s="16"/>
      <c r="F796" s="16"/>
      <c r="G796" s="16"/>
      <c r="H796" s="429"/>
      <c r="I796" s="221" t="s">
        <v>1013</v>
      </c>
      <c r="J796" s="66">
        <v>0</v>
      </c>
      <c r="K796" s="66"/>
      <c r="L796" s="56"/>
      <c r="M796" s="66"/>
      <c r="N796" s="66"/>
      <c r="O796" s="66">
        <f t="shared" si="54"/>
        <v>13912</v>
      </c>
      <c r="P796" s="66">
        <f t="shared" si="54"/>
        <v>14063</v>
      </c>
      <c r="Q796" s="66">
        <f t="shared" si="55"/>
        <v>17534</v>
      </c>
      <c r="R796" s="474">
        <f t="shared" si="55"/>
        <v>0</v>
      </c>
      <c r="S796" s="503">
        <f t="shared" si="50"/>
        <v>0</v>
      </c>
    </row>
    <row r="797" spans="1:19" ht="12.75" customHeight="1">
      <c r="A797" s="49"/>
      <c r="B797" s="49"/>
      <c r="C797" s="49"/>
      <c r="D797" s="16">
        <v>6</v>
      </c>
      <c r="E797" s="16"/>
      <c r="F797" s="16"/>
      <c r="G797" s="16"/>
      <c r="H797" s="772" t="s">
        <v>874</v>
      </c>
      <c r="I797" s="773"/>
      <c r="J797" s="66">
        <f>J798</f>
        <v>137696</v>
      </c>
      <c r="K797" s="66"/>
      <c r="L797" s="56"/>
      <c r="M797" s="66"/>
      <c r="N797" s="66"/>
      <c r="O797" s="66">
        <f>O798</f>
        <v>137993</v>
      </c>
      <c r="P797" s="66">
        <f>P798</f>
        <v>141630</v>
      </c>
      <c r="Q797" s="66">
        <f>Q798</f>
        <v>143329</v>
      </c>
      <c r="R797" s="474">
        <f>R798</f>
        <v>131002</v>
      </c>
      <c r="S797" s="503">
        <f t="shared" si="50"/>
        <v>91.39950742696871</v>
      </c>
    </row>
    <row r="798" spans="1:19" ht="12.75" customHeight="1">
      <c r="A798" s="49"/>
      <c r="B798" s="49"/>
      <c r="C798" s="49"/>
      <c r="D798" s="16"/>
      <c r="E798" s="16"/>
      <c r="F798" s="16"/>
      <c r="G798" s="16"/>
      <c r="H798" s="382"/>
      <c r="I798" s="383" t="s">
        <v>875</v>
      </c>
      <c r="J798" s="66">
        <f>J390</f>
        <v>137696</v>
      </c>
      <c r="K798" s="66"/>
      <c r="L798" s="56"/>
      <c r="M798" s="66"/>
      <c r="N798" s="66"/>
      <c r="O798" s="66">
        <f>O390</f>
        <v>137993</v>
      </c>
      <c r="P798" s="66">
        <f>P390</f>
        <v>141630</v>
      </c>
      <c r="Q798" s="66">
        <f>Q390</f>
        <v>143329</v>
      </c>
      <c r="R798" s="474">
        <f>R390</f>
        <v>131002</v>
      </c>
      <c r="S798" s="503">
        <f t="shared" si="50"/>
        <v>91.39950742696871</v>
      </c>
    </row>
    <row r="799" spans="1:19" ht="12.75" customHeight="1">
      <c r="A799" s="45"/>
      <c r="B799" s="45"/>
      <c r="C799" s="45">
        <v>2</v>
      </c>
      <c r="D799" s="45"/>
      <c r="E799" s="45"/>
      <c r="F799" s="45"/>
      <c r="G799" s="45" t="s">
        <v>868</v>
      </c>
      <c r="H799" s="45"/>
      <c r="I799" s="45"/>
      <c r="J799" s="243">
        <f>J800+J801+J804+J805</f>
        <v>14682</v>
      </c>
      <c r="K799" s="66"/>
      <c r="L799" s="56"/>
      <c r="M799" s="66"/>
      <c r="N799" s="66"/>
      <c r="O799" s="243">
        <f>O800+O801+O804+O805+O808</f>
        <v>265675</v>
      </c>
      <c r="P799" s="243">
        <f>P800+P801+P804+P805+P808</f>
        <v>285440</v>
      </c>
      <c r="Q799" s="243">
        <f>Q800+Q801+Q804+Q805+Q808</f>
        <v>327296</v>
      </c>
      <c r="R799" s="479">
        <f>R800+R801+R804+R805+R808</f>
        <v>196570</v>
      </c>
      <c r="S799" s="503">
        <f t="shared" si="50"/>
        <v>60.058784708642946</v>
      </c>
    </row>
    <row r="800" spans="1:19" ht="12.75">
      <c r="A800" s="49"/>
      <c r="B800" s="49"/>
      <c r="C800" s="49"/>
      <c r="D800" s="49">
        <v>1</v>
      </c>
      <c r="E800" s="49"/>
      <c r="F800" s="49"/>
      <c r="G800" s="49"/>
      <c r="H800" s="49" t="s">
        <v>505</v>
      </c>
      <c r="I800" s="49"/>
      <c r="J800" s="66">
        <f>J776+J697+J531+J392</f>
        <v>7052</v>
      </c>
      <c r="K800" s="66"/>
      <c r="L800" s="56"/>
      <c r="M800" s="66"/>
      <c r="N800" s="66"/>
      <c r="O800" s="66">
        <f>O776+O697+O531+O392</f>
        <v>248540</v>
      </c>
      <c r="P800" s="66">
        <f>P776+P697+P531+P392</f>
        <v>261320</v>
      </c>
      <c r="Q800" s="66">
        <f>Q776+Q697+Q531+Q392</f>
        <v>287075</v>
      </c>
      <c r="R800" s="474">
        <f>R776+R697+R531+R392</f>
        <v>185248</v>
      </c>
      <c r="S800" s="503">
        <f t="shared" si="50"/>
        <v>64.52947835931376</v>
      </c>
    </row>
    <row r="801" spans="1:19" ht="12.75">
      <c r="A801" s="49"/>
      <c r="B801" s="49"/>
      <c r="C801" s="49"/>
      <c r="D801" s="49">
        <v>2</v>
      </c>
      <c r="E801" s="49"/>
      <c r="F801" s="49"/>
      <c r="G801" s="49"/>
      <c r="H801" s="49" t="s">
        <v>504</v>
      </c>
      <c r="I801" s="49"/>
      <c r="J801" s="66">
        <f>J777+J698+J393</f>
        <v>4794</v>
      </c>
      <c r="K801" s="66"/>
      <c r="L801" s="56"/>
      <c r="M801" s="66"/>
      <c r="N801" s="66"/>
      <c r="O801" s="66">
        <f>O777+O698+O393</f>
        <v>4794</v>
      </c>
      <c r="P801" s="66">
        <f>P777+P698+P393</f>
        <v>5860</v>
      </c>
      <c r="Q801" s="66">
        <f>Q777+Q698+Q393</f>
        <v>4301</v>
      </c>
      <c r="R801" s="474">
        <f>R777+R698+R393</f>
        <v>1720</v>
      </c>
      <c r="S801" s="503">
        <f t="shared" si="50"/>
        <v>39.99069983724715</v>
      </c>
    </row>
    <row r="802" spans="1:19" s="15" customFormat="1" ht="12.75" hidden="1">
      <c r="A802" s="45"/>
      <c r="B802" s="45"/>
      <c r="C802" s="45"/>
      <c r="D802" s="45"/>
      <c r="E802" s="45"/>
      <c r="F802" s="45"/>
      <c r="G802" s="45"/>
      <c r="H802" s="45"/>
      <c r="I802" s="45"/>
      <c r="J802" s="119"/>
      <c r="K802" s="119"/>
      <c r="L802" s="48"/>
      <c r="M802" s="119"/>
      <c r="N802" s="119"/>
      <c r="O802" s="119"/>
      <c r="P802" s="119"/>
      <c r="Q802" s="119"/>
      <c r="R802" s="483"/>
      <c r="S802" s="503" t="e">
        <f t="shared" si="50"/>
        <v>#DIV/0!</v>
      </c>
    </row>
    <row r="803" spans="1:19" s="15" customFormat="1" ht="12.75" hidden="1">
      <c r="A803" s="49"/>
      <c r="B803" s="49"/>
      <c r="C803" s="49"/>
      <c r="D803" s="49">
        <v>3</v>
      </c>
      <c r="E803" s="49"/>
      <c r="F803" s="49"/>
      <c r="G803" s="49"/>
      <c r="H803" s="772" t="s">
        <v>876</v>
      </c>
      <c r="I803" s="773"/>
      <c r="J803" s="230"/>
      <c r="K803" s="230"/>
      <c r="L803" s="69"/>
      <c r="M803" s="233"/>
      <c r="N803" s="233"/>
      <c r="O803" s="230"/>
      <c r="P803" s="230"/>
      <c r="Q803" s="230"/>
      <c r="R803" s="498"/>
      <c r="S803" s="503" t="e">
        <f t="shared" si="50"/>
        <v>#DIV/0!</v>
      </c>
    </row>
    <row r="804" spans="1:19" s="15" customFormat="1" ht="12.75">
      <c r="A804" s="49"/>
      <c r="B804" s="49"/>
      <c r="C804" s="49"/>
      <c r="D804" s="16">
        <v>3</v>
      </c>
      <c r="E804" s="16"/>
      <c r="F804" s="16"/>
      <c r="G804" s="16"/>
      <c r="H804" s="772" t="s">
        <v>1016</v>
      </c>
      <c r="I804" s="773"/>
      <c r="J804" s="199">
        <v>0</v>
      </c>
      <c r="K804" s="199"/>
      <c r="L804" s="199"/>
      <c r="M804" s="199"/>
      <c r="N804" s="233"/>
      <c r="O804" s="199">
        <f>O394</f>
        <v>3910</v>
      </c>
      <c r="P804" s="199">
        <f>P394</f>
        <v>10895</v>
      </c>
      <c r="Q804" s="199">
        <f>Q394</f>
        <v>10895</v>
      </c>
      <c r="R804" s="481">
        <f>R394</f>
        <v>6985</v>
      </c>
      <c r="S804" s="503">
        <f t="shared" si="50"/>
        <v>64.11197797154658</v>
      </c>
    </row>
    <row r="805" spans="1:19" s="15" customFormat="1" ht="12.75">
      <c r="A805" s="45"/>
      <c r="B805" s="45"/>
      <c r="C805" s="45"/>
      <c r="D805" s="45">
        <v>4</v>
      </c>
      <c r="E805" s="45"/>
      <c r="F805" s="45"/>
      <c r="G805" s="45"/>
      <c r="H805" s="772" t="s">
        <v>874</v>
      </c>
      <c r="I805" s="773"/>
      <c r="J805" s="199">
        <f>J806+J807</f>
        <v>2836</v>
      </c>
      <c r="K805" s="119"/>
      <c r="L805" s="69"/>
      <c r="M805" s="119"/>
      <c r="N805" s="119"/>
      <c r="O805" s="199">
        <f>O806+O807</f>
        <v>4370</v>
      </c>
      <c r="P805" s="199">
        <f>P806+P807</f>
        <v>5291</v>
      </c>
      <c r="Q805" s="199">
        <f>Q806+Q807</f>
        <v>24925</v>
      </c>
      <c r="R805" s="481">
        <f>R806+R807</f>
        <v>2617</v>
      </c>
      <c r="S805" s="503">
        <f t="shared" si="50"/>
        <v>10.49949849548646</v>
      </c>
    </row>
    <row r="806" spans="1:19" s="15" customFormat="1" ht="12.75">
      <c r="A806" s="49"/>
      <c r="B806" s="49"/>
      <c r="C806" s="49"/>
      <c r="D806" s="49"/>
      <c r="E806" s="49">
        <v>1</v>
      </c>
      <c r="F806" s="49"/>
      <c r="G806" s="49"/>
      <c r="H806" s="49"/>
      <c r="I806" s="378" t="s">
        <v>877</v>
      </c>
      <c r="J806" s="244">
        <f>J397</f>
        <v>686</v>
      </c>
      <c r="K806" s="124"/>
      <c r="L806" s="73"/>
      <c r="M806" s="124"/>
      <c r="N806" s="124"/>
      <c r="O806" s="244">
        <f aca="true" t="shared" si="56" ref="O806:P808">O397</f>
        <v>2220</v>
      </c>
      <c r="P806" s="244">
        <f t="shared" si="56"/>
        <v>2220</v>
      </c>
      <c r="Q806" s="244">
        <f aca="true" t="shared" si="57" ref="Q806:R808">Q397</f>
        <v>2220</v>
      </c>
      <c r="R806" s="473">
        <f t="shared" si="57"/>
        <v>1544</v>
      </c>
      <c r="S806" s="503">
        <f t="shared" si="50"/>
        <v>69.54954954954955</v>
      </c>
    </row>
    <row r="807" spans="1:19" s="15" customFormat="1" ht="12.75">
      <c r="A807" s="49"/>
      <c r="B807" s="49"/>
      <c r="C807" s="49"/>
      <c r="D807" s="49"/>
      <c r="E807" s="49">
        <v>2</v>
      </c>
      <c r="F807" s="49"/>
      <c r="G807" s="49"/>
      <c r="H807" s="241"/>
      <c r="I807" s="383" t="s">
        <v>875</v>
      </c>
      <c r="J807" s="66">
        <f>J398</f>
        <v>2150</v>
      </c>
      <c r="K807" s="66"/>
      <c r="L807" s="48"/>
      <c r="M807" s="66"/>
      <c r="N807" s="66"/>
      <c r="O807" s="66">
        <f t="shared" si="56"/>
        <v>2150</v>
      </c>
      <c r="P807" s="66">
        <f t="shared" si="56"/>
        <v>3071</v>
      </c>
      <c r="Q807" s="66">
        <f t="shared" si="57"/>
        <v>22705</v>
      </c>
      <c r="R807" s="474">
        <f t="shared" si="57"/>
        <v>1073</v>
      </c>
      <c r="S807" s="503">
        <f t="shared" si="50"/>
        <v>4.725831314688395</v>
      </c>
    </row>
    <row r="808" spans="1:19" s="15" customFormat="1" ht="12.75">
      <c r="A808" s="49"/>
      <c r="B808" s="49"/>
      <c r="C808" s="49"/>
      <c r="D808" s="49">
        <v>5</v>
      </c>
      <c r="E808" s="49"/>
      <c r="F808" s="49"/>
      <c r="G808" s="49"/>
      <c r="H808" s="46" t="s">
        <v>1013</v>
      </c>
      <c r="I808" s="430"/>
      <c r="J808" s="66">
        <v>0</v>
      </c>
      <c r="K808" s="66"/>
      <c r="L808" s="48"/>
      <c r="M808" s="66"/>
      <c r="N808" s="66"/>
      <c r="O808" s="66">
        <f t="shared" si="56"/>
        <v>4061</v>
      </c>
      <c r="P808" s="66">
        <f t="shared" si="56"/>
        <v>2074</v>
      </c>
      <c r="Q808" s="66">
        <f t="shared" si="57"/>
        <v>100</v>
      </c>
      <c r="R808" s="474">
        <f t="shared" si="57"/>
        <v>0</v>
      </c>
      <c r="S808" s="503">
        <f t="shared" si="50"/>
        <v>0</v>
      </c>
    </row>
    <row r="809" spans="1:19" s="15" customFormat="1" ht="12.75">
      <c r="A809" s="49"/>
      <c r="B809" s="49"/>
      <c r="C809" s="49"/>
      <c r="D809" s="49"/>
      <c r="E809" s="248" t="s">
        <v>878</v>
      </c>
      <c r="F809" s="49"/>
      <c r="G809" s="49"/>
      <c r="H809" s="221"/>
      <c r="I809" s="240"/>
      <c r="J809" s="206">
        <f>J785+J799</f>
        <v>426263</v>
      </c>
      <c r="K809" s="226"/>
      <c r="L809" s="48"/>
      <c r="M809" s="226"/>
      <c r="N809" s="226"/>
      <c r="O809" s="206">
        <f>O785+O799</f>
        <v>710495</v>
      </c>
      <c r="P809" s="206">
        <f>P785+P799</f>
        <v>750635</v>
      </c>
      <c r="Q809" s="206">
        <f>Q785+Q799</f>
        <v>810562</v>
      </c>
      <c r="R809" s="478">
        <f>R785+R799</f>
        <v>615513</v>
      </c>
      <c r="S809" s="503">
        <f t="shared" si="50"/>
        <v>75.93657240285135</v>
      </c>
    </row>
    <row r="810" spans="1:19" s="15" customFormat="1" ht="12.75">
      <c r="A810" s="49"/>
      <c r="B810" s="49"/>
      <c r="C810" s="49"/>
      <c r="D810" s="49"/>
      <c r="E810" s="49"/>
      <c r="F810" s="49"/>
      <c r="G810" s="49"/>
      <c r="H810" s="11"/>
      <c r="I810" s="240"/>
      <c r="J810" s="226"/>
      <c r="K810" s="226"/>
      <c r="L810" s="48"/>
      <c r="M810" s="226"/>
      <c r="N810" s="226"/>
      <c r="O810" s="226"/>
      <c r="P810" s="226"/>
      <c r="Q810" s="226"/>
      <c r="R810" s="482"/>
      <c r="S810" s="503"/>
    </row>
    <row r="811" spans="1:19" s="15" customFormat="1" ht="12.75" hidden="1">
      <c r="A811" s="49"/>
      <c r="B811" s="49"/>
      <c r="C811" s="249"/>
      <c r="D811" s="49"/>
      <c r="E811" s="49"/>
      <c r="F811" s="49"/>
      <c r="G811" s="205"/>
      <c r="H811" s="240"/>
      <c r="I811" s="46"/>
      <c r="J811" s="199"/>
      <c r="K811" s="199"/>
      <c r="L811" s="48"/>
      <c r="M811" s="199"/>
      <c r="N811" s="199"/>
      <c r="O811" s="199"/>
      <c r="P811" s="199"/>
      <c r="Q811" s="199"/>
      <c r="R811" s="481"/>
      <c r="S811" s="503"/>
    </row>
    <row r="812" spans="1:19" s="15" customFormat="1" ht="12.75" hidden="1">
      <c r="A812" s="248"/>
      <c r="B812" s="248"/>
      <c r="C812" s="248"/>
      <c r="D812" s="248"/>
      <c r="F812" s="248"/>
      <c r="G812" s="248"/>
      <c r="H812" s="248"/>
      <c r="I812" s="248"/>
      <c r="J812" s="119"/>
      <c r="K812" s="119"/>
      <c r="L812" s="48"/>
      <c r="M812" s="119"/>
      <c r="N812" s="119"/>
      <c r="O812" s="119"/>
      <c r="P812" s="119"/>
      <c r="Q812" s="119"/>
      <c r="R812" s="483"/>
      <c r="S812" s="503"/>
    </row>
    <row r="813" spans="1:19" s="54" customFormat="1" ht="13.5" hidden="1">
      <c r="A813" s="51"/>
      <c r="B813" s="51"/>
      <c r="C813" s="51"/>
      <c r="D813" s="51"/>
      <c r="E813" s="51"/>
      <c r="F813" s="51"/>
      <c r="G813" s="51"/>
      <c r="H813" s="51"/>
      <c r="I813" s="51"/>
      <c r="J813" s="120"/>
      <c r="K813" s="120"/>
      <c r="L813" s="53"/>
      <c r="M813" s="120"/>
      <c r="N813" s="120"/>
      <c r="O813" s="120"/>
      <c r="P813" s="120"/>
      <c r="Q813" s="120"/>
      <c r="R813" s="480"/>
      <c r="S813" s="503"/>
    </row>
    <row r="814" spans="1:19" ht="12.75">
      <c r="A814" s="46"/>
      <c r="B814" s="46"/>
      <c r="C814" s="46"/>
      <c r="D814" s="46"/>
      <c r="E814" s="45" t="s">
        <v>760</v>
      </c>
      <c r="F814" s="46"/>
      <c r="G814" s="46"/>
      <c r="H814" s="46"/>
      <c r="I814" s="46"/>
      <c r="J814" s="66"/>
      <c r="K814" s="66"/>
      <c r="L814" s="56"/>
      <c r="M814" s="66"/>
      <c r="N814" s="66"/>
      <c r="O814" s="66"/>
      <c r="P814" s="66"/>
      <c r="Q814" s="66"/>
      <c r="R814" s="474"/>
      <c r="S814" s="503"/>
    </row>
    <row r="815" spans="1:19" ht="12.75">
      <c r="A815" s="46"/>
      <c r="B815" s="46"/>
      <c r="C815" s="46"/>
      <c r="D815" s="46"/>
      <c r="E815" s="45"/>
      <c r="F815" s="46"/>
      <c r="G815" s="16" t="s">
        <v>606</v>
      </c>
      <c r="H815" s="11"/>
      <c r="I815" s="11"/>
      <c r="J815" s="57">
        <f>J538</f>
        <v>1</v>
      </c>
      <c r="K815" s="57"/>
      <c r="L815" s="56"/>
      <c r="M815" s="57"/>
      <c r="N815" s="57"/>
      <c r="O815" s="57">
        <f aca="true" t="shared" si="58" ref="O815:Q816">O538</f>
        <v>1</v>
      </c>
      <c r="P815" s="57">
        <f t="shared" si="58"/>
        <v>1</v>
      </c>
      <c r="Q815" s="57">
        <f t="shared" si="58"/>
        <v>1</v>
      </c>
      <c r="R815" s="484">
        <f>R538</f>
        <v>1</v>
      </c>
      <c r="S815" s="503">
        <f t="shared" si="50"/>
        <v>100</v>
      </c>
    </row>
    <row r="816" spans="1:19" ht="12.75">
      <c r="A816" s="46"/>
      <c r="B816" s="46"/>
      <c r="C816" s="46"/>
      <c r="D816" s="46"/>
      <c r="E816" s="45"/>
      <c r="F816" s="46"/>
      <c r="G816" s="16" t="s">
        <v>607</v>
      </c>
      <c r="H816" s="46"/>
      <c r="I816" s="46"/>
      <c r="J816" s="57">
        <f>J539</f>
        <v>1</v>
      </c>
      <c r="K816" s="57"/>
      <c r="L816" s="56"/>
      <c r="M816" s="57"/>
      <c r="N816" s="57"/>
      <c r="O816" s="57">
        <f t="shared" si="58"/>
        <v>1</v>
      </c>
      <c r="P816" s="57">
        <f t="shared" si="58"/>
        <v>1</v>
      </c>
      <c r="Q816" s="57">
        <f t="shared" si="58"/>
        <v>1</v>
      </c>
      <c r="R816" s="484">
        <f>R539</f>
        <v>1</v>
      </c>
      <c r="S816" s="503">
        <f t="shared" si="50"/>
        <v>100</v>
      </c>
    </row>
    <row r="817" spans="1:19" s="54" customFormat="1" ht="13.5">
      <c r="A817" s="45"/>
      <c r="B817" s="45"/>
      <c r="C817" s="45"/>
      <c r="D817" s="45"/>
      <c r="E817" s="45"/>
      <c r="F817" s="45"/>
      <c r="G817" s="46" t="s">
        <v>608</v>
      </c>
      <c r="H817" s="46"/>
      <c r="I817" s="46"/>
      <c r="J817" s="57">
        <v>7</v>
      </c>
      <c r="K817" s="57"/>
      <c r="L817" s="53"/>
      <c r="M817" s="57"/>
      <c r="N817" s="57"/>
      <c r="O817" s="57">
        <v>7</v>
      </c>
      <c r="P817" s="57">
        <v>7</v>
      </c>
      <c r="Q817" s="57">
        <v>7</v>
      </c>
      <c r="R817" s="484">
        <v>7</v>
      </c>
      <c r="S817" s="503">
        <f t="shared" si="50"/>
        <v>100</v>
      </c>
    </row>
    <row r="818" spans="1:19" ht="12.75">
      <c r="A818" s="45"/>
      <c r="B818" s="45"/>
      <c r="C818" s="45"/>
      <c r="D818" s="45"/>
      <c r="E818" s="45"/>
      <c r="F818" s="45"/>
      <c r="G818" s="46" t="s">
        <v>609</v>
      </c>
      <c r="H818" s="46"/>
      <c r="I818" s="46"/>
      <c r="J818" s="231">
        <f>J541</f>
        <v>7</v>
      </c>
      <c r="K818" s="231"/>
      <c r="L818" s="56"/>
      <c r="M818" s="231"/>
      <c r="N818" s="231"/>
      <c r="O818" s="231">
        <f aca="true" t="shared" si="59" ref="O818:P820">O541</f>
        <v>7</v>
      </c>
      <c r="P818" s="231">
        <f t="shared" si="59"/>
        <v>7</v>
      </c>
      <c r="Q818" s="231">
        <f aca="true" t="shared" si="60" ref="Q818:R820">Q541</f>
        <v>7</v>
      </c>
      <c r="R818" s="499">
        <f t="shared" si="60"/>
        <v>7</v>
      </c>
      <c r="S818" s="503">
        <f t="shared" si="50"/>
        <v>100</v>
      </c>
    </row>
    <row r="819" spans="1:19" s="54" customFormat="1" ht="13.5">
      <c r="A819" s="46"/>
      <c r="B819" s="46"/>
      <c r="C819" s="46"/>
      <c r="D819" s="46"/>
      <c r="E819" s="46"/>
      <c r="F819" s="46"/>
      <c r="G819" s="46" t="s">
        <v>610</v>
      </c>
      <c r="H819" s="46"/>
      <c r="I819" s="46"/>
      <c r="J819" s="57">
        <f>J542</f>
        <v>10</v>
      </c>
      <c r="K819" s="57"/>
      <c r="L819" s="53"/>
      <c r="M819" s="57"/>
      <c r="N819" s="57"/>
      <c r="O819" s="57">
        <f t="shared" si="59"/>
        <v>10</v>
      </c>
      <c r="P819" s="57">
        <f t="shared" si="59"/>
        <v>10</v>
      </c>
      <c r="Q819" s="57">
        <f t="shared" si="60"/>
        <v>10</v>
      </c>
      <c r="R819" s="484">
        <f t="shared" si="60"/>
        <v>10</v>
      </c>
      <c r="S819" s="503">
        <f t="shared" si="50"/>
        <v>100</v>
      </c>
    </row>
    <row r="820" spans="1:19" ht="12.75">
      <c r="A820" s="46"/>
      <c r="B820" s="46"/>
      <c r="C820" s="46"/>
      <c r="D820" s="46"/>
      <c r="E820" s="46"/>
      <c r="F820" s="46"/>
      <c r="G820" s="46" t="s">
        <v>611</v>
      </c>
      <c r="H820" s="46"/>
      <c r="I820" s="46"/>
      <c r="J820" s="57">
        <f>J543</f>
        <v>10</v>
      </c>
      <c r="K820" s="57"/>
      <c r="L820" s="56"/>
      <c r="M820" s="57"/>
      <c r="N820" s="57"/>
      <c r="O820" s="57">
        <f t="shared" si="59"/>
        <v>10</v>
      </c>
      <c r="P820" s="57">
        <f t="shared" si="59"/>
        <v>10</v>
      </c>
      <c r="Q820" s="57">
        <f t="shared" si="60"/>
        <v>10</v>
      </c>
      <c r="R820" s="484">
        <f t="shared" si="60"/>
        <v>10</v>
      </c>
      <c r="S820" s="503">
        <f t="shared" si="50"/>
        <v>100</v>
      </c>
    </row>
    <row r="821" spans="1:19" ht="12.75" customHeight="1">
      <c r="A821" s="46"/>
      <c r="B821" s="46"/>
      <c r="C821" s="46"/>
      <c r="D821" s="46"/>
      <c r="E821" s="46"/>
      <c r="F821" s="46"/>
      <c r="G821" s="46" t="s">
        <v>625</v>
      </c>
      <c r="H821" s="46"/>
      <c r="I821" s="46"/>
      <c r="J821" s="57">
        <f>J409+J544+J781</f>
        <v>6</v>
      </c>
      <c r="K821" s="57"/>
      <c r="L821" s="56"/>
      <c r="M821" s="57"/>
      <c r="N821" s="57"/>
      <c r="O821" s="57">
        <f>O409+O544+O781</f>
        <v>6</v>
      </c>
      <c r="P821" s="57">
        <f>P409+P544+P781</f>
        <v>6</v>
      </c>
      <c r="Q821" s="57">
        <f>Q409+Q544+Q781</f>
        <v>6</v>
      </c>
      <c r="R821" s="484">
        <f>R409+R544+R781</f>
        <v>6</v>
      </c>
      <c r="S821" s="503">
        <f t="shared" si="50"/>
        <v>100</v>
      </c>
    </row>
    <row r="822" spans="1:19" ht="12.75" customHeight="1">
      <c r="A822" s="46"/>
      <c r="B822" s="46"/>
      <c r="C822" s="46"/>
      <c r="D822" s="46"/>
      <c r="E822" s="46"/>
      <c r="F822" s="46"/>
      <c r="G822" s="46" t="s">
        <v>626</v>
      </c>
      <c r="H822" s="46"/>
      <c r="I822" s="46"/>
      <c r="J822" s="57">
        <f>J545+J410+J782</f>
        <v>6</v>
      </c>
      <c r="K822" s="57"/>
      <c r="L822" s="56"/>
      <c r="M822" s="57"/>
      <c r="N822" s="57"/>
      <c r="O822" s="57">
        <f>O545+O410+O782</f>
        <v>6</v>
      </c>
      <c r="P822" s="57">
        <f>P545+P410+P782</f>
        <v>6</v>
      </c>
      <c r="Q822" s="57">
        <f>Q545+Q410+Q782</f>
        <v>6</v>
      </c>
      <c r="R822" s="484">
        <f>R545+R410+R782</f>
        <v>6</v>
      </c>
      <c r="S822" s="503">
        <f t="shared" si="50"/>
        <v>100</v>
      </c>
    </row>
    <row r="823" spans="1:19" ht="12.75">
      <c r="A823" s="46"/>
      <c r="B823" s="46"/>
      <c r="C823" s="46"/>
      <c r="D823" s="46"/>
      <c r="E823" s="46"/>
      <c r="F823" s="46"/>
      <c r="G823" s="46" t="s">
        <v>619</v>
      </c>
      <c r="H823" s="46"/>
      <c r="I823" s="46"/>
      <c r="J823" s="57">
        <f>J779+J700+J413</f>
        <v>24.1</v>
      </c>
      <c r="K823" s="57"/>
      <c r="L823" s="56"/>
      <c r="M823" s="57"/>
      <c r="N823" s="57"/>
      <c r="O823" s="57">
        <f aca="true" t="shared" si="61" ref="O823:R824">O779+O700+O413</f>
        <v>24.1</v>
      </c>
      <c r="P823" s="57">
        <f t="shared" si="61"/>
        <v>24.1</v>
      </c>
      <c r="Q823" s="57">
        <f t="shared" si="61"/>
        <v>24.1</v>
      </c>
      <c r="R823" s="484">
        <f t="shared" si="61"/>
        <v>24.1</v>
      </c>
      <c r="S823" s="503">
        <f t="shared" si="50"/>
        <v>100</v>
      </c>
    </row>
    <row r="824" spans="1:19" ht="12.75" customHeight="1">
      <c r="A824" s="46"/>
      <c r="B824" s="46"/>
      <c r="C824" s="46"/>
      <c r="D824" s="46"/>
      <c r="E824" s="46"/>
      <c r="F824" s="46"/>
      <c r="G824" s="46" t="s">
        <v>620</v>
      </c>
      <c r="H824" s="46"/>
      <c r="I824" s="46"/>
      <c r="J824" s="57">
        <f>J780+J701+J414</f>
        <v>24.1</v>
      </c>
      <c r="K824" s="57"/>
      <c r="L824" s="56"/>
      <c r="M824" s="57"/>
      <c r="N824" s="57"/>
      <c r="O824" s="57">
        <f t="shared" si="61"/>
        <v>24.1</v>
      </c>
      <c r="P824" s="57">
        <f t="shared" si="61"/>
        <v>24.1</v>
      </c>
      <c r="Q824" s="57">
        <f t="shared" si="61"/>
        <v>24.1</v>
      </c>
      <c r="R824" s="484">
        <f t="shared" si="61"/>
        <v>24.1</v>
      </c>
      <c r="S824" s="503">
        <f t="shared" si="50"/>
        <v>100</v>
      </c>
    </row>
    <row r="825" spans="1:19" ht="12.75">
      <c r="A825" s="46"/>
      <c r="B825" s="46"/>
      <c r="C825" s="46"/>
      <c r="D825" s="46"/>
      <c r="E825" s="46"/>
      <c r="F825" s="46"/>
      <c r="G825" s="46" t="s">
        <v>627</v>
      </c>
      <c r="H825" s="46"/>
      <c r="I825" s="46"/>
      <c r="J825" s="57">
        <f>J411</f>
        <v>54</v>
      </c>
      <c r="K825" s="57"/>
      <c r="L825" s="56"/>
      <c r="M825" s="57"/>
      <c r="N825" s="57"/>
      <c r="O825" s="57">
        <f aca="true" t="shared" si="62" ref="O825:Q826">O411</f>
        <v>54</v>
      </c>
      <c r="P825" s="57">
        <f t="shared" si="62"/>
        <v>54</v>
      </c>
      <c r="Q825" s="57">
        <f t="shared" si="62"/>
        <v>54</v>
      </c>
      <c r="R825" s="484">
        <f>R411</f>
        <v>54</v>
      </c>
      <c r="S825" s="503">
        <f t="shared" si="50"/>
        <v>100</v>
      </c>
    </row>
    <row r="826" spans="1:19" s="15" customFormat="1" ht="12.75">
      <c r="A826" s="46"/>
      <c r="B826" s="46"/>
      <c r="C826" s="46"/>
      <c r="D826" s="46"/>
      <c r="E826" s="46"/>
      <c r="F826" s="46"/>
      <c r="G826" s="46" t="s">
        <v>628</v>
      </c>
      <c r="H826" s="46"/>
      <c r="I826" s="46"/>
      <c r="J826" s="57">
        <f>J412</f>
        <v>54</v>
      </c>
      <c r="K826" s="57"/>
      <c r="L826" s="48"/>
      <c r="M826" s="57"/>
      <c r="N826" s="57"/>
      <c r="O826" s="57">
        <f t="shared" si="62"/>
        <v>54</v>
      </c>
      <c r="P826" s="57">
        <f t="shared" si="62"/>
        <v>54</v>
      </c>
      <c r="Q826" s="57">
        <f t="shared" si="62"/>
        <v>54</v>
      </c>
      <c r="R826" s="484">
        <f>R412</f>
        <v>54</v>
      </c>
      <c r="S826" s="503">
        <f t="shared" si="50"/>
        <v>100</v>
      </c>
    </row>
    <row r="827" spans="1:19" s="15" customFormat="1" ht="12.75" customHeight="1" hidden="1">
      <c r="A827" s="45"/>
      <c r="B827" s="45"/>
      <c r="C827" s="45"/>
      <c r="D827" s="45"/>
      <c r="E827" s="45"/>
      <c r="F827" s="45"/>
      <c r="G827" s="776" t="s">
        <v>629</v>
      </c>
      <c r="H827" s="776"/>
      <c r="I827" s="776"/>
      <c r="J827" s="57"/>
      <c r="K827" s="57"/>
      <c r="L827" s="53"/>
      <c r="M827" s="57"/>
      <c r="N827" s="57"/>
      <c r="S827" s="464" t="e">
        <f t="shared" si="50"/>
        <v>#DIV/0!</v>
      </c>
    </row>
    <row r="828" spans="1:19" s="15" customFormat="1" ht="12.75" customHeight="1" hidden="1">
      <c r="A828" s="11"/>
      <c r="B828" s="11"/>
      <c r="C828" s="11"/>
      <c r="D828" s="11"/>
      <c r="E828" s="11"/>
      <c r="F828" s="11"/>
      <c r="G828" s="777" t="s">
        <v>630</v>
      </c>
      <c r="H828" s="777"/>
      <c r="I828" s="777"/>
      <c r="J828" s="57"/>
      <c r="K828" s="57"/>
      <c r="L828" s="56"/>
      <c r="M828" s="57"/>
      <c r="N828" s="57"/>
      <c r="S828" s="464" t="e">
        <f t="shared" si="50"/>
        <v>#DIV/0!</v>
      </c>
    </row>
    <row r="829" spans="1:12" s="15" customFormat="1" ht="12.75" customHeight="1">
      <c r="A829" s="45"/>
      <c r="B829" s="45"/>
      <c r="C829" s="45"/>
      <c r="D829" s="45"/>
      <c r="E829" s="45"/>
      <c r="F829" s="45"/>
      <c r="G829" s="45"/>
      <c r="H829" s="46"/>
      <c r="I829" s="46"/>
      <c r="J829" s="66"/>
      <c r="K829" s="13"/>
      <c r="L829" s="56">
        <v>500</v>
      </c>
    </row>
    <row r="830" spans="1:12" s="54" customFormat="1" ht="13.5">
      <c r="A830" s="51"/>
      <c r="B830" s="51"/>
      <c r="C830" s="51"/>
      <c r="D830" s="51"/>
      <c r="E830" s="51"/>
      <c r="F830" s="51"/>
      <c r="G830" s="51"/>
      <c r="H830" s="51"/>
      <c r="I830" s="51"/>
      <c r="J830" s="120"/>
      <c r="K830" s="52"/>
      <c r="L830" s="53">
        <f>L831+L833</f>
        <v>300</v>
      </c>
    </row>
    <row r="831" spans="1:12" ht="12.7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66"/>
      <c r="K831" s="17"/>
      <c r="L831" s="56"/>
    </row>
    <row r="832" spans="1:12" ht="12.7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66"/>
      <c r="K832" s="17"/>
      <c r="L832" s="56">
        <v>50</v>
      </c>
    </row>
    <row r="833" spans="1:12" ht="12.75">
      <c r="A833" s="46"/>
      <c r="B833" s="46"/>
      <c r="C833" s="46"/>
      <c r="D833" s="46"/>
      <c r="E833" s="46"/>
      <c r="F833" s="46"/>
      <c r="G833" s="46"/>
      <c r="H833" s="46"/>
      <c r="I833" s="46"/>
      <c r="J833" s="66"/>
      <c r="K833" s="17"/>
      <c r="L833" s="56">
        <v>300</v>
      </c>
    </row>
    <row r="834" spans="1:12" ht="12.75">
      <c r="A834" s="46"/>
      <c r="B834" s="46"/>
      <c r="C834" s="46"/>
      <c r="D834" s="46"/>
      <c r="E834" s="46"/>
      <c r="F834" s="46"/>
      <c r="G834" s="46"/>
      <c r="H834" s="46"/>
      <c r="I834" s="46"/>
      <c r="J834" s="66"/>
      <c r="K834" s="17"/>
      <c r="L834" s="56"/>
    </row>
    <row r="835" spans="1:12" ht="12.75">
      <c r="A835" s="46"/>
      <c r="B835" s="46"/>
      <c r="C835" s="46"/>
      <c r="D835" s="46"/>
      <c r="E835" s="46"/>
      <c r="F835" s="46"/>
      <c r="G835" s="46"/>
      <c r="H835" s="46"/>
      <c r="I835" s="46"/>
      <c r="J835" s="66"/>
      <c r="K835" s="17"/>
      <c r="L835" s="56"/>
    </row>
    <row r="836" spans="1:12" ht="12.75">
      <c r="A836" s="46"/>
      <c r="B836" s="46"/>
      <c r="C836" s="46"/>
      <c r="D836" s="46"/>
      <c r="E836" s="46"/>
      <c r="F836" s="46"/>
      <c r="G836" s="46"/>
      <c r="H836" s="46"/>
      <c r="I836" s="46"/>
      <c r="J836" s="50"/>
      <c r="K836" s="17"/>
      <c r="L836" s="56"/>
    </row>
    <row r="837" spans="1:12" ht="12.75">
      <c r="A837" s="46"/>
      <c r="B837" s="46"/>
      <c r="C837" s="46"/>
      <c r="D837" s="46"/>
      <c r="E837" s="46"/>
      <c r="F837" s="46"/>
      <c r="G837" s="46"/>
      <c r="H837" s="46"/>
      <c r="I837" s="46"/>
      <c r="J837" s="50"/>
      <c r="K837" s="17"/>
      <c r="L837" s="56"/>
    </row>
    <row r="838" spans="1:12" ht="12.75">
      <c r="A838" s="46"/>
      <c r="B838" s="46"/>
      <c r="C838" s="46"/>
      <c r="D838" s="46"/>
      <c r="E838" s="46"/>
      <c r="F838" s="46"/>
      <c r="G838" s="46"/>
      <c r="H838" s="46"/>
      <c r="I838" s="46"/>
      <c r="J838" s="50"/>
      <c r="K838" s="17"/>
      <c r="L838" s="56"/>
    </row>
    <row r="839" spans="1:12" ht="12.75">
      <c r="A839" s="46"/>
      <c r="B839" s="46"/>
      <c r="C839" s="46"/>
      <c r="D839" s="46"/>
      <c r="E839" s="46"/>
      <c r="F839" s="46"/>
      <c r="G839" s="46"/>
      <c r="H839" s="46"/>
      <c r="I839" s="46"/>
      <c r="J839" s="50"/>
      <c r="K839" s="17"/>
      <c r="L839" s="56"/>
    </row>
    <row r="840" spans="1:12" s="15" customFormat="1" ht="12.75">
      <c r="A840" s="45"/>
      <c r="B840" s="45"/>
      <c r="C840" s="45"/>
      <c r="D840" s="45"/>
      <c r="E840" s="45"/>
      <c r="F840" s="45"/>
      <c r="G840" s="45"/>
      <c r="H840" s="45"/>
      <c r="I840" s="45"/>
      <c r="J840" s="47"/>
      <c r="K840" s="13"/>
      <c r="L840" s="48">
        <f>SUM(L830,L819,L817,L813,L827)</f>
        <v>300</v>
      </c>
    </row>
    <row r="841" spans="1:12" s="15" customFormat="1" ht="12.75">
      <c r="A841" s="45"/>
      <c r="B841" s="45"/>
      <c r="C841" s="45"/>
      <c r="D841" s="45"/>
      <c r="E841" s="45"/>
      <c r="F841" s="45"/>
      <c r="G841" s="45"/>
      <c r="H841" s="45"/>
      <c r="I841" s="45"/>
      <c r="J841" s="70"/>
      <c r="K841" s="68"/>
      <c r="L841" s="69">
        <v>11.5</v>
      </c>
    </row>
    <row r="842" spans="1:12" s="15" customFormat="1" ht="12.75">
      <c r="A842" s="45"/>
      <c r="B842" s="45"/>
      <c r="C842" s="45"/>
      <c r="D842" s="45"/>
      <c r="E842" s="45"/>
      <c r="F842" s="45"/>
      <c r="G842" s="45"/>
      <c r="H842" s="45"/>
      <c r="I842" s="45"/>
      <c r="J842" s="70"/>
      <c r="K842" s="68"/>
      <c r="L842" s="69">
        <v>11.5</v>
      </c>
    </row>
    <row r="843" spans="1:12" s="15" customFormat="1" ht="12.75">
      <c r="A843" s="45"/>
      <c r="B843" s="45"/>
      <c r="C843" s="45"/>
      <c r="D843" s="45"/>
      <c r="E843" s="45"/>
      <c r="F843" s="45"/>
      <c r="G843" s="45"/>
      <c r="H843" s="45"/>
      <c r="I843" s="45"/>
      <c r="J843" s="70"/>
      <c r="K843" s="68"/>
      <c r="L843" s="69">
        <v>1</v>
      </c>
    </row>
    <row r="844" spans="1:12" s="15" customFormat="1" ht="12.75">
      <c r="A844" s="45"/>
      <c r="B844" s="45"/>
      <c r="C844" s="45"/>
      <c r="D844" s="45"/>
      <c r="E844" s="45"/>
      <c r="F844" s="45"/>
      <c r="G844" s="45"/>
      <c r="H844" s="45"/>
      <c r="I844" s="45"/>
      <c r="J844" s="70"/>
      <c r="K844" s="68"/>
      <c r="L844" s="69">
        <v>1</v>
      </c>
    </row>
    <row r="845" spans="1:12" s="15" customFormat="1" ht="12.75">
      <c r="A845" s="45"/>
      <c r="B845" s="45"/>
      <c r="C845" s="45"/>
      <c r="D845" s="45"/>
      <c r="E845" s="45"/>
      <c r="F845" s="45"/>
      <c r="G845" s="45"/>
      <c r="H845" s="45"/>
      <c r="I845" s="45"/>
      <c r="J845" s="70"/>
      <c r="K845" s="68"/>
      <c r="L845" s="69"/>
    </row>
    <row r="846" spans="1:12" s="15" customFormat="1" ht="12.75">
      <c r="A846" s="45"/>
      <c r="B846" s="45"/>
      <c r="C846" s="45"/>
      <c r="D846" s="45"/>
      <c r="E846" s="45"/>
      <c r="F846" s="45"/>
      <c r="G846" s="45"/>
      <c r="H846" s="45"/>
      <c r="I846" s="45"/>
      <c r="J846" s="70"/>
      <c r="K846" s="68"/>
      <c r="L846" s="69"/>
    </row>
    <row r="847" spans="1:12" s="15" customFormat="1" ht="12.75">
      <c r="A847" s="45"/>
      <c r="B847" s="45"/>
      <c r="C847" s="45"/>
      <c r="D847" s="45"/>
      <c r="E847" s="45"/>
      <c r="F847" s="45"/>
      <c r="G847" s="45"/>
      <c r="H847" s="45"/>
      <c r="I847" s="45"/>
      <c r="J847" s="70"/>
      <c r="K847" s="68"/>
      <c r="L847" s="69"/>
    </row>
    <row r="848" spans="1:12" s="15" customFormat="1" ht="12.75">
      <c r="A848" s="45"/>
      <c r="B848" s="45"/>
      <c r="C848" s="51"/>
      <c r="D848" s="51"/>
      <c r="E848" s="51"/>
      <c r="F848" s="51"/>
      <c r="G848" s="51"/>
      <c r="H848" s="51"/>
      <c r="I848" s="51"/>
      <c r="J848" s="70"/>
      <c r="K848" s="68"/>
      <c r="L848" s="69"/>
    </row>
    <row r="849" spans="1:12" s="15" customFormat="1" ht="12.75">
      <c r="A849" s="45"/>
      <c r="B849" s="45"/>
      <c r="C849" s="45"/>
      <c r="D849" s="51"/>
      <c r="E849" s="51"/>
      <c r="F849" s="51"/>
      <c r="G849" s="51"/>
      <c r="H849" s="51"/>
      <c r="I849" s="51"/>
      <c r="J849" s="70"/>
      <c r="K849" s="68"/>
      <c r="L849" s="69"/>
    </row>
    <row r="850" spans="1:12" s="15" customFormat="1" ht="12.75">
      <c r="A850" s="45"/>
      <c r="B850" s="45"/>
      <c r="C850" s="45"/>
      <c r="D850" s="51"/>
      <c r="E850" s="51"/>
      <c r="F850" s="51"/>
      <c r="G850" s="51"/>
      <c r="H850" s="51"/>
      <c r="I850" s="51"/>
      <c r="J850" s="70"/>
      <c r="K850" s="68"/>
      <c r="L850" s="69"/>
    </row>
    <row r="851" spans="1:12" s="15" customFormat="1" ht="12.75">
      <c r="A851" s="45"/>
      <c r="B851" s="45"/>
      <c r="C851" s="45"/>
      <c r="D851" s="45"/>
      <c r="E851" s="45"/>
      <c r="F851" s="45"/>
      <c r="G851" s="45"/>
      <c r="H851" s="45"/>
      <c r="I851" s="45"/>
      <c r="J851" s="70"/>
      <c r="K851" s="68"/>
      <c r="L851" s="69"/>
    </row>
    <row r="852" spans="1:12" s="15" customFormat="1" ht="12.75">
      <c r="A852" s="45"/>
      <c r="B852" s="45"/>
      <c r="C852" s="45"/>
      <c r="D852" s="45"/>
      <c r="E852" s="45"/>
      <c r="F852" s="45"/>
      <c r="G852" s="45"/>
      <c r="H852" s="45"/>
      <c r="I852" s="45"/>
      <c r="J852" s="70"/>
      <c r="K852" s="68"/>
      <c r="L852" s="69"/>
    </row>
    <row r="853" spans="1:12" s="15" customFormat="1" ht="12.75">
      <c r="A853" s="45"/>
      <c r="B853" s="45"/>
      <c r="C853" s="45"/>
      <c r="D853" s="45"/>
      <c r="E853" s="45"/>
      <c r="F853" s="45"/>
      <c r="G853" s="45"/>
      <c r="H853" s="45"/>
      <c r="I853" s="45"/>
      <c r="J853" s="70"/>
      <c r="K853" s="68"/>
      <c r="L853" s="69"/>
    </row>
    <row r="854" spans="1:12" s="15" customFormat="1" ht="12.75">
      <c r="A854" s="45"/>
      <c r="B854" s="45"/>
      <c r="C854" s="45"/>
      <c r="D854" s="45"/>
      <c r="E854" s="45"/>
      <c r="F854" s="45"/>
      <c r="G854" s="45"/>
      <c r="H854" s="45"/>
      <c r="I854" s="45"/>
      <c r="J854" s="70"/>
      <c r="K854" s="68"/>
      <c r="L854" s="69"/>
    </row>
    <row r="855" spans="1:12" s="15" customFormat="1" ht="12.75">
      <c r="A855" s="74"/>
      <c r="B855" s="74"/>
      <c r="C855" s="74"/>
      <c r="D855" s="74"/>
      <c r="E855" s="74"/>
      <c r="F855" s="74"/>
      <c r="G855" s="74"/>
      <c r="H855" s="74"/>
      <c r="I855" s="74"/>
      <c r="J855" s="71"/>
      <c r="K855" s="72"/>
      <c r="L855" s="73"/>
    </row>
    <row r="856" spans="1:12" s="15" customFormat="1" ht="16.5" customHeight="1">
      <c r="A856" s="45"/>
      <c r="B856" s="45"/>
      <c r="C856" s="45"/>
      <c r="D856" s="45"/>
      <c r="E856" s="45"/>
      <c r="F856" s="75"/>
      <c r="G856" s="75"/>
      <c r="H856" s="75"/>
      <c r="I856" s="75"/>
      <c r="J856" s="47"/>
      <c r="K856" s="13"/>
      <c r="L856" s="76"/>
    </row>
    <row r="857" spans="1:12" s="15" customFormat="1" ht="9.75" customHeight="1">
      <c r="A857" s="45"/>
      <c r="B857" s="45"/>
      <c r="C857" s="45"/>
      <c r="D857" s="45"/>
      <c r="E857" s="45"/>
      <c r="F857" s="77"/>
      <c r="G857" s="77"/>
      <c r="H857" s="77"/>
      <c r="I857" s="77"/>
      <c r="J857" s="47"/>
      <c r="K857" s="13"/>
      <c r="L857" s="78"/>
    </row>
    <row r="858" spans="1:12" s="15" customFormat="1" ht="12.75">
      <c r="A858" s="45"/>
      <c r="B858" s="45"/>
      <c r="C858" s="45"/>
      <c r="D858" s="45"/>
      <c r="E858" s="45"/>
      <c r="F858" s="45"/>
      <c r="G858" s="45"/>
      <c r="H858" s="45"/>
      <c r="I858" s="45"/>
      <c r="J858" s="47"/>
      <c r="K858" s="13"/>
      <c r="L858" s="48"/>
    </row>
    <row r="859" spans="1:12" s="54" customFormat="1" ht="13.5">
      <c r="A859" s="51"/>
      <c r="B859" s="51"/>
      <c r="C859" s="51"/>
      <c r="D859" s="51"/>
      <c r="E859" s="51"/>
      <c r="F859" s="51"/>
      <c r="G859" s="51"/>
      <c r="H859" s="51"/>
      <c r="I859" s="51"/>
      <c r="J859" s="55"/>
      <c r="K859" s="52"/>
      <c r="L859" s="53">
        <v>18129</v>
      </c>
    </row>
    <row r="860" spans="1:12" ht="12.75" customHeight="1">
      <c r="A860" s="46"/>
      <c r="B860" s="46"/>
      <c r="C860" s="46"/>
      <c r="D860" s="46"/>
      <c r="E860" s="46"/>
      <c r="F860" s="46"/>
      <c r="G860" s="46"/>
      <c r="H860" s="46"/>
      <c r="I860" s="46"/>
      <c r="J860" s="50"/>
      <c r="K860" s="17"/>
      <c r="L860" s="56"/>
    </row>
    <row r="861" spans="1:12" ht="12.75" customHeight="1">
      <c r="A861" s="46"/>
      <c r="B861" s="46"/>
      <c r="C861" s="46"/>
      <c r="D861" s="46"/>
      <c r="E861" s="46"/>
      <c r="F861" s="46"/>
      <c r="G861" s="46"/>
      <c r="H861" s="46"/>
      <c r="I861" s="46"/>
      <c r="J861" s="50"/>
      <c r="K861" s="17"/>
      <c r="L861" s="56"/>
    </row>
    <row r="862" spans="1:12" s="54" customFormat="1" ht="13.5">
      <c r="A862" s="51"/>
      <c r="B862" s="51"/>
      <c r="C862" s="51"/>
      <c r="D862" s="51"/>
      <c r="E862" s="51"/>
      <c r="F862" s="51"/>
      <c r="G862" s="51"/>
      <c r="H862" s="51"/>
      <c r="I862" s="51"/>
      <c r="J862" s="55"/>
      <c r="K862" s="52"/>
      <c r="L862" s="53">
        <v>5808</v>
      </c>
    </row>
    <row r="863" spans="1:12" ht="12.75" customHeight="1">
      <c r="A863" s="46"/>
      <c r="B863" s="46"/>
      <c r="C863" s="46"/>
      <c r="D863" s="46"/>
      <c r="E863" s="46"/>
      <c r="F863" s="46"/>
      <c r="G863" s="46"/>
      <c r="H863" s="46"/>
      <c r="I863" s="46"/>
      <c r="J863" s="50"/>
      <c r="K863" s="17"/>
      <c r="L863" s="56"/>
    </row>
    <row r="864" spans="1:12" ht="12.75" customHeight="1">
      <c r="A864" s="46"/>
      <c r="B864" s="46"/>
      <c r="C864" s="46"/>
      <c r="D864" s="46"/>
      <c r="E864" s="46"/>
      <c r="F864" s="46"/>
      <c r="G864" s="46"/>
      <c r="H864" s="46"/>
      <c r="I864" s="46"/>
      <c r="J864" s="50"/>
      <c r="K864" s="17"/>
      <c r="L864" s="56"/>
    </row>
    <row r="865" spans="1:12" s="54" customFormat="1" ht="13.5">
      <c r="A865" s="51"/>
      <c r="B865" s="51"/>
      <c r="C865" s="51"/>
      <c r="D865" s="51"/>
      <c r="E865" s="51"/>
      <c r="F865" s="51"/>
      <c r="G865" s="51"/>
      <c r="H865" s="51"/>
      <c r="I865" s="51"/>
      <c r="J865" s="55"/>
      <c r="K865" s="52"/>
      <c r="L865" s="53">
        <v>15586</v>
      </c>
    </row>
    <row r="866" spans="1:12" ht="12.75">
      <c r="A866" s="46"/>
      <c r="B866" s="46"/>
      <c r="C866" s="46"/>
      <c r="D866" s="46"/>
      <c r="E866" s="46"/>
      <c r="F866" s="46"/>
      <c r="G866" s="46"/>
      <c r="H866" s="46"/>
      <c r="I866" s="46"/>
      <c r="J866" s="50"/>
      <c r="K866" s="17"/>
      <c r="L866" s="56">
        <v>650</v>
      </c>
    </row>
    <row r="867" spans="1:12" ht="12.75">
      <c r="A867" s="46"/>
      <c r="B867" s="46"/>
      <c r="C867" s="46"/>
      <c r="D867" s="46"/>
      <c r="E867" s="46"/>
      <c r="F867" s="46"/>
      <c r="G867" s="46"/>
      <c r="H867" s="46"/>
      <c r="I867" s="46"/>
      <c r="J867" s="50"/>
      <c r="K867" s="17"/>
      <c r="L867" s="56">
        <v>6542</v>
      </c>
    </row>
    <row r="868" spans="1:12" ht="12.75">
      <c r="A868" s="46"/>
      <c r="B868" s="46"/>
      <c r="C868" s="46"/>
      <c r="D868" s="46"/>
      <c r="E868" s="46"/>
      <c r="F868" s="46"/>
      <c r="G868" s="46"/>
      <c r="H868" s="46"/>
      <c r="I868" s="46"/>
      <c r="J868" s="50"/>
      <c r="K868" s="17"/>
      <c r="L868" s="56">
        <v>1500</v>
      </c>
    </row>
    <row r="869" spans="1:12" ht="12.75" customHeight="1">
      <c r="A869" s="46"/>
      <c r="B869" s="46"/>
      <c r="C869" s="46"/>
      <c r="D869" s="46"/>
      <c r="E869" s="46"/>
      <c r="F869" s="46"/>
      <c r="G869" s="46"/>
      <c r="H869" s="46"/>
      <c r="I869" s="46"/>
      <c r="J869" s="50"/>
      <c r="K869" s="17"/>
      <c r="L869" s="56"/>
    </row>
    <row r="870" spans="1:12" ht="12.75">
      <c r="A870" s="46"/>
      <c r="B870" s="46"/>
      <c r="C870" s="46"/>
      <c r="D870" s="46"/>
      <c r="E870" s="46"/>
      <c r="F870" s="46"/>
      <c r="G870" s="46"/>
      <c r="H870" s="46"/>
      <c r="I870" s="46"/>
      <c r="J870" s="50"/>
      <c r="K870" s="17"/>
      <c r="L870" s="56">
        <v>1000</v>
      </c>
    </row>
    <row r="871" spans="1:12" ht="12.75" customHeight="1">
      <c r="A871" s="46"/>
      <c r="B871" s="46"/>
      <c r="C871" s="46"/>
      <c r="D871" s="46"/>
      <c r="E871" s="46"/>
      <c r="F871" s="46"/>
      <c r="G871" s="46"/>
      <c r="H871" s="46"/>
      <c r="I871" s="79"/>
      <c r="J871" s="50"/>
      <c r="K871" s="17"/>
      <c r="L871" s="56"/>
    </row>
    <row r="872" spans="1:12" ht="12.75">
      <c r="A872" s="46"/>
      <c r="B872" s="46"/>
      <c r="C872" s="45"/>
      <c r="D872" s="45"/>
      <c r="E872" s="45"/>
      <c r="F872" s="45"/>
      <c r="G872" s="45"/>
      <c r="H872" s="45"/>
      <c r="I872" s="45"/>
      <c r="J872" s="50"/>
      <c r="K872" s="17"/>
      <c r="L872" s="56"/>
    </row>
    <row r="873" spans="1:12" ht="12.75" customHeight="1">
      <c r="A873" s="46"/>
      <c r="B873" s="46"/>
      <c r="C873" s="45"/>
      <c r="D873" s="49"/>
      <c r="E873" s="45"/>
      <c r="F873" s="45"/>
      <c r="G873" s="45"/>
      <c r="H873" s="49"/>
      <c r="I873" s="45"/>
      <c r="J873" s="62"/>
      <c r="K873" s="17"/>
      <c r="L873" s="58">
        <f>L874</f>
        <v>0</v>
      </c>
    </row>
    <row r="874" spans="1:12" ht="12.75" customHeight="1">
      <c r="A874" s="46"/>
      <c r="B874" s="46"/>
      <c r="C874" s="45"/>
      <c r="D874" s="45"/>
      <c r="E874" s="45"/>
      <c r="F874" s="45"/>
      <c r="G874" s="45"/>
      <c r="H874" s="46"/>
      <c r="I874" s="46"/>
      <c r="J874" s="50"/>
      <c r="K874" s="17"/>
      <c r="L874" s="56"/>
    </row>
    <row r="875" spans="1:12" ht="12.75">
      <c r="A875" s="46"/>
      <c r="B875" s="46"/>
      <c r="C875" s="46"/>
      <c r="D875" s="51"/>
      <c r="E875" s="51"/>
      <c r="F875" s="51"/>
      <c r="G875" s="51"/>
      <c r="H875" s="51"/>
      <c r="I875" s="51"/>
      <c r="J875" s="55"/>
      <c r="K875" s="17"/>
      <c r="L875" s="53">
        <f>SUM(L876:L878)</f>
        <v>0</v>
      </c>
    </row>
    <row r="876" spans="1:12" ht="12.75">
      <c r="A876" s="46"/>
      <c r="B876" s="46"/>
      <c r="C876" s="46"/>
      <c r="D876" s="46"/>
      <c r="E876" s="46"/>
      <c r="F876" s="46"/>
      <c r="G876" s="46"/>
      <c r="H876" s="46"/>
      <c r="I876" s="46"/>
      <c r="J876" s="50"/>
      <c r="K876" s="17"/>
      <c r="L876" s="56"/>
    </row>
    <row r="877" spans="1:12" ht="12.75" customHeight="1">
      <c r="A877" s="46"/>
      <c r="B877" s="46"/>
      <c r="C877" s="46"/>
      <c r="D877" s="46"/>
      <c r="E877" s="46"/>
      <c r="F877" s="46"/>
      <c r="G877" s="46"/>
      <c r="H877" s="46"/>
      <c r="I877" s="46"/>
      <c r="J877" s="50"/>
      <c r="K877" s="17"/>
      <c r="L877" s="56"/>
    </row>
    <row r="878" spans="1:12" ht="12.75" customHeight="1">
      <c r="A878" s="46"/>
      <c r="B878" s="46"/>
      <c r="C878" s="46"/>
      <c r="D878" s="46"/>
      <c r="E878" s="46"/>
      <c r="F878" s="46"/>
      <c r="G878" s="46"/>
      <c r="H878" s="46"/>
      <c r="I878" s="46"/>
      <c r="J878" s="50"/>
      <c r="K878" s="17"/>
      <c r="L878" s="56"/>
    </row>
    <row r="879" spans="1:12" s="15" customFormat="1" ht="12.75">
      <c r="A879" s="45"/>
      <c r="B879" s="45"/>
      <c r="C879" s="45"/>
      <c r="D879" s="45"/>
      <c r="E879" s="45"/>
      <c r="F879" s="45"/>
      <c r="G879" s="45"/>
      <c r="H879" s="45"/>
      <c r="I879" s="45"/>
      <c r="J879" s="47"/>
      <c r="K879" s="13"/>
      <c r="L879" s="48">
        <f>SUM(L873,L875,L859,L862,L865)</f>
        <v>39523</v>
      </c>
    </row>
    <row r="880" spans="1:12" s="15" customFormat="1" ht="15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70"/>
      <c r="K880" s="68"/>
      <c r="L880" s="69">
        <v>6</v>
      </c>
    </row>
    <row r="881" spans="1:12" s="15" customFormat="1" ht="12.75">
      <c r="A881" s="45"/>
      <c r="B881" s="45"/>
      <c r="C881" s="45"/>
      <c r="D881" s="45"/>
      <c r="E881" s="45"/>
      <c r="F881" s="45"/>
      <c r="G881" s="45"/>
      <c r="H881" s="45"/>
      <c r="I881" s="45"/>
      <c r="J881" s="70"/>
      <c r="K881" s="68"/>
      <c r="L881" s="69">
        <v>6</v>
      </c>
    </row>
    <row r="882" spans="1:12" s="15" customFormat="1" ht="12.75">
      <c r="A882" s="45"/>
      <c r="B882" s="45"/>
      <c r="C882" s="45"/>
      <c r="D882" s="45"/>
      <c r="E882" s="45"/>
      <c r="F882" s="45"/>
      <c r="G882" s="45"/>
      <c r="H882" s="45"/>
      <c r="I882" s="45"/>
      <c r="J882" s="70"/>
      <c r="K882" s="68"/>
      <c r="L882" s="69">
        <v>1</v>
      </c>
    </row>
    <row r="883" spans="1:12" s="15" customFormat="1" ht="12.75">
      <c r="A883" s="45"/>
      <c r="B883" s="45"/>
      <c r="C883" s="45"/>
      <c r="D883" s="45"/>
      <c r="E883" s="45"/>
      <c r="F883" s="45"/>
      <c r="G883" s="45"/>
      <c r="H883" s="45"/>
      <c r="I883" s="45"/>
      <c r="J883" s="70"/>
      <c r="K883" s="68"/>
      <c r="L883" s="69">
        <v>1</v>
      </c>
    </row>
    <row r="884" spans="1:12" s="15" customFormat="1" ht="12.75">
      <c r="A884" s="45"/>
      <c r="B884" s="45"/>
      <c r="C884" s="45"/>
      <c r="D884" s="45"/>
      <c r="E884" s="45"/>
      <c r="F884" s="45"/>
      <c r="G884" s="45"/>
      <c r="H884" s="45"/>
      <c r="I884" s="45"/>
      <c r="J884" s="70"/>
      <c r="K884" s="68"/>
      <c r="L884" s="69">
        <v>9.8</v>
      </c>
    </row>
    <row r="885" spans="1:12" s="15" customFormat="1" ht="12.75">
      <c r="A885" s="45"/>
      <c r="B885" s="45"/>
      <c r="C885" s="45"/>
      <c r="D885" s="45"/>
      <c r="E885" s="45"/>
      <c r="F885" s="45"/>
      <c r="G885" s="45"/>
      <c r="H885" s="45"/>
      <c r="I885" s="45"/>
      <c r="J885" s="70"/>
      <c r="K885" s="68"/>
      <c r="L885" s="69">
        <v>9.8</v>
      </c>
    </row>
    <row r="886" spans="1:12" s="15" customFormat="1" ht="12.75">
      <c r="A886" s="45"/>
      <c r="B886" s="45"/>
      <c r="C886" s="45"/>
      <c r="D886" s="45"/>
      <c r="E886" s="45"/>
      <c r="F886" s="45"/>
      <c r="G886" s="45"/>
      <c r="H886" s="45"/>
      <c r="I886" s="45"/>
      <c r="J886" s="70"/>
      <c r="K886" s="68"/>
      <c r="L886" s="69"/>
    </row>
    <row r="887" spans="1:12" s="15" customFormat="1" ht="12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1"/>
      <c r="K887" s="72"/>
      <c r="L887" s="73"/>
    </row>
    <row r="888" spans="1:12" s="15" customFormat="1" ht="12.75">
      <c r="A888" s="82"/>
      <c r="B888" s="83"/>
      <c r="C888" s="83"/>
      <c r="D888" s="83"/>
      <c r="E888" s="83"/>
      <c r="F888" s="83"/>
      <c r="G888" s="83"/>
      <c r="H888" s="83"/>
      <c r="I888" s="83"/>
      <c r="J888" s="84"/>
      <c r="K888" s="14"/>
      <c r="L888" s="48"/>
    </row>
    <row r="889" spans="1:12" s="15" customFormat="1" ht="12.75">
      <c r="A889" s="85"/>
      <c r="B889" s="45"/>
      <c r="C889" s="45"/>
      <c r="D889" s="45"/>
      <c r="E889" s="45"/>
      <c r="F889" s="45"/>
      <c r="G889" s="45"/>
      <c r="H889" s="45"/>
      <c r="I889" s="45"/>
      <c r="J889" s="86"/>
      <c r="K889" s="14"/>
      <c r="L889" s="48"/>
    </row>
    <row r="890" spans="1:12" s="54" customFormat="1" ht="13.5">
      <c r="A890" s="87"/>
      <c r="B890" s="51"/>
      <c r="C890" s="51"/>
      <c r="D890" s="51"/>
      <c r="E890" s="51"/>
      <c r="F890" s="51"/>
      <c r="G890" s="51"/>
      <c r="H890" s="51"/>
      <c r="I890" s="51"/>
      <c r="J890" s="88"/>
      <c r="K890" s="89"/>
      <c r="L890" s="53">
        <v>1803</v>
      </c>
    </row>
    <row r="891" spans="1:12" s="54" customFormat="1" ht="13.5" customHeight="1">
      <c r="A891" s="87"/>
      <c r="B891" s="51"/>
      <c r="C891" s="51"/>
      <c r="D891" s="51"/>
      <c r="E891" s="51"/>
      <c r="F891" s="51"/>
      <c r="G891" s="51"/>
      <c r="H891" s="37"/>
      <c r="I891" s="46"/>
      <c r="J891" s="88"/>
      <c r="K891" s="89"/>
      <c r="L891" s="56">
        <v>378</v>
      </c>
    </row>
    <row r="892" spans="1:12" s="54" customFormat="1" ht="13.5">
      <c r="A892" s="87"/>
      <c r="B892" s="51"/>
      <c r="C892" s="51"/>
      <c r="D892" s="51"/>
      <c r="E892" s="51"/>
      <c r="F892" s="51"/>
      <c r="G892" s="51"/>
      <c r="H892" s="51"/>
      <c r="I892" s="51"/>
      <c r="J892" s="88"/>
      <c r="K892" s="89"/>
      <c r="L892" s="53">
        <v>550</v>
      </c>
    </row>
    <row r="893" spans="1:12" s="54" customFormat="1" ht="13.5" customHeight="1">
      <c r="A893" s="87"/>
      <c r="B893" s="51"/>
      <c r="C893" s="51"/>
      <c r="D893" s="51"/>
      <c r="E893" s="51"/>
      <c r="F893" s="51"/>
      <c r="G893" s="51"/>
      <c r="H893" s="51"/>
      <c r="I893" s="46"/>
      <c r="J893" s="88"/>
      <c r="K893" s="89"/>
      <c r="L893" s="56">
        <v>121</v>
      </c>
    </row>
    <row r="894" spans="1:12" s="54" customFormat="1" ht="13.5">
      <c r="A894" s="87"/>
      <c r="B894" s="51"/>
      <c r="C894" s="51"/>
      <c r="D894" s="51"/>
      <c r="E894" s="51"/>
      <c r="F894" s="51"/>
      <c r="G894" s="51"/>
      <c r="H894" s="51"/>
      <c r="I894" s="51"/>
      <c r="J894" s="88"/>
      <c r="K894" s="89"/>
      <c r="L894" s="53">
        <v>4564</v>
      </c>
    </row>
    <row r="895" spans="1:12" ht="12.75">
      <c r="A895" s="61"/>
      <c r="B895" s="46"/>
      <c r="C895" s="46"/>
      <c r="D895" s="46"/>
      <c r="E895" s="46"/>
      <c r="F895" s="46"/>
      <c r="G895" s="46"/>
      <c r="H895" s="46"/>
      <c r="I895" s="46"/>
      <c r="J895" s="90"/>
      <c r="L895" s="56">
        <v>3914</v>
      </c>
    </row>
    <row r="896" spans="1:12" ht="12.75" customHeight="1">
      <c r="A896" s="61"/>
      <c r="B896" s="46"/>
      <c r="C896" s="46"/>
      <c r="D896" s="46"/>
      <c r="E896" s="46"/>
      <c r="F896" s="46"/>
      <c r="G896" s="46"/>
      <c r="H896" s="46"/>
      <c r="I896" s="46"/>
      <c r="J896" s="90"/>
      <c r="L896" s="56"/>
    </row>
    <row r="897" spans="1:12" ht="12.75" customHeight="1">
      <c r="A897" s="61"/>
      <c r="B897" s="46"/>
      <c r="C897" s="46"/>
      <c r="D897" s="46"/>
      <c r="E897" s="46"/>
      <c r="F897" s="46"/>
      <c r="G897" s="46"/>
      <c r="H897" s="46"/>
      <c r="I897" s="46"/>
      <c r="J897" s="90"/>
      <c r="L897" s="56">
        <v>0</v>
      </c>
    </row>
    <row r="898" spans="1:12" ht="12.75" customHeight="1">
      <c r="A898" s="61"/>
      <c r="B898" s="46"/>
      <c r="C898" s="45"/>
      <c r="D898" s="46"/>
      <c r="E898" s="46"/>
      <c r="F898" s="46"/>
      <c r="G898" s="45"/>
      <c r="H898" s="46"/>
      <c r="I898" s="46"/>
      <c r="J898" s="90"/>
      <c r="L898" s="56"/>
    </row>
    <row r="899" spans="1:12" ht="12.75" customHeight="1">
      <c r="A899" s="61"/>
      <c r="B899" s="46"/>
      <c r="C899" s="46"/>
      <c r="D899" s="49"/>
      <c r="E899" s="46"/>
      <c r="F899" s="46"/>
      <c r="G899" s="46"/>
      <c r="H899" s="49"/>
      <c r="I899" s="46"/>
      <c r="J899" s="91"/>
      <c r="L899" s="58">
        <f>L900</f>
        <v>1500</v>
      </c>
    </row>
    <row r="900" spans="1:12" ht="12.75" customHeight="1">
      <c r="A900" s="61"/>
      <c r="B900" s="46"/>
      <c r="C900" s="46"/>
      <c r="D900" s="46"/>
      <c r="E900" s="46"/>
      <c r="F900" s="46"/>
      <c r="G900" s="46"/>
      <c r="H900" s="46"/>
      <c r="I900" s="46"/>
      <c r="J900" s="90"/>
      <c r="L900" s="56">
        <v>1500</v>
      </c>
    </row>
    <row r="901" spans="1:12" ht="12.75" customHeight="1">
      <c r="A901" s="61"/>
      <c r="B901" s="46"/>
      <c r="C901" s="46"/>
      <c r="D901" s="46"/>
      <c r="E901" s="46"/>
      <c r="F901" s="46"/>
      <c r="G901" s="46"/>
      <c r="H901" s="46"/>
      <c r="I901" s="46"/>
      <c r="J901" s="90"/>
      <c r="L901" s="56"/>
    </row>
    <row r="902" spans="1:12" ht="12.75" customHeight="1">
      <c r="A902" s="61"/>
      <c r="B902" s="46"/>
      <c r="C902" s="46"/>
      <c r="D902" s="46"/>
      <c r="E902" s="46"/>
      <c r="F902" s="46"/>
      <c r="G902" s="46"/>
      <c r="H902" s="46"/>
      <c r="I902" s="46"/>
      <c r="J902" s="90"/>
      <c r="L902" s="56"/>
    </row>
    <row r="903" spans="1:12" ht="12.75" customHeight="1">
      <c r="A903" s="61"/>
      <c r="B903" s="46"/>
      <c r="C903" s="46"/>
      <c r="D903" s="49"/>
      <c r="E903" s="46"/>
      <c r="F903" s="46"/>
      <c r="G903" s="46"/>
      <c r="H903" s="49"/>
      <c r="I903" s="46"/>
      <c r="J903" s="91"/>
      <c r="L903" s="58">
        <f>SUM(L904:L905,L906)</f>
        <v>0</v>
      </c>
    </row>
    <row r="904" spans="1:12" ht="12.75" customHeight="1">
      <c r="A904" s="61"/>
      <c r="B904" s="46"/>
      <c r="C904" s="46"/>
      <c r="D904" s="49"/>
      <c r="E904" s="46"/>
      <c r="F904" s="46"/>
      <c r="G904" s="46"/>
      <c r="H904" s="49"/>
      <c r="I904" s="46"/>
      <c r="J904" s="90"/>
      <c r="L904" s="56"/>
    </row>
    <row r="905" spans="1:12" ht="12.75">
      <c r="A905" s="61"/>
      <c r="B905" s="46"/>
      <c r="C905" s="46"/>
      <c r="D905" s="49"/>
      <c r="E905" s="46"/>
      <c r="F905" s="46"/>
      <c r="G905" s="46"/>
      <c r="H905" s="49"/>
      <c r="I905" s="46"/>
      <c r="J905" s="90"/>
      <c r="L905" s="56"/>
    </row>
    <row r="906" spans="1:12" ht="12.75">
      <c r="A906" s="61"/>
      <c r="B906" s="46"/>
      <c r="C906" s="46"/>
      <c r="D906" s="49"/>
      <c r="E906" s="46"/>
      <c r="F906" s="46"/>
      <c r="G906" s="46"/>
      <c r="H906" s="49"/>
      <c r="I906" s="79"/>
      <c r="J906" s="90"/>
      <c r="L906" s="56"/>
    </row>
    <row r="907" spans="1:12" s="15" customFormat="1" ht="12.75">
      <c r="A907" s="85"/>
      <c r="B907" s="45"/>
      <c r="C907" s="45"/>
      <c r="D907" s="45"/>
      <c r="E907" s="45"/>
      <c r="F907" s="45"/>
      <c r="G907" s="45"/>
      <c r="H907" s="45"/>
      <c r="I907" s="45"/>
      <c r="J907" s="86"/>
      <c r="K907" s="14"/>
      <c r="L907" s="48">
        <f>SUM(L899,L903,L890,L892,L894)</f>
        <v>8417</v>
      </c>
    </row>
    <row r="908" spans="1:12" s="15" customFormat="1" ht="12.75">
      <c r="A908" s="85"/>
      <c r="B908" s="45"/>
      <c r="C908" s="45"/>
      <c r="D908" s="45"/>
      <c r="E908" s="45"/>
      <c r="F908" s="45"/>
      <c r="G908" s="45"/>
      <c r="H908" s="45"/>
      <c r="I908" s="45"/>
      <c r="J908" s="92"/>
      <c r="K908" s="93"/>
      <c r="L908" s="69">
        <v>1</v>
      </c>
    </row>
    <row r="909" spans="1:12" s="15" customFormat="1" ht="12.75">
      <c r="A909" s="85"/>
      <c r="B909" s="45"/>
      <c r="C909" s="45"/>
      <c r="D909" s="45"/>
      <c r="E909" s="45"/>
      <c r="F909" s="45"/>
      <c r="G909" s="45"/>
      <c r="H909" s="45"/>
      <c r="I909" s="45"/>
      <c r="J909" s="92"/>
      <c r="K909" s="93"/>
      <c r="L909" s="69">
        <v>1</v>
      </c>
    </row>
    <row r="910" spans="1:12" s="15" customFormat="1" ht="12.75">
      <c r="A910" s="94"/>
      <c r="B910" s="95"/>
      <c r="C910" s="96"/>
      <c r="D910" s="96"/>
      <c r="E910" s="96"/>
      <c r="F910" s="96"/>
      <c r="G910" s="96"/>
      <c r="H910" s="96"/>
      <c r="I910" s="94"/>
      <c r="J910" s="97"/>
      <c r="K910" s="98"/>
      <c r="L910" s="73"/>
    </row>
    <row r="911" spans="1:12" s="15" customFormat="1" ht="24" customHeight="1">
      <c r="A911" s="85"/>
      <c r="B911" s="45"/>
      <c r="C911" s="45"/>
      <c r="D911" s="45"/>
      <c r="E911" s="45"/>
      <c r="F911" s="775"/>
      <c r="G911" s="775"/>
      <c r="H911" s="775"/>
      <c r="I911" s="775"/>
      <c r="J911" s="86"/>
      <c r="K911" s="14"/>
      <c r="L911" s="48"/>
    </row>
    <row r="912" spans="1:12" s="15" customFormat="1" ht="12.75">
      <c r="A912" s="85"/>
      <c r="B912" s="45"/>
      <c r="C912" s="45"/>
      <c r="D912" s="45"/>
      <c r="E912" s="45"/>
      <c r="F912" s="45"/>
      <c r="G912" s="45"/>
      <c r="H912" s="45"/>
      <c r="I912" s="45"/>
      <c r="J912" s="86"/>
      <c r="K912" s="14"/>
      <c r="L912" s="48"/>
    </row>
    <row r="913" spans="1:12" s="54" customFormat="1" ht="13.5">
      <c r="A913" s="87"/>
      <c r="B913" s="51"/>
      <c r="C913" s="51"/>
      <c r="D913" s="51"/>
      <c r="E913" s="51"/>
      <c r="F913" s="51"/>
      <c r="G913" s="51"/>
      <c r="H913" s="51"/>
      <c r="I913" s="51"/>
      <c r="J913" s="88"/>
      <c r="K913" s="89"/>
      <c r="L913" s="53">
        <v>2677</v>
      </c>
    </row>
    <row r="914" spans="1:12" s="15" customFormat="1" ht="12.75">
      <c r="A914" s="85"/>
      <c r="B914" s="45"/>
      <c r="C914" s="45"/>
      <c r="D914" s="45"/>
      <c r="E914" s="45"/>
      <c r="F914" s="45"/>
      <c r="G914" s="45"/>
      <c r="H914" s="45"/>
      <c r="I914" s="45"/>
      <c r="J914" s="86"/>
      <c r="K914" s="14"/>
      <c r="L914" s="48">
        <f>SUM(L913)</f>
        <v>2677</v>
      </c>
    </row>
    <row r="915" spans="1:12" s="15" customFormat="1" ht="12.75">
      <c r="A915" s="85"/>
      <c r="B915" s="45"/>
      <c r="C915" s="45"/>
      <c r="D915" s="45"/>
      <c r="E915" s="45"/>
      <c r="F915" s="45"/>
      <c r="G915" s="45"/>
      <c r="H915" s="45"/>
      <c r="I915" s="45"/>
      <c r="J915" s="86"/>
      <c r="K915" s="14"/>
      <c r="L915" s="48"/>
    </row>
    <row r="916" spans="1:12" s="15" customFormat="1" ht="12.75">
      <c r="A916" s="85"/>
      <c r="B916" s="45"/>
      <c r="C916" s="45"/>
      <c r="D916" s="45"/>
      <c r="E916" s="45"/>
      <c r="F916" s="45"/>
      <c r="G916" s="45"/>
      <c r="H916" s="45"/>
      <c r="I916" s="45"/>
      <c r="J916" s="86"/>
      <c r="K916" s="14"/>
      <c r="L916" s="48"/>
    </row>
    <row r="917" spans="1:12" s="15" customFormat="1" ht="12.75">
      <c r="A917" s="85"/>
      <c r="B917" s="45"/>
      <c r="C917" s="45"/>
      <c r="D917" s="45"/>
      <c r="E917" s="45"/>
      <c r="F917" s="45"/>
      <c r="G917" s="45"/>
      <c r="H917" s="45"/>
      <c r="I917" s="45"/>
      <c r="J917" s="86"/>
      <c r="K917" s="14"/>
      <c r="L917" s="48"/>
    </row>
    <row r="918" spans="1:12" s="15" customFormat="1" ht="12.75">
      <c r="A918" s="85"/>
      <c r="B918" s="45"/>
      <c r="C918" s="45"/>
      <c r="D918" s="49"/>
      <c r="E918" s="49"/>
      <c r="F918" s="49"/>
      <c r="G918" s="49"/>
      <c r="H918" s="49"/>
      <c r="I918" s="49"/>
      <c r="J918" s="90"/>
      <c r="K918" s="14"/>
      <c r="L918" s="48"/>
    </row>
    <row r="919" spans="1:12" s="15" customFormat="1" ht="12.75">
      <c r="A919" s="85"/>
      <c r="B919" s="45"/>
      <c r="C919" s="45"/>
      <c r="D919" s="51"/>
      <c r="E919" s="51"/>
      <c r="F919" s="51"/>
      <c r="G919" s="51"/>
      <c r="H919" s="51"/>
      <c r="I919" s="51"/>
      <c r="J919" s="90"/>
      <c r="K919" s="14"/>
      <c r="L919" s="48"/>
    </row>
    <row r="920" spans="1:12" s="15" customFormat="1" ht="12.75">
      <c r="A920" s="85"/>
      <c r="B920" s="45"/>
      <c r="C920" s="45"/>
      <c r="D920" s="51"/>
      <c r="E920" s="51"/>
      <c r="F920" s="51"/>
      <c r="G920" s="51"/>
      <c r="H920" s="51"/>
      <c r="I920" s="51"/>
      <c r="J920" s="90"/>
      <c r="K920" s="14"/>
      <c r="L920" s="48"/>
    </row>
    <row r="921" spans="1:12" s="15" customFormat="1" ht="12.75">
      <c r="A921" s="85"/>
      <c r="B921" s="45"/>
      <c r="C921" s="45"/>
      <c r="D921" s="45"/>
      <c r="E921" s="45"/>
      <c r="F921" s="45"/>
      <c r="G921" s="45"/>
      <c r="H921" s="45"/>
      <c r="I921" s="45"/>
      <c r="J921" s="86"/>
      <c r="K921" s="14"/>
      <c r="L921" s="48"/>
    </row>
    <row r="922" spans="1:12" s="15" customFormat="1" ht="12.75">
      <c r="A922" s="85"/>
      <c r="B922" s="45"/>
      <c r="C922" s="45"/>
      <c r="D922" s="45"/>
      <c r="E922" s="45"/>
      <c r="F922" s="45"/>
      <c r="G922" s="45"/>
      <c r="H922" s="45"/>
      <c r="I922" s="45"/>
      <c r="J922" s="86"/>
      <c r="K922" s="14"/>
      <c r="L922" s="48"/>
    </row>
    <row r="923" spans="1:12" s="15" customFormat="1" ht="12.75">
      <c r="A923" s="94"/>
      <c r="B923" s="74"/>
      <c r="C923" s="74"/>
      <c r="D923" s="74"/>
      <c r="E923" s="74"/>
      <c r="F923" s="74"/>
      <c r="G923" s="74"/>
      <c r="H923" s="74"/>
      <c r="I923" s="74"/>
      <c r="J923" s="97"/>
      <c r="K923" s="98"/>
      <c r="L923" s="73"/>
    </row>
    <row r="924" spans="1:12" ht="12.75">
      <c r="A924" s="61"/>
      <c r="B924" s="46"/>
      <c r="C924" s="37"/>
      <c r="D924" s="37"/>
      <c r="E924" s="37"/>
      <c r="F924" s="37"/>
      <c r="G924" s="37"/>
      <c r="H924" s="37"/>
      <c r="I924" s="37"/>
      <c r="J924" s="86"/>
      <c r="K924" s="14"/>
      <c r="L924" s="48"/>
    </row>
    <row r="925" spans="1:12" s="15" customFormat="1" ht="12.75">
      <c r="A925" s="85"/>
      <c r="B925" s="45"/>
      <c r="C925" s="38"/>
      <c r="D925" s="38"/>
      <c r="E925" s="38"/>
      <c r="F925" s="38"/>
      <c r="G925" s="38"/>
      <c r="H925" s="38"/>
      <c r="I925" s="38"/>
      <c r="J925" s="86"/>
      <c r="K925" s="14"/>
      <c r="L925" s="48"/>
    </row>
    <row r="926" spans="1:12" s="101" customFormat="1" ht="12.75">
      <c r="A926" s="99"/>
      <c r="B926" s="49"/>
      <c r="C926" s="100"/>
      <c r="D926" s="100"/>
      <c r="E926" s="100"/>
      <c r="F926" s="100"/>
      <c r="G926" s="100"/>
      <c r="H926" s="100"/>
      <c r="I926" s="100"/>
      <c r="J926" s="91"/>
      <c r="K926" s="19"/>
      <c r="L926" s="58">
        <f>SUM(L890,L859,L813)</f>
        <v>19932</v>
      </c>
    </row>
    <row r="927" spans="1:12" s="101" customFormat="1" ht="12.75">
      <c r="A927" s="99"/>
      <c r="B927" s="49"/>
      <c r="C927" s="100"/>
      <c r="D927" s="100"/>
      <c r="E927" s="100"/>
      <c r="F927" s="100"/>
      <c r="G927" s="100"/>
      <c r="H927" s="100"/>
      <c r="I927" s="100"/>
      <c r="J927" s="91"/>
      <c r="K927" s="19"/>
      <c r="L927" s="58">
        <f>SUM(L892,L862,L817,L383)</f>
        <v>6358</v>
      </c>
    </row>
    <row r="928" spans="1:12" s="101" customFormat="1" ht="12.75">
      <c r="A928" s="99"/>
      <c r="B928" s="49"/>
      <c r="C928" s="100"/>
      <c r="D928" s="100"/>
      <c r="E928" s="100"/>
      <c r="F928" s="100"/>
      <c r="G928" s="100"/>
      <c r="H928" s="100"/>
      <c r="I928" s="100"/>
      <c r="J928" s="91"/>
      <c r="K928" s="19"/>
      <c r="L928" s="58">
        <f>SUM(L894,L865,L819,L913)</f>
        <v>22827</v>
      </c>
    </row>
    <row r="929" spans="1:12" s="101" customFormat="1" ht="12.75">
      <c r="A929" s="99"/>
      <c r="B929" s="49"/>
      <c r="C929" s="100"/>
      <c r="D929" s="100"/>
      <c r="E929" s="100"/>
      <c r="F929" s="100"/>
      <c r="G929" s="100"/>
      <c r="H929" s="100"/>
      <c r="I929" s="100"/>
      <c r="J929" s="91"/>
      <c r="K929" s="19"/>
      <c r="L929" s="58">
        <f>SUM(L384)</f>
        <v>0</v>
      </c>
    </row>
    <row r="930" spans="1:12" s="101" customFormat="1" ht="12.75">
      <c r="A930" s="99"/>
      <c r="B930" s="49"/>
      <c r="C930" s="100"/>
      <c r="D930" s="100"/>
      <c r="E930" s="100"/>
      <c r="F930" s="100"/>
      <c r="G930" s="100"/>
      <c r="H930" s="100"/>
      <c r="I930" s="100"/>
      <c r="J930" s="91"/>
      <c r="K930" s="19"/>
      <c r="L930" s="58">
        <f>SUM(L463)</f>
        <v>0</v>
      </c>
    </row>
    <row r="931" spans="1:12" s="15" customFormat="1" ht="12.75">
      <c r="A931" s="85"/>
      <c r="B931" s="45"/>
      <c r="C931" s="38"/>
      <c r="D931" s="38"/>
      <c r="E931" s="38"/>
      <c r="F931" s="38"/>
      <c r="G931" s="38"/>
      <c r="H931" s="38"/>
      <c r="I931" s="38"/>
      <c r="J931" s="86"/>
      <c r="K931" s="14"/>
      <c r="L931" s="48"/>
    </row>
    <row r="932" spans="1:12" s="15" customFormat="1" ht="12.75">
      <c r="A932" s="85"/>
      <c r="B932" s="45"/>
      <c r="C932" s="38"/>
      <c r="D932" s="38"/>
      <c r="E932" s="38"/>
      <c r="F932" s="38"/>
      <c r="G932" s="38"/>
      <c r="H932" s="38"/>
      <c r="I932" s="38"/>
      <c r="J932" s="91"/>
      <c r="K932" s="14"/>
      <c r="L932" s="58">
        <f>SUM(L827)</f>
        <v>0</v>
      </c>
    </row>
    <row r="933" spans="1:12" s="101" customFormat="1" ht="12.75">
      <c r="A933" s="99"/>
      <c r="B933" s="49"/>
      <c r="C933" s="100"/>
      <c r="D933" s="100"/>
      <c r="E933" s="100"/>
      <c r="F933" s="100"/>
      <c r="G933" s="100"/>
      <c r="H933" s="100"/>
      <c r="I933" s="100"/>
      <c r="J933" s="91"/>
      <c r="K933" s="19"/>
      <c r="L933" s="58">
        <f>SUM(L830,L589,L899)</f>
        <v>1800</v>
      </c>
    </row>
    <row r="934" spans="1:12" s="101" customFormat="1" ht="12.75" hidden="1">
      <c r="A934" s="99"/>
      <c r="B934" s="49"/>
      <c r="C934" s="49"/>
      <c r="D934" s="49"/>
      <c r="E934" s="49"/>
      <c r="F934" s="49"/>
      <c r="G934" s="49"/>
      <c r="H934" s="49"/>
      <c r="I934" s="49"/>
      <c r="J934" s="91"/>
      <c r="K934" s="19"/>
      <c r="L934" s="58">
        <f>SUM(L602)</f>
        <v>0</v>
      </c>
    </row>
    <row r="935" spans="1:12" s="101" customFormat="1" ht="12.75" hidden="1">
      <c r="A935" s="99"/>
      <c r="B935" s="49"/>
      <c r="C935" s="49"/>
      <c r="D935" s="49"/>
      <c r="E935" s="49"/>
      <c r="F935" s="49"/>
      <c r="G935" s="49"/>
      <c r="H935" s="49"/>
      <c r="I935" s="49"/>
      <c r="J935" s="91"/>
      <c r="K935" s="19"/>
      <c r="L935" s="58">
        <f>L713</f>
        <v>0</v>
      </c>
    </row>
    <row r="936" spans="1:12" s="101" customFormat="1" ht="12.75" hidden="1">
      <c r="A936" s="99"/>
      <c r="B936" s="49"/>
      <c r="C936" s="49"/>
      <c r="D936" s="49"/>
      <c r="E936" s="49"/>
      <c r="F936" s="49"/>
      <c r="G936" s="49"/>
      <c r="H936" s="49"/>
      <c r="I936" s="49"/>
      <c r="J936" s="91"/>
      <c r="K936" s="19"/>
      <c r="L936" s="58">
        <f>L714</f>
        <v>0</v>
      </c>
    </row>
    <row r="937" spans="1:12" s="15" customFormat="1" ht="12.75">
      <c r="A937" s="85"/>
      <c r="B937" s="45"/>
      <c r="C937" s="38"/>
      <c r="D937" s="38"/>
      <c r="E937" s="38"/>
      <c r="F937" s="38"/>
      <c r="G937" s="38"/>
      <c r="H937" s="38"/>
      <c r="I937" s="38"/>
      <c r="J937" s="86"/>
      <c r="K937" s="14"/>
      <c r="L937" s="48"/>
    </row>
    <row r="938" spans="1:12" s="101" customFormat="1" ht="12.75">
      <c r="A938" s="99"/>
      <c r="B938" s="49"/>
      <c r="C938" s="100"/>
      <c r="D938" s="100"/>
      <c r="E938" s="100"/>
      <c r="F938" s="100"/>
      <c r="G938" s="100"/>
      <c r="H938" s="100"/>
      <c r="I938" s="100"/>
      <c r="J938" s="91"/>
      <c r="K938" s="19"/>
      <c r="L938" s="58">
        <f>SUM(L716)</f>
        <v>0</v>
      </c>
    </row>
    <row r="939" spans="1:12" s="15" customFormat="1" ht="12.75">
      <c r="A939" s="85"/>
      <c r="B939" s="45"/>
      <c r="C939" s="38"/>
      <c r="D939" s="38"/>
      <c r="E939" s="38"/>
      <c r="F939" s="38"/>
      <c r="G939" s="38"/>
      <c r="H939" s="38"/>
      <c r="I939" s="38"/>
      <c r="J939" s="86"/>
      <c r="K939" s="14"/>
      <c r="L939" s="48"/>
    </row>
    <row r="940" spans="1:12" s="101" customFormat="1" ht="12.75">
      <c r="A940" s="99"/>
      <c r="B940" s="49"/>
      <c r="C940" s="100"/>
      <c r="D940" s="100"/>
      <c r="E940" s="100"/>
      <c r="F940" s="100"/>
      <c r="G940" s="100"/>
      <c r="H940" s="100"/>
      <c r="I940" s="100"/>
      <c r="J940" s="91"/>
      <c r="K940" s="19"/>
      <c r="L940" s="58">
        <f>SUM(L719)</f>
        <v>0</v>
      </c>
    </row>
    <row r="941" spans="1:12" s="101" customFormat="1" ht="12.75">
      <c r="A941" s="99"/>
      <c r="B941" s="49"/>
      <c r="C941" s="100"/>
      <c r="D941" s="100"/>
      <c r="E941" s="100"/>
      <c r="F941" s="100"/>
      <c r="G941" s="100"/>
      <c r="H941" s="100"/>
      <c r="I941" s="100"/>
      <c r="J941" s="91"/>
      <c r="K941" s="19"/>
      <c r="L941" s="58">
        <f>SUM(L722)</f>
        <v>0</v>
      </c>
    </row>
    <row r="942" spans="1:12" ht="12.75">
      <c r="A942" s="61"/>
      <c r="B942" s="46"/>
      <c r="C942" s="37"/>
      <c r="D942" s="37"/>
      <c r="E942" s="37"/>
      <c r="F942" s="37"/>
      <c r="G942" s="37"/>
      <c r="H942" s="37"/>
      <c r="I942" s="37"/>
      <c r="J942" s="86"/>
      <c r="K942" s="14"/>
      <c r="L942" s="48">
        <f>SUM(L926:L933,L937:L941,L935,L936)</f>
        <v>50917</v>
      </c>
    </row>
    <row r="943" spans="1:12" ht="12.75">
      <c r="A943" s="61"/>
      <c r="B943" s="46"/>
      <c r="C943" s="37"/>
      <c r="D943" s="37"/>
      <c r="E943" s="37"/>
      <c r="F943" s="37"/>
      <c r="G943" s="37"/>
      <c r="H943" s="37"/>
      <c r="I943" s="37"/>
      <c r="J943" s="102"/>
      <c r="K943" s="103"/>
      <c r="L943" s="104">
        <v>14</v>
      </c>
    </row>
    <row r="944" spans="1:12" ht="12.75">
      <c r="A944" s="61"/>
      <c r="B944" s="46"/>
      <c r="C944" s="37"/>
      <c r="D944" s="37"/>
      <c r="E944" s="37"/>
      <c r="F944" s="37"/>
      <c r="G944" s="37"/>
      <c r="H944" s="37"/>
      <c r="I944" s="37"/>
      <c r="J944" s="102"/>
      <c r="K944" s="103"/>
      <c r="L944" s="104">
        <v>14</v>
      </c>
    </row>
    <row r="945" spans="1:12" ht="12.75">
      <c r="A945" s="61"/>
      <c r="B945" s="46"/>
      <c r="C945" s="37"/>
      <c r="D945" s="37"/>
      <c r="E945" s="37"/>
      <c r="F945" s="37"/>
      <c r="G945" s="37"/>
      <c r="H945" s="37"/>
      <c r="I945" s="37"/>
      <c r="J945" s="102"/>
      <c r="K945" s="103"/>
      <c r="L945" s="104">
        <v>11.5</v>
      </c>
    </row>
    <row r="946" spans="1:12" ht="12.75">
      <c r="A946" s="61"/>
      <c r="B946" s="46"/>
      <c r="C946" s="37"/>
      <c r="D946" s="37"/>
      <c r="E946" s="37"/>
      <c r="F946" s="37"/>
      <c r="G946" s="37"/>
      <c r="H946" s="37"/>
      <c r="I946" s="37"/>
      <c r="J946" s="102"/>
      <c r="K946" s="103"/>
      <c r="L946" s="104">
        <v>11.5</v>
      </c>
    </row>
    <row r="947" spans="1:12" ht="12.75">
      <c r="A947" s="61"/>
      <c r="B947" s="46"/>
      <c r="C947" s="37"/>
      <c r="D947" s="37"/>
      <c r="E947" s="37"/>
      <c r="F947" s="37"/>
      <c r="G947" s="37"/>
      <c r="H947" s="37"/>
      <c r="I947" s="37"/>
      <c r="J947" s="102"/>
      <c r="K947" s="103"/>
      <c r="L947" s="104">
        <v>11.8</v>
      </c>
    </row>
    <row r="948" spans="1:12" ht="12.75">
      <c r="A948" s="61"/>
      <c r="B948" s="46"/>
      <c r="C948" s="37"/>
      <c r="D948" s="37"/>
      <c r="E948" s="37"/>
      <c r="F948" s="37"/>
      <c r="G948" s="37"/>
      <c r="H948" s="37"/>
      <c r="I948" s="37"/>
      <c r="J948" s="102"/>
      <c r="K948" s="103"/>
      <c r="L948" s="104">
        <v>11.8</v>
      </c>
    </row>
    <row r="949" spans="1:12" ht="15.75" customHeight="1">
      <c r="A949" s="61"/>
      <c r="B949" s="46"/>
      <c r="C949" s="37"/>
      <c r="D949" s="37"/>
      <c r="E949" s="37"/>
      <c r="F949" s="37"/>
      <c r="G949" s="37"/>
      <c r="H949" s="37"/>
      <c r="I949" s="37"/>
      <c r="J949" s="102"/>
      <c r="K949" s="103"/>
      <c r="L949" s="104">
        <v>6</v>
      </c>
    </row>
    <row r="950" spans="1:12" ht="12.75">
      <c r="A950" s="61"/>
      <c r="B950" s="46"/>
      <c r="C950" s="37"/>
      <c r="D950" s="37"/>
      <c r="E950" s="37"/>
      <c r="F950" s="37"/>
      <c r="G950" s="37"/>
      <c r="H950" s="37"/>
      <c r="I950" s="37"/>
      <c r="J950" s="102"/>
      <c r="K950" s="103"/>
      <c r="L950" s="104">
        <v>6</v>
      </c>
    </row>
    <row r="951" spans="1:12" ht="12.75">
      <c r="A951" s="61"/>
      <c r="B951" s="46"/>
      <c r="C951" s="37"/>
      <c r="D951" s="37"/>
      <c r="E951" s="37"/>
      <c r="F951" s="37"/>
      <c r="G951" s="37"/>
      <c r="H951" s="37"/>
      <c r="I951" s="37"/>
      <c r="J951" s="102"/>
      <c r="K951" s="103"/>
      <c r="L951" s="104">
        <v>1</v>
      </c>
    </row>
    <row r="952" spans="1:12" ht="12.75">
      <c r="A952" s="61"/>
      <c r="B952" s="46"/>
      <c r="C952" s="37"/>
      <c r="D952" s="37"/>
      <c r="E952" s="37"/>
      <c r="F952" s="37"/>
      <c r="G952" s="37"/>
      <c r="H952" s="37"/>
      <c r="I952" s="37"/>
      <c r="J952" s="102"/>
      <c r="K952" s="103"/>
      <c r="L952" s="104">
        <v>1</v>
      </c>
    </row>
    <row r="953" spans="1:12" s="35" customFormat="1" ht="15.75">
      <c r="A953" s="85"/>
      <c r="B953" s="45"/>
      <c r="C953" s="105"/>
      <c r="D953" s="105"/>
      <c r="E953" s="105"/>
      <c r="F953" s="105"/>
      <c r="G953" s="105"/>
      <c r="H953" s="105"/>
      <c r="I953" s="105"/>
      <c r="J953" s="86"/>
      <c r="K953" s="106"/>
      <c r="L953" s="48">
        <f>SUM(L914,L907,L879,L840,L802)</f>
        <v>50917</v>
      </c>
    </row>
    <row r="954" spans="1:12" s="35" customFormat="1" ht="18" customHeight="1">
      <c r="A954" s="94"/>
      <c r="B954" s="74"/>
      <c r="C954" s="74"/>
      <c r="D954" s="74"/>
      <c r="E954" s="74"/>
      <c r="F954" s="74"/>
      <c r="G954" s="74"/>
      <c r="H954" s="74"/>
      <c r="I954" s="74"/>
      <c r="J954" s="97"/>
      <c r="K954" s="107"/>
      <c r="L954" s="73"/>
    </row>
    <row r="955" spans="1:12" s="15" customFormat="1" ht="12.75" hidden="1">
      <c r="A955" s="85"/>
      <c r="B955" s="45"/>
      <c r="C955" s="45"/>
      <c r="D955" s="45"/>
      <c r="E955" s="45"/>
      <c r="F955" s="45"/>
      <c r="G955" s="45"/>
      <c r="H955" s="45"/>
      <c r="I955" s="45"/>
      <c r="J955" s="86"/>
      <c r="K955" s="14"/>
      <c r="L955" s="48"/>
    </row>
    <row r="956" spans="1:12" s="15" customFormat="1" ht="12.75" hidden="1">
      <c r="A956" s="85"/>
      <c r="B956" s="45"/>
      <c r="C956" s="45"/>
      <c r="D956" s="45"/>
      <c r="E956" s="45"/>
      <c r="F956" s="45"/>
      <c r="G956" s="45"/>
      <c r="H956" s="45"/>
      <c r="I956" s="45"/>
      <c r="J956" s="86"/>
      <c r="K956" s="14"/>
      <c r="L956" s="48"/>
    </row>
    <row r="957" spans="1:12" s="54" customFormat="1" ht="13.5" hidden="1">
      <c r="A957" s="87"/>
      <c r="B957" s="51"/>
      <c r="C957" s="51"/>
      <c r="D957" s="51"/>
      <c r="E957" s="51"/>
      <c r="F957" s="51"/>
      <c r="G957" s="51"/>
      <c r="H957" s="51"/>
      <c r="I957" s="51"/>
      <c r="J957" s="88"/>
      <c r="K957" s="89"/>
      <c r="L957" s="53">
        <v>37208</v>
      </c>
    </row>
    <row r="958" spans="1:12" ht="12.75" hidden="1">
      <c r="A958" s="61"/>
      <c r="B958" s="46"/>
      <c r="C958" s="46"/>
      <c r="D958" s="46"/>
      <c r="E958" s="46"/>
      <c r="F958" s="46"/>
      <c r="G958" s="46"/>
      <c r="H958" s="46"/>
      <c r="I958" s="46"/>
      <c r="J958" s="90"/>
      <c r="L958" s="56"/>
    </row>
    <row r="959" spans="1:12" ht="12.75" hidden="1">
      <c r="A959" s="61"/>
      <c r="B959" s="46"/>
      <c r="C959" s="46"/>
      <c r="D959" s="46"/>
      <c r="E959" s="46"/>
      <c r="F959" s="46"/>
      <c r="G959" s="46"/>
      <c r="H959" s="46"/>
      <c r="I959" s="46"/>
      <c r="J959" s="90"/>
      <c r="L959" s="56">
        <v>0</v>
      </c>
    </row>
    <row r="960" spans="1:12" s="54" customFormat="1" ht="13.5" hidden="1">
      <c r="A960" s="87"/>
      <c r="B960" s="51"/>
      <c r="C960" s="51"/>
      <c r="D960" s="51"/>
      <c r="E960" s="51"/>
      <c r="F960" s="51"/>
      <c r="G960" s="51"/>
      <c r="H960" s="51"/>
      <c r="I960" s="51"/>
      <c r="J960" s="88"/>
      <c r="K960" s="89"/>
      <c r="L960" s="53">
        <v>11192</v>
      </c>
    </row>
    <row r="961" spans="1:12" ht="12.75" hidden="1">
      <c r="A961" s="61"/>
      <c r="B961" s="46"/>
      <c r="C961" s="46"/>
      <c r="D961" s="46"/>
      <c r="E961" s="46"/>
      <c r="F961" s="46"/>
      <c r="G961" s="46"/>
      <c r="H961" s="46"/>
      <c r="I961" s="46"/>
      <c r="J961" s="90"/>
      <c r="L961" s="56"/>
    </row>
    <row r="962" spans="1:12" ht="12.75" hidden="1">
      <c r="A962" s="61"/>
      <c r="B962" s="46"/>
      <c r="C962" s="46"/>
      <c r="D962" s="46"/>
      <c r="E962" s="46"/>
      <c r="F962" s="46"/>
      <c r="G962" s="46"/>
      <c r="H962" s="46"/>
      <c r="I962" s="46"/>
      <c r="J962" s="90"/>
      <c r="L962" s="56">
        <v>0</v>
      </c>
    </row>
    <row r="963" spans="1:12" s="54" customFormat="1" ht="13.5" hidden="1">
      <c r="A963" s="87"/>
      <c r="B963" s="51"/>
      <c r="C963" s="51"/>
      <c r="D963" s="51"/>
      <c r="E963" s="51"/>
      <c r="F963" s="51"/>
      <c r="G963" s="51"/>
      <c r="H963" s="51"/>
      <c r="I963" s="51"/>
      <c r="J963" s="88"/>
      <c r="K963" s="89"/>
      <c r="L963" s="53">
        <v>18732</v>
      </c>
    </row>
    <row r="964" spans="1:12" ht="12.75" hidden="1">
      <c r="A964" s="61"/>
      <c r="B964" s="46"/>
      <c r="C964" s="46"/>
      <c r="D964" s="46"/>
      <c r="E964" s="46"/>
      <c r="F964" s="46"/>
      <c r="G964" s="46"/>
      <c r="H964" s="46"/>
      <c r="I964" s="46"/>
      <c r="J964" s="90"/>
      <c r="L964" s="56">
        <v>4515</v>
      </c>
    </row>
    <row r="965" spans="1:12" ht="12.75" hidden="1">
      <c r="A965" s="61"/>
      <c r="B965" s="46"/>
      <c r="C965" s="46"/>
      <c r="D965" s="46"/>
      <c r="E965" s="46"/>
      <c r="F965" s="46"/>
      <c r="G965" s="46"/>
      <c r="H965" s="46"/>
      <c r="I965" s="46"/>
      <c r="J965" s="90"/>
      <c r="L965" s="56">
        <v>8261</v>
      </c>
    </row>
    <row r="966" spans="1:12" ht="12.75" hidden="1">
      <c r="A966" s="61"/>
      <c r="B966" s="46"/>
      <c r="C966" s="46"/>
      <c r="D966" s="46"/>
      <c r="E966" s="46"/>
      <c r="F966" s="46"/>
      <c r="G966" s="46"/>
      <c r="H966" s="46"/>
      <c r="I966" s="46"/>
      <c r="J966" s="90"/>
      <c r="L966" s="56">
        <v>0</v>
      </c>
    </row>
    <row r="967" spans="1:12" ht="12.75" hidden="1">
      <c r="A967" s="61"/>
      <c r="B967" s="46"/>
      <c r="C967" s="45"/>
      <c r="D967" s="46"/>
      <c r="E967" s="46"/>
      <c r="F967" s="46"/>
      <c r="G967" s="45"/>
      <c r="H967" s="46"/>
      <c r="I967" s="46"/>
      <c r="J967" s="90"/>
      <c r="L967" s="56"/>
    </row>
    <row r="968" spans="1:12" ht="12.75" hidden="1">
      <c r="A968" s="61"/>
      <c r="B968" s="46"/>
      <c r="C968" s="46"/>
      <c r="D968" s="51"/>
      <c r="E968" s="46"/>
      <c r="F968" s="46"/>
      <c r="G968" s="46"/>
      <c r="H968" s="51"/>
      <c r="I968" s="46"/>
      <c r="J968" s="88"/>
      <c r="L968" s="53"/>
    </row>
    <row r="969" spans="1:12" ht="12.75" hidden="1">
      <c r="A969" s="61"/>
      <c r="B969" s="46"/>
      <c r="C969" s="46"/>
      <c r="D969" s="46"/>
      <c r="E969" s="46"/>
      <c r="F969" s="46"/>
      <c r="G969" s="46"/>
      <c r="H969" s="46"/>
      <c r="I969" s="46"/>
      <c r="J969" s="90"/>
      <c r="L969" s="56"/>
    </row>
    <row r="970" spans="1:12" ht="12.75" hidden="1">
      <c r="A970" s="61"/>
      <c r="B970" s="46"/>
      <c r="C970" s="46"/>
      <c r="D970" s="46"/>
      <c r="E970" s="46"/>
      <c r="F970" s="46"/>
      <c r="G970" s="46"/>
      <c r="H970" s="46"/>
      <c r="I970" s="46"/>
      <c r="J970" s="90"/>
      <c r="L970" s="56"/>
    </row>
    <row r="971" spans="1:12" ht="12.75" hidden="1">
      <c r="A971" s="61"/>
      <c r="B971" s="46"/>
      <c r="C971" s="46"/>
      <c r="D971" s="46"/>
      <c r="E971" s="46"/>
      <c r="F971" s="46"/>
      <c r="G971" s="46"/>
      <c r="H971" s="46"/>
      <c r="I971" s="79"/>
      <c r="J971" s="90"/>
      <c r="L971" s="56"/>
    </row>
    <row r="972" spans="1:12" ht="12.75" hidden="1">
      <c r="A972" s="61"/>
      <c r="B972" s="46"/>
      <c r="C972" s="46"/>
      <c r="D972" s="46"/>
      <c r="E972" s="46"/>
      <c r="F972" s="46"/>
      <c r="G972" s="46"/>
      <c r="H972" s="46"/>
      <c r="I972" s="46"/>
      <c r="J972" s="90"/>
      <c r="L972" s="56"/>
    </row>
    <row r="973" spans="1:12" ht="12.75" hidden="1">
      <c r="A973" s="61"/>
      <c r="B973" s="46"/>
      <c r="C973" s="46"/>
      <c r="D973" s="46"/>
      <c r="E973" s="46"/>
      <c r="F973" s="46"/>
      <c r="G973" s="46"/>
      <c r="H973" s="46"/>
      <c r="I973" s="46"/>
      <c r="J973" s="90"/>
      <c r="L973" s="56"/>
    </row>
    <row r="974" spans="1:12" ht="12.75" hidden="1">
      <c r="A974" s="61"/>
      <c r="B974" s="46"/>
      <c r="C974" s="46"/>
      <c r="D974" s="51"/>
      <c r="E974" s="46"/>
      <c r="F974" s="46"/>
      <c r="G974" s="46"/>
      <c r="H974" s="51"/>
      <c r="I974" s="46"/>
      <c r="J974" s="88"/>
      <c r="L974" s="53"/>
    </row>
    <row r="975" spans="1:12" ht="12.75" hidden="1">
      <c r="A975" s="61"/>
      <c r="B975" s="46"/>
      <c r="C975" s="46"/>
      <c r="D975" s="51"/>
      <c r="E975" s="46"/>
      <c r="F975" s="46"/>
      <c r="G975" s="46"/>
      <c r="H975" s="46"/>
      <c r="I975" s="46"/>
      <c r="J975" s="90"/>
      <c r="L975" s="56"/>
    </row>
    <row r="976" spans="1:12" ht="12.75" hidden="1">
      <c r="A976" s="61"/>
      <c r="B976" s="46"/>
      <c r="C976" s="46"/>
      <c r="D976" s="51"/>
      <c r="E976" s="46"/>
      <c r="F976" s="46"/>
      <c r="G976" s="46"/>
      <c r="H976" s="46"/>
      <c r="I976" s="65"/>
      <c r="J976" s="90"/>
      <c r="L976" s="56"/>
    </row>
    <row r="977" spans="1:12" ht="12.75" hidden="1">
      <c r="A977" s="61"/>
      <c r="B977" s="46"/>
      <c r="C977" s="46"/>
      <c r="D977" s="51"/>
      <c r="E977" s="46"/>
      <c r="F977" s="46"/>
      <c r="G977" s="46"/>
      <c r="H977" s="49"/>
      <c r="I977" s="46"/>
      <c r="J977" s="91"/>
      <c r="L977" s="58"/>
    </row>
    <row r="978" spans="1:12" ht="12.75" hidden="1">
      <c r="A978" s="61"/>
      <c r="B978" s="46"/>
      <c r="C978" s="46"/>
      <c r="D978" s="51"/>
      <c r="E978" s="46"/>
      <c r="F978" s="46"/>
      <c r="G978" s="46"/>
      <c r="H978" s="46"/>
      <c r="I978" s="79"/>
      <c r="J978" s="90"/>
      <c r="L978" s="56"/>
    </row>
    <row r="979" spans="1:12" ht="12.75" hidden="1">
      <c r="A979" s="61"/>
      <c r="B979" s="46"/>
      <c r="C979" s="46"/>
      <c r="D979" s="51"/>
      <c r="E979" s="46"/>
      <c r="F979" s="46"/>
      <c r="G979" s="46"/>
      <c r="H979" s="46"/>
      <c r="I979" s="46"/>
      <c r="J979" s="90"/>
      <c r="L979" s="56"/>
    </row>
    <row r="980" spans="1:12" s="15" customFormat="1" ht="12.75" hidden="1">
      <c r="A980" s="85"/>
      <c r="B980" s="45"/>
      <c r="C980" s="45"/>
      <c r="D980" s="45"/>
      <c r="E980" s="45"/>
      <c r="F980" s="45"/>
      <c r="G980" s="45"/>
      <c r="H980" s="45"/>
      <c r="I980" s="45"/>
      <c r="J980" s="86"/>
      <c r="K980" s="14"/>
      <c r="L980" s="48">
        <f>SUM(L963,L960,L957,L968,L977)</f>
        <v>67132</v>
      </c>
    </row>
    <row r="981" spans="1:12" s="15" customFormat="1" ht="12.75" hidden="1">
      <c r="A981" s="85"/>
      <c r="B981" s="45"/>
      <c r="C981" s="45"/>
      <c r="D981" s="45"/>
      <c r="E981" s="45"/>
      <c r="F981" s="45"/>
      <c r="G981" s="45"/>
      <c r="H981" s="45"/>
      <c r="I981" s="45"/>
      <c r="J981" s="92"/>
      <c r="K981" s="93"/>
      <c r="L981" s="69">
        <v>19.8</v>
      </c>
    </row>
    <row r="982" spans="1:12" s="15" customFormat="1" ht="12.75" hidden="1">
      <c r="A982" s="85"/>
      <c r="B982" s="45"/>
      <c r="C982" s="45"/>
      <c r="D982" s="45"/>
      <c r="E982" s="45"/>
      <c r="F982" s="45"/>
      <c r="G982" s="45"/>
      <c r="H982" s="45"/>
      <c r="I982" s="45"/>
      <c r="J982" s="92"/>
      <c r="K982" s="93"/>
      <c r="L982" s="69">
        <v>19.8</v>
      </c>
    </row>
    <row r="983" spans="1:12" s="15" customFormat="1" ht="12.75" customHeight="1" hidden="1">
      <c r="A983" s="96"/>
      <c r="B983" s="96"/>
      <c r="C983" s="96"/>
      <c r="D983" s="96"/>
      <c r="E983" s="96"/>
      <c r="F983" s="96"/>
      <c r="G983" s="96"/>
      <c r="H983" s="96"/>
      <c r="I983" s="94"/>
      <c r="J983" s="86"/>
      <c r="K983" s="14"/>
      <c r="L983" s="48"/>
    </row>
    <row r="984" spans="1:12" s="15" customFormat="1" ht="12.75">
      <c r="A984" s="38"/>
      <c r="B984" s="38"/>
      <c r="C984" s="38"/>
      <c r="D984" s="38"/>
      <c r="E984" s="38"/>
      <c r="F984" s="38"/>
      <c r="G984" s="38"/>
      <c r="H984" s="38"/>
      <c r="I984" s="38"/>
      <c r="J984" s="86"/>
      <c r="K984" s="14"/>
      <c r="L984" s="48"/>
    </row>
    <row r="985" spans="1:12" s="15" customFormat="1" ht="12.75">
      <c r="A985" s="38"/>
      <c r="B985" s="38"/>
      <c r="C985" s="38"/>
      <c r="D985" s="38"/>
      <c r="E985" s="38"/>
      <c r="F985" s="38"/>
      <c r="G985" s="38"/>
      <c r="H985" s="38"/>
      <c r="I985" s="38"/>
      <c r="J985" s="86"/>
      <c r="K985" s="14"/>
      <c r="L985" s="48"/>
    </row>
    <row r="986" spans="1:12" s="54" customFormat="1" ht="13.5">
      <c r="A986" s="108"/>
      <c r="B986" s="108"/>
      <c r="C986" s="108"/>
      <c r="D986" s="108"/>
      <c r="E986" s="108"/>
      <c r="F986" s="108"/>
      <c r="G986" s="108"/>
      <c r="H986" s="108"/>
      <c r="I986" s="108"/>
      <c r="J986" s="88"/>
      <c r="K986" s="89"/>
      <c r="L986" s="53">
        <v>73531</v>
      </c>
    </row>
    <row r="987" spans="1:12" ht="12.75">
      <c r="A987" s="37"/>
      <c r="B987" s="37"/>
      <c r="C987" s="37"/>
      <c r="D987" s="37"/>
      <c r="E987" s="37"/>
      <c r="F987" s="37"/>
      <c r="G987" s="37"/>
      <c r="H987" s="37"/>
      <c r="I987" s="37"/>
      <c r="J987" s="90"/>
      <c r="L987" s="56">
        <v>293</v>
      </c>
    </row>
    <row r="988" spans="1:12" ht="12.75">
      <c r="A988" s="37"/>
      <c r="B988" s="37"/>
      <c r="C988" s="37"/>
      <c r="D988" s="37"/>
      <c r="E988" s="37"/>
      <c r="F988" s="37"/>
      <c r="G988" s="37"/>
      <c r="H988" s="37"/>
      <c r="I988" s="37"/>
      <c r="J988" s="90"/>
      <c r="L988" s="56">
        <v>353</v>
      </c>
    </row>
    <row r="989" spans="1:12" ht="12.75">
      <c r="A989" s="37"/>
      <c r="B989" s="37"/>
      <c r="C989" s="37"/>
      <c r="D989" s="37"/>
      <c r="E989" s="37"/>
      <c r="F989" s="37"/>
      <c r="G989" s="37"/>
      <c r="H989" s="37"/>
      <c r="I989" s="37"/>
      <c r="J989" s="90"/>
      <c r="L989" s="56">
        <v>973</v>
      </c>
    </row>
    <row r="990" spans="1:12" s="54" customFormat="1" ht="13.5">
      <c r="A990" s="108"/>
      <c r="B990" s="108"/>
      <c r="C990" s="108"/>
      <c r="D990" s="108"/>
      <c r="E990" s="108"/>
      <c r="F990" s="108"/>
      <c r="G990" s="108"/>
      <c r="H990" s="108"/>
      <c r="I990" s="108"/>
      <c r="J990" s="88"/>
      <c r="K990" s="89"/>
      <c r="L990" s="53">
        <v>22464</v>
      </c>
    </row>
    <row r="991" spans="1:12" ht="12.75">
      <c r="A991" s="37"/>
      <c r="B991" s="37"/>
      <c r="C991" s="37"/>
      <c r="D991" s="37"/>
      <c r="E991" s="37"/>
      <c r="F991" s="37"/>
      <c r="G991" s="37"/>
      <c r="H991" s="37"/>
      <c r="I991" s="37"/>
      <c r="J991" s="90"/>
      <c r="L991" s="56">
        <v>311</v>
      </c>
    </row>
    <row r="992" spans="1:12" s="54" customFormat="1" ht="13.5">
      <c r="A992" s="108"/>
      <c r="B992" s="108"/>
      <c r="C992" s="108"/>
      <c r="D992" s="108"/>
      <c r="E992" s="108"/>
      <c r="F992" s="108"/>
      <c r="G992" s="108"/>
      <c r="H992" s="108"/>
      <c r="I992" s="108"/>
      <c r="J992" s="88"/>
      <c r="K992" s="89"/>
      <c r="L992" s="53">
        <v>12369</v>
      </c>
    </row>
    <row r="993" spans="1:12" ht="12.75">
      <c r="A993" s="37"/>
      <c r="B993" s="37"/>
      <c r="C993" s="37"/>
      <c r="D993" s="37"/>
      <c r="E993" s="37"/>
      <c r="F993" s="37"/>
      <c r="G993" s="37"/>
      <c r="H993" s="37"/>
      <c r="I993" s="37"/>
      <c r="J993" s="90"/>
      <c r="L993" s="56">
        <v>6130</v>
      </c>
    </row>
    <row r="994" spans="1:12" ht="12.75" hidden="1">
      <c r="A994" s="61"/>
      <c r="B994" s="46"/>
      <c r="C994" s="46"/>
      <c r="D994" s="46"/>
      <c r="E994" s="46"/>
      <c r="F994" s="46"/>
      <c r="G994" s="46"/>
      <c r="H994" s="46"/>
      <c r="I994" s="46"/>
      <c r="J994" s="90"/>
      <c r="L994" s="56"/>
    </row>
    <row r="995" spans="1:12" ht="12.75" hidden="1">
      <c r="A995" s="61"/>
      <c r="B995" s="46"/>
      <c r="C995" s="46"/>
      <c r="D995" s="46"/>
      <c r="E995" s="46"/>
      <c r="F995" s="46"/>
      <c r="G995" s="46"/>
      <c r="H995" s="46"/>
      <c r="I995" s="46"/>
      <c r="J995" s="90"/>
      <c r="L995" s="56"/>
    </row>
    <row r="996" spans="1:12" ht="12.75" hidden="1">
      <c r="A996" s="61"/>
      <c r="B996" s="46"/>
      <c r="C996" s="46"/>
      <c r="D996" s="46"/>
      <c r="E996" s="46"/>
      <c r="F996" s="46"/>
      <c r="G996" s="46"/>
      <c r="H996" s="46"/>
      <c r="I996" s="46"/>
      <c r="J996" s="90"/>
      <c r="L996" s="56"/>
    </row>
    <row r="997" spans="1:12" ht="12.75" hidden="1">
      <c r="A997" s="61"/>
      <c r="B997" s="46"/>
      <c r="C997" s="46"/>
      <c r="D997" s="46"/>
      <c r="E997" s="46"/>
      <c r="F997" s="46"/>
      <c r="G997" s="46"/>
      <c r="H997" s="46"/>
      <c r="I997" s="46"/>
      <c r="J997" s="90"/>
      <c r="L997" s="56"/>
    </row>
    <row r="998" spans="1:12" ht="12.75" hidden="1">
      <c r="A998" s="61"/>
      <c r="B998" s="46"/>
      <c r="C998" s="46"/>
      <c r="D998" s="46"/>
      <c r="E998" s="46"/>
      <c r="F998" s="46"/>
      <c r="G998" s="46"/>
      <c r="H998" s="46"/>
      <c r="I998" s="46"/>
      <c r="J998" s="90"/>
      <c r="L998" s="56"/>
    </row>
    <row r="999" spans="1:12" ht="12.75">
      <c r="A999" s="37"/>
      <c r="B999" s="37"/>
      <c r="C999" s="37"/>
      <c r="D999" s="37"/>
      <c r="E999" s="37"/>
      <c r="F999" s="37"/>
      <c r="G999" s="37"/>
      <c r="H999" s="37"/>
      <c r="I999" s="37"/>
      <c r="J999" s="90"/>
      <c r="L999" s="56">
        <v>0</v>
      </c>
    </row>
    <row r="1000" spans="1:12" s="15" customFormat="1" ht="12.75">
      <c r="A1000" s="38"/>
      <c r="B1000" s="38"/>
      <c r="C1000" s="38"/>
      <c r="D1000" s="38"/>
      <c r="E1000" s="38"/>
      <c r="F1000" s="38"/>
      <c r="G1000" s="38"/>
      <c r="H1000" s="38"/>
      <c r="I1000" s="38"/>
      <c r="J1000" s="86"/>
      <c r="K1000" s="14"/>
      <c r="L1000" s="48"/>
    </row>
    <row r="1001" spans="1:12" s="54" customFormat="1" ht="13.5">
      <c r="A1001" s="108"/>
      <c r="B1001" s="108"/>
      <c r="C1001" s="108"/>
      <c r="D1001" s="108"/>
      <c r="E1001" s="108"/>
      <c r="F1001" s="108"/>
      <c r="G1001" s="108"/>
      <c r="H1001" s="108"/>
      <c r="I1001" s="108"/>
      <c r="J1001" s="88"/>
      <c r="K1001" s="89"/>
      <c r="L1001" s="53"/>
    </row>
    <row r="1002" spans="1:12" s="54" customFormat="1" ht="13.5">
      <c r="A1002" s="108"/>
      <c r="B1002" s="108"/>
      <c r="C1002" s="108"/>
      <c r="D1002" s="108"/>
      <c r="E1002" s="108"/>
      <c r="F1002" s="108"/>
      <c r="G1002" s="108"/>
      <c r="H1002" s="108"/>
      <c r="I1002" s="108"/>
      <c r="J1002" s="90"/>
      <c r="K1002" s="89"/>
      <c r="L1002" s="56"/>
    </row>
    <row r="1003" spans="1:12" ht="12.75" hidden="1">
      <c r="A1003" s="61"/>
      <c r="B1003" s="46"/>
      <c r="C1003" s="46"/>
      <c r="D1003" s="46"/>
      <c r="E1003" s="46"/>
      <c r="F1003" s="46"/>
      <c r="G1003" s="46"/>
      <c r="H1003" s="37"/>
      <c r="I1003" s="46"/>
      <c r="J1003" s="90"/>
      <c r="L1003" s="56"/>
    </row>
    <row r="1004" spans="1:12" ht="12.75" hidden="1">
      <c r="A1004" s="61"/>
      <c r="B1004" s="46"/>
      <c r="C1004" s="46"/>
      <c r="D1004" s="46"/>
      <c r="E1004" s="46"/>
      <c r="F1004" s="46"/>
      <c r="G1004" s="46"/>
      <c r="H1004" s="46"/>
      <c r="I1004" s="46"/>
      <c r="J1004" s="90"/>
      <c r="L1004" s="56"/>
    </row>
    <row r="1005" spans="1:12" ht="12.75" hidden="1">
      <c r="A1005" s="61"/>
      <c r="B1005" s="46"/>
      <c r="C1005" s="46"/>
      <c r="D1005" s="51"/>
      <c r="E1005" s="46"/>
      <c r="F1005" s="46"/>
      <c r="G1005" s="46"/>
      <c r="H1005" s="49"/>
      <c r="I1005" s="46"/>
      <c r="J1005" s="90"/>
      <c r="L1005" s="56"/>
    </row>
    <row r="1006" spans="1:12" ht="12.75" hidden="1">
      <c r="A1006" s="61"/>
      <c r="B1006" s="46"/>
      <c r="C1006" s="46"/>
      <c r="D1006" s="46"/>
      <c r="E1006" s="46"/>
      <c r="F1006" s="46"/>
      <c r="G1006" s="46"/>
      <c r="H1006" s="46"/>
      <c r="I1006" s="46"/>
      <c r="J1006" s="90"/>
      <c r="L1006" s="56"/>
    </row>
    <row r="1007" spans="1:12" ht="12.75" hidden="1">
      <c r="A1007" s="61"/>
      <c r="B1007" s="46"/>
      <c r="C1007" s="46"/>
      <c r="D1007" s="46"/>
      <c r="E1007" s="46"/>
      <c r="F1007" s="46"/>
      <c r="G1007" s="46"/>
      <c r="H1007" s="46"/>
      <c r="I1007" s="46"/>
      <c r="J1007" s="90"/>
      <c r="L1007" s="56"/>
    </row>
    <row r="1008" spans="1:12" ht="12.75" hidden="1">
      <c r="A1008" s="61"/>
      <c r="B1008" s="46"/>
      <c r="C1008" s="46"/>
      <c r="D1008" s="46"/>
      <c r="E1008" s="46"/>
      <c r="F1008" s="46"/>
      <c r="G1008" s="46"/>
      <c r="H1008" s="46"/>
      <c r="I1008" s="46"/>
      <c r="J1008" s="90"/>
      <c r="L1008" s="56"/>
    </row>
    <row r="1009" spans="1:12" s="15" customFormat="1" ht="12.75">
      <c r="A1009" s="85"/>
      <c r="B1009" s="45"/>
      <c r="C1009" s="45"/>
      <c r="D1009" s="45"/>
      <c r="E1009" s="45"/>
      <c r="F1009" s="38"/>
      <c r="G1009" s="38"/>
      <c r="H1009" s="38"/>
      <c r="I1009" s="38"/>
      <c r="J1009" s="86"/>
      <c r="K1009" s="14"/>
      <c r="L1009" s="48">
        <f>SUM(L1001,L992,L990,L986,L1005)</f>
        <v>108364</v>
      </c>
    </row>
    <row r="1010" spans="1:12" s="15" customFormat="1" ht="12.75">
      <c r="A1010" s="85"/>
      <c r="B1010" s="45"/>
      <c r="C1010" s="45"/>
      <c r="D1010" s="45"/>
      <c r="E1010" s="45"/>
      <c r="F1010" s="38"/>
      <c r="G1010" s="38"/>
      <c r="H1010" s="38"/>
      <c r="I1010" s="38"/>
      <c r="J1010" s="92"/>
      <c r="K1010" s="93"/>
      <c r="L1010" s="69">
        <v>26.2</v>
      </c>
    </row>
    <row r="1011" spans="1:12" s="15" customFormat="1" ht="12.75">
      <c r="A1011" s="85"/>
      <c r="B1011" s="45"/>
      <c r="C1011" s="45"/>
      <c r="D1011" s="45"/>
      <c r="E1011" s="45"/>
      <c r="F1011" s="38"/>
      <c r="G1011" s="38"/>
      <c r="H1011" s="38"/>
      <c r="I1011" s="38"/>
      <c r="J1011" s="92"/>
      <c r="K1011" s="93"/>
      <c r="L1011" s="69">
        <v>26.2</v>
      </c>
    </row>
    <row r="1012" spans="1:12" s="15" customFormat="1" ht="18" customHeight="1">
      <c r="A1012" s="96"/>
      <c r="B1012" s="96"/>
      <c r="C1012" s="96"/>
      <c r="D1012" s="96"/>
      <c r="E1012" s="96"/>
      <c r="F1012" s="96"/>
      <c r="G1012" s="96"/>
      <c r="H1012" s="96"/>
      <c r="I1012" s="94"/>
      <c r="J1012" s="86"/>
      <c r="K1012" s="14"/>
      <c r="L1012" s="48"/>
    </row>
    <row r="1013" spans="1:12" s="15" customFormat="1" ht="12.75">
      <c r="A1013" s="38"/>
      <c r="B1013" s="38"/>
      <c r="C1013" s="38"/>
      <c r="D1013" s="38"/>
      <c r="E1013" s="38"/>
      <c r="F1013" s="38"/>
      <c r="G1013" s="38"/>
      <c r="H1013" s="38"/>
      <c r="I1013" s="38"/>
      <c r="J1013" s="86"/>
      <c r="K1013" s="14"/>
      <c r="L1013" s="48"/>
    </row>
    <row r="1014" spans="1:12" s="15" customFormat="1" ht="12.75">
      <c r="A1014" s="38"/>
      <c r="B1014" s="38"/>
      <c r="C1014" s="38"/>
      <c r="D1014" s="38"/>
      <c r="E1014" s="38"/>
      <c r="F1014" s="38"/>
      <c r="G1014" s="38"/>
      <c r="H1014" s="38"/>
      <c r="I1014" s="38"/>
      <c r="J1014" s="86"/>
      <c r="K1014" s="14"/>
      <c r="L1014" s="48"/>
    </row>
    <row r="1015" spans="1:12" s="54" customFormat="1" ht="13.5">
      <c r="A1015" s="108"/>
      <c r="B1015" s="108"/>
      <c r="C1015" s="108"/>
      <c r="D1015" s="108"/>
      <c r="E1015" s="108"/>
      <c r="F1015" s="108"/>
      <c r="G1015" s="108"/>
      <c r="H1015" s="108"/>
      <c r="I1015" s="108"/>
      <c r="J1015" s="88"/>
      <c r="K1015" s="89"/>
      <c r="L1015" s="53">
        <v>27977</v>
      </c>
    </row>
    <row r="1016" spans="1:12" ht="12.75">
      <c r="A1016" s="37"/>
      <c r="B1016" s="37"/>
      <c r="C1016" s="37"/>
      <c r="D1016" s="37"/>
      <c r="E1016" s="37"/>
      <c r="F1016" s="37"/>
      <c r="G1016" s="37"/>
      <c r="H1016" s="37"/>
      <c r="I1016" s="37"/>
      <c r="J1016" s="90"/>
      <c r="L1016" s="56">
        <v>70</v>
      </c>
    </row>
    <row r="1017" spans="1:12" ht="12.75">
      <c r="A1017" s="37"/>
      <c r="B1017" s="37"/>
      <c r="C1017" s="37"/>
      <c r="D1017" s="37"/>
      <c r="E1017" s="37"/>
      <c r="F1017" s="37"/>
      <c r="G1017" s="37"/>
      <c r="H1017" s="37"/>
      <c r="I1017" s="37"/>
      <c r="J1017" s="90"/>
      <c r="L1017" s="56">
        <v>84</v>
      </c>
    </row>
    <row r="1018" spans="1:12" ht="12.75">
      <c r="A1018" s="37"/>
      <c r="B1018" s="37"/>
      <c r="C1018" s="37"/>
      <c r="D1018" s="37"/>
      <c r="E1018" s="37"/>
      <c r="F1018" s="37"/>
      <c r="G1018" s="37"/>
      <c r="H1018" s="37"/>
      <c r="I1018" s="37"/>
      <c r="J1018" s="90"/>
      <c r="L1018" s="56">
        <v>319</v>
      </c>
    </row>
    <row r="1019" spans="1:12" s="54" customFormat="1" ht="13.5">
      <c r="A1019" s="108"/>
      <c r="B1019" s="108"/>
      <c r="C1019" s="108"/>
      <c r="D1019" s="108"/>
      <c r="E1019" s="108"/>
      <c r="F1019" s="108"/>
      <c r="G1019" s="108"/>
      <c r="H1019" s="108"/>
      <c r="I1019" s="108"/>
      <c r="J1019" s="88"/>
      <c r="K1019" s="89"/>
      <c r="L1019" s="53">
        <v>8892</v>
      </c>
    </row>
    <row r="1020" spans="1:12" s="54" customFormat="1" ht="13.5">
      <c r="A1020" s="108"/>
      <c r="B1020" s="108"/>
      <c r="C1020" s="108"/>
      <c r="D1020" s="108"/>
      <c r="E1020" s="108"/>
      <c r="F1020" s="108"/>
      <c r="G1020" s="108"/>
      <c r="H1020" s="108"/>
      <c r="I1020" s="108"/>
      <c r="J1020" s="90"/>
      <c r="K1020" s="89"/>
      <c r="L1020" s="56">
        <v>102</v>
      </c>
    </row>
    <row r="1021" spans="1:12" s="54" customFormat="1" ht="13.5">
      <c r="A1021" s="108"/>
      <c r="B1021" s="108"/>
      <c r="C1021" s="108"/>
      <c r="D1021" s="108"/>
      <c r="E1021" s="108"/>
      <c r="F1021" s="108"/>
      <c r="G1021" s="108"/>
      <c r="H1021" s="108"/>
      <c r="I1021" s="108"/>
      <c r="J1021" s="88"/>
      <c r="K1021" s="89"/>
      <c r="L1021" s="53">
        <v>18341</v>
      </c>
    </row>
    <row r="1022" spans="1:12" ht="12.75">
      <c r="A1022" s="37"/>
      <c r="B1022" s="37"/>
      <c r="C1022" s="37"/>
      <c r="D1022" s="37"/>
      <c r="E1022" s="37"/>
      <c r="F1022" s="37"/>
      <c r="G1022" s="37"/>
      <c r="H1022" s="37"/>
      <c r="I1022" s="37"/>
      <c r="J1022" s="90"/>
      <c r="L1022" s="56">
        <v>1980</v>
      </c>
    </row>
    <row r="1023" spans="1:12" ht="12.75">
      <c r="A1023" s="37"/>
      <c r="B1023" s="37"/>
      <c r="C1023" s="37"/>
      <c r="D1023" s="37"/>
      <c r="E1023" s="37"/>
      <c r="F1023" s="37"/>
      <c r="G1023" s="37"/>
      <c r="H1023" s="37"/>
      <c r="I1023" s="37"/>
      <c r="J1023" s="90"/>
      <c r="L1023" s="56">
        <v>13772</v>
      </c>
    </row>
    <row r="1024" spans="1:12" ht="12.75" hidden="1">
      <c r="A1024" s="61"/>
      <c r="B1024" s="46"/>
      <c r="C1024" s="46"/>
      <c r="D1024" s="46"/>
      <c r="E1024" s="46"/>
      <c r="F1024" s="46"/>
      <c r="G1024" s="46"/>
      <c r="H1024" s="46"/>
      <c r="I1024" s="46"/>
      <c r="J1024" s="90"/>
      <c r="L1024" s="56"/>
    </row>
    <row r="1025" spans="1:12" ht="12.75" hidden="1">
      <c r="A1025" s="61"/>
      <c r="B1025" s="46"/>
      <c r="C1025" s="46"/>
      <c r="D1025" s="46"/>
      <c r="E1025" s="46"/>
      <c r="F1025" s="46"/>
      <c r="G1025" s="46"/>
      <c r="H1025" s="46"/>
      <c r="I1025" s="46"/>
      <c r="J1025" s="90"/>
      <c r="L1025" s="56"/>
    </row>
    <row r="1026" spans="1:12" ht="12.75" hidden="1">
      <c r="A1026" s="61"/>
      <c r="B1026" s="46"/>
      <c r="C1026" s="46"/>
      <c r="D1026" s="46"/>
      <c r="E1026" s="46"/>
      <c r="F1026" s="46"/>
      <c r="G1026" s="46"/>
      <c r="H1026" s="46"/>
      <c r="I1026" s="46"/>
      <c r="J1026" s="90"/>
      <c r="L1026" s="56"/>
    </row>
    <row r="1027" spans="1:12" ht="12.75">
      <c r="A1027" s="37"/>
      <c r="B1027" s="37"/>
      <c r="C1027" s="37"/>
      <c r="D1027" s="37"/>
      <c r="E1027" s="37"/>
      <c r="F1027" s="37"/>
      <c r="G1027" s="37"/>
      <c r="H1027" s="37"/>
      <c r="I1027" s="37"/>
      <c r="J1027" s="90"/>
      <c r="L1027" s="56">
        <v>90</v>
      </c>
    </row>
    <row r="1028" spans="1:12" s="15" customFormat="1" ht="12.75">
      <c r="A1028" s="38"/>
      <c r="B1028" s="38"/>
      <c r="C1028" s="38"/>
      <c r="D1028" s="38"/>
      <c r="E1028" s="38"/>
      <c r="F1028" s="38"/>
      <c r="G1028" s="38"/>
      <c r="H1028" s="38"/>
      <c r="I1028" s="38"/>
      <c r="J1028" s="86"/>
      <c r="K1028" s="14"/>
      <c r="L1028" s="48"/>
    </row>
    <row r="1029" spans="1:12" s="15" customFormat="1" ht="12.75" hidden="1">
      <c r="A1029" s="85"/>
      <c r="B1029" s="45"/>
      <c r="C1029" s="45"/>
      <c r="D1029" s="51"/>
      <c r="E1029" s="45"/>
      <c r="F1029" s="45"/>
      <c r="G1029" s="45"/>
      <c r="H1029" s="51"/>
      <c r="I1029" s="45"/>
      <c r="J1029" s="86"/>
      <c r="K1029" s="14"/>
      <c r="L1029" s="48"/>
    </row>
    <row r="1030" spans="1:12" s="15" customFormat="1" ht="12.75" hidden="1">
      <c r="A1030" s="85"/>
      <c r="B1030" s="45"/>
      <c r="C1030" s="45"/>
      <c r="D1030" s="45"/>
      <c r="E1030" s="45"/>
      <c r="F1030" s="45"/>
      <c r="G1030" s="45"/>
      <c r="H1030" s="46"/>
      <c r="I1030" s="46"/>
      <c r="J1030" s="90"/>
      <c r="K1030" s="14"/>
      <c r="L1030" s="56"/>
    </row>
    <row r="1031" spans="1:12" s="15" customFormat="1" ht="12.75" hidden="1">
      <c r="A1031" s="85"/>
      <c r="B1031" s="45"/>
      <c r="C1031" s="45"/>
      <c r="D1031" s="45"/>
      <c r="E1031" s="45"/>
      <c r="F1031" s="45"/>
      <c r="G1031" s="45"/>
      <c r="H1031" s="46"/>
      <c r="I1031" s="46"/>
      <c r="J1031" s="90"/>
      <c r="K1031" s="14"/>
      <c r="L1031" s="56"/>
    </row>
    <row r="1032" spans="1:12" s="15" customFormat="1" ht="12.75">
      <c r="A1032" s="38"/>
      <c r="B1032" s="38"/>
      <c r="C1032" s="38"/>
      <c r="D1032" s="38"/>
      <c r="E1032" s="38"/>
      <c r="F1032" s="38"/>
      <c r="G1032" s="38"/>
      <c r="H1032" s="38"/>
      <c r="I1032" s="38"/>
      <c r="J1032" s="91"/>
      <c r="K1032" s="14"/>
      <c r="L1032" s="58">
        <f>L1033</f>
        <v>800</v>
      </c>
    </row>
    <row r="1033" spans="1:12" s="15" customFormat="1" ht="12.75">
      <c r="A1033" s="38"/>
      <c r="B1033" s="38"/>
      <c r="C1033" s="38"/>
      <c r="D1033" s="38"/>
      <c r="E1033" s="38"/>
      <c r="F1033" s="38"/>
      <c r="G1033" s="38"/>
      <c r="H1033" s="38"/>
      <c r="I1033" s="38"/>
      <c r="J1033" s="90"/>
      <c r="K1033" s="14"/>
      <c r="L1033" s="56">
        <v>800</v>
      </c>
    </row>
    <row r="1034" spans="1:12" s="15" customFormat="1" ht="12.75">
      <c r="A1034" s="38"/>
      <c r="B1034" s="38"/>
      <c r="C1034" s="38"/>
      <c r="D1034" s="38"/>
      <c r="E1034" s="38"/>
      <c r="F1034" s="38"/>
      <c r="G1034" s="38"/>
      <c r="H1034" s="38"/>
      <c r="I1034" s="38"/>
      <c r="J1034" s="90"/>
      <c r="K1034" s="14"/>
      <c r="L1034" s="56"/>
    </row>
    <row r="1035" spans="1:12" s="54" customFormat="1" ht="13.5">
      <c r="A1035" s="108"/>
      <c r="B1035" s="108"/>
      <c r="C1035" s="108"/>
      <c r="D1035" s="108"/>
      <c r="E1035" s="108"/>
      <c r="F1035" s="108"/>
      <c r="G1035" s="108"/>
      <c r="H1035" s="108"/>
      <c r="I1035" s="108"/>
      <c r="J1035" s="90"/>
      <c r="K1035" s="89"/>
      <c r="L1035" s="53"/>
    </row>
    <row r="1036" spans="1:12" s="54" customFormat="1" ht="13.5">
      <c r="A1036" s="108"/>
      <c r="B1036" s="108"/>
      <c r="C1036" s="108"/>
      <c r="D1036" s="108"/>
      <c r="E1036" s="108"/>
      <c r="F1036" s="108"/>
      <c r="G1036" s="108"/>
      <c r="H1036" s="108"/>
      <c r="I1036" s="108"/>
      <c r="J1036" s="90"/>
      <c r="K1036" s="89"/>
      <c r="L1036" s="56"/>
    </row>
    <row r="1037" spans="1:12" s="54" customFormat="1" ht="13.5" hidden="1">
      <c r="A1037" s="87"/>
      <c r="B1037" s="51"/>
      <c r="C1037" s="51"/>
      <c r="D1037" s="51"/>
      <c r="E1037" s="51"/>
      <c r="F1037" s="51"/>
      <c r="G1037" s="51"/>
      <c r="H1037" s="63"/>
      <c r="I1037" s="46"/>
      <c r="J1037" s="90"/>
      <c r="K1037" s="89"/>
      <c r="L1037" s="56"/>
    </row>
    <row r="1038" spans="1:12" ht="12.75" hidden="1">
      <c r="A1038" s="61"/>
      <c r="B1038" s="46"/>
      <c r="C1038" s="46"/>
      <c r="D1038" s="46"/>
      <c r="E1038" s="46"/>
      <c r="F1038" s="46"/>
      <c r="G1038" s="46"/>
      <c r="H1038" s="16"/>
      <c r="I1038" s="46"/>
      <c r="J1038" s="90"/>
      <c r="L1038" s="56"/>
    </row>
    <row r="1039" spans="1:12" ht="12.75" hidden="1">
      <c r="A1039" s="61"/>
      <c r="B1039" s="46"/>
      <c r="C1039" s="46"/>
      <c r="D1039" s="46"/>
      <c r="E1039" s="46"/>
      <c r="F1039" s="46"/>
      <c r="G1039" s="46"/>
      <c r="H1039" s="46"/>
      <c r="I1039" s="109"/>
      <c r="J1039" s="110"/>
      <c r="L1039" s="67"/>
    </row>
    <row r="1040" spans="1:12" ht="12.75" hidden="1">
      <c r="A1040" s="61"/>
      <c r="B1040" s="46"/>
      <c r="C1040" s="46"/>
      <c r="D1040" s="46"/>
      <c r="E1040" s="46"/>
      <c r="F1040" s="46"/>
      <c r="G1040" s="46"/>
      <c r="H1040" s="46"/>
      <c r="I1040" s="111"/>
      <c r="J1040" s="112"/>
      <c r="L1040" s="60"/>
    </row>
    <row r="1041" spans="1:12" ht="12.75" hidden="1">
      <c r="A1041" s="61"/>
      <c r="B1041" s="46"/>
      <c r="C1041" s="46"/>
      <c r="D1041" s="46"/>
      <c r="E1041" s="46"/>
      <c r="F1041" s="46"/>
      <c r="G1041" s="46"/>
      <c r="H1041" s="46"/>
      <c r="I1041" s="46"/>
      <c r="J1041" s="90"/>
      <c r="L1041" s="56"/>
    </row>
    <row r="1042" spans="1:12" ht="12.75" hidden="1">
      <c r="A1042" s="61"/>
      <c r="B1042" s="46"/>
      <c r="C1042" s="46"/>
      <c r="D1042" s="46"/>
      <c r="E1042" s="46"/>
      <c r="F1042" s="46"/>
      <c r="G1042" s="46"/>
      <c r="H1042" s="46"/>
      <c r="I1042" s="46"/>
      <c r="J1042" s="90"/>
      <c r="L1042" s="56"/>
    </row>
    <row r="1043" spans="1:12" ht="12.75" hidden="1">
      <c r="A1043" s="61"/>
      <c r="B1043" s="46"/>
      <c r="C1043" s="46"/>
      <c r="D1043" s="46"/>
      <c r="E1043" s="46"/>
      <c r="F1043" s="46"/>
      <c r="G1043" s="46"/>
      <c r="H1043" s="46"/>
      <c r="I1043" s="46"/>
      <c r="J1043" s="90"/>
      <c r="L1043" s="56"/>
    </row>
    <row r="1044" spans="1:12" ht="12.75" hidden="1">
      <c r="A1044" s="61"/>
      <c r="B1044" s="46"/>
      <c r="C1044" s="46"/>
      <c r="D1044" s="46"/>
      <c r="E1044" s="46"/>
      <c r="F1044" s="46"/>
      <c r="G1044" s="46"/>
      <c r="H1044" s="46"/>
      <c r="I1044" s="46"/>
      <c r="J1044" s="90"/>
      <c r="L1044" s="56"/>
    </row>
    <row r="1045" spans="1:12" ht="12.75" hidden="1">
      <c r="A1045" s="61"/>
      <c r="B1045" s="46"/>
      <c r="C1045" s="46"/>
      <c r="D1045" s="46"/>
      <c r="E1045" s="46"/>
      <c r="F1045" s="46"/>
      <c r="G1045" s="46"/>
      <c r="H1045" s="46"/>
      <c r="I1045" s="46"/>
      <c r="J1045" s="90"/>
      <c r="L1045" s="56"/>
    </row>
    <row r="1046" spans="1:12" s="15" customFormat="1" ht="12.75">
      <c r="A1046" s="38"/>
      <c r="B1046" s="38"/>
      <c r="C1046" s="38"/>
      <c r="D1046" s="38"/>
      <c r="E1046" s="38"/>
      <c r="F1046" s="38"/>
      <c r="G1046" s="38"/>
      <c r="H1046" s="38"/>
      <c r="I1046" s="38"/>
      <c r="J1046" s="86"/>
      <c r="K1046" s="14"/>
      <c r="L1046" s="48">
        <f>SUM(L1035,L1032,L1021,L1019,L1015)</f>
        <v>56010</v>
      </c>
    </row>
    <row r="1047" spans="1:12" s="15" customFormat="1" ht="12.75">
      <c r="A1047" s="38"/>
      <c r="B1047" s="38"/>
      <c r="C1047" s="38"/>
      <c r="D1047" s="38"/>
      <c r="E1047" s="38"/>
      <c r="F1047" s="38"/>
      <c r="G1047" s="38"/>
      <c r="H1047" s="38"/>
      <c r="I1047" s="38"/>
      <c r="J1047" s="92"/>
      <c r="K1047" s="93"/>
      <c r="L1047" s="69">
        <v>14.5</v>
      </c>
    </row>
    <row r="1048" spans="1:12" s="15" customFormat="1" ht="12.75">
      <c r="A1048" s="38"/>
      <c r="B1048" s="38"/>
      <c r="C1048" s="38"/>
      <c r="D1048" s="38"/>
      <c r="E1048" s="38"/>
      <c r="F1048" s="38"/>
      <c r="G1048" s="38"/>
      <c r="H1048" s="38"/>
      <c r="I1048" s="38"/>
      <c r="J1048" s="92"/>
      <c r="K1048" s="93"/>
      <c r="L1048" s="69">
        <v>14.5</v>
      </c>
    </row>
    <row r="1049" spans="1:12" s="15" customFormat="1" ht="18" customHeight="1">
      <c r="A1049" s="96"/>
      <c r="B1049" s="96"/>
      <c r="C1049" s="96"/>
      <c r="D1049" s="96"/>
      <c r="E1049" s="96"/>
      <c r="F1049" s="96"/>
      <c r="G1049" s="96"/>
      <c r="H1049" s="96"/>
      <c r="I1049" s="94"/>
      <c r="J1049" s="86"/>
      <c r="K1049" s="14"/>
      <c r="L1049" s="48"/>
    </row>
    <row r="1050" spans="1:12" s="15" customFormat="1" ht="12.75">
      <c r="A1050" s="38"/>
      <c r="B1050" s="38"/>
      <c r="C1050" s="38"/>
      <c r="D1050" s="38"/>
      <c r="E1050" s="38"/>
      <c r="F1050" s="38"/>
      <c r="G1050" s="38"/>
      <c r="H1050" s="38"/>
      <c r="I1050" s="38"/>
      <c r="J1050" s="86"/>
      <c r="K1050" s="14"/>
      <c r="L1050" s="48"/>
    </row>
    <row r="1051" spans="1:12" s="15" customFormat="1" ht="12.75">
      <c r="A1051" s="38"/>
      <c r="B1051" s="38"/>
      <c r="C1051" s="38"/>
      <c r="D1051" s="38"/>
      <c r="E1051" s="38"/>
      <c r="F1051" s="38"/>
      <c r="G1051" s="38"/>
      <c r="H1051" s="38"/>
      <c r="I1051" s="38"/>
      <c r="J1051" s="86"/>
      <c r="K1051" s="14"/>
      <c r="L1051" s="48"/>
    </row>
    <row r="1052" spans="1:12" s="54" customFormat="1" ht="13.5">
      <c r="A1052" s="108"/>
      <c r="B1052" s="108"/>
      <c r="C1052" s="108"/>
      <c r="D1052" s="108"/>
      <c r="E1052" s="108"/>
      <c r="F1052" s="108"/>
      <c r="G1052" s="108"/>
      <c r="H1052" s="108"/>
      <c r="I1052" s="108"/>
      <c r="J1052" s="88"/>
      <c r="K1052" s="89"/>
      <c r="L1052" s="53">
        <v>7224</v>
      </c>
    </row>
    <row r="1053" spans="1:12" ht="12.75" hidden="1">
      <c r="A1053" s="61"/>
      <c r="B1053" s="46"/>
      <c r="C1053" s="46"/>
      <c r="D1053" s="46"/>
      <c r="E1053" s="46"/>
      <c r="F1053" s="46"/>
      <c r="G1053" s="46"/>
      <c r="H1053" s="46"/>
      <c r="I1053" s="46"/>
      <c r="J1053" s="90"/>
      <c r="L1053" s="56"/>
    </row>
    <row r="1054" spans="1:12" ht="12.75" hidden="1">
      <c r="A1054" s="61"/>
      <c r="B1054" s="46"/>
      <c r="C1054" s="46"/>
      <c r="D1054" s="46"/>
      <c r="E1054" s="46"/>
      <c r="F1054" s="46"/>
      <c r="G1054" s="46"/>
      <c r="H1054" s="46"/>
      <c r="I1054" s="46"/>
      <c r="J1054" s="90"/>
      <c r="L1054" s="56"/>
    </row>
    <row r="1055" spans="1:12" s="54" customFormat="1" ht="13.5">
      <c r="A1055" s="108"/>
      <c r="B1055" s="108"/>
      <c r="C1055" s="108"/>
      <c r="D1055" s="108"/>
      <c r="E1055" s="108"/>
      <c r="F1055" s="108"/>
      <c r="G1055" s="108"/>
      <c r="H1055" s="108"/>
      <c r="I1055" s="108"/>
      <c r="J1055" s="88"/>
      <c r="K1055" s="89"/>
      <c r="L1055" s="53">
        <v>2301</v>
      </c>
    </row>
    <row r="1056" spans="1:12" s="54" customFormat="1" ht="13.5">
      <c r="A1056" s="108"/>
      <c r="B1056" s="108"/>
      <c r="C1056" s="108"/>
      <c r="D1056" s="108"/>
      <c r="E1056" s="108"/>
      <c r="F1056" s="108"/>
      <c r="G1056" s="108"/>
      <c r="H1056" s="108"/>
      <c r="I1056" s="108"/>
      <c r="J1056" s="88"/>
      <c r="K1056" s="89"/>
      <c r="L1056" s="53">
        <v>5207</v>
      </c>
    </row>
    <row r="1057" spans="1:12" ht="12.75">
      <c r="A1057" s="37"/>
      <c r="B1057" s="37"/>
      <c r="C1057" s="37"/>
      <c r="D1057" s="37"/>
      <c r="E1057" s="37"/>
      <c r="F1057" s="37"/>
      <c r="G1057" s="37"/>
      <c r="H1057" s="37"/>
      <c r="I1057" s="37"/>
      <c r="J1057" s="90"/>
      <c r="L1057" s="56">
        <v>2426</v>
      </c>
    </row>
    <row r="1058" spans="1:12" ht="12.75" hidden="1">
      <c r="A1058" s="61"/>
      <c r="B1058" s="46"/>
      <c r="C1058" s="46"/>
      <c r="D1058" s="46"/>
      <c r="E1058" s="46"/>
      <c r="F1058" s="46"/>
      <c r="G1058" s="46"/>
      <c r="H1058" s="46"/>
      <c r="I1058" s="46"/>
      <c r="J1058" s="90"/>
      <c r="L1058" s="56"/>
    </row>
    <row r="1059" spans="1:12" ht="12.75" hidden="1">
      <c r="A1059" s="61"/>
      <c r="B1059" s="46"/>
      <c r="C1059" s="46"/>
      <c r="D1059" s="46"/>
      <c r="E1059" s="46"/>
      <c r="F1059" s="46"/>
      <c r="G1059" s="46"/>
      <c r="H1059" s="46"/>
      <c r="I1059" s="46"/>
      <c r="J1059" s="90"/>
      <c r="L1059" s="56"/>
    </row>
    <row r="1060" spans="1:12" ht="12.75" hidden="1">
      <c r="A1060" s="61"/>
      <c r="B1060" s="46"/>
      <c r="C1060" s="46"/>
      <c r="D1060" s="46"/>
      <c r="E1060" s="46"/>
      <c r="F1060" s="46"/>
      <c r="G1060" s="46"/>
      <c r="H1060" s="46"/>
      <c r="I1060" s="46"/>
      <c r="J1060" s="90"/>
      <c r="L1060" s="56"/>
    </row>
    <row r="1061" spans="1:12" ht="12.75" hidden="1">
      <c r="A1061" s="61"/>
      <c r="B1061" s="46"/>
      <c r="C1061" s="46"/>
      <c r="D1061" s="46"/>
      <c r="E1061" s="46"/>
      <c r="F1061" s="46"/>
      <c r="G1061" s="46"/>
      <c r="H1061" s="46"/>
      <c r="I1061" s="46"/>
      <c r="J1061" s="90"/>
      <c r="L1061" s="56"/>
    </row>
    <row r="1062" spans="1:12" ht="12.75" hidden="1">
      <c r="A1062" s="61"/>
      <c r="B1062" s="46"/>
      <c r="C1062" s="46"/>
      <c r="D1062" s="46"/>
      <c r="E1062" s="46"/>
      <c r="F1062" s="46"/>
      <c r="G1062" s="46"/>
      <c r="H1062" s="46"/>
      <c r="I1062" s="46"/>
      <c r="J1062" s="90"/>
      <c r="L1062" s="56"/>
    </row>
    <row r="1063" spans="1:12" ht="12.75">
      <c r="A1063" s="37"/>
      <c r="B1063" s="37"/>
      <c r="C1063" s="37"/>
      <c r="D1063" s="37"/>
      <c r="E1063" s="37"/>
      <c r="F1063" s="37"/>
      <c r="G1063" s="37"/>
      <c r="H1063" s="37"/>
      <c r="I1063" s="37"/>
      <c r="J1063" s="90"/>
      <c r="L1063" s="56">
        <v>300</v>
      </c>
    </row>
    <row r="1064" spans="1:12" ht="12.75" hidden="1">
      <c r="A1064" s="61"/>
      <c r="B1064" s="46"/>
      <c r="C1064" s="46"/>
      <c r="D1064" s="46"/>
      <c r="E1064" s="46"/>
      <c r="F1064" s="46"/>
      <c r="G1064" s="46"/>
      <c r="H1064" s="46"/>
      <c r="I1064" s="46"/>
      <c r="J1064" s="90"/>
      <c r="L1064" s="56"/>
    </row>
    <row r="1065" spans="1:12" ht="12.75" hidden="1">
      <c r="A1065" s="61"/>
      <c r="B1065" s="46"/>
      <c r="C1065" s="46"/>
      <c r="D1065" s="46"/>
      <c r="E1065" s="46"/>
      <c r="F1065" s="46"/>
      <c r="G1065" s="46"/>
      <c r="H1065" s="46"/>
      <c r="I1065" s="46"/>
      <c r="J1065" s="90"/>
      <c r="L1065" s="56"/>
    </row>
    <row r="1066" spans="1:12" ht="12.75">
      <c r="A1066" s="37"/>
      <c r="B1066" s="37"/>
      <c r="C1066" s="37"/>
      <c r="D1066" s="37"/>
      <c r="E1066" s="37"/>
      <c r="F1066" s="37"/>
      <c r="G1066" s="37"/>
      <c r="H1066" s="37"/>
      <c r="I1066" s="37"/>
      <c r="J1066" s="90"/>
      <c r="L1066" s="56">
        <v>250</v>
      </c>
    </row>
    <row r="1067" spans="1:12" s="15" customFormat="1" ht="12.75">
      <c r="A1067" s="38"/>
      <c r="B1067" s="38"/>
      <c r="C1067" s="38"/>
      <c r="D1067" s="38"/>
      <c r="E1067" s="38"/>
      <c r="F1067" s="38"/>
      <c r="G1067" s="38"/>
      <c r="H1067" s="38"/>
      <c r="I1067" s="38"/>
      <c r="J1067" s="86"/>
      <c r="K1067" s="14"/>
      <c r="L1067" s="48"/>
    </row>
    <row r="1068" spans="1:12" s="54" customFormat="1" ht="13.5">
      <c r="A1068" s="108"/>
      <c r="B1068" s="108"/>
      <c r="C1068" s="108"/>
      <c r="D1068" s="108"/>
      <c r="E1068" s="108"/>
      <c r="F1068" s="108"/>
      <c r="G1068" s="108"/>
      <c r="H1068" s="108"/>
      <c r="I1068" s="108"/>
      <c r="J1068" s="88"/>
      <c r="K1068" s="89"/>
      <c r="L1068" s="53">
        <f>SUM(L1069:L1073)</f>
        <v>1000</v>
      </c>
    </row>
    <row r="1069" spans="1:12" ht="12.75">
      <c r="A1069" s="37"/>
      <c r="B1069" s="37"/>
      <c r="C1069" s="37"/>
      <c r="D1069" s="37"/>
      <c r="E1069" s="37"/>
      <c r="F1069" s="37"/>
      <c r="G1069" s="37"/>
      <c r="H1069" s="37"/>
      <c r="I1069" s="37"/>
      <c r="J1069" s="90"/>
      <c r="L1069" s="56">
        <v>500</v>
      </c>
    </row>
    <row r="1070" spans="1:12" ht="12.75" hidden="1">
      <c r="A1070" s="61"/>
      <c r="B1070" s="46"/>
      <c r="C1070" s="46"/>
      <c r="D1070" s="46"/>
      <c r="E1070" s="46"/>
      <c r="F1070" s="46"/>
      <c r="G1070" s="46"/>
      <c r="H1070" s="46"/>
      <c r="I1070" s="46"/>
      <c r="J1070" s="90"/>
      <c r="L1070" s="56"/>
    </row>
    <row r="1071" spans="1:12" ht="12.75" hidden="1">
      <c r="A1071" s="61"/>
      <c r="B1071" s="46"/>
      <c r="C1071" s="46"/>
      <c r="D1071" s="46"/>
      <c r="E1071" s="46"/>
      <c r="F1071" s="46"/>
      <c r="G1071" s="46"/>
      <c r="H1071" s="46"/>
      <c r="I1071" s="46"/>
      <c r="J1071" s="90"/>
      <c r="L1071" s="56"/>
    </row>
    <row r="1072" spans="1:12" ht="12.75">
      <c r="A1072" s="37"/>
      <c r="B1072" s="37"/>
      <c r="C1072" s="37"/>
      <c r="D1072" s="37"/>
      <c r="E1072" s="37"/>
      <c r="F1072" s="37"/>
      <c r="G1072" s="37"/>
      <c r="H1072" s="37"/>
      <c r="I1072" s="37"/>
      <c r="J1072" s="90"/>
      <c r="L1072" s="56">
        <v>250</v>
      </c>
    </row>
    <row r="1073" spans="1:12" ht="12.75">
      <c r="A1073" s="37"/>
      <c r="B1073" s="37"/>
      <c r="C1073" s="37"/>
      <c r="D1073" s="37"/>
      <c r="E1073" s="37"/>
      <c r="F1073" s="37"/>
      <c r="G1073" s="37"/>
      <c r="H1073" s="37"/>
      <c r="I1073" s="37"/>
      <c r="J1073" s="90"/>
      <c r="L1073" s="56">
        <v>250</v>
      </c>
    </row>
    <row r="1074" spans="1:12" ht="12.75" hidden="1">
      <c r="A1074" s="61"/>
      <c r="B1074" s="46"/>
      <c r="C1074" s="46"/>
      <c r="D1074" s="46"/>
      <c r="E1074" s="46"/>
      <c r="F1074" s="46"/>
      <c r="G1074" s="46"/>
      <c r="H1074" s="46"/>
      <c r="I1074" s="65"/>
      <c r="J1074" s="90"/>
      <c r="L1074" s="56"/>
    </row>
    <row r="1075" spans="1:12" ht="12.75">
      <c r="A1075" s="37"/>
      <c r="B1075" s="37"/>
      <c r="C1075" s="37"/>
      <c r="D1075" s="37"/>
      <c r="E1075" s="37"/>
      <c r="F1075" s="37"/>
      <c r="G1075" s="37"/>
      <c r="H1075" s="37"/>
      <c r="I1075" s="37"/>
      <c r="J1075" s="91"/>
      <c r="L1075" s="58">
        <f>L1076+L1077</f>
        <v>2800</v>
      </c>
    </row>
    <row r="1076" spans="1:12" ht="12.75">
      <c r="A1076" s="37"/>
      <c r="B1076" s="37"/>
      <c r="C1076" s="37"/>
      <c r="D1076" s="37"/>
      <c r="E1076" s="37"/>
      <c r="F1076" s="37"/>
      <c r="G1076" s="37"/>
      <c r="H1076" s="37"/>
      <c r="I1076" s="37"/>
      <c r="J1076" s="90"/>
      <c r="L1076" s="56">
        <v>2700</v>
      </c>
    </row>
    <row r="1077" spans="1:12" ht="12.75">
      <c r="A1077" s="37"/>
      <c r="B1077" s="37"/>
      <c r="C1077" s="37"/>
      <c r="D1077" s="37"/>
      <c r="E1077" s="37"/>
      <c r="F1077" s="37"/>
      <c r="G1077" s="37"/>
      <c r="H1077" s="37"/>
      <c r="I1077" s="37"/>
      <c r="J1077" s="90"/>
      <c r="L1077" s="56">
        <v>100</v>
      </c>
    </row>
    <row r="1078" spans="1:12" ht="12.75" hidden="1">
      <c r="A1078" s="61"/>
      <c r="B1078" s="46"/>
      <c r="C1078" s="46"/>
      <c r="D1078" s="46"/>
      <c r="E1078" s="46"/>
      <c r="F1078" s="46"/>
      <c r="G1078" s="46"/>
      <c r="H1078" s="46"/>
      <c r="I1078" s="37"/>
      <c r="J1078" s="90"/>
      <c r="L1078" s="56"/>
    </row>
    <row r="1079" spans="1:12" ht="12.75" hidden="1">
      <c r="A1079" s="61"/>
      <c r="B1079" s="46"/>
      <c r="C1079" s="46"/>
      <c r="D1079" s="46"/>
      <c r="E1079" s="46"/>
      <c r="F1079" s="46"/>
      <c r="G1079" s="46"/>
      <c r="H1079" s="46"/>
      <c r="I1079" s="46"/>
      <c r="J1079" s="90"/>
      <c r="L1079" s="56"/>
    </row>
    <row r="1080" spans="1:12" ht="12.75" hidden="1">
      <c r="A1080" s="61"/>
      <c r="B1080" s="46"/>
      <c r="C1080" s="46"/>
      <c r="D1080" s="46"/>
      <c r="E1080" s="46"/>
      <c r="F1080" s="46"/>
      <c r="G1080" s="46"/>
      <c r="H1080" s="46"/>
      <c r="I1080" s="46"/>
      <c r="J1080" s="90"/>
      <c r="L1080" s="56"/>
    </row>
    <row r="1081" spans="1:12" s="15" customFormat="1" ht="12.75">
      <c r="A1081" s="38"/>
      <c r="B1081" s="38"/>
      <c r="C1081" s="38"/>
      <c r="D1081" s="38"/>
      <c r="E1081" s="38"/>
      <c r="F1081" s="38"/>
      <c r="G1081" s="38"/>
      <c r="H1081" s="38"/>
      <c r="I1081" s="38"/>
      <c r="J1081" s="86"/>
      <c r="K1081" s="14"/>
      <c r="L1081" s="48">
        <f>SUM(L1068,L1056,L1055,L1052,L1075)</f>
        <v>18532</v>
      </c>
    </row>
    <row r="1082" spans="1:12" s="15" customFormat="1" ht="12.75">
      <c r="A1082" s="38"/>
      <c r="B1082" s="38"/>
      <c r="C1082" s="38"/>
      <c r="D1082" s="38"/>
      <c r="E1082" s="38"/>
      <c r="F1082" s="38"/>
      <c r="G1082" s="38"/>
      <c r="H1082" s="38"/>
      <c r="I1082" s="38"/>
      <c r="J1082" s="92"/>
      <c r="K1082" s="93"/>
      <c r="L1082" s="69">
        <v>3</v>
      </c>
    </row>
    <row r="1083" spans="1:12" s="15" customFormat="1" ht="12.75">
      <c r="A1083" s="38"/>
      <c r="B1083" s="38"/>
      <c r="C1083" s="38"/>
      <c r="D1083" s="38"/>
      <c r="E1083" s="38"/>
      <c r="F1083" s="38"/>
      <c r="G1083" s="38"/>
      <c r="H1083" s="38"/>
      <c r="I1083" s="38"/>
      <c r="J1083" s="92"/>
      <c r="K1083" s="93"/>
      <c r="L1083" s="69">
        <v>3</v>
      </c>
    </row>
    <row r="1084" spans="1:12" s="15" customFormat="1" ht="19.5" customHeight="1">
      <c r="A1084" s="96"/>
      <c r="B1084" s="96"/>
      <c r="C1084" s="96"/>
      <c r="D1084" s="96"/>
      <c r="E1084" s="96"/>
      <c r="F1084" s="96"/>
      <c r="G1084" s="96"/>
      <c r="H1084" s="96"/>
      <c r="I1084" s="94"/>
      <c r="J1084" s="86"/>
      <c r="K1084" s="14"/>
      <c r="L1084" s="48"/>
    </row>
    <row r="1085" spans="1:12" ht="12.75">
      <c r="A1085" s="37"/>
      <c r="B1085" s="37"/>
      <c r="C1085" s="37"/>
      <c r="D1085" s="37"/>
      <c r="E1085" s="37"/>
      <c r="F1085" s="37"/>
      <c r="G1085" s="37"/>
      <c r="H1085" s="37"/>
      <c r="I1085" s="37"/>
      <c r="J1085" s="86"/>
      <c r="K1085" s="14"/>
      <c r="L1085" s="48">
        <f>SUM(L1081,L1046,L1009,L980,L942)</f>
        <v>300955</v>
      </c>
    </row>
    <row r="1086" spans="1:12" s="15" customFormat="1" ht="12.75">
      <c r="A1086" s="38"/>
      <c r="B1086" s="38"/>
      <c r="C1086" s="38"/>
      <c r="D1086" s="38"/>
      <c r="E1086" s="38"/>
      <c r="F1086" s="38"/>
      <c r="G1086" s="38"/>
      <c r="H1086" s="38"/>
      <c r="I1086" s="38"/>
      <c r="J1086" s="86"/>
      <c r="K1086" s="14"/>
      <c r="L1086" s="48">
        <f>SUM(L1087:L1091)</f>
        <v>294555</v>
      </c>
    </row>
    <row r="1087" spans="1:12" s="101" customFormat="1" ht="12.75">
      <c r="A1087" s="100"/>
      <c r="B1087" s="100"/>
      <c r="C1087" s="100"/>
      <c r="D1087" s="100"/>
      <c r="E1087" s="100"/>
      <c r="F1087" s="100"/>
      <c r="G1087" s="100"/>
      <c r="H1087" s="100"/>
      <c r="I1087" s="100"/>
      <c r="J1087" s="91"/>
      <c r="K1087" s="19"/>
      <c r="L1087" s="58">
        <f>SUM(L1052,L1015,L986,L957,L926)</f>
        <v>165872</v>
      </c>
    </row>
    <row r="1088" spans="1:12" s="101" customFormat="1" ht="12.75">
      <c r="A1088" s="100"/>
      <c r="B1088" s="100"/>
      <c r="C1088" s="100"/>
      <c r="D1088" s="100"/>
      <c r="E1088" s="100"/>
      <c r="F1088" s="100"/>
      <c r="G1088" s="100"/>
      <c r="H1088" s="100"/>
      <c r="I1088" s="100"/>
      <c r="J1088" s="91"/>
      <c r="K1088" s="19"/>
      <c r="L1088" s="58">
        <f>SUM(L1055,L1019,L990,L960,L927)</f>
        <v>51207</v>
      </c>
    </row>
    <row r="1089" spans="1:12" s="101" customFormat="1" ht="12.75">
      <c r="A1089" s="100"/>
      <c r="B1089" s="100"/>
      <c r="C1089" s="100"/>
      <c r="D1089" s="100"/>
      <c r="E1089" s="100"/>
      <c r="F1089" s="100"/>
      <c r="G1089" s="100"/>
      <c r="H1089" s="100"/>
      <c r="I1089" s="100"/>
      <c r="J1089" s="91"/>
      <c r="K1089" s="19"/>
      <c r="L1089" s="58">
        <f>SUM(L1056,L1021,L992,L963,L928)</f>
        <v>77476</v>
      </c>
    </row>
    <row r="1090" spans="1:12" s="101" customFormat="1" ht="12.75">
      <c r="A1090" s="100"/>
      <c r="B1090" s="100"/>
      <c r="C1090" s="100"/>
      <c r="D1090" s="100"/>
      <c r="E1090" s="100"/>
      <c r="F1090" s="100"/>
      <c r="G1090" s="100"/>
      <c r="H1090" s="100"/>
      <c r="I1090" s="100"/>
      <c r="J1090" s="91"/>
      <c r="K1090" s="19"/>
      <c r="L1090" s="58">
        <f>SUM(L929)</f>
        <v>0</v>
      </c>
    </row>
    <row r="1091" spans="1:12" s="101" customFormat="1" ht="12.75">
      <c r="A1091" s="100"/>
      <c r="B1091" s="100"/>
      <c r="C1091" s="100"/>
      <c r="D1091" s="100"/>
      <c r="E1091" s="100"/>
      <c r="F1091" s="100"/>
      <c r="G1091" s="100"/>
      <c r="H1091" s="100"/>
      <c r="I1091" s="100"/>
      <c r="J1091" s="91"/>
      <c r="K1091" s="19"/>
      <c r="L1091" s="58">
        <f>SUM(L930)</f>
        <v>0</v>
      </c>
    </row>
    <row r="1092" spans="1:12" s="15" customFormat="1" ht="12.75">
      <c r="A1092" s="38"/>
      <c r="B1092" s="38"/>
      <c r="C1092" s="38"/>
      <c r="D1092" s="38"/>
      <c r="E1092" s="38"/>
      <c r="F1092" s="38"/>
      <c r="G1092" s="38"/>
      <c r="H1092" s="38"/>
      <c r="I1092" s="38"/>
      <c r="J1092" s="86"/>
      <c r="K1092" s="14"/>
      <c r="L1092" s="48">
        <f>SUM(L1093:L1094,L1096)</f>
        <v>6400</v>
      </c>
    </row>
    <row r="1093" spans="1:12" s="101" customFormat="1" ht="12.75">
      <c r="A1093" s="100"/>
      <c r="B1093" s="100"/>
      <c r="C1093" s="100"/>
      <c r="D1093" s="100"/>
      <c r="E1093" s="100"/>
      <c r="F1093" s="100"/>
      <c r="G1093" s="100"/>
      <c r="H1093" s="100"/>
      <c r="I1093" s="100"/>
      <c r="J1093" s="91"/>
      <c r="K1093" s="19"/>
      <c r="L1093" s="58">
        <f>SUM(L932,L1032,L1068)</f>
        <v>1800</v>
      </c>
    </row>
    <row r="1094" spans="1:12" s="101" customFormat="1" ht="12.75">
      <c r="A1094" s="100"/>
      <c r="B1094" s="100"/>
      <c r="C1094" s="100"/>
      <c r="D1094" s="100"/>
      <c r="E1094" s="100"/>
      <c r="F1094" s="100"/>
      <c r="G1094" s="100"/>
      <c r="H1094" s="100"/>
      <c r="I1094" s="100"/>
      <c r="J1094" s="91"/>
      <c r="K1094" s="19"/>
      <c r="L1094" s="58">
        <f>SUM(L933,L1075)</f>
        <v>4600</v>
      </c>
    </row>
    <row r="1095" spans="1:12" s="101" customFormat="1" ht="12.75" hidden="1">
      <c r="A1095" s="99"/>
      <c r="B1095" s="49"/>
      <c r="C1095" s="49"/>
      <c r="D1095" s="49"/>
      <c r="E1095" s="49"/>
      <c r="F1095" s="49"/>
      <c r="G1095" s="49"/>
      <c r="H1095" s="49"/>
      <c r="I1095" s="49"/>
      <c r="J1095" s="91"/>
      <c r="K1095" s="19"/>
      <c r="L1095" s="58">
        <f>SUM(L934)</f>
        <v>0</v>
      </c>
    </row>
    <row r="1096" spans="1:12" s="101" customFormat="1" ht="12.75" hidden="1">
      <c r="A1096" s="99"/>
      <c r="B1096" s="49"/>
      <c r="C1096" s="49"/>
      <c r="D1096" s="49"/>
      <c r="E1096" s="49"/>
      <c r="F1096" s="49"/>
      <c r="G1096" s="49"/>
      <c r="H1096" s="49"/>
      <c r="I1096" s="49"/>
      <c r="J1096" s="91"/>
      <c r="K1096" s="19"/>
      <c r="L1096" s="58">
        <f>L713</f>
        <v>0</v>
      </c>
    </row>
    <row r="1097" spans="1:12" s="101" customFormat="1" ht="12.75" hidden="1">
      <c r="A1097" s="99"/>
      <c r="B1097" s="49"/>
      <c r="C1097" s="49"/>
      <c r="D1097" s="49"/>
      <c r="E1097" s="49"/>
      <c r="F1097" s="49"/>
      <c r="G1097" s="49"/>
      <c r="H1097" s="49"/>
      <c r="I1097" s="49"/>
      <c r="J1097" s="91"/>
      <c r="K1097" s="19"/>
      <c r="L1097" s="58">
        <f>L714</f>
        <v>0</v>
      </c>
    </row>
    <row r="1098" spans="1:12" s="15" customFormat="1" ht="12.75">
      <c r="A1098" s="38"/>
      <c r="B1098" s="38"/>
      <c r="C1098" s="38"/>
      <c r="D1098" s="38"/>
      <c r="E1098" s="38"/>
      <c r="F1098" s="38"/>
      <c r="G1098" s="38"/>
      <c r="H1098" s="38"/>
      <c r="I1098" s="38"/>
      <c r="J1098" s="86"/>
      <c r="K1098" s="14"/>
      <c r="L1098" s="48">
        <f>SUM(L1099)</f>
        <v>0</v>
      </c>
    </row>
    <row r="1099" spans="1:12" s="101" customFormat="1" ht="12.75">
      <c r="A1099" s="100"/>
      <c r="B1099" s="100"/>
      <c r="C1099" s="100"/>
      <c r="D1099" s="100"/>
      <c r="E1099" s="100"/>
      <c r="F1099" s="100"/>
      <c r="G1099" s="100"/>
      <c r="H1099" s="100"/>
      <c r="I1099" s="100"/>
      <c r="J1099" s="91"/>
      <c r="K1099" s="19"/>
      <c r="L1099" s="58">
        <f>SUM(L938)</f>
        <v>0</v>
      </c>
    </row>
    <row r="1100" spans="1:12" s="15" customFormat="1" ht="12.75">
      <c r="A1100" s="38"/>
      <c r="B1100" s="38"/>
      <c r="C1100" s="38"/>
      <c r="D1100" s="38"/>
      <c r="E1100" s="38"/>
      <c r="F1100" s="38"/>
      <c r="G1100" s="38"/>
      <c r="H1100" s="38"/>
      <c r="I1100" s="38"/>
      <c r="J1100" s="86"/>
      <c r="K1100" s="14"/>
      <c r="L1100" s="48">
        <f>SUM(L1101:L1102)</f>
        <v>0</v>
      </c>
    </row>
    <row r="1101" spans="1:12" s="101" customFormat="1" ht="12.75">
      <c r="A1101" s="100"/>
      <c r="B1101" s="100"/>
      <c r="C1101" s="100"/>
      <c r="D1101" s="100"/>
      <c r="E1101" s="100"/>
      <c r="F1101" s="100"/>
      <c r="G1101" s="100"/>
      <c r="H1101" s="100"/>
      <c r="I1101" s="100"/>
      <c r="J1101" s="91"/>
      <c r="K1101" s="19"/>
      <c r="L1101" s="58">
        <f>SUM(L940)</f>
        <v>0</v>
      </c>
    </row>
    <row r="1102" spans="1:12" s="101" customFormat="1" ht="12.75">
      <c r="A1102" s="100"/>
      <c r="B1102" s="100"/>
      <c r="C1102" s="100"/>
      <c r="D1102" s="100"/>
      <c r="E1102" s="100"/>
      <c r="F1102" s="100"/>
      <c r="G1102" s="100"/>
      <c r="H1102" s="100"/>
      <c r="I1102" s="100"/>
      <c r="J1102" s="91"/>
      <c r="K1102" s="19"/>
      <c r="L1102" s="58">
        <f>SUM(L941)</f>
        <v>0</v>
      </c>
    </row>
    <row r="1103" spans="1:12" ht="12.75">
      <c r="A1103" s="37"/>
      <c r="B1103" s="37"/>
      <c r="C1103" s="37"/>
      <c r="D1103" s="37"/>
      <c r="E1103" s="37"/>
      <c r="F1103" s="37"/>
      <c r="G1103" s="37"/>
      <c r="H1103" s="37"/>
      <c r="I1103" s="37"/>
      <c r="J1103" s="86"/>
      <c r="K1103" s="14"/>
      <c r="L1103" s="48">
        <f>SUM(L1102,L1101,L1099,L1094,L1093,L1091,L1090,L1089,L1088,L1087,L1096,L1097)</f>
        <v>300955</v>
      </c>
    </row>
    <row r="1104" spans="1:12" ht="12.75">
      <c r="A1104" s="61"/>
      <c r="B1104" s="46"/>
      <c r="C1104" s="46"/>
      <c r="D1104" s="46"/>
      <c r="E1104" s="113"/>
      <c r="F1104" s="114"/>
      <c r="G1104" s="114"/>
      <c r="H1104" s="114"/>
      <c r="I1104" s="115"/>
      <c r="J1104" s="86"/>
      <c r="K1104" s="14"/>
      <c r="L1104" s="48"/>
    </row>
    <row r="1105" spans="1:12" ht="12.75">
      <c r="A1105" s="37"/>
      <c r="B1105" s="37"/>
      <c r="C1105" s="37"/>
      <c r="D1105" s="37"/>
      <c r="E1105" s="37"/>
      <c r="F1105" s="37"/>
      <c r="G1105" s="37"/>
      <c r="H1105" s="37"/>
      <c r="I1105" s="37"/>
      <c r="J1105" s="90"/>
      <c r="L1105" s="56"/>
    </row>
    <row r="1106" spans="1:12" s="15" customFormat="1" ht="12.75">
      <c r="A1106" s="38"/>
      <c r="B1106" s="38"/>
      <c r="C1106" s="38"/>
      <c r="D1106" s="38"/>
      <c r="E1106" s="38"/>
      <c r="F1106" s="38"/>
      <c r="G1106" s="38"/>
      <c r="H1106" s="38"/>
      <c r="I1106" s="38"/>
      <c r="J1106" s="102"/>
      <c r="K1106" s="93"/>
      <c r="L1106" s="104">
        <v>14</v>
      </c>
    </row>
    <row r="1107" spans="1:12" s="15" customFormat="1" ht="12.75">
      <c r="A1107" s="38"/>
      <c r="B1107" s="38"/>
      <c r="C1107" s="38"/>
      <c r="D1107" s="38"/>
      <c r="E1107" s="38"/>
      <c r="F1107" s="38"/>
      <c r="G1107" s="38"/>
      <c r="H1107" s="38"/>
      <c r="I1107" s="38"/>
      <c r="J1107" s="102"/>
      <c r="K1107" s="93"/>
      <c r="L1107" s="104">
        <v>14</v>
      </c>
    </row>
    <row r="1108" spans="1:12" ht="12.75">
      <c r="A1108" s="37"/>
      <c r="B1108" s="37"/>
      <c r="C1108" s="37"/>
      <c r="D1108" s="37"/>
      <c r="E1108" s="37"/>
      <c r="F1108" s="37"/>
      <c r="G1108" s="37"/>
      <c r="H1108" s="37"/>
      <c r="I1108" s="37"/>
      <c r="J1108" s="102"/>
      <c r="K1108" s="103"/>
      <c r="L1108" s="104">
        <v>11.5</v>
      </c>
    </row>
    <row r="1109" spans="1:12" ht="12.75">
      <c r="A1109" s="37"/>
      <c r="B1109" s="37"/>
      <c r="C1109" s="37"/>
      <c r="D1109" s="37"/>
      <c r="E1109" s="37"/>
      <c r="F1109" s="37"/>
      <c r="G1109" s="37"/>
      <c r="H1109" s="37"/>
      <c r="I1109" s="37"/>
      <c r="J1109" s="102"/>
      <c r="K1109" s="103"/>
      <c r="L1109" s="104">
        <v>11.5</v>
      </c>
    </row>
    <row r="1110" spans="1:12" ht="12.75">
      <c r="A1110" s="37"/>
      <c r="B1110" s="37"/>
      <c r="C1110" s="37"/>
      <c r="D1110" s="37"/>
      <c r="E1110" s="37"/>
      <c r="F1110" s="37"/>
      <c r="G1110" s="37"/>
      <c r="H1110" s="37"/>
      <c r="I1110" s="37"/>
      <c r="J1110" s="102"/>
      <c r="K1110" s="103"/>
      <c r="L1110" s="104">
        <v>11.8</v>
      </c>
    </row>
    <row r="1111" spans="1:12" ht="12.75">
      <c r="A1111" s="37"/>
      <c r="B1111" s="37"/>
      <c r="C1111" s="37"/>
      <c r="D1111" s="37"/>
      <c r="E1111" s="37"/>
      <c r="F1111" s="37"/>
      <c r="G1111" s="37"/>
      <c r="H1111" s="37"/>
      <c r="I1111" s="37"/>
      <c r="J1111" s="102"/>
      <c r="K1111" s="103"/>
      <c r="L1111" s="104">
        <v>11.8</v>
      </c>
    </row>
    <row r="1112" spans="1:12" ht="12.75">
      <c r="A1112" s="37"/>
      <c r="B1112" s="37"/>
      <c r="C1112" s="37"/>
      <c r="D1112" s="37"/>
      <c r="E1112" s="37"/>
      <c r="F1112" s="37"/>
      <c r="G1112" s="37"/>
      <c r="H1112" s="37"/>
      <c r="I1112" s="37"/>
      <c r="J1112" s="102"/>
      <c r="K1112" s="103"/>
      <c r="L1112" s="104">
        <v>64.5</v>
      </c>
    </row>
    <row r="1113" spans="1:12" ht="12.75">
      <c r="A1113" s="37"/>
      <c r="B1113" s="37"/>
      <c r="C1113" s="37"/>
      <c r="D1113" s="37"/>
      <c r="E1113" s="37"/>
      <c r="F1113" s="37"/>
      <c r="G1113" s="37"/>
      <c r="H1113" s="37"/>
      <c r="I1113" s="37"/>
      <c r="J1113" s="102"/>
      <c r="K1113" s="103"/>
      <c r="L1113" s="104">
        <v>64.5</v>
      </c>
    </row>
    <row r="1114" spans="1:12" ht="15.75" customHeight="1">
      <c r="A1114" s="37"/>
      <c r="B1114" s="37"/>
      <c r="C1114" s="37"/>
      <c r="D1114" s="37"/>
      <c r="E1114" s="37"/>
      <c r="F1114" s="37"/>
      <c r="G1114" s="37"/>
      <c r="H1114" s="37"/>
      <c r="I1114" s="37"/>
      <c r="J1114" s="102"/>
      <c r="K1114" s="103"/>
      <c r="L1114" s="104">
        <v>6</v>
      </c>
    </row>
    <row r="1115" spans="1:12" ht="12.75">
      <c r="A1115" s="37"/>
      <c r="B1115" s="37"/>
      <c r="C1115" s="37"/>
      <c r="D1115" s="37"/>
      <c r="E1115" s="37"/>
      <c r="F1115" s="37"/>
      <c r="G1115" s="37"/>
      <c r="H1115" s="37"/>
      <c r="I1115" s="37"/>
      <c r="J1115" s="102"/>
      <c r="K1115" s="103"/>
      <c r="L1115" s="104">
        <v>6</v>
      </c>
    </row>
    <row r="1116" spans="1:12" s="15" customFormat="1" ht="15" customHeight="1">
      <c r="A1116" s="38"/>
      <c r="B1116" s="38"/>
      <c r="C1116" s="38"/>
      <c r="D1116" s="38"/>
      <c r="E1116" s="38"/>
      <c r="F1116" s="38"/>
      <c r="G1116" s="38"/>
      <c r="H1116" s="38"/>
      <c r="I1116" s="38"/>
      <c r="J1116" s="102"/>
      <c r="K1116" s="93"/>
      <c r="L1116" s="104">
        <v>107.8</v>
      </c>
    </row>
    <row r="1117" spans="1:12" s="15" customFormat="1" ht="13.5" customHeight="1">
      <c r="A1117" s="38"/>
      <c r="B1117" s="38"/>
      <c r="C1117" s="38"/>
      <c r="D1117" s="38"/>
      <c r="E1117" s="38"/>
      <c r="F1117" s="38"/>
      <c r="G1117" s="38"/>
      <c r="H1117" s="38"/>
      <c r="I1117" s="38"/>
      <c r="J1117" s="116"/>
      <c r="K1117" s="93"/>
      <c r="L1117" s="117">
        <v>107.8</v>
      </c>
    </row>
    <row r="1124" ht="12.75">
      <c r="I1124" s="15"/>
    </row>
  </sheetData>
  <sheetProtection selectLockedCells="1" selectUnlockedCells="1"/>
  <mergeCells count="63">
    <mergeCell ref="F508:I508"/>
    <mergeCell ref="F283:I283"/>
    <mergeCell ref="G291:I291"/>
    <mergeCell ref="F211:I211"/>
    <mergeCell ref="F228:I228"/>
    <mergeCell ref="F238:I238"/>
    <mergeCell ref="F419:I419"/>
    <mergeCell ref="F335:I335"/>
    <mergeCell ref="G292:I292"/>
    <mergeCell ref="G333:I333"/>
    <mergeCell ref="A4:D4"/>
    <mergeCell ref="E4:I4"/>
    <mergeCell ref="G209:I209"/>
    <mergeCell ref="H74:I74"/>
    <mergeCell ref="F128:I128"/>
    <mergeCell ref="H130:I130"/>
    <mergeCell ref="G38:I38"/>
    <mergeCell ref="F202:I202"/>
    <mergeCell ref="H76:I76"/>
    <mergeCell ref="F112:I112"/>
    <mergeCell ref="I1:K1"/>
    <mergeCell ref="H3:I3"/>
    <mergeCell ref="H58:I58"/>
    <mergeCell ref="H59:I59"/>
    <mergeCell ref="F18:I18"/>
    <mergeCell ref="G37:I37"/>
    <mergeCell ref="F56:I56"/>
    <mergeCell ref="F162:I162"/>
    <mergeCell ref="F189:I189"/>
    <mergeCell ref="F233:I233"/>
    <mergeCell ref="F222:I222"/>
    <mergeCell ref="H316:I316"/>
    <mergeCell ref="G341:I341"/>
    <mergeCell ref="G342:I342"/>
    <mergeCell ref="G208:I208"/>
    <mergeCell ref="F301:I301"/>
    <mergeCell ref="H383:I383"/>
    <mergeCell ref="H317:I317"/>
    <mergeCell ref="F479:I479"/>
    <mergeCell ref="F470:I470"/>
    <mergeCell ref="H346:I346"/>
    <mergeCell ref="H361:I361"/>
    <mergeCell ref="G334:I334"/>
    <mergeCell ref="F911:I911"/>
    <mergeCell ref="G827:I827"/>
    <mergeCell ref="G828:I828"/>
    <mergeCell ref="F490:I490"/>
    <mergeCell ref="F499:I499"/>
    <mergeCell ref="E784:I784"/>
    <mergeCell ref="H804:I804"/>
    <mergeCell ref="H805:I805"/>
    <mergeCell ref="H791:I791"/>
    <mergeCell ref="H792:I792"/>
    <mergeCell ref="H797:I797"/>
    <mergeCell ref="H803:I803"/>
    <mergeCell ref="H396:I396"/>
    <mergeCell ref="H64:I64"/>
    <mergeCell ref="H384:I384"/>
    <mergeCell ref="H389:I389"/>
    <mergeCell ref="H196:I196"/>
    <mergeCell ref="H326:I326"/>
    <mergeCell ref="A344:H344"/>
    <mergeCell ref="F243:I243"/>
  </mergeCells>
  <printOptions horizontalCentered="1"/>
  <pageMargins left="0.4724409448818898" right="0.7874015748031497" top="0.984251968503937" bottom="0.7874015748031497" header="0.5118110236220472" footer="0.7874015748031497"/>
  <pageSetup horizontalDpi="300" verticalDpi="300" orientation="landscape" paperSize="9" scale="83" r:id="rId1"/>
  <headerFooter alignWithMargins="0">
    <oddHeader>&amp;CZákányszék Község Önkormá&amp;"Times New Roman CE,Normál"nyzata és költségvetési szervei 2014.évi
kiadásai &amp;R
A 7/2015.(IV.30.) önkormányzati rendelet 3.melléklete
</oddHeader>
    <oddFooter>&amp;R&amp;P</oddFooter>
  </headerFooter>
  <rowBreaks count="18" manualBreakCount="18">
    <brk id="69" max="18" man="1"/>
    <brk id="200" max="18" man="1"/>
    <brk id="260" max="18" man="1"/>
    <brk id="306" max="18" man="1"/>
    <brk id="334" max="18" man="1"/>
    <brk id="390" max="18" man="1"/>
    <brk id="462" max="18" man="1"/>
    <brk id="513" max="18" man="1"/>
    <brk id="623" max="18" man="1"/>
    <brk id="663" max="18" man="1"/>
    <brk id="705" max="18" man="1"/>
    <brk id="753" max="18" man="1"/>
    <brk id="783" max="18" man="1"/>
    <brk id="826" max="18" man="1"/>
    <brk id="831" max="9" man="1"/>
    <brk id="883" max="255" man="1"/>
    <brk id="950" max="255" man="1"/>
    <brk id="10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04"/>
  <sheetViews>
    <sheetView view="pageBreakPreview" zoomScaleSheetLayoutView="100" zoomScalePageLayoutView="0" workbookViewId="0" topLeftCell="D1">
      <selection activeCell="O236" sqref="O236"/>
    </sheetView>
  </sheetViews>
  <sheetFormatPr defaultColWidth="9.00390625" defaultRowHeight="12.75"/>
  <cols>
    <col min="1" max="1" width="3.75390625" style="1" customWidth="1"/>
    <col min="2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2.625" style="1" customWidth="1"/>
    <col min="10" max="10" width="10.625" style="2" customWidth="1"/>
    <col min="11" max="11" width="12.75390625" style="2" hidden="1" customWidth="1"/>
    <col min="12" max="12" width="12.875" style="1" hidden="1" customWidth="1"/>
    <col min="13" max="13" width="12.75390625" style="1" hidden="1" customWidth="1"/>
    <col min="14" max="14" width="11.375" style="1" customWidth="1"/>
    <col min="15" max="15" width="12.125" style="1" customWidth="1"/>
    <col min="16" max="16" width="12.75390625" style="1" customWidth="1"/>
    <col min="17" max="17" width="11.125" style="1" customWidth="1"/>
    <col min="18" max="16384" width="9.125" style="1" customWidth="1"/>
  </cols>
  <sheetData>
    <row r="1" spans="9:11" ht="12.75">
      <c r="I1" s="779"/>
      <c r="J1" s="779"/>
      <c r="K1" s="779"/>
    </row>
    <row r="3" spans="1:12" ht="46.5" customHeight="1">
      <c r="A3" s="785" t="s">
        <v>887</v>
      </c>
      <c r="B3" s="785"/>
      <c r="C3" s="785"/>
      <c r="D3" s="785"/>
      <c r="E3" s="785"/>
      <c r="F3" s="785"/>
      <c r="G3" s="785"/>
      <c r="H3" s="785"/>
      <c r="I3" s="785"/>
      <c r="J3" s="785"/>
      <c r="K3" s="134"/>
      <c r="L3" s="134"/>
    </row>
    <row r="5" ht="13.5" thickBot="1"/>
    <row r="6" spans="1:18" s="6" customFormat="1" ht="42" customHeight="1" thickBot="1">
      <c r="A6" s="4" t="s">
        <v>463</v>
      </c>
      <c r="B6" s="5" t="s">
        <v>903</v>
      </c>
      <c r="C6" s="5" t="s">
        <v>465</v>
      </c>
      <c r="D6" s="5" t="s">
        <v>466</v>
      </c>
      <c r="E6" s="5" t="s">
        <v>467</v>
      </c>
      <c r="F6" s="5" t="s">
        <v>464</v>
      </c>
      <c r="G6" s="5" t="s">
        <v>465</v>
      </c>
      <c r="H6" s="702" t="s">
        <v>468</v>
      </c>
      <c r="I6" s="702"/>
      <c r="J6" s="39" t="s">
        <v>841</v>
      </c>
      <c r="K6" s="39" t="s">
        <v>787</v>
      </c>
      <c r="L6" s="39" t="s">
        <v>795</v>
      </c>
      <c r="M6" s="39" t="s">
        <v>798</v>
      </c>
      <c r="N6" s="446" t="s">
        <v>1035</v>
      </c>
      <c r="O6" s="446" t="s">
        <v>1046</v>
      </c>
      <c r="P6" s="446" t="s">
        <v>1089</v>
      </c>
      <c r="Q6" s="465" t="s">
        <v>1104</v>
      </c>
      <c r="R6" s="500" t="s">
        <v>1093</v>
      </c>
    </row>
    <row r="7" spans="1:18" ht="21">
      <c r="A7" s="723" t="s">
        <v>469</v>
      </c>
      <c r="B7" s="723"/>
      <c r="C7" s="723"/>
      <c r="D7" s="723"/>
      <c r="E7" s="723" t="s">
        <v>470</v>
      </c>
      <c r="F7" s="723"/>
      <c r="G7" s="723"/>
      <c r="H7" s="723"/>
      <c r="I7" s="723"/>
      <c r="J7" s="118" t="s">
        <v>471</v>
      </c>
      <c r="K7" s="118" t="s">
        <v>471</v>
      </c>
      <c r="L7" s="118" t="s">
        <v>471</v>
      </c>
      <c r="M7" s="118" t="s">
        <v>471</v>
      </c>
      <c r="N7" s="118" t="s">
        <v>471</v>
      </c>
      <c r="O7" s="118" t="s">
        <v>471</v>
      </c>
      <c r="P7" s="118" t="s">
        <v>471</v>
      </c>
      <c r="Q7" s="504" t="s">
        <v>471</v>
      </c>
      <c r="R7" s="501" t="s">
        <v>1094</v>
      </c>
    </row>
    <row r="8" spans="1:18" ht="12.75">
      <c r="A8" s="7"/>
      <c r="B8" s="7"/>
      <c r="C8" s="7"/>
      <c r="D8" s="7"/>
      <c r="E8" s="7"/>
      <c r="F8" s="7"/>
      <c r="G8" s="7"/>
      <c r="H8" s="7"/>
      <c r="I8" s="7"/>
      <c r="J8" s="43"/>
      <c r="K8" s="43"/>
      <c r="L8" s="43"/>
      <c r="M8" s="43"/>
      <c r="N8" s="43"/>
      <c r="O8" s="43"/>
      <c r="P8" s="43"/>
      <c r="Q8" s="505"/>
      <c r="R8" s="502"/>
    </row>
    <row r="9" spans="1:18" s="15" customFormat="1" ht="12.75">
      <c r="A9" s="11">
        <v>1</v>
      </c>
      <c r="B9" s="11"/>
      <c r="C9" s="11"/>
      <c r="D9" s="11"/>
      <c r="E9" s="11" t="s">
        <v>765</v>
      </c>
      <c r="F9" s="11"/>
      <c r="G9" s="11"/>
      <c r="H9" s="11"/>
      <c r="I9" s="11"/>
      <c r="J9" s="119"/>
      <c r="K9" s="119"/>
      <c r="L9" s="119"/>
      <c r="M9" s="119"/>
      <c r="N9" s="119"/>
      <c r="O9" s="119"/>
      <c r="P9" s="119"/>
      <c r="Q9" s="483"/>
      <c r="R9" s="509"/>
    </row>
    <row r="10" spans="1:18" s="15" customFormat="1" ht="12.75">
      <c r="A10" s="11" t="s">
        <v>837</v>
      </c>
      <c r="B10" s="730" t="s">
        <v>838</v>
      </c>
      <c r="C10" s="745"/>
      <c r="D10" s="745"/>
      <c r="E10" s="745"/>
      <c r="F10" s="745"/>
      <c r="G10" s="745"/>
      <c r="H10" s="745"/>
      <c r="I10" s="745"/>
      <c r="J10" s="119"/>
      <c r="K10" s="119"/>
      <c r="L10" s="119"/>
      <c r="M10" s="119"/>
      <c r="N10" s="119"/>
      <c r="O10" s="119"/>
      <c r="P10" s="119"/>
      <c r="Q10" s="483"/>
      <c r="R10" s="509"/>
    </row>
    <row r="11" spans="1:18" s="15" customFormat="1" ht="13.5">
      <c r="A11" s="11"/>
      <c r="B11" s="205">
        <v>1</v>
      </c>
      <c r="C11" s="16"/>
      <c r="D11" s="16"/>
      <c r="E11" s="16"/>
      <c r="F11" s="11" t="s">
        <v>648</v>
      </c>
      <c r="G11" s="16"/>
      <c r="H11" s="16"/>
      <c r="I11" s="16"/>
      <c r="J11" s="119"/>
      <c r="K11" s="243"/>
      <c r="L11" s="243"/>
      <c r="M11" s="243"/>
      <c r="N11" s="119"/>
      <c r="O11" s="119"/>
      <c r="P11" s="119"/>
      <c r="Q11" s="483"/>
      <c r="R11" s="509"/>
    </row>
    <row r="12" spans="1:18" s="15" customFormat="1" ht="13.5">
      <c r="A12" s="11"/>
      <c r="B12" s="205"/>
      <c r="C12" s="16"/>
      <c r="D12" s="16"/>
      <c r="E12" s="16"/>
      <c r="F12" s="11"/>
      <c r="G12" s="16"/>
      <c r="H12" s="242" t="s">
        <v>505</v>
      </c>
      <c r="I12" s="16"/>
      <c r="J12" s="119">
        <f>J13</f>
        <v>500</v>
      </c>
      <c r="K12" s="199"/>
      <c r="L12" s="199"/>
      <c r="M12" s="199"/>
      <c r="N12" s="119">
        <f>N13</f>
        <v>500</v>
      </c>
      <c r="O12" s="119">
        <f>O13</f>
        <v>500</v>
      </c>
      <c r="P12" s="119">
        <f>P13</f>
        <v>1071</v>
      </c>
      <c r="Q12" s="483">
        <f>Q13</f>
        <v>1072</v>
      </c>
      <c r="R12" s="510">
        <f aca="true" t="shared" si="0" ref="R12:R25">Q12/P12*100</f>
        <v>100.09337068160598</v>
      </c>
    </row>
    <row r="13" spans="1:18" s="15" customFormat="1" ht="12.75">
      <c r="A13" s="11"/>
      <c r="B13" s="205"/>
      <c r="C13" s="16"/>
      <c r="D13" s="16"/>
      <c r="E13" s="16"/>
      <c r="F13" s="11"/>
      <c r="G13" s="16"/>
      <c r="H13" s="221" t="s">
        <v>478</v>
      </c>
      <c r="I13" s="16" t="s">
        <v>889</v>
      </c>
      <c r="J13" s="199">
        <v>500</v>
      </c>
      <c r="K13" s="199"/>
      <c r="L13" s="199"/>
      <c r="M13" s="199"/>
      <c r="N13" s="199">
        <v>500</v>
      </c>
      <c r="O13" s="199">
        <v>500</v>
      </c>
      <c r="P13" s="199">
        <v>1071</v>
      </c>
      <c r="Q13" s="481">
        <v>1072</v>
      </c>
      <c r="R13" s="510">
        <f t="shared" si="0"/>
        <v>100.09337068160598</v>
      </c>
    </row>
    <row r="14" spans="1:18" s="15" customFormat="1" ht="12.75">
      <c r="A14" s="11"/>
      <c r="B14" s="11"/>
      <c r="C14" s="11"/>
      <c r="D14" s="11"/>
      <c r="E14" s="11"/>
      <c r="F14" s="11" t="s">
        <v>482</v>
      </c>
      <c r="G14" s="11"/>
      <c r="H14" s="11"/>
      <c r="I14" s="221"/>
      <c r="J14" s="119">
        <f>J13</f>
        <v>500</v>
      </c>
      <c r="K14" s="199"/>
      <c r="L14" s="199"/>
      <c r="M14" s="199"/>
      <c r="N14" s="119">
        <f>N13</f>
        <v>500</v>
      </c>
      <c r="O14" s="119">
        <f>O13</f>
        <v>500</v>
      </c>
      <c r="P14" s="119">
        <f>P13</f>
        <v>1071</v>
      </c>
      <c r="Q14" s="483">
        <f>Q13</f>
        <v>1072</v>
      </c>
      <c r="R14" s="510">
        <f t="shared" si="0"/>
        <v>100.09337068160598</v>
      </c>
    </row>
    <row r="15" spans="1:18" s="15" customFormat="1" ht="12.75" hidden="1">
      <c r="A15" s="11"/>
      <c r="B15" s="11"/>
      <c r="C15" s="11"/>
      <c r="D15" s="11"/>
      <c r="E15" s="11"/>
      <c r="F15" s="11"/>
      <c r="G15" s="11"/>
      <c r="H15" s="11"/>
      <c r="I15" s="221"/>
      <c r="J15" s="119"/>
      <c r="K15" s="199"/>
      <c r="L15" s="199"/>
      <c r="M15" s="199"/>
      <c r="N15" s="119"/>
      <c r="O15" s="119"/>
      <c r="P15" s="119"/>
      <c r="Q15" s="483"/>
      <c r="R15" s="510" t="e">
        <f t="shared" si="0"/>
        <v>#DIV/0!</v>
      </c>
    </row>
    <row r="16" spans="1:18" s="15" customFormat="1" ht="12.75" hidden="1">
      <c r="A16" s="11"/>
      <c r="B16" s="11"/>
      <c r="C16" s="11"/>
      <c r="D16" s="11"/>
      <c r="E16" s="11"/>
      <c r="F16" s="11"/>
      <c r="G16" s="11"/>
      <c r="H16" s="11"/>
      <c r="I16" s="221"/>
      <c r="J16" s="119"/>
      <c r="K16" s="206"/>
      <c r="L16" s="206"/>
      <c r="M16" s="206"/>
      <c r="N16" s="119"/>
      <c r="O16" s="119"/>
      <c r="P16" s="119"/>
      <c r="Q16" s="483"/>
      <c r="R16" s="510" t="e">
        <f t="shared" si="0"/>
        <v>#DIV/0!</v>
      </c>
    </row>
    <row r="17" spans="1:18" s="15" customFormat="1" ht="12.75" hidden="1">
      <c r="A17" s="11"/>
      <c r="B17" s="11"/>
      <c r="C17" s="11"/>
      <c r="D17" s="11"/>
      <c r="E17" s="11"/>
      <c r="F17" s="11"/>
      <c r="G17" s="11"/>
      <c r="H17" s="11"/>
      <c r="I17" s="221"/>
      <c r="J17" s="119"/>
      <c r="K17" s="206"/>
      <c r="L17" s="206"/>
      <c r="M17" s="206"/>
      <c r="N17" s="119"/>
      <c r="O17" s="119"/>
      <c r="P17" s="119"/>
      <c r="Q17" s="483"/>
      <c r="R17" s="510" t="e">
        <f t="shared" si="0"/>
        <v>#DIV/0!</v>
      </c>
    </row>
    <row r="18" spans="1:18" s="15" customFormat="1" ht="12.75" hidden="1">
      <c r="A18" s="11"/>
      <c r="B18" s="205">
        <v>2</v>
      </c>
      <c r="C18" s="16"/>
      <c r="D18" s="16"/>
      <c r="E18" s="16"/>
      <c r="F18" s="11" t="s">
        <v>761</v>
      </c>
      <c r="G18" s="16"/>
      <c r="H18" s="16"/>
      <c r="I18" s="16"/>
      <c r="J18" s="119"/>
      <c r="K18" s="206"/>
      <c r="L18" s="206"/>
      <c r="M18" s="206"/>
      <c r="N18" s="119"/>
      <c r="O18" s="119"/>
      <c r="P18" s="119"/>
      <c r="Q18" s="483"/>
      <c r="R18" s="510" t="e">
        <f t="shared" si="0"/>
        <v>#DIV/0!</v>
      </c>
    </row>
    <row r="19" spans="1:18" s="15" customFormat="1" ht="13.5" hidden="1">
      <c r="A19" s="11"/>
      <c r="B19" s="205"/>
      <c r="C19" s="16"/>
      <c r="D19" s="16"/>
      <c r="E19" s="16"/>
      <c r="F19" s="11"/>
      <c r="G19" s="16"/>
      <c r="H19" s="242" t="s">
        <v>505</v>
      </c>
      <c r="I19" s="16"/>
      <c r="J19" s="119"/>
      <c r="K19" s="206"/>
      <c r="L19" s="206"/>
      <c r="M19" s="243"/>
      <c r="N19" s="119"/>
      <c r="O19" s="119"/>
      <c r="P19" s="119"/>
      <c r="Q19" s="483"/>
      <c r="R19" s="510" t="e">
        <f t="shared" si="0"/>
        <v>#DIV/0!</v>
      </c>
    </row>
    <row r="20" spans="1:18" s="15" customFormat="1" ht="12.75" hidden="1">
      <c r="A20" s="11"/>
      <c r="B20" s="205"/>
      <c r="C20" s="16"/>
      <c r="D20" s="16"/>
      <c r="E20" s="16"/>
      <c r="F20" s="11"/>
      <c r="G20" s="16"/>
      <c r="H20" s="221" t="s">
        <v>478</v>
      </c>
      <c r="I20" s="16" t="s">
        <v>632</v>
      </c>
      <c r="J20" s="199"/>
      <c r="K20" s="206"/>
      <c r="L20" s="206"/>
      <c r="M20" s="199"/>
      <c r="N20" s="199"/>
      <c r="O20" s="199"/>
      <c r="P20" s="199"/>
      <c r="Q20" s="481"/>
      <c r="R20" s="510" t="e">
        <f t="shared" si="0"/>
        <v>#DIV/0!</v>
      </c>
    </row>
    <row r="21" spans="1:18" s="15" customFormat="1" ht="13.5" hidden="1">
      <c r="A21" s="11"/>
      <c r="B21" s="11"/>
      <c r="C21" s="11"/>
      <c r="D21" s="11"/>
      <c r="E21" s="11"/>
      <c r="F21" s="11"/>
      <c r="G21" s="11"/>
      <c r="H21" s="242" t="s">
        <v>776</v>
      </c>
      <c r="I21" s="221"/>
      <c r="J21" s="119"/>
      <c r="K21" s="243"/>
      <c r="L21" s="243"/>
      <c r="M21" s="243"/>
      <c r="N21" s="119"/>
      <c r="O21" s="119"/>
      <c r="P21" s="119"/>
      <c r="Q21" s="483"/>
      <c r="R21" s="510" t="e">
        <f t="shared" si="0"/>
        <v>#DIV/0!</v>
      </c>
    </row>
    <row r="22" spans="1:18" s="15" customFormat="1" ht="12.75" hidden="1">
      <c r="A22" s="11"/>
      <c r="B22" s="11"/>
      <c r="C22" s="11"/>
      <c r="D22" s="11"/>
      <c r="E22" s="11"/>
      <c r="F22" s="11"/>
      <c r="G22" s="11"/>
      <c r="H22" s="221" t="s">
        <v>478</v>
      </c>
      <c r="I22" s="221" t="s">
        <v>779</v>
      </c>
      <c r="J22" s="119"/>
      <c r="K22" s="199"/>
      <c r="L22" s="199"/>
      <c r="M22" s="199"/>
      <c r="N22" s="119"/>
      <c r="O22" s="119"/>
      <c r="P22" s="119"/>
      <c r="Q22" s="483"/>
      <c r="R22" s="510" t="e">
        <f t="shared" si="0"/>
        <v>#DIV/0!</v>
      </c>
    </row>
    <row r="23" spans="1:18" s="15" customFormat="1" ht="13.5" hidden="1">
      <c r="A23" s="11"/>
      <c r="B23" s="11"/>
      <c r="C23" s="11"/>
      <c r="D23" s="11"/>
      <c r="E23" s="11"/>
      <c r="F23" s="11"/>
      <c r="G23" s="11"/>
      <c r="H23" s="11" t="s">
        <v>780</v>
      </c>
      <c r="I23" s="221"/>
      <c r="J23" s="119"/>
      <c r="K23" s="243"/>
      <c r="L23" s="243"/>
      <c r="M23" s="243"/>
      <c r="N23" s="119"/>
      <c r="O23" s="119"/>
      <c r="P23" s="119"/>
      <c r="Q23" s="483"/>
      <c r="R23" s="510" t="e">
        <f t="shared" si="0"/>
        <v>#DIV/0!</v>
      </c>
    </row>
    <row r="24" spans="1:18" s="15" customFormat="1" ht="12.75" hidden="1">
      <c r="A24" s="11"/>
      <c r="B24" s="11"/>
      <c r="C24" s="11"/>
      <c r="D24" s="11"/>
      <c r="E24" s="11"/>
      <c r="F24" s="11"/>
      <c r="G24" s="11"/>
      <c r="H24" s="221" t="s">
        <v>478</v>
      </c>
      <c r="I24" s="221" t="s">
        <v>777</v>
      </c>
      <c r="J24" s="119"/>
      <c r="K24" s="199"/>
      <c r="L24" s="199"/>
      <c r="M24" s="199"/>
      <c r="N24" s="119"/>
      <c r="O24" s="119"/>
      <c r="P24" s="119"/>
      <c r="Q24" s="483"/>
      <c r="R24" s="510" t="e">
        <f t="shared" si="0"/>
        <v>#DIV/0!</v>
      </c>
    </row>
    <row r="25" spans="1:18" s="15" customFormat="1" ht="12.75" hidden="1">
      <c r="A25" s="11"/>
      <c r="B25" s="11"/>
      <c r="C25" s="11"/>
      <c r="D25" s="11"/>
      <c r="E25" s="11"/>
      <c r="F25" s="11" t="s">
        <v>482</v>
      </c>
      <c r="G25" s="11"/>
      <c r="H25" s="11"/>
      <c r="I25" s="221"/>
      <c r="J25" s="119"/>
      <c r="K25" s="206"/>
      <c r="L25" s="206"/>
      <c r="M25" s="206"/>
      <c r="N25" s="119"/>
      <c r="O25" s="119"/>
      <c r="P25" s="119"/>
      <c r="Q25" s="483"/>
      <c r="R25" s="510" t="e">
        <f t="shared" si="0"/>
        <v>#DIV/0!</v>
      </c>
    </row>
    <row r="26" spans="1:18" s="15" customFormat="1" ht="12.75">
      <c r="A26" s="11"/>
      <c r="B26" s="11"/>
      <c r="C26" s="11"/>
      <c r="D26" s="11"/>
      <c r="E26" s="11"/>
      <c r="F26" s="11"/>
      <c r="G26" s="11"/>
      <c r="H26" s="11"/>
      <c r="I26" s="221"/>
      <c r="J26" s="119"/>
      <c r="K26" s="206"/>
      <c r="L26" s="206"/>
      <c r="M26" s="206"/>
      <c r="N26" s="119"/>
      <c r="O26" s="119"/>
      <c r="P26" s="119"/>
      <c r="Q26" s="483"/>
      <c r="R26" s="510"/>
    </row>
    <row r="27" spans="1:18" s="15" customFormat="1" ht="12.75" hidden="1">
      <c r="A27" s="11"/>
      <c r="B27" s="11">
        <v>7</v>
      </c>
      <c r="C27" s="11"/>
      <c r="D27" s="11"/>
      <c r="E27" s="11"/>
      <c r="F27" s="774" t="s">
        <v>720</v>
      </c>
      <c r="G27" s="774"/>
      <c r="H27" s="774"/>
      <c r="I27" s="774"/>
      <c r="J27" s="119"/>
      <c r="K27" s="206"/>
      <c r="L27" s="206"/>
      <c r="M27" s="206"/>
      <c r="N27" s="119"/>
      <c r="O27" s="119"/>
      <c r="P27" s="119"/>
      <c r="Q27" s="483"/>
      <c r="R27" s="510"/>
    </row>
    <row r="28" spans="1:18" s="15" customFormat="1" ht="13.5" hidden="1">
      <c r="A28" s="11"/>
      <c r="B28" s="11"/>
      <c r="C28" s="11"/>
      <c r="D28" s="11"/>
      <c r="E28" s="11"/>
      <c r="F28" s="11"/>
      <c r="G28" s="11"/>
      <c r="H28" s="242" t="s">
        <v>505</v>
      </c>
      <c r="I28" s="221"/>
      <c r="J28" s="119"/>
      <c r="K28" s="243"/>
      <c r="L28" s="243"/>
      <c r="M28" s="243"/>
      <c r="N28" s="119"/>
      <c r="O28" s="119"/>
      <c r="P28" s="119"/>
      <c r="Q28" s="483"/>
      <c r="R28" s="510"/>
    </row>
    <row r="29" spans="1:18" s="15" customFormat="1" ht="12.75" hidden="1">
      <c r="A29" s="11"/>
      <c r="B29" s="11"/>
      <c r="C29" s="11"/>
      <c r="D29" s="11"/>
      <c r="E29" s="11"/>
      <c r="F29" s="11"/>
      <c r="G29" s="11"/>
      <c r="H29" s="221" t="s">
        <v>478</v>
      </c>
      <c r="I29" s="221" t="s">
        <v>781</v>
      </c>
      <c r="J29" s="119"/>
      <c r="K29" s="199"/>
      <c r="L29" s="199"/>
      <c r="M29" s="199"/>
      <c r="N29" s="119"/>
      <c r="O29" s="119"/>
      <c r="P29" s="119"/>
      <c r="Q29" s="483"/>
      <c r="R29" s="510"/>
    </row>
    <row r="30" spans="1:18" s="15" customFormat="1" ht="12.75" hidden="1">
      <c r="A30" s="11"/>
      <c r="B30" s="11"/>
      <c r="C30" s="11"/>
      <c r="D30" s="11"/>
      <c r="E30" s="11"/>
      <c r="F30" s="11" t="s">
        <v>482</v>
      </c>
      <c r="G30" s="11"/>
      <c r="H30" s="11"/>
      <c r="I30" s="221"/>
      <c r="J30" s="119"/>
      <c r="K30" s="206"/>
      <c r="L30" s="206"/>
      <c r="M30" s="206"/>
      <c r="N30" s="119"/>
      <c r="O30" s="119"/>
      <c r="P30" s="119"/>
      <c r="Q30" s="483"/>
      <c r="R30" s="510"/>
    </row>
    <row r="31" spans="1:18" s="15" customFormat="1" ht="12.75" hidden="1">
      <c r="A31" s="11"/>
      <c r="B31" s="11"/>
      <c r="C31" s="11"/>
      <c r="D31" s="11"/>
      <c r="E31" s="11"/>
      <c r="F31" s="11"/>
      <c r="G31" s="11"/>
      <c r="H31" s="11"/>
      <c r="I31" s="221"/>
      <c r="J31" s="119"/>
      <c r="K31" s="206"/>
      <c r="L31" s="206"/>
      <c r="M31" s="206"/>
      <c r="N31" s="119"/>
      <c r="O31" s="119"/>
      <c r="P31" s="119"/>
      <c r="Q31" s="483"/>
      <c r="R31" s="510"/>
    </row>
    <row r="32" spans="1:18" s="15" customFormat="1" ht="12.75" hidden="1">
      <c r="A32" s="11"/>
      <c r="B32" s="205">
        <v>10</v>
      </c>
      <c r="C32" s="205"/>
      <c r="D32" s="205"/>
      <c r="E32" s="205"/>
      <c r="F32" s="205" t="s">
        <v>737</v>
      </c>
      <c r="G32" s="205"/>
      <c r="H32" s="205"/>
      <c r="I32" s="205"/>
      <c r="J32" s="119"/>
      <c r="K32" s="206"/>
      <c r="L32" s="206"/>
      <c r="M32" s="206"/>
      <c r="N32" s="119"/>
      <c r="O32" s="119"/>
      <c r="P32" s="119"/>
      <c r="Q32" s="483"/>
      <c r="R32" s="510"/>
    </row>
    <row r="33" spans="1:18" s="15" customFormat="1" ht="13.5" hidden="1">
      <c r="A33" s="11"/>
      <c r="B33" s="11"/>
      <c r="C33" s="205"/>
      <c r="D33" s="205"/>
      <c r="E33" s="205"/>
      <c r="F33" s="205"/>
      <c r="G33" s="205"/>
      <c r="H33" s="242" t="s">
        <v>834</v>
      </c>
      <c r="I33" s="11"/>
      <c r="J33" s="119"/>
      <c r="K33" s="119"/>
      <c r="L33" s="119"/>
      <c r="M33" s="243"/>
      <c r="N33" s="119"/>
      <c r="O33" s="119"/>
      <c r="P33" s="119"/>
      <c r="Q33" s="483"/>
      <c r="R33" s="510"/>
    </row>
    <row r="34" spans="1:18" s="15" customFormat="1" ht="12.75" hidden="1">
      <c r="A34" s="11"/>
      <c r="B34" s="11"/>
      <c r="C34" s="16"/>
      <c r="D34" s="16"/>
      <c r="E34" s="16"/>
      <c r="F34" s="16"/>
      <c r="G34" s="16"/>
      <c r="H34" s="11" t="s">
        <v>482</v>
      </c>
      <c r="I34" s="11"/>
      <c r="J34" s="119"/>
      <c r="K34" s="119"/>
      <c r="L34" s="119"/>
      <c r="M34" s="206"/>
      <c r="N34" s="119"/>
      <c r="O34" s="119"/>
      <c r="P34" s="119"/>
      <c r="Q34" s="483"/>
      <c r="R34" s="510"/>
    </row>
    <row r="35" spans="1:18" s="15" customFormat="1" ht="12.75" hidden="1">
      <c r="A35" s="11"/>
      <c r="B35" s="11"/>
      <c r="C35" s="16"/>
      <c r="D35" s="16"/>
      <c r="E35" s="16"/>
      <c r="F35" s="11"/>
      <c r="G35" s="16"/>
      <c r="H35" s="11"/>
      <c r="I35" s="16"/>
      <c r="J35" s="16"/>
      <c r="K35" s="16"/>
      <c r="L35" s="206"/>
      <c r="M35" s="206"/>
      <c r="N35" s="16"/>
      <c r="O35" s="16"/>
      <c r="P35" s="16"/>
      <c r="Q35" s="21"/>
      <c r="R35" s="510"/>
    </row>
    <row r="36" spans="1:18" s="15" customFormat="1" ht="12.75" hidden="1">
      <c r="A36" s="11"/>
      <c r="B36" s="11"/>
      <c r="C36" s="11"/>
      <c r="D36" s="11"/>
      <c r="E36" s="11"/>
      <c r="F36" s="11"/>
      <c r="G36" s="11"/>
      <c r="H36" s="11"/>
      <c r="I36" s="11"/>
      <c r="J36" s="119"/>
      <c r="K36" s="119"/>
      <c r="L36" s="119"/>
      <c r="M36" s="119"/>
      <c r="N36" s="119"/>
      <c r="O36" s="119"/>
      <c r="P36" s="119"/>
      <c r="Q36" s="483"/>
      <c r="R36" s="510"/>
    </row>
    <row r="37" spans="1:18" s="15" customFormat="1" ht="12.75" hidden="1">
      <c r="A37" s="11"/>
      <c r="B37" s="11">
        <v>11</v>
      </c>
      <c r="C37" s="11"/>
      <c r="D37" s="11"/>
      <c r="E37" s="11"/>
      <c r="F37" s="11" t="s">
        <v>741</v>
      </c>
      <c r="G37" s="11"/>
      <c r="H37" s="11"/>
      <c r="I37" s="11"/>
      <c r="J37" s="119"/>
      <c r="K37" s="119"/>
      <c r="L37" s="119"/>
      <c r="M37" s="119"/>
      <c r="N37" s="119"/>
      <c r="O37" s="119"/>
      <c r="P37" s="119"/>
      <c r="Q37" s="483"/>
      <c r="R37" s="510"/>
    </row>
    <row r="38" spans="1:18" s="54" customFormat="1" ht="13.5" hidden="1">
      <c r="A38" s="63"/>
      <c r="B38" s="63"/>
      <c r="C38" s="63"/>
      <c r="D38" s="63"/>
      <c r="E38" s="63"/>
      <c r="F38" s="63"/>
      <c r="G38" s="63"/>
      <c r="H38" s="63" t="s">
        <v>505</v>
      </c>
      <c r="I38" s="63"/>
      <c r="J38" s="120"/>
      <c r="K38" s="120"/>
      <c r="L38" s="120"/>
      <c r="M38" s="120"/>
      <c r="N38" s="120"/>
      <c r="O38" s="120"/>
      <c r="P38" s="120"/>
      <c r="Q38" s="480"/>
      <c r="R38" s="510"/>
    </row>
    <row r="39" spans="1:18" ht="12.75" hidden="1">
      <c r="A39" s="16"/>
      <c r="B39" s="16"/>
      <c r="C39" s="16"/>
      <c r="D39" s="16"/>
      <c r="E39" s="16"/>
      <c r="F39" s="16"/>
      <c r="G39" s="16"/>
      <c r="H39" s="16" t="s">
        <v>478</v>
      </c>
      <c r="I39" s="16" t="s">
        <v>712</v>
      </c>
      <c r="J39" s="66"/>
      <c r="K39" s="66"/>
      <c r="L39" s="66"/>
      <c r="M39" s="66"/>
      <c r="N39" s="66"/>
      <c r="O39" s="66"/>
      <c r="P39" s="66"/>
      <c r="Q39" s="474"/>
      <c r="R39" s="510"/>
    </row>
    <row r="40" spans="1:18" ht="12.75" hidden="1">
      <c r="A40" s="16"/>
      <c r="B40" s="16"/>
      <c r="C40" s="16"/>
      <c r="D40" s="16"/>
      <c r="E40" s="16"/>
      <c r="F40" s="16"/>
      <c r="G40" s="16"/>
      <c r="H40" s="16"/>
      <c r="I40" s="16"/>
      <c r="J40" s="66"/>
      <c r="K40" s="66"/>
      <c r="L40" s="66"/>
      <c r="M40" s="66"/>
      <c r="N40" s="66"/>
      <c r="O40" s="66"/>
      <c r="P40" s="66"/>
      <c r="Q40" s="474"/>
      <c r="R40" s="510"/>
    </row>
    <row r="41" spans="1:18" ht="12.75" hidden="1">
      <c r="A41" s="16"/>
      <c r="B41" s="16"/>
      <c r="C41" s="16"/>
      <c r="D41" s="16"/>
      <c r="E41" s="16"/>
      <c r="F41" s="16"/>
      <c r="G41" s="16"/>
      <c r="H41" s="16"/>
      <c r="I41" s="23"/>
      <c r="J41" s="66"/>
      <c r="K41" s="66"/>
      <c r="L41" s="66"/>
      <c r="M41" s="66"/>
      <c r="N41" s="66"/>
      <c r="O41" s="66"/>
      <c r="P41" s="66"/>
      <c r="Q41" s="474"/>
      <c r="R41" s="510"/>
    </row>
    <row r="42" spans="1:18" ht="12.75" hidden="1">
      <c r="A42" s="16"/>
      <c r="B42" s="16"/>
      <c r="C42" s="16"/>
      <c r="D42" s="16"/>
      <c r="E42" s="16"/>
      <c r="F42" s="16"/>
      <c r="G42" s="16"/>
      <c r="H42" s="16"/>
      <c r="I42" s="16"/>
      <c r="J42" s="66"/>
      <c r="K42" s="135"/>
      <c r="L42" s="135"/>
      <c r="M42" s="135"/>
      <c r="N42" s="66"/>
      <c r="O42" s="66"/>
      <c r="P42" s="66"/>
      <c r="Q42" s="474"/>
      <c r="R42" s="510"/>
    </row>
    <row r="43" spans="1:18" ht="12.75" hidden="1">
      <c r="A43" s="16"/>
      <c r="B43" s="16"/>
      <c r="C43" s="16"/>
      <c r="D43" s="16"/>
      <c r="E43" s="16"/>
      <c r="F43" s="16"/>
      <c r="G43" s="16"/>
      <c r="H43" s="16"/>
      <c r="I43" s="16"/>
      <c r="J43" s="66"/>
      <c r="K43" s="66"/>
      <c r="L43" s="66"/>
      <c r="M43" s="66"/>
      <c r="N43" s="66"/>
      <c r="O43" s="66"/>
      <c r="P43" s="66"/>
      <c r="Q43" s="474"/>
      <c r="R43" s="510"/>
    </row>
    <row r="44" spans="1:18" ht="12.75" hidden="1">
      <c r="A44" s="16"/>
      <c r="B44" s="16"/>
      <c r="C44" s="16"/>
      <c r="D44" s="16"/>
      <c r="E44" s="16"/>
      <c r="F44" s="16"/>
      <c r="G44" s="16"/>
      <c r="H44" s="16"/>
      <c r="I44" s="16"/>
      <c r="J44" s="66"/>
      <c r="K44" s="136"/>
      <c r="L44" s="136"/>
      <c r="M44" s="136"/>
      <c r="N44" s="66"/>
      <c r="O44" s="66"/>
      <c r="P44" s="66"/>
      <c r="Q44" s="474"/>
      <c r="R44" s="510"/>
    </row>
    <row r="45" spans="1:18" ht="12.75" hidden="1">
      <c r="A45" s="16"/>
      <c r="B45" s="16"/>
      <c r="C45" s="16"/>
      <c r="D45" s="16"/>
      <c r="E45" s="16"/>
      <c r="F45" s="16"/>
      <c r="G45" s="16"/>
      <c r="H45" s="16"/>
      <c r="I45" s="16"/>
      <c r="J45" s="66"/>
      <c r="K45" s="135"/>
      <c r="L45" s="135"/>
      <c r="M45" s="135"/>
      <c r="N45" s="66"/>
      <c r="O45" s="66"/>
      <c r="P45" s="66"/>
      <c r="Q45" s="474"/>
      <c r="R45" s="510"/>
    </row>
    <row r="46" spans="1:18" s="54" customFormat="1" ht="13.5" hidden="1">
      <c r="A46" s="63"/>
      <c r="B46" s="63"/>
      <c r="C46" s="63"/>
      <c r="D46" s="63"/>
      <c r="E46" s="63"/>
      <c r="F46" s="63"/>
      <c r="G46" s="63"/>
      <c r="H46" s="63"/>
      <c r="I46" s="63"/>
      <c r="J46" s="120"/>
      <c r="K46" s="137"/>
      <c r="L46" s="137"/>
      <c r="M46" s="137"/>
      <c r="N46" s="120"/>
      <c r="O46" s="120"/>
      <c r="P46" s="120"/>
      <c r="Q46" s="480"/>
      <c r="R46" s="510"/>
    </row>
    <row r="47" spans="1:18" ht="12.75" hidden="1">
      <c r="A47" s="16"/>
      <c r="B47" s="16"/>
      <c r="C47" s="16"/>
      <c r="D47" s="16"/>
      <c r="E47" s="16"/>
      <c r="F47" s="16"/>
      <c r="G47" s="16"/>
      <c r="H47" s="16"/>
      <c r="I47" s="16"/>
      <c r="J47" s="66"/>
      <c r="K47" s="138"/>
      <c r="L47" s="138"/>
      <c r="M47" s="138"/>
      <c r="N47" s="66"/>
      <c r="O47" s="66"/>
      <c r="P47" s="66"/>
      <c r="Q47" s="474"/>
      <c r="R47" s="510"/>
    </row>
    <row r="48" spans="1:18" ht="12.75" hidden="1">
      <c r="A48" s="16"/>
      <c r="B48" s="16"/>
      <c r="C48" s="16"/>
      <c r="D48" s="16"/>
      <c r="E48" s="16"/>
      <c r="F48" s="16"/>
      <c r="G48" s="16"/>
      <c r="H48" s="16"/>
      <c r="I48" s="16"/>
      <c r="J48" s="66"/>
      <c r="K48" s="136"/>
      <c r="L48" s="136"/>
      <c r="M48" s="136"/>
      <c r="N48" s="66"/>
      <c r="O48" s="66"/>
      <c r="P48" s="66"/>
      <c r="Q48" s="474"/>
      <c r="R48" s="510"/>
    </row>
    <row r="49" spans="1:18" ht="12.75" hidden="1">
      <c r="A49" s="16"/>
      <c r="B49" s="16"/>
      <c r="C49" s="16"/>
      <c r="D49" s="16"/>
      <c r="E49" s="16"/>
      <c r="F49" s="16"/>
      <c r="G49" s="16"/>
      <c r="H49" s="16"/>
      <c r="I49" s="16"/>
      <c r="J49" s="66"/>
      <c r="K49" s="136"/>
      <c r="L49" s="136"/>
      <c r="M49" s="136"/>
      <c r="N49" s="66"/>
      <c r="O49" s="66"/>
      <c r="P49" s="66"/>
      <c r="Q49" s="474"/>
      <c r="R49" s="510"/>
    </row>
    <row r="50" spans="1:18" ht="12.75" hidden="1">
      <c r="A50" s="16"/>
      <c r="B50" s="16"/>
      <c r="C50" s="16"/>
      <c r="D50" s="16"/>
      <c r="E50" s="16"/>
      <c r="F50" s="16"/>
      <c r="G50" s="16"/>
      <c r="H50" s="16"/>
      <c r="I50" s="16"/>
      <c r="J50" s="66"/>
      <c r="K50" s="136"/>
      <c r="L50" s="136"/>
      <c r="M50" s="136"/>
      <c r="N50" s="66"/>
      <c r="O50" s="66"/>
      <c r="P50" s="66"/>
      <c r="Q50" s="474"/>
      <c r="R50" s="510"/>
    </row>
    <row r="51" spans="1:18" ht="12.75" hidden="1">
      <c r="A51" s="16"/>
      <c r="B51" s="16"/>
      <c r="C51" s="16"/>
      <c r="D51" s="16"/>
      <c r="E51" s="16"/>
      <c r="F51" s="16"/>
      <c r="G51" s="16"/>
      <c r="H51" s="16"/>
      <c r="I51" s="16"/>
      <c r="J51" s="66"/>
      <c r="K51" s="136"/>
      <c r="L51" s="136"/>
      <c r="M51" s="136"/>
      <c r="N51" s="66"/>
      <c r="O51" s="66"/>
      <c r="P51" s="66"/>
      <c r="Q51" s="474"/>
      <c r="R51" s="510"/>
    </row>
    <row r="52" spans="1:18" ht="12.75" hidden="1">
      <c r="A52" s="16"/>
      <c r="B52" s="16"/>
      <c r="C52" s="16"/>
      <c r="D52" s="16"/>
      <c r="E52" s="16"/>
      <c r="F52" s="16"/>
      <c r="G52" s="16"/>
      <c r="H52" s="16"/>
      <c r="I52" s="23"/>
      <c r="J52" s="66"/>
      <c r="K52" s="136"/>
      <c r="L52" s="136"/>
      <c r="M52" s="136"/>
      <c r="N52" s="66"/>
      <c r="O52" s="66"/>
      <c r="P52" s="66"/>
      <c r="Q52" s="474"/>
      <c r="R52" s="510"/>
    </row>
    <row r="53" spans="1:18" ht="13.5" hidden="1">
      <c r="A53" s="16"/>
      <c r="B53" s="16"/>
      <c r="C53" s="16"/>
      <c r="D53" s="16"/>
      <c r="E53" s="16"/>
      <c r="F53" s="16"/>
      <c r="G53" s="16"/>
      <c r="H53" s="63"/>
      <c r="I53" s="16"/>
      <c r="J53" s="120"/>
      <c r="K53" s="139"/>
      <c r="L53" s="139"/>
      <c r="M53" s="139"/>
      <c r="N53" s="120"/>
      <c r="O53" s="120"/>
      <c r="P53" s="120"/>
      <c r="Q53" s="480"/>
      <c r="R53" s="510"/>
    </row>
    <row r="54" spans="1:18" ht="13.5" hidden="1">
      <c r="A54" s="16"/>
      <c r="B54" s="16"/>
      <c r="C54" s="16"/>
      <c r="D54" s="16"/>
      <c r="E54" s="16"/>
      <c r="F54" s="16"/>
      <c r="G54" s="16"/>
      <c r="H54" s="63"/>
      <c r="I54" s="16"/>
      <c r="J54" s="120"/>
      <c r="K54" s="139"/>
      <c r="L54" s="139"/>
      <c r="M54" s="139"/>
      <c r="N54" s="120"/>
      <c r="O54" s="120"/>
      <c r="P54" s="120"/>
      <c r="Q54" s="480"/>
      <c r="R54" s="510"/>
    </row>
    <row r="55" spans="1:18" ht="13.5" hidden="1">
      <c r="A55" s="16"/>
      <c r="B55" s="16"/>
      <c r="C55" s="16"/>
      <c r="D55" s="16"/>
      <c r="E55" s="16"/>
      <c r="F55" s="16"/>
      <c r="G55" s="16"/>
      <c r="H55" s="63"/>
      <c r="I55" s="16"/>
      <c r="J55" s="120"/>
      <c r="K55" s="139"/>
      <c r="L55" s="139"/>
      <c r="M55" s="139"/>
      <c r="N55" s="120"/>
      <c r="O55" s="120"/>
      <c r="P55" s="120"/>
      <c r="Q55" s="480"/>
      <c r="R55" s="510"/>
    </row>
    <row r="56" spans="1:18" s="54" customFormat="1" ht="13.5" hidden="1">
      <c r="A56" s="63"/>
      <c r="B56" s="63"/>
      <c r="C56" s="63"/>
      <c r="D56" s="63"/>
      <c r="E56" s="63"/>
      <c r="F56" s="63"/>
      <c r="G56" s="63"/>
      <c r="H56" s="63" t="s">
        <v>507</v>
      </c>
      <c r="I56" s="63"/>
      <c r="J56" s="120"/>
      <c r="K56" s="120"/>
      <c r="L56" s="120"/>
      <c r="M56" s="120"/>
      <c r="N56" s="120"/>
      <c r="O56" s="120"/>
      <c r="P56" s="120"/>
      <c r="Q56" s="480"/>
      <c r="R56" s="510"/>
    </row>
    <row r="57" spans="1:18" ht="12.75" hidden="1">
      <c r="A57" s="16"/>
      <c r="B57" s="16"/>
      <c r="C57" s="16"/>
      <c r="D57" s="16"/>
      <c r="E57" s="16"/>
      <c r="F57" s="16"/>
      <c r="G57" s="16"/>
      <c r="H57" s="16" t="s">
        <v>480</v>
      </c>
      <c r="I57" s="16" t="s">
        <v>661</v>
      </c>
      <c r="J57" s="66"/>
      <c r="K57" s="66"/>
      <c r="L57" s="66"/>
      <c r="M57" s="66"/>
      <c r="N57" s="66"/>
      <c r="O57" s="66"/>
      <c r="P57" s="66"/>
      <c r="Q57" s="474"/>
      <c r="R57" s="510"/>
    </row>
    <row r="58" spans="1:18" s="54" customFormat="1" ht="12.75" customHeight="1" hidden="1">
      <c r="A58" s="63"/>
      <c r="B58" s="63"/>
      <c r="C58" s="63"/>
      <c r="D58" s="63"/>
      <c r="E58" s="63"/>
      <c r="F58" s="63"/>
      <c r="G58" s="63"/>
      <c r="H58" s="63" t="s">
        <v>509</v>
      </c>
      <c r="I58" s="63"/>
      <c r="J58" s="120"/>
      <c r="K58" s="120"/>
      <c r="L58" s="120"/>
      <c r="M58" s="120"/>
      <c r="N58" s="120"/>
      <c r="O58" s="120"/>
      <c r="P58" s="120"/>
      <c r="Q58" s="480"/>
      <c r="R58" s="510"/>
    </row>
    <row r="59" spans="1:18" ht="12.75" hidden="1">
      <c r="A59" s="16"/>
      <c r="B59" s="16"/>
      <c r="C59" s="16"/>
      <c r="D59" s="16"/>
      <c r="E59" s="16"/>
      <c r="F59" s="16"/>
      <c r="G59" s="16"/>
      <c r="H59" s="16" t="s">
        <v>480</v>
      </c>
      <c r="I59" s="16" t="s">
        <v>662</v>
      </c>
      <c r="J59" s="66"/>
      <c r="K59" s="66"/>
      <c r="L59" s="66"/>
      <c r="M59" s="66"/>
      <c r="N59" s="66"/>
      <c r="O59" s="66"/>
      <c r="P59" s="66"/>
      <c r="Q59" s="474"/>
      <c r="R59" s="510"/>
    </row>
    <row r="60" spans="1:18" s="54" customFormat="1" ht="13.5" hidden="1">
      <c r="A60" s="63"/>
      <c r="B60" s="63"/>
      <c r="C60" s="63"/>
      <c r="D60" s="63"/>
      <c r="E60" s="63"/>
      <c r="F60" s="63"/>
      <c r="G60" s="63"/>
      <c r="H60" s="63" t="s">
        <v>510</v>
      </c>
      <c r="I60" s="63"/>
      <c r="J60" s="120"/>
      <c r="K60" s="120"/>
      <c r="L60" s="120"/>
      <c r="M60" s="120"/>
      <c r="N60" s="120"/>
      <c r="O60" s="120"/>
      <c r="P60" s="120"/>
      <c r="Q60" s="480"/>
      <c r="R60" s="510"/>
    </row>
    <row r="61" spans="1:18" ht="12.75" hidden="1">
      <c r="A61" s="16"/>
      <c r="B61" s="16"/>
      <c r="C61" s="16"/>
      <c r="D61" s="16"/>
      <c r="E61" s="16"/>
      <c r="F61" s="16"/>
      <c r="G61" s="16"/>
      <c r="H61" s="16" t="s">
        <v>480</v>
      </c>
      <c r="I61" s="18" t="s">
        <v>663</v>
      </c>
      <c r="J61" s="64"/>
      <c r="K61" s="64"/>
      <c r="L61" s="64"/>
      <c r="M61" s="64"/>
      <c r="N61" s="64"/>
      <c r="O61" s="64"/>
      <c r="P61" s="64"/>
      <c r="Q61" s="493"/>
      <c r="R61" s="510"/>
    </row>
    <row r="62" spans="1:18" ht="12.75" hidden="1">
      <c r="A62" s="16"/>
      <c r="B62" s="16"/>
      <c r="C62" s="16"/>
      <c r="D62" s="16"/>
      <c r="E62" s="16"/>
      <c r="F62" s="16"/>
      <c r="G62" s="16"/>
      <c r="H62" s="16"/>
      <c r="I62" s="16" t="s">
        <v>664</v>
      </c>
      <c r="J62" s="66"/>
      <c r="K62" s="66"/>
      <c r="L62" s="66"/>
      <c r="M62" s="66"/>
      <c r="N62" s="66"/>
      <c r="O62" s="66"/>
      <c r="P62" s="66"/>
      <c r="Q62" s="474"/>
      <c r="R62" s="510"/>
    </row>
    <row r="63" spans="1:18" ht="12.75" hidden="1">
      <c r="A63" s="16"/>
      <c r="B63" s="16"/>
      <c r="C63" s="16"/>
      <c r="D63" s="16"/>
      <c r="E63" s="16"/>
      <c r="F63" s="16"/>
      <c r="G63" s="16"/>
      <c r="H63" s="16"/>
      <c r="I63" s="16" t="s">
        <v>665</v>
      </c>
      <c r="J63" s="66"/>
      <c r="K63" s="66"/>
      <c r="L63" s="66"/>
      <c r="M63" s="66"/>
      <c r="N63" s="66"/>
      <c r="O63" s="66"/>
      <c r="P63" s="66"/>
      <c r="Q63" s="474"/>
      <c r="R63" s="510"/>
    </row>
    <row r="64" spans="1:18" ht="12.75" hidden="1">
      <c r="A64" s="16"/>
      <c r="B64" s="16"/>
      <c r="C64" s="16"/>
      <c r="D64" s="16"/>
      <c r="E64" s="16"/>
      <c r="F64" s="16"/>
      <c r="G64" s="16"/>
      <c r="H64" s="16"/>
      <c r="I64" s="23" t="s">
        <v>666</v>
      </c>
      <c r="J64" s="66"/>
      <c r="K64" s="66"/>
      <c r="L64" s="66"/>
      <c r="M64" s="66"/>
      <c r="N64" s="66"/>
      <c r="O64" s="66"/>
      <c r="P64" s="66"/>
      <c r="Q64" s="474"/>
      <c r="R64" s="510"/>
    </row>
    <row r="65" spans="1:18" ht="12.75" hidden="1">
      <c r="A65" s="16"/>
      <c r="B65" s="16"/>
      <c r="C65" s="16"/>
      <c r="D65" s="16"/>
      <c r="E65" s="16"/>
      <c r="F65" s="16"/>
      <c r="G65" s="16"/>
      <c r="H65" s="16"/>
      <c r="I65" s="16" t="s">
        <v>667</v>
      </c>
      <c r="J65" s="66"/>
      <c r="K65" s="66"/>
      <c r="L65" s="66"/>
      <c r="M65" s="66"/>
      <c r="N65" s="66"/>
      <c r="O65" s="66"/>
      <c r="P65" s="66"/>
      <c r="Q65" s="474"/>
      <c r="R65" s="510"/>
    </row>
    <row r="66" spans="1:18" ht="12.75" hidden="1">
      <c r="A66" s="16"/>
      <c r="B66" s="16"/>
      <c r="C66" s="16"/>
      <c r="D66" s="16"/>
      <c r="E66" s="16"/>
      <c r="F66" s="16"/>
      <c r="G66" s="16"/>
      <c r="H66" s="16"/>
      <c r="I66" s="16" t="s">
        <v>668</v>
      </c>
      <c r="J66" s="66"/>
      <c r="K66" s="66"/>
      <c r="L66" s="66"/>
      <c r="M66" s="66"/>
      <c r="N66" s="66"/>
      <c r="O66" s="66"/>
      <c r="P66" s="66"/>
      <c r="Q66" s="474"/>
      <c r="R66" s="510"/>
    </row>
    <row r="67" spans="1:18" ht="12.75" hidden="1">
      <c r="A67" s="16"/>
      <c r="B67" s="16"/>
      <c r="C67" s="16"/>
      <c r="D67" s="16"/>
      <c r="E67" s="16"/>
      <c r="F67" s="16"/>
      <c r="G67" s="16"/>
      <c r="H67" s="16" t="s">
        <v>480</v>
      </c>
      <c r="I67" s="16" t="s">
        <v>669</v>
      </c>
      <c r="J67" s="66"/>
      <c r="K67" s="66"/>
      <c r="L67" s="66"/>
      <c r="M67" s="66"/>
      <c r="N67" s="66"/>
      <c r="O67" s="66"/>
      <c r="P67" s="66"/>
      <c r="Q67" s="474"/>
      <c r="R67" s="510"/>
    </row>
    <row r="68" spans="1:18" ht="13.5" hidden="1">
      <c r="A68" s="16"/>
      <c r="B68" s="16"/>
      <c r="C68" s="16"/>
      <c r="D68" s="16"/>
      <c r="E68" s="16"/>
      <c r="F68" s="16"/>
      <c r="G68" s="16"/>
      <c r="H68" s="242" t="s">
        <v>766</v>
      </c>
      <c r="I68" s="16"/>
      <c r="J68" s="243"/>
      <c r="K68" s="243"/>
      <c r="L68" s="243"/>
      <c r="M68" s="243"/>
      <c r="N68" s="243"/>
      <c r="O68" s="243"/>
      <c r="P68" s="243"/>
      <c r="Q68" s="479"/>
      <c r="R68" s="510"/>
    </row>
    <row r="69" spans="1:18" ht="25.5" hidden="1">
      <c r="A69" s="16"/>
      <c r="B69" s="16"/>
      <c r="C69" s="16"/>
      <c r="D69" s="16"/>
      <c r="E69" s="16"/>
      <c r="F69" s="16"/>
      <c r="G69" s="16"/>
      <c r="H69" s="16" t="s">
        <v>480</v>
      </c>
      <c r="I69" s="23" t="s">
        <v>782</v>
      </c>
      <c r="J69" s="66"/>
      <c r="K69" s="66"/>
      <c r="L69" s="66"/>
      <c r="M69" s="66"/>
      <c r="N69" s="66"/>
      <c r="O69" s="66"/>
      <c r="P69" s="66"/>
      <c r="Q69" s="474"/>
      <c r="R69" s="510"/>
    </row>
    <row r="70" spans="1:18" ht="25.5" hidden="1">
      <c r="A70" s="16"/>
      <c r="B70" s="16"/>
      <c r="C70" s="16"/>
      <c r="D70" s="16"/>
      <c r="E70" s="16"/>
      <c r="F70" s="16"/>
      <c r="G70" s="16"/>
      <c r="H70" s="16"/>
      <c r="I70" s="23" t="s">
        <v>767</v>
      </c>
      <c r="J70" s="66"/>
      <c r="K70" s="66"/>
      <c r="L70" s="66"/>
      <c r="M70" s="66"/>
      <c r="N70" s="66"/>
      <c r="O70" s="66"/>
      <c r="P70" s="66"/>
      <c r="Q70" s="474"/>
      <c r="R70" s="510"/>
    </row>
    <row r="71" spans="1:18" s="15" customFormat="1" ht="12.75" hidden="1">
      <c r="A71" s="11"/>
      <c r="B71" s="11"/>
      <c r="C71" s="11"/>
      <c r="D71" s="11"/>
      <c r="E71" s="11"/>
      <c r="F71" s="11" t="s">
        <v>482</v>
      </c>
      <c r="G71" s="11"/>
      <c r="H71" s="11"/>
      <c r="I71" s="11"/>
      <c r="J71" s="119"/>
      <c r="K71" s="119"/>
      <c r="L71" s="119"/>
      <c r="M71" s="119"/>
      <c r="N71" s="119"/>
      <c r="O71" s="119"/>
      <c r="P71" s="119"/>
      <c r="Q71" s="483"/>
      <c r="R71" s="510"/>
    </row>
    <row r="72" spans="1:18" s="15" customFormat="1" ht="12.75" hidden="1">
      <c r="A72" s="11"/>
      <c r="B72" s="11"/>
      <c r="C72" s="11"/>
      <c r="D72" s="11"/>
      <c r="E72" s="11"/>
      <c r="F72" s="11"/>
      <c r="G72" s="11"/>
      <c r="H72" s="11"/>
      <c r="I72" s="11"/>
      <c r="J72" s="119"/>
      <c r="K72" s="119"/>
      <c r="L72" s="119"/>
      <c r="M72" s="119"/>
      <c r="N72" s="119"/>
      <c r="O72" s="119"/>
      <c r="P72" s="119"/>
      <c r="Q72" s="483"/>
      <c r="R72" s="510"/>
    </row>
    <row r="73" spans="1:18" s="15" customFormat="1" ht="12.75">
      <c r="A73" s="11"/>
      <c r="B73" s="11">
        <v>2</v>
      </c>
      <c r="C73" s="11"/>
      <c r="D73" s="11"/>
      <c r="E73" s="11"/>
      <c r="F73" s="11" t="s">
        <v>654</v>
      </c>
      <c r="G73" s="11"/>
      <c r="H73" s="11"/>
      <c r="I73" s="11"/>
      <c r="J73" s="119"/>
      <c r="K73" s="119"/>
      <c r="L73" s="119"/>
      <c r="M73" s="119"/>
      <c r="N73" s="119"/>
      <c r="O73" s="119"/>
      <c r="P73" s="119"/>
      <c r="Q73" s="483"/>
      <c r="R73" s="510"/>
    </row>
    <row r="74" spans="1:18" s="15" customFormat="1" ht="13.5">
      <c r="A74" s="11"/>
      <c r="B74" s="11"/>
      <c r="C74" s="11"/>
      <c r="D74" s="11"/>
      <c r="E74" s="11"/>
      <c r="F74" s="11"/>
      <c r="G74" s="11"/>
      <c r="H74" s="63" t="s">
        <v>505</v>
      </c>
      <c r="I74" s="11"/>
      <c r="J74" s="119">
        <f>J75</f>
        <v>3202</v>
      </c>
      <c r="K74" s="119"/>
      <c r="L74" s="119"/>
      <c r="M74" s="119"/>
      <c r="N74" s="119">
        <f>N75</f>
        <v>3202</v>
      </c>
      <c r="O74" s="119">
        <f>O75</f>
        <v>15061</v>
      </c>
      <c r="P74" s="119">
        <f>P75</f>
        <v>15061</v>
      </c>
      <c r="Q74" s="483">
        <f>Q75</f>
        <v>14288</v>
      </c>
      <c r="R74" s="510">
        <f>Q74/P74*100</f>
        <v>94.86753867605073</v>
      </c>
    </row>
    <row r="75" spans="1:18" s="15" customFormat="1" ht="12.75">
      <c r="A75" s="11"/>
      <c r="B75" s="11"/>
      <c r="C75" s="11"/>
      <c r="D75" s="11"/>
      <c r="E75" s="11"/>
      <c r="F75" s="11"/>
      <c r="G75" s="11"/>
      <c r="H75" s="221" t="s">
        <v>478</v>
      </c>
      <c r="I75" s="221" t="s">
        <v>833</v>
      </c>
      <c r="J75" s="199">
        <v>3202</v>
      </c>
      <c r="K75" s="119"/>
      <c r="L75" s="199"/>
      <c r="M75" s="199"/>
      <c r="N75" s="199">
        <v>3202</v>
      </c>
      <c r="O75" s="199">
        <v>15061</v>
      </c>
      <c r="P75" s="199">
        <v>15061</v>
      </c>
      <c r="Q75" s="481">
        <v>14288</v>
      </c>
      <c r="R75" s="510">
        <f>Q75/P75*100</f>
        <v>94.86753867605073</v>
      </c>
    </row>
    <row r="76" spans="1:18" s="15" customFormat="1" ht="13.5" hidden="1">
      <c r="A76" s="11"/>
      <c r="B76" s="11"/>
      <c r="C76" s="11"/>
      <c r="D76" s="11"/>
      <c r="E76" s="11"/>
      <c r="F76" s="11"/>
      <c r="G76" s="11"/>
      <c r="H76" s="242"/>
      <c r="I76" s="221"/>
      <c r="J76" s="243"/>
      <c r="K76" s="119"/>
      <c r="L76" s="199"/>
      <c r="M76" s="199"/>
      <c r="N76" s="243"/>
      <c r="O76" s="243"/>
      <c r="P76" s="243"/>
      <c r="Q76" s="479"/>
      <c r="R76" s="510" t="e">
        <f>Q76/P76*100</f>
        <v>#DIV/0!</v>
      </c>
    </row>
    <row r="77" spans="1:18" s="15" customFormat="1" ht="12.75" hidden="1">
      <c r="A77" s="11"/>
      <c r="B77" s="11"/>
      <c r="C77" s="11"/>
      <c r="D77" s="11"/>
      <c r="E77" s="11"/>
      <c r="F77" s="11"/>
      <c r="G77" s="11"/>
      <c r="H77" s="221"/>
      <c r="I77" s="221"/>
      <c r="J77" s="199"/>
      <c r="K77" s="119"/>
      <c r="L77" s="199"/>
      <c r="M77" s="199"/>
      <c r="N77" s="199"/>
      <c r="O77" s="199"/>
      <c r="P77" s="199"/>
      <c r="Q77" s="481"/>
      <c r="R77" s="510" t="e">
        <f aca="true" t="shared" si="1" ref="R77:R142">Q77/P77*100</f>
        <v>#DIV/0!</v>
      </c>
    </row>
    <row r="78" spans="1:18" s="15" customFormat="1" ht="12.75">
      <c r="A78" s="11"/>
      <c r="B78" s="11"/>
      <c r="C78" s="11"/>
      <c r="D78" s="11"/>
      <c r="E78" s="11"/>
      <c r="F78" s="11" t="s">
        <v>482</v>
      </c>
      <c r="G78" s="11"/>
      <c r="H78" s="11"/>
      <c r="I78" s="11"/>
      <c r="J78" s="119">
        <f>J75+J76</f>
        <v>3202</v>
      </c>
      <c r="K78" s="119"/>
      <c r="L78" s="119"/>
      <c r="M78" s="119"/>
      <c r="N78" s="119">
        <f>N75+N76</f>
        <v>3202</v>
      </c>
      <c r="O78" s="119">
        <f>O75+O76</f>
        <v>15061</v>
      </c>
      <c r="P78" s="119">
        <f>P75+P76</f>
        <v>15061</v>
      </c>
      <c r="Q78" s="483">
        <f>Q75+Q76</f>
        <v>14288</v>
      </c>
      <c r="R78" s="510">
        <f t="shared" si="1"/>
        <v>94.86753867605073</v>
      </c>
    </row>
    <row r="79" spans="1:18" s="15" customFormat="1" ht="12.75">
      <c r="A79" s="11"/>
      <c r="B79" s="11"/>
      <c r="C79" s="11"/>
      <c r="D79" s="11"/>
      <c r="E79" s="11"/>
      <c r="F79" s="11"/>
      <c r="G79" s="11"/>
      <c r="H79" s="11"/>
      <c r="I79" s="11"/>
      <c r="J79" s="119"/>
      <c r="K79" s="119"/>
      <c r="L79" s="119"/>
      <c r="M79" s="119"/>
      <c r="N79" s="119"/>
      <c r="O79" s="119"/>
      <c r="P79" s="119"/>
      <c r="Q79" s="483"/>
      <c r="R79" s="510"/>
    </row>
    <row r="80" spans="1:18" s="15" customFormat="1" ht="12.75" hidden="1">
      <c r="A80" s="11"/>
      <c r="B80" s="11">
        <v>13</v>
      </c>
      <c r="C80" s="11"/>
      <c r="D80" s="11"/>
      <c r="E80" s="11"/>
      <c r="F80" s="774" t="s">
        <v>644</v>
      </c>
      <c r="G80" s="774"/>
      <c r="H80" s="774"/>
      <c r="I80" s="774"/>
      <c r="J80" s="119"/>
      <c r="K80" s="119"/>
      <c r="L80" s="119"/>
      <c r="M80" s="119"/>
      <c r="N80" s="119"/>
      <c r="O80" s="119"/>
      <c r="P80" s="119"/>
      <c r="Q80" s="483"/>
      <c r="R80" s="510"/>
    </row>
    <row r="81" spans="1:18" s="15" customFormat="1" ht="13.5" hidden="1">
      <c r="A81" s="11"/>
      <c r="B81" s="11"/>
      <c r="C81" s="11"/>
      <c r="D81" s="11"/>
      <c r="E81" s="11"/>
      <c r="F81" s="11"/>
      <c r="G81" s="11"/>
      <c r="H81" s="63" t="s">
        <v>505</v>
      </c>
      <c r="I81" s="11"/>
      <c r="J81" s="119"/>
      <c r="K81" s="119"/>
      <c r="L81" s="119"/>
      <c r="M81" s="243"/>
      <c r="N81" s="119"/>
      <c r="O81" s="119"/>
      <c r="P81" s="119"/>
      <c r="Q81" s="483"/>
      <c r="R81" s="510"/>
    </row>
    <row r="82" spans="1:18" s="15" customFormat="1" ht="12.75" hidden="1">
      <c r="A82" s="11"/>
      <c r="B82" s="11"/>
      <c r="C82" s="11"/>
      <c r="D82" s="11"/>
      <c r="E82" s="11"/>
      <c r="F82" s="11"/>
      <c r="G82" s="11"/>
      <c r="H82" s="221" t="s">
        <v>478</v>
      </c>
      <c r="I82" s="221" t="s">
        <v>802</v>
      </c>
      <c r="J82" s="119"/>
      <c r="K82" s="119"/>
      <c r="L82" s="119"/>
      <c r="M82" s="199"/>
      <c r="N82" s="119"/>
      <c r="O82" s="119"/>
      <c r="P82" s="119"/>
      <c r="Q82" s="483"/>
      <c r="R82" s="510"/>
    </row>
    <row r="83" spans="1:18" s="15" customFormat="1" ht="12.75" hidden="1">
      <c r="A83" s="11"/>
      <c r="B83" s="11"/>
      <c r="C83" s="11"/>
      <c r="D83" s="11"/>
      <c r="E83" s="11"/>
      <c r="F83" s="11" t="s">
        <v>482</v>
      </c>
      <c r="G83" s="11"/>
      <c r="H83" s="11"/>
      <c r="I83" s="11"/>
      <c r="J83" s="119"/>
      <c r="K83" s="119"/>
      <c r="L83" s="119"/>
      <c r="M83" s="119"/>
      <c r="N83" s="119"/>
      <c r="O83" s="119"/>
      <c r="P83" s="119"/>
      <c r="Q83" s="483"/>
      <c r="R83" s="510"/>
    </row>
    <row r="84" spans="1:18" s="15" customFormat="1" ht="12.75">
      <c r="A84" s="11"/>
      <c r="B84" s="11"/>
      <c r="C84" s="11"/>
      <c r="D84" s="11"/>
      <c r="E84" s="11"/>
      <c r="F84" s="11"/>
      <c r="G84" s="11"/>
      <c r="H84" s="11"/>
      <c r="I84" s="11"/>
      <c r="J84" s="119"/>
      <c r="K84" s="119"/>
      <c r="L84" s="119"/>
      <c r="M84" s="119"/>
      <c r="N84" s="119"/>
      <c r="O84" s="119"/>
      <c r="P84" s="119"/>
      <c r="Q84" s="483"/>
      <c r="R84" s="510"/>
    </row>
    <row r="85" spans="1:18" s="15" customFormat="1" ht="24" customHeight="1">
      <c r="A85" s="11"/>
      <c r="B85" s="11">
        <v>3</v>
      </c>
      <c r="C85" s="11"/>
      <c r="D85" s="11"/>
      <c r="E85" s="11"/>
      <c r="F85" s="774" t="s">
        <v>893</v>
      </c>
      <c r="G85" s="774"/>
      <c r="H85" s="774"/>
      <c r="I85" s="774"/>
      <c r="J85" s="119"/>
      <c r="K85" s="119"/>
      <c r="L85" s="119"/>
      <c r="M85" s="119"/>
      <c r="N85" s="119"/>
      <c r="O85" s="119"/>
      <c r="P85" s="119"/>
      <c r="Q85" s="483"/>
      <c r="R85" s="510"/>
    </row>
    <row r="86" spans="1:18" s="15" customFormat="1" ht="15.75" customHeight="1">
      <c r="A86" s="11"/>
      <c r="B86" s="11"/>
      <c r="C86" s="11"/>
      <c r="D86" s="11"/>
      <c r="E86" s="11"/>
      <c r="F86" s="384"/>
      <c r="G86" s="384"/>
      <c r="H86" s="63" t="s">
        <v>504</v>
      </c>
      <c r="I86" s="384"/>
      <c r="J86" s="119">
        <f>J87+J88</f>
        <v>3794</v>
      </c>
      <c r="K86" s="119"/>
      <c r="L86" s="119"/>
      <c r="M86" s="119"/>
      <c r="N86" s="119">
        <f>N87+N88</f>
        <v>3794</v>
      </c>
      <c r="O86" s="119">
        <f>O87+O88</f>
        <v>3794</v>
      </c>
      <c r="P86" s="119">
        <f>P87+P88+P89+P90</f>
        <v>2235</v>
      </c>
      <c r="Q86" s="483">
        <f>Q87+Q88+Q89+Q90</f>
        <v>653</v>
      </c>
      <c r="R86" s="510">
        <f t="shared" si="1"/>
        <v>29.217002237136462</v>
      </c>
    </row>
    <row r="87" spans="1:18" s="15" customFormat="1" ht="12" customHeight="1">
      <c r="A87" s="11"/>
      <c r="B87" s="11"/>
      <c r="C87" s="11"/>
      <c r="D87" s="11"/>
      <c r="E87" s="11"/>
      <c r="F87" s="384"/>
      <c r="G87" s="384"/>
      <c r="H87" s="374" t="s">
        <v>478</v>
      </c>
      <c r="I87" s="221" t="s">
        <v>895</v>
      </c>
      <c r="J87" s="199">
        <v>1894</v>
      </c>
      <c r="K87" s="119"/>
      <c r="L87" s="119"/>
      <c r="M87" s="119"/>
      <c r="N87" s="199">
        <v>1894</v>
      </c>
      <c r="O87" s="199">
        <v>1894</v>
      </c>
      <c r="P87" s="199">
        <v>0</v>
      </c>
      <c r="Q87" s="481">
        <v>0</v>
      </c>
      <c r="R87" s="510"/>
    </row>
    <row r="88" spans="1:18" s="15" customFormat="1" ht="13.5">
      <c r="A88" s="11"/>
      <c r="B88" s="11"/>
      <c r="C88" s="11"/>
      <c r="D88" s="11"/>
      <c r="E88" s="11"/>
      <c r="F88" s="11"/>
      <c r="G88" s="11"/>
      <c r="H88" s="63"/>
      <c r="I88" s="221" t="s">
        <v>894</v>
      </c>
      <c r="J88" s="199">
        <v>1900</v>
      </c>
      <c r="K88" s="119"/>
      <c r="L88" s="119"/>
      <c r="M88" s="119"/>
      <c r="N88" s="199">
        <v>1900</v>
      </c>
      <c r="O88" s="199">
        <v>1900</v>
      </c>
      <c r="P88" s="199">
        <v>1475</v>
      </c>
      <c r="Q88" s="481">
        <v>0</v>
      </c>
      <c r="R88" s="510">
        <f t="shared" si="1"/>
        <v>0</v>
      </c>
    </row>
    <row r="89" spans="1:18" s="15" customFormat="1" ht="13.5">
      <c r="A89" s="11"/>
      <c r="B89" s="11"/>
      <c r="C89" s="11"/>
      <c r="D89" s="11"/>
      <c r="E89" s="11"/>
      <c r="F89" s="11"/>
      <c r="G89" s="11"/>
      <c r="H89" s="63"/>
      <c r="I89" s="221" t="s">
        <v>1064</v>
      </c>
      <c r="J89" s="199">
        <v>0</v>
      </c>
      <c r="K89" s="119"/>
      <c r="L89" s="119"/>
      <c r="M89" s="119"/>
      <c r="N89" s="199">
        <v>0</v>
      </c>
      <c r="O89" s="199">
        <v>0</v>
      </c>
      <c r="P89" s="199">
        <v>160</v>
      </c>
      <c r="Q89" s="481">
        <v>186</v>
      </c>
      <c r="R89" s="510">
        <f t="shared" si="1"/>
        <v>116.25000000000001</v>
      </c>
    </row>
    <row r="90" spans="1:18" s="15" customFormat="1" ht="13.5">
      <c r="A90" s="11"/>
      <c r="B90" s="11"/>
      <c r="C90" s="11"/>
      <c r="D90" s="11"/>
      <c r="E90" s="11"/>
      <c r="F90" s="11"/>
      <c r="G90" s="11"/>
      <c r="H90" s="63"/>
      <c r="I90" s="221" t="s">
        <v>1065</v>
      </c>
      <c r="J90" s="199">
        <v>0</v>
      </c>
      <c r="K90" s="119"/>
      <c r="L90" s="119"/>
      <c r="M90" s="119"/>
      <c r="N90" s="199">
        <v>0</v>
      </c>
      <c r="O90" s="199">
        <v>0</v>
      </c>
      <c r="P90" s="199">
        <v>600</v>
      </c>
      <c r="Q90" s="481">
        <v>467</v>
      </c>
      <c r="R90" s="510">
        <f t="shared" si="1"/>
        <v>77.83333333333333</v>
      </c>
    </row>
    <row r="91" spans="1:18" s="15" customFormat="1" ht="12.75">
      <c r="A91" s="11"/>
      <c r="B91" s="11"/>
      <c r="C91" s="11"/>
      <c r="D91" s="11"/>
      <c r="E91" s="11"/>
      <c r="F91" s="11"/>
      <c r="G91" s="11"/>
      <c r="H91" s="272" t="s">
        <v>505</v>
      </c>
      <c r="I91" s="221"/>
      <c r="J91" s="199">
        <v>0</v>
      </c>
      <c r="K91" s="119"/>
      <c r="L91" s="119"/>
      <c r="M91" s="119"/>
      <c r="N91" s="199">
        <v>0</v>
      </c>
      <c r="O91" s="199">
        <v>0</v>
      </c>
      <c r="P91" s="206">
        <f>P92+P93+P94+P95</f>
        <v>6050</v>
      </c>
      <c r="Q91" s="478">
        <f>Q92+Q93+Q94+Q95+Q96</f>
        <v>1216</v>
      </c>
      <c r="R91" s="510">
        <f t="shared" si="1"/>
        <v>20.09917355371901</v>
      </c>
    </row>
    <row r="92" spans="1:18" s="15" customFormat="1" ht="13.5">
      <c r="A92" s="11"/>
      <c r="B92" s="11"/>
      <c r="C92" s="11"/>
      <c r="D92" s="11"/>
      <c r="E92" s="11"/>
      <c r="F92" s="11"/>
      <c r="G92" s="11"/>
      <c r="H92" s="63" t="s">
        <v>478</v>
      </c>
      <c r="I92" s="221" t="s">
        <v>1067</v>
      </c>
      <c r="J92" s="199">
        <v>0</v>
      </c>
      <c r="K92" s="119"/>
      <c r="L92" s="119"/>
      <c r="M92" s="119"/>
      <c r="N92" s="199">
        <v>0</v>
      </c>
      <c r="O92" s="199">
        <v>0</v>
      </c>
      <c r="P92" s="199">
        <v>260</v>
      </c>
      <c r="Q92" s="481">
        <v>0</v>
      </c>
      <c r="R92" s="510">
        <f t="shared" si="1"/>
        <v>0</v>
      </c>
    </row>
    <row r="93" spans="1:18" s="15" customFormat="1" ht="13.5">
      <c r="A93" s="11"/>
      <c r="B93" s="11"/>
      <c r="C93" s="11"/>
      <c r="D93" s="11"/>
      <c r="E93" s="11"/>
      <c r="F93" s="11"/>
      <c r="G93" s="11"/>
      <c r="H93" s="63"/>
      <c r="I93" s="221" t="s">
        <v>1066</v>
      </c>
      <c r="J93" s="199">
        <v>0</v>
      </c>
      <c r="K93" s="119"/>
      <c r="L93" s="119"/>
      <c r="M93" s="119"/>
      <c r="N93" s="199">
        <v>0</v>
      </c>
      <c r="O93" s="199">
        <v>0</v>
      </c>
      <c r="P93" s="199">
        <v>490</v>
      </c>
      <c r="Q93" s="481">
        <v>457</v>
      </c>
      <c r="R93" s="510">
        <f t="shared" si="1"/>
        <v>93.26530612244898</v>
      </c>
    </row>
    <row r="94" spans="1:18" s="15" customFormat="1" ht="13.5">
      <c r="A94" s="11"/>
      <c r="B94" s="11"/>
      <c r="C94" s="11"/>
      <c r="D94" s="11"/>
      <c r="E94" s="11"/>
      <c r="F94" s="11"/>
      <c r="G94" s="11"/>
      <c r="H94" s="63"/>
      <c r="I94" s="221" t="s">
        <v>1068</v>
      </c>
      <c r="J94" s="199">
        <v>0</v>
      </c>
      <c r="K94" s="119"/>
      <c r="L94" s="119"/>
      <c r="M94" s="119"/>
      <c r="N94" s="199">
        <v>0</v>
      </c>
      <c r="O94" s="199">
        <v>0</v>
      </c>
      <c r="P94" s="199">
        <v>5000</v>
      </c>
      <c r="Q94" s="481">
        <v>0</v>
      </c>
      <c r="R94" s="510">
        <f t="shared" si="1"/>
        <v>0</v>
      </c>
    </row>
    <row r="95" spans="1:18" s="15" customFormat="1" ht="13.5">
      <c r="A95" s="11"/>
      <c r="B95" s="11"/>
      <c r="C95" s="11"/>
      <c r="D95" s="11"/>
      <c r="E95" s="11"/>
      <c r="F95" s="11"/>
      <c r="G95" s="11"/>
      <c r="H95" s="63"/>
      <c r="I95" s="221" t="s">
        <v>1069</v>
      </c>
      <c r="J95" s="199">
        <v>0</v>
      </c>
      <c r="K95" s="119"/>
      <c r="L95" s="119"/>
      <c r="M95" s="119"/>
      <c r="N95" s="199">
        <v>0</v>
      </c>
      <c r="O95" s="199">
        <v>0</v>
      </c>
      <c r="P95" s="199">
        <v>300</v>
      </c>
      <c r="Q95" s="481">
        <v>300</v>
      </c>
      <c r="R95" s="510">
        <f t="shared" si="1"/>
        <v>100</v>
      </c>
    </row>
    <row r="96" spans="1:18" s="15" customFormat="1" ht="13.5">
      <c r="A96" s="11"/>
      <c r="B96" s="11"/>
      <c r="C96" s="11"/>
      <c r="D96" s="11"/>
      <c r="E96" s="11"/>
      <c r="F96" s="11"/>
      <c r="G96" s="11"/>
      <c r="H96" s="63"/>
      <c r="I96" s="221" t="s">
        <v>1105</v>
      </c>
      <c r="J96" s="199">
        <v>0</v>
      </c>
      <c r="K96" s="119"/>
      <c r="L96" s="119"/>
      <c r="M96" s="119"/>
      <c r="N96" s="199">
        <v>0</v>
      </c>
      <c r="O96" s="199">
        <v>0</v>
      </c>
      <c r="P96" s="199">
        <v>0</v>
      </c>
      <c r="Q96" s="481">
        <v>459</v>
      </c>
      <c r="R96" s="510"/>
    </row>
    <row r="97" spans="1:18" s="15" customFormat="1" ht="12.75">
      <c r="A97" s="11"/>
      <c r="B97" s="11"/>
      <c r="C97" s="11"/>
      <c r="D97" s="11"/>
      <c r="E97" s="11"/>
      <c r="F97" s="11" t="s">
        <v>482</v>
      </c>
      <c r="G97" s="11"/>
      <c r="H97" s="221"/>
      <c r="I97" s="11"/>
      <c r="J97" s="206">
        <f>J86</f>
        <v>3794</v>
      </c>
      <c r="K97" s="119"/>
      <c r="L97" s="119"/>
      <c r="M97" s="119"/>
      <c r="N97" s="206">
        <f>N86</f>
        <v>3794</v>
      </c>
      <c r="O97" s="206">
        <f>O86</f>
        <v>3794</v>
      </c>
      <c r="P97" s="206">
        <f>P86+P91</f>
        <v>8285</v>
      </c>
      <c r="Q97" s="478">
        <f>Q86+Q91</f>
        <v>1869</v>
      </c>
      <c r="R97" s="510">
        <f t="shared" si="1"/>
        <v>22.558841279420637</v>
      </c>
    </row>
    <row r="98" spans="1:18" s="15" customFormat="1" ht="12.75">
      <c r="A98" s="11"/>
      <c r="B98" s="11"/>
      <c r="C98" s="11"/>
      <c r="D98" s="11"/>
      <c r="E98" s="11"/>
      <c r="F98" s="11"/>
      <c r="G98" s="11"/>
      <c r="H98" s="221"/>
      <c r="I98" s="11"/>
      <c r="J98" s="11"/>
      <c r="K98" s="119"/>
      <c r="L98" s="119"/>
      <c r="M98" s="119"/>
      <c r="N98" s="11"/>
      <c r="O98" s="11"/>
      <c r="P98" s="11"/>
      <c r="Q98" s="36"/>
      <c r="R98" s="510"/>
    </row>
    <row r="99" spans="1:18" s="15" customFormat="1" ht="12.75" hidden="1">
      <c r="A99" s="11"/>
      <c r="B99" s="11"/>
      <c r="C99" s="11"/>
      <c r="D99" s="11"/>
      <c r="E99" s="11"/>
      <c r="F99" s="11"/>
      <c r="G99" s="11"/>
      <c r="H99" s="11"/>
      <c r="I99" s="11"/>
      <c r="J99" s="119"/>
      <c r="K99" s="119"/>
      <c r="L99" s="119"/>
      <c r="M99" s="119"/>
      <c r="N99" s="119"/>
      <c r="O99" s="119"/>
      <c r="P99" s="119"/>
      <c r="Q99" s="483"/>
      <c r="R99" s="510"/>
    </row>
    <row r="100" spans="1:18" s="15" customFormat="1" ht="12.75" hidden="1">
      <c r="A100" s="11"/>
      <c r="B100" s="11"/>
      <c r="C100" s="11"/>
      <c r="D100" s="11"/>
      <c r="E100" s="11"/>
      <c r="F100" s="11"/>
      <c r="G100" s="11"/>
      <c r="H100" s="11"/>
      <c r="I100" s="11"/>
      <c r="J100" s="119"/>
      <c r="K100" s="119"/>
      <c r="L100" s="119"/>
      <c r="M100" s="119"/>
      <c r="N100" s="119"/>
      <c r="O100" s="119"/>
      <c r="P100" s="119"/>
      <c r="Q100" s="483"/>
      <c r="R100" s="510"/>
    </row>
    <row r="101" spans="1:18" s="15" customFormat="1" ht="12.75" hidden="1">
      <c r="A101" s="11"/>
      <c r="B101" s="11"/>
      <c r="C101" s="11"/>
      <c r="D101" s="11"/>
      <c r="E101" s="11"/>
      <c r="F101" s="11"/>
      <c r="G101" s="11"/>
      <c r="H101" s="11"/>
      <c r="I101" s="11"/>
      <c r="J101" s="119"/>
      <c r="K101" s="119"/>
      <c r="L101" s="119"/>
      <c r="M101" s="119"/>
      <c r="N101" s="119"/>
      <c r="O101" s="119"/>
      <c r="P101" s="119"/>
      <c r="Q101" s="483"/>
      <c r="R101" s="510"/>
    </row>
    <row r="102" spans="1:18" s="15" customFormat="1" ht="12.75" hidden="1">
      <c r="A102" s="11"/>
      <c r="B102" s="11"/>
      <c r="C102" s="11"/>
      <c r="D102" s="11"/>
      <c r="E102" s="11"/>
      <c r="F102" s="11"/>
      <c r="G102" s="11"/>
      <c r="H102" s="11"/>
      <c r="I102" s="11"/>
      <c r="J102" s="119"/>
      <c r="K102" s="119"/>
      <c r="L102" s="119"/>
      <c r="M102" s="119"/>
      <c r="N102" s="119"/>
      <c r="O102" s="119"/>
      <c r="P102" s="119"/>
      <c r="Q102" s="483"/>
      <c r="R102" s="510"/>
    </row>
    <row r="103" spans="1:18" s="15" customFormat="1" ht="30" customHeight="1">
      <c r="A103" s="11"/>
      <c r="B103" s="205">
        <v>4</v>
      </c>
      <c r="C103" s="16"/>
      <c r="D103" s="16"/>
      <c r="E103" s="16"/>
      <c r="F103" s="774" t="s">
        <v>879</v>
      </c>
      <c r="G103" s="774"/>
      <c r="H103" s="774"/>
      <c r="I103" s="774"/>
      <c r="J103" s="119"/>
      <c r="K103" s="119"/>
      <c r="L103" s="119"/>
      <c r="M103" s="119"/>
      <c r="N103" s="119"/>
      <c r="O103" s="119"/>
      <c r="P103" s="119"/>
      <c r="Q103" s="483"/>
      <c r="R103" s="510"/>
    </row>
    <row r="104" spans="1:18" s="15" customFormat="1" ht="30" customHeight="1" hidden="1">
      <c r="A104" s="11"/>
      <c r="B104" s="205"/>
      <c r="C104" s="16"/>
      <c r="D104" s="16"/>
      <c r="E104" s="16"/>
      <c r="F104" s="384"/>
      <c r="G104" s="384"/>
      <c r="H104" s="63" t="s">
        <v>504</v>
      </c>
      <c r="I104" s="384"/>
      <c r="J104" s="119"/>
      <c r="K104" s="119"/>
      <c r="L104" s="119"/>
      <c r="M104" s="119"/>
      <c r="N104" s="119"/>
      <c r="O104" s="119"/>
      <c r="P104" s="119"/>
      <c r="Q104" s="483"/>
      <c r="R104" s="510" t="e">
        <f t="shared" si="1"/>
        <v>#DIV/0!</v>
      </c>
    </row>
    <row r="105" spans="1:18" s="15" customFormat="1" ht="30" customHeight="1" hidden="1">
      <c r="A105" s="11"/>
      <c r="B105" s="205"/>
      <c r="C105" s="16"/>
      <c r="D105" s="16"/>
      <c r="E105" s="16"/>
      <c r="F105" s="384"/>
      <c r="G105" s="384"/>
      <c r="H105" s="384" t="s">
        <v>478</v>
      </c>
      <c r="I105" s="384"/>
      <c r="J105" s="119"/>
      <c r="K105" s="119"/>
      <c r="L105" s="119"/>
      <c r="M105" s="119"/>
      <c r="N105" s="119"/>
      <c r="O105" s="119"/>
      <c r="P105" s="119"/>
      <c r="Q105" s="483"/>
      <c r="R105" s="510" t="e">
        <f t="shared" si="1"/>
        <v>#DIV/0!</v>
      </c>
    </row>
    <row r="106" spans="1:18" s="15" customFormat="1" ht="13.5">
      <c r="A106" s="11"/>
      <c r="B106" s="11"/>
      <c r="C106" s="11"/>
      <c r="D106" s="11"/>
      <c r="E106" s="11"/>
      <c r="F106" s="11"/>
      <c r="G106" s="11"/>
      <c r="H106" s="272" t="s">
        <v>505</v>
      </c>
      <c r="I106" s="11"/>
      <c r="J106" s="119">
        <f>J107+J108</f>
        <v>2200</v>
      </c>
      <c r="K106" s="243"/>
      <c r="L106" s="243"/>
      <c r="M106" s="243"/>
      <c r="N106" s="119">
        <f>N107+N108</f>
        <v>2200</v>
      </c>
      <c r="O106" s="119">
        <f>O107+O108</f>
        <v>2200</v>
      </c>
      <c r="P106" s="119">
        <f>P107+P108</f>
        <v>700</v>
      </c>
      <c r="Q106" s="483">
        <f>Q107+Q108</f>
        <v>549</v>
      </c>
      <c r="R106" s="510">
        <f t="shared" si="1"/>
        <v>78.42857142857143</v>
      </c>
    </row>
    <row r="107" spans="1:18" s="15" customFormat="1" ht="12.75">
      <c r="A107" s="11"/>
      <c r="B107" s="11"/>
      <c r="C107" s="11"/>
      <c r="D107" s="11"/>
      <c r="E107" s="11"/>
      <c r="F107" s="11"/>
      <c r="G107" s="11"/>
      <c r="H107" s="221" t="s">
        <v>478</v>
      </c>
      <c r="I107" s="221" t="s">
        <v>890</v>
      </c>
      <c r="J107" s="199">
        <v>700</v>
      </c>
      <c r="K107" s="199"/>
      <c r="L107" s="199"/>
      <c r="M107" s="199"/>
      <c r="N107" s="199">
        <v>700</v>
      </c>
      <c r="O107" s="199">
        <v>700</v>
      </c>
      <c r="P107" s="199">
        <v>700</v>
      </c>
      <c r="Q107" s="481">
        <v>549</v>
      </c>
      <c r="R107" s="510">
        <f t="shared" si="1"/>
        <v>78.42857142857143</v>
      </c>
    </row>
    <row r="108" spans="1:18" s="15" customFormat="1" ht="12.75">
      <c r="A108" s="11"/>
      <c r="B108" s="11"/>
      <c r="C108" s="11"/>
      <c r="D108" s="11"/>
      <c r="E108" s="11"/>
      <c r="F108" s="11"/>
      <c r="G108" s="11"/>
      <c r="H108" s="11"/>
      <c r="I108" s="221" t="s">
        <v>891</v>
      </c>
      <c r="J108" s="199">
        <v>1500</v>
      </c>
      <c r="K108" s="199"/>
      <c r="L108" s="199"/>
      <c r="M108" s="199"/>
      <c r="N108" s="199">
        <v>1500</v>
      </c>
      <c r="O108" s="199">
        <v>1500</v>
      </c>
      <c r="P108" s="199">
        <v>0</v>
      </c>
      <c r="Q108" s="481">
        <v>0</v>
      </c>
      <c r="R108" s="510"/>
    </row>
    <row r="109" spans="1:18" s="15" customFormat="1" ht="12.75">
      <c r="A109" s="11"/>
      <c r="B109" s="11"/>
      <c r="C109" s="11"/>
      <c r="D109" s="11"/>
      <c r="E109" s="11"/>
      <c r="F109" s="11" t="s">
        <v>482</v>
      </c>
      <c r="G109" s="11"/>
      <c r="H109" s="11"/>
      <c r="I109" s="221"/>
      <c r="J109" s="119">
        <f>J106</f>
        <v>2200</v>
      </c>
      <c r="K109" s="199"/>
      <c r="L109" s="199"/>
      <c r="M109" s="199"/>
      <c r="N109" s="119">
        <f>N106</f>
        <v>2200</v>
      </c>
      <c r="O109" s="119">
        <f>O106</f>
        <v>2200</v>
      </c>
      <c r="P109" s="119">
        <f>P106</f>
        <v>700</v>
      </c>
      <c r="Q109" s="483">
        <f>Q106</f>
        <v>549</v>
      </c>
      <c r="R109" s="510">
        <f t="shared" si="1"/>
        <v>78.42857142857143</v>
      </c>
    </row>
    <row r="110" spans="1:18" s="15" customFormat="1" ht="12.75">
      <c r="A110" s="11"/>
      <c r="B110" s="11"/>
      <c r="C110" s="11"/>
      <c r="D110" s="11"/>
      <c r="E110" s="11"/>
      <c r="F110" s="11"/>
      <c r="G110" s="11"/>
      <c r="H110" s="11"/>
      <c r="I110" s="221"/>
      <c r="J110" s="119"/>
      <c r="K110" s="199"/>
      <c r="L110" s="199"/>
      <c r="M110" s="199"/>
      <c r="N110" s="119"/>
      <c r="O110" s="119"/>
      <c r="P110" s="119"/>
      <c r="Q110" s="483"/>
      <c r="R110" s="510"/>
    </row>
    <row r="111" spans="1:18" s="15" customFormat="1" ht="12.75">
      <c r="A111" s="11"/>
      <c r="B111" s="205">
        <v>5</v>
      </c>
      <c r="C111" s="16"/>
      <c r="D111" s="16"/>
      <c r="E111" s="16"/>
      <c r="F111" s="774" t="s">
        <v>728</v>
      </c>
      <c r="G111" s="774"/>
      <c r="H111" s="774"/>
      <c r="I111" s="774"/>
      <c r="J111" s="119"/>
      <c r="K111" s="119"/>
      <c r="L111" s="119"/>
      <c r="M111" s="119"/>
      <c r="N111" s="119"/>
      <c r="O111" s="119"/>
      <c r="P111" s="119"/>
      <c r="Q111" s="483"/>
      <c r="R111" s="510"/>
    </row>
    <row r="112" spans="1:18" s="15" customFormat="1" ht="13.5">
      <c r="A112" s="11"/>
      <c r="B112" s="205"/>
      <c r="C112" s="16"/>
      <c r="D112" s="16"/>
      <c r="E112" s="16"/>
      <c r="F112" s="384"/>
      <c r="G112" s="384"/>
      <c r="H112" s="245" t="s">
        <v>1016</v>
      </c>
      <c r="I112" s="422"/>
      <c r="J112" s="243">
        <v>0</v>
      </c>
      <c r="K112" s="243"/>
      <c r="L112" s="243"/>
      <c r="M112" s="243"/>
      <c r="N112" s="206">
        <f>N113</f>
        <v>3910</v>
      </c>
      <c r="O112" s="206">
        <f>O113</f>
        <v>3910</v>
      </c>
      <c r="P112" s="206">
        <f>P113</f>
        <v>3910</v>
      </c>
      <c r="Q112" s="478">
        <f>Q113</f>
        <v>0</v>
      </c>
      <c r="R112" s="510">
        <f t="shared" si="1"/>
        <v>0</v>
      </c>
    </row>
    <row r="113" spans="1:18" s="15" customFormat="1" ht="25.5">
      <c r="A113" s="11"/>
      <c r="B113" s="205"/>
      <c r="C113" s="16"/>
      <c r="D113" s="16"/>
      <c r="E113" s="16"/>
      <c r="F113" s="384"/>
      <c r="G113" s="384"/>
      <c r="H113" s="374" t="s">
        <v>478</v>
      </c>
      <c r="I113" s="374" t="s">
        <v>1017</v>
      </c>
      <c r="J113" s="119">
        <v>0</v>
      </c>
      <c r="K113" s="119"/>
      <c r="L113" s="119"/>
      <c r="M113" s="119"/>
      <c r="N113" s="199">
        <v>3910</v>
      </c>
      <c r="O113" s="199">
        <v>3910</v>
      </c>
      <c r="P113" s="199">
        <v>3910</v>
      </c>
      <c r="Q113" s="481">
        <v>0</v>
      </c>
      <c r="R113" s="510">
        <f t="shared" si="1"/>
        <v>0</v>
      </c>
    </row>
    <row r="114" spans="1:18" s="15" customFormat="1" ht="13.5">
      <c r="A114" s="11"/>
      <c r="B114" s="11"/>
      <c r="C114" s="11"/>
      <c r="D114" s="11"/>
      <c r="E114" s="11"/>
      <c r="F114" s="11" t="s">
        <v>482</v>
      </c>
      <c r="G114" s="11"/>
      <c r="H114" s="272"/>
      <c r="I114" s="11"/>
      <c r="J114" s="119">
        <v>0</v>
      </c>
      <c r="K114" s="243"/>
      <c r="L114" s="243"/>
      <c r="M114" s="243"/>
      <c r="N114" s="119">
        <f>N112</f>
        <v>3910</v>
      </c>
      <c r="O114" s="119">
        <f>O112</f>
        <v>3910</v>
      </c>
      <c r="P114" s="119">
        <f>P112</f>
        <v>3910</v>
      </c>
      <c r="Q114" s="483">
        <f>Q112</f>
        <v>0</v>
      </c>
      <c r="R114" s="510">
        <f t="shared" si="1"/>
        <v>0</v>
      </c>
    </row>
    <row r="115" spans="1:18" s="15" customFormat="1" ht="13.5">
      <c r="A115" s="11"/>
      <c r="B115" s="11"/>
      <c r="C115" s="11"/>
      <c r="D115" s="11"/>
      <c r="E115" s="11"/>
      <c r="F115" s="11"/>
      <c r="G115" s="11"/>
      <c r="H115" s="272"/>
      <c r="I115" s="11"/>
      <c r="J115" s="119"/>
      <c r="K115" s="243"/>
      <c r="L115" s="243"/>
      <c r="M115" s="243"/>
      <c r="N115" s="119"/>
      <c r="O115" s="119"/>
      <c r="P115" s="119"/>
      <c r="Q115" s="483"/>
      <c r="R115" s="510"/>
    </row>
    <row r="116" spans="1:18" s="15" customFormat="1" ht="12.75">
      <c r="A116" s="11"/>
      <c r="B116" s="205">
        <v>6</v>
      </c>
      <c r="C116" s="16"/>
      <c r="D116" s="16"/>
      <c r="E116" s="16"/>
      <c r="F116" s="774" t="s">
        <v>747</v>
      </c>
      <c r="G116" s="774"/>
      <c r="H116" s="774"/>
      <c r="I116" s="774"/>
      <c r="J116" s="119"/>
      <c r="K116" s="119"/>
      <c r="L116" s="119"/>
      <c r="M116" s="119"/>
      <c r="N116" s="119"/>
      <c r="O116" s="119"/>
      <c r="P116" s="119"/>
      <c r="Q116" s="483"/>
      <c r="R116" s="510"/>
    </row>
    <row r="117" spans="1:18" s="15" customFormat="1" ht="12.75">
      <c r="A117" s="11"/>
      <c r="B117" s="205"/>
      <c r="C117" s="16"/>
      <c r="D117" s="16"/>
      <c r="E117" s="16"/>
      <c r="F117" s="384"/>
      <c r="G117" s="384"/>
      <c r="H117" s="222" t="s">
        <v>504</v>
      </c>
      <c r="I117" s="384"/>
      <c r="J117" s="119"/>
      <c r="K117" s="119"/>
      <c r="L117" s="119"/>
      <c r="M117" s="119"/>
      <c r="N117" s="119"/>
      <c r="O117" s="119">
        <f>O118</f>
        <v>1066</v>
      </c>
      <c r="P117" s="119">
        <f>P118</f>
        <v>1066</v>
      </c>
      <c r="Q117" s="483">
        <f>Q118</f>
        <v>1067</v>
      </c>
      <c r="R117" s="510">
        <f t="shared" si="1"/>
        <v>100.093808630394</v>
      </c>
    </row>
    <row r="118" spans="1:18" s="15" customFormat="1" ht="12.75">
      <c r="A118" s="11"/>
      <c r="B118" s="205"/>
      <c r="C118" s="16"/>
      <c r="D118" s="16"/>
      <c r="E118" s="16"/>
      <c r="F118" s="384"/>
      <c r="G118" s="384"/>
      <c r="H118" s="374" t="s">
        <v>478</v>
      </c>
      <c r="I118" s="374" t="s">
        <v>1044</v>
      </c>
      <c r="J118" s="119">
        <v>0</v>
      </c>
      <c r="K118" s="119"/>
      <c r="L118" s="119"/>
      <c r="M118" s="119"/>
      <c r="N118" s="119">
        <v>0</v>
      </c>
      <c r="O118" s="199">
        <v>1066</v>
      </c>
      <c r="P118" s="199">
        <v>1066</v>
      </c>
      <c r="Q118" s="481">
        <v>1067</v>
      </c>
      <c r="R118" s="510">
        <f t="shared" si="1"/>
        <v>100.093808630394</v>
      </c>
    </row>
    <row r="119" spans="1:18" s="15" customFormat="1" ht="13.5">
      <c r="A119" s="11"/>
      <c r="B119" s="205"/>
      <c r="C119" s="16"/>
      <c r="D119" s="16"/>
      <c r="E119" s="16"/>
      <c r="F119" s="384"/>
      <c r="G119" s="384"/>
      <c r="H119" s="272" t="s">
        <v>505</v>
      </c>
      <c r="I119" s="422"/>
      <c r="J119" s="243">
        <v>0</v>
      </c>
      <c r="K119" s="243"/>
      <c r="L119" s="243"/>
      <c r="M119" s="243"/>
      <c r="N119" s="206">
        <f>N120</f>
        <v>1880</v>
      </c>
      <c r="O119" s="206">
        <f>O120</f>
        <v>1880</v>
      </c>
      <c r="P119" s="206">
        <f>P120</f>
        <v>1880</v>
      </c>
      <c r="Q119" s="478">
        <f>Q120</f>
        <v>0</v>
      </c>
      <c r="R119" s="510">
        <f t="shared" si="1"/>
        <v>0</v>
      </c>
    </row>
    <row r="120" spans="1:18" s="15" customFormat="1" ht="25.5">
      <c r="A120" s="11"/>
      <c r="B120" s="205"/>
      <c r="C120" s="16"/>
      <c r="D120" s="16"/>
      <c r="E120" s="16"/>
      <c r="F120" s="384"/>
      <c r="G120" s="384"/>
      <c r="H120" s="374" t="s">
        <v>478</v>
      </c>
      <c r="I120" s="374" t="s">
        <v>1018</v>
      </c>
      <c r="J120" s="119">
        <v>0</v>
      </c>
      <c r="K120" s="119"/>
      <c r="L120" s="119"/>
      <c r="M120" s="119"/>
      <c r="N120" s="199">
        <v>1880</v>
      </c>
      <c r="O120" s="199">
        <v>1880</v>
      </c>
      <c r="P120" s="199">
        <v>1880</v>
      </c>
      <c r="Q120" s="481">
        <v>0</v>
      </c>
      <c r="R120" s="510">
        <f t="shared" si="1"/>
        <v>0</v>
      </c>
    </row>
    <row r="121" spans="1:18" s="15" customFormat="1" ht="13.5">
      <c r="A121" s="123"/>
      <c r="B121" s="11"/>
      <c r="C121" s="11"/>
      <c r="D121" s="11"/>
      <c r="E121" s="11"/>
      <c r="F121" s="11" t="s">
        <v>482</v>
      </c>
      <c r="G121" s="11"/>
      <c r="H121" s="272"/>
      <c r="I121" s="11"/>
      <c r="J121" s="119">
        <v>0</v>
      </c>
      <c r="K121" s="243"/>
      <c r="L121" s="243"/>
      <c r="M121" s="243"/>
      <c r="N121" s="119">
        <f>N119</f>
        <v>1880</v>
      </c>
      <c r="O121" s="119">
        <f>O119+O117</f>
        <v>2946</v>
      </c>
      <c r="P121" s="119">
        <f>P119+P117</f>
        <v>2946</v>
      </c>
      <c r="Q121" s="483">
        <f>Q119+Q117</f>
        <v>1067</v>
      </c>
      <c r="R121" s="510">
        <f t="shared" si="1"/>
        <v>36.21860149355058</v>
      </c>
    </row>
    <row r="122" spans="1:18" s="15" customFormat="1" ht="13.5">
      <c r="A122" s="123"/>
      <c r="B122" s="11"/>
      <c r="C122" s="11"/>
      <c r="D122" s="11"/>
      <c r="E122" s="11"/>
      <c r="F122" s="11"/>
      <c r="G122" s="11"/>
      <c r="H122" s="272"/>
      <c r="I122" s="11"/>
      <c r="J122" s="119"/>
      <c r="K122" s="243"/>
      <c r="L122" s="243"/>
      <c r="M122" s="243"/>
      <c r="N122" s="119"/>
      <c r="O122" s="119"/>
      <c r="P122" s="119"/>
      <c r="Q122" s="483"/>
      <c r="R122" s="510"/>
    </row>
    <row r="123" spans="1:18" s="15" customFormat="1" ht="12.75">
      <c r="A123" s="123"/>
      <c r="B123" s="205">
        <v>7</v>
      </c>
      <c r="C123" s="16"/>
      <c r="D123" s="16"/>
      <c r="E123" s="16"/>
      <c r="F123" s="774" t="s">
        <v>761</v>
      </c>
      <c r="G123" s="774"/>
      <c r="H123" s="774"/>
      <c r="I123" s="774"/>
      <c r="J123" s="119"/>
      <c r="K123" s="119"/>
      <c r="L123" s="119"/>
      <c r="M123" s="119"/>
      <c r="N123" s="119"/>
      <c r="O123" s="119"/>
      <c r="P123" s="119"/>
      <c r="Q123" s="483"/>
      <c r="R123" s="510"/>
    </row>
    <row r="124" spans="1:18" s="15" customFormat="1" ht="13.5">
      <c r="A124" s="123"/>
      <c r="B124" s="205"/>
      <c r="C124" s="16"/>
      <c r="D124" s="16"/>
      <c r="E124" s="16"/>
      <c r="F124" s="384"/>
      <c r="G124" s="384"/>
      <c r="H124" s="16" t="s">
        <v>1014</v>
      </c>
      <c r="I124" s="422"/>
      <c r="J124" s="243">
        <v>0</v>
      </c>
      <c r="K124" s="243"/>
      <c r="L124" s="243"/>
      <c r="M124" s="243"/>
      <c r="N124" s="199">
        <v>4061</v>
      </c>
      <c r="O124" s="199">
        <v>2074</v>
      </c>
      <c r="P124" s="199">
        <v>100</v>
      </c>
      <c r="Q124" s="481"/>
      <c r="R124" s="510">
        <f t="shared" si="1"/>
        <v>0</v>
      </c>
    </row>
    <row r="125" spans="1:18" s="15" customFormat="1" ht="12.75">
      <c r="A125" s="123"/>
      <c r="B125" s="205"/>
      <c r="C125" s="16"/>
      <c r="D125" s="16"/>
      <c r="E125" s="16"/>
      <c r="F125" s="384"/>
      <c r="G125" s="384"/>
      <c r="H125" s="272" t="s">
        <v>505</v>
      </c>
      <c r="I125" s="374"/>
      <c r="J125" s="119">
        <v>0</v>
      </c>
      <c r="K125" s="119"/>
      <c r="L125" s="119"/>
      <c r="M125" s="119"/>
      <c r="N125" s="199">
        <v>0</v>
      </c>
      <c r="O125" s="199">
        <v>0</v>
      </c>
      <c r="P125" s="199">
        <v>0</v>
      </c>
      <c r="Q125" s="478">
        <v>401</v>
      </c>
      <c r="R125" s="510"/>
    </row>
    <row r="126" spans="1:18" s="15" customFormat="1" ht="12.75">
      <c r="A126" s="123"/>
      <c r="B126" s="205"/>
      <c r="C126" s="16"/>
      <c r="D126" s="16"/>
      <c r="E126" s="16"/>
      <c r="F126" s="384"/>
      <c r="G126" s="384"/>
      <c r="H126" s="272"/>
      <c r="I126" s="374" t="s">
        <v>1106</v>
      </c>
      <c r="J126" s="119">
        <v>0</v>
      </c>
      <c r="K126" s="119"/>
      <c r="L126" s="119"/>
      <c r="M126" s="119"/>
      <c r="N126" s="199">
        <v>0</v>
      </c>
      <c r="O126" s="199">
        <v>0</v>
      </c>
      <c r="P126" s="199">
        <v>0</v>
      </c>
      <c r="Q126" s="481">
        <v>401</v>
      </c>
      <c r="R126" s="510"/>
    </row>
    <row r="127" spans="1:18" s="15" customFormat="1" ht="13.5">
      <c r="A127" s="123"/>
      <c r="B127" s="11"/>
      <c r="C127" s="11"/>
      <c r="D127" s="11"/>
      <c r="E127" s="11"/>
      <c r="F127" s="11" t="s">
        <v>482</v>
      </c>
      <c r="G127" s="11"/>
      <c r="H127" s="272"/>
      <c r="I127" s="11"/>
      <c r="J127" s="119">
        <v>0</v>
      </c>
      <c r="K127" s="243"/>
      <c r="L127" s="243"/>
      <c r="M127" s="243"/>
      <c r="N127" s="119">
        <f>N124</f>
        <v>4061</v>
      </c>
      <c r="O127" s="119">
        <f>O124</f>
        <v>2074</v>
      </c>
      <c r="P127" s="119">
        <f>P124</f>
        <v>100</v>
      </c>
      <c r="Q127" s="483">
        <f>Q124+Q125</f>
        <v>401</v>
      </c>
      <c r="R127" s="510">
        <f t="shared" si="1"/>
        <v>401</v>
      </c>
    </row>
    <row r="128" spans="1:18" s="15" customFormat="1" ht="13.5">
      <c r="A128" s="123"/>
      <c r="B128" s="11"/>
      <c r="C128" s="11"/>
      <c r="D128" s="11"/>
      <c r="E128" s="11"/>
      <c r="F128" s="11"/>
      <c r="G128" s="11"/>
      <c r="H128" s="272"/>
      <c r="I128" s="11"/>
      <c r="J128" s="119"/>
      <c r="K128" s="243"/>
      <c r="L128" s="243"/>
      <c r="M128" s="243"/>
      <c r="N128" s="119"/>
      <c r="O128" s="119"/>
      <c r="P128" s="119"/>
      <c r="Q128" s="483"/>
      <c r="R128" s="510"/>
    </row>
    <row r="129" spans="1:18" s="15" customFormat="1" ht="12.75">
      <c r="A129" s="123"/>
      <c r="B129" s="205">
        <v>8</v>
      </c>
      <c r="C129" s="16"/>
      <c r="D129" s="16"/>
      <c r="E129" s="16"/>
      <c r="F129" s="774" t="s">
        <v>644</v>
      </c>
      <c r="G129" s="774"/>
      <c r="H129" s="774"/>
      <c r="I129" s="774"/>
      <c r="J129" s="119"/>
      <c r="K129" s="119"/>
      <c r="L129" s="119"/>
      <c r="M129" s="119"/>
      <c r="N129" s="119"/>
      <c r="O129" s="119"/>
      <c r="P129" s="119"/>
      <c r="Q129" s="483"/>
      <c r="R129" s="510"/>
    </row>
    <row r="130" spans="1:18" s="15" customFormat="1" ht="13.5">
      <c r="A130" s="123"/>
      <c r="B130" s="205"/>
      <c r="C130" s="16"/>
      <c r="D130" s="16"/>
      <c r="E130" s="16"/>
      <c r="F130" s="384"/>
      <c r="G130" s="384"/>
      <c r="H130" s="272" t="s">
        <v>505</v>
      </c>
      <c r="I130" s="422"/>
      <c r="J130" s="243">
        <v>0</v>
      </c>
      <c r="K130" s="243"/>
      <c r="L130" s="243"/>
      <c r="M130" s="243"/>
      <c r="N130" s="206">
        <f>N131</f>
        <v>239608</v>
      </c>
      <c r="O130" s="206">
        <f>O131</f>
        <v>239608</v>
      </c>
      <c r="P130" s="206">
        <f>P131+P132</f>
        <v>240608</v>
      </c>
      <c r="Q130" s="478">
        <f>Q131+Q132</f>
        <v>166649</v>
      </c>
      <c r="R130" s="510">
        <f t="shared" si="1"/>
        <v>69.26162056124484</v>
      </c>
    </row>
    <row r="131" spans="1:18" s="15" customFormat="1" ht="12.75">
      <c r="A131" s="123"/>
      <c r="B131" s="205"/>
      <c r="C131" s="16"/>
      <c r="D131" s="16"/>
      <c r="E131" s="16"/>
      <c r="F131" s="384"/>
      <c r="G131" s="384"/>
      <c r="H131" s="374" t="s">
        <v>478</v>
      </c>
      <c r="I131" s="374" t="s">
        <v>1019</v>
      </c>
      <c r="J131" s="119">
        <v>0</v>
      </c>
      <c r="K131" s="119"/>
      <c r="L131" s="119"/>
      <c r="M131" s="119"/>
      <c r="N131" s="199">
        <v>239608</v>
      </c>
      <c r="O131" s="199">
        <v>239608</v>
      </c>
      <c r="P131" s="199">
        <v>239608</v>
      </c>
      <c r="Q131" s="481">
        <v>165619</v>
      </c>
      <c r="R131" s="510">
        <f t="shared" si="1"/>
        <v>69.12081399619379</v>
      </c>
    </row>
    <row r="132" spans="1:18" s="15" customFormat="1" ht="12.75">
      <c r="A132" s="123"/>
      <c r="B132" s="205"/>
      <c r="C132" s="16"/>
      <c r="D132" s="16"/>
      <c r="E132" s="16"/>
      <c r="F132" s="384"/>
      <c r="G132" s="384"/>
      <c r="H132" s="374"/>
      <c r="I132" s="374" t="s">
        <v>1070</v>
      </c>
      <c r="J132" s="119">
        <v>0</v>
      </c>
      <c r="K132" s="119">
        <v>0</v>
      </c>
      <c r="L132" s="119">
        <v>0</v>
      </c>
      <c r="M132" s="119">
        <v>0</v>
      </c>
      <c r="N132" s="119">
        <v>0</v>
      </c>
      <c r="O132" s="119">
        <v>0</v>
      </c>
      <c r="P132" s="199">
        <v>1000</v>
      </c>
      <c r="Q132" s="481">
        <v>1030</v>
      </c>
      <c r="R132" s="510">
        <f t="shared" si="1"/>
        <v>103</v>
      </c>
    </row>
    <row r="133" spans="1:18" s="15" customFormat="1" ht="13.5">
      <c r="A133" s="123"/>
      <c r="B133" s="11"/>
      <c r="C133" s="11"/>
      <c r="D133" s="11"/>
      <c r="E133" s="11"/>
      <c r="F133" s="11" t="s">
        <v>482</v>
      </c>
      <c r="G133" s="11"/>
      <c r="H133" s="272"/>
      <c r="I133" s="11"/>
      <c r="J133" s="119">
        <v>0</v>
      </c>
      <c r="K133" s="243"/>
      <c r="L133" s="243"/>
      <c r="M133" s="243"/>
      <c r="N133" s="119">
        <f>N130</f>
        <v>239608</v>
      </c>
      <c r="O133" s="119">
        <f>O130</f>
        <v>239608</v>
      </c>
      <c r="P133" s="119">
        <f>P130</f>
        <v>240608</v>
      </c>
      <c r="Q133" s="483">
        <f>Q130</f>
        <v>166649</v>
      </c>
      <c r="R133" s="510">
        <f t="shared" si="1"/>
        <v>69.26162056124484</v>
      </c>
    </row>
    <row r="134" spans="1:18" s="15" customFormat="1" ht="13.5">
      <c r="A134" s="123"/>
      <c r="B134" s="11"/>
      <c r="C134" s="11"/>
      <c r="D134" s="11"/>
      <c r="E134" s="11"/>
      <c r="F134" s="11"/>
      <c r="G134" s="11"/>
      <c r="H134" s="272"/>
      <c r="I134" s="11"/>
      <c r="J134" s="119"/>
      <c r="K134" s="243"/>
      <c r="L134" s="243"/>
      <c r="M134" s="243"/>
      <c r="N134" s="119"/>
      <c r="O134" s="119"/>
      <c r="P134" s="119"/>
      <c r="Q134" s="483"/>
      <c r="R134" s="510"/>
    </row>
    <row r="135" spans="1:18" s="15" customFormat="1" ht="13.5">
      <c r="A135" s="123"/>
      <c r="B135" s="205">
        <v>9</v>
      </c>
      <c r="C135" s="16"/>
      <c r="D135" s="16"/>
      <c r="E135" s="16"/>
      <c r="F135" s="724" t="s">
        <v>741</v>
      </c>
      <c r="G135" s="724"/>
      <c r="H135" s="724"/>
      <c r="I135" s="724"/>
      <c r="J135" s="119"/>
      <c r="K135" s="243"/>
      <c r="L135" s="243"/>
      <c r="M135" s="243"/>
      <c r="N135" s="119"/>
      <c r="O135" s="119"/>
      <c r="P135" s="119"/>
      <c r="Q135" s="483"/>
      <c r="R135" s="510"/>
    </row>
    <row r="136" spans="1:18" s="15" customFormat="1" ht="13.5">
      <c r="A136" s="123"/>
      <c r="B136" s="205"/>
      <c r="C136" s="16"/>
      <c r="D136" s="16"/>
      <c r="E136" s="16"/>
      <c r="F136" s="384"/>
      <c r="G136" s="384"/>
      <c r="H136" s="245" t="s">
        <v>1016</v>
      </c>
      <c r="I136" s="422"/>
      <c r="J136" s="119">
        <v>0</v>
      </c>
      <c r="K136" s="243"/>
      <c r="L136" s="243"/>
      <c r="M136" s="243"/>
      <c r="N136" s="119">
        <v>0</v>
      </c>
      <c r="O136" s="226">
        <f>O137</f>
        <v>6985</v>
      </c>
      <c r="P136" s="226">
        <f>P137</f>
        <v>6985</v>
      </c>
      <c r="Q136" s="482">
        <f>Q137</f>
        <v>6985</v>
      </c>
      <c r="R136" s="510">
        <f t="shared" si="1"/>
        <v>100</v>
      </c>
    </row>
    <row r="137" spans="1:18" s="15" customFormat="1" ht="13.5">
      <c r="A137" s="123"/>
      <c r="B137" s="205"/>
      <c r="C137" s="16"/>
      <c r="D137" s="16"/>
      <c r="E137" s="16"/>
      <c r="F137" s="384"/>
      <c r="G137" s="384"/>
      <c r="H137" s="374" t="s">
        <v>478</v>
      </c>
      <c r="I137" s="16" t="s">
        <v>1043</v>
      </c>
      <c r="J137" s="119">
        <v>0</v>
      </c>
      <c r="K137" s="243"/>
      <c r="L137" s="243"/>
      <c r="M137" s="243"/>
      <c r="N137" s="119">
        <v>0</v>
      </c>
      <c r="O137" s="199">
        <v>6985</v>
      </c>
      <c r="P137" s="199">
        <v>6985</v>
      </c>
      <c r="Q137" s="481">
        <v>6985</v>
      </c>
      <c r="R137" s="510">
        <f t="shared" si="1"/>
        <v>100</v>
      </c>
    </row>
    <row r="138" spans="1:18" s="15" customFormat="1" ht="13.5">
      <c r="A138" s="123"/>
      <c r="B138" s="11"/>
      <c r="C138" s="11"/>
      <c r="D138" s="11"/>
      <c r="E138" s="11"/>
      <c r="F138" s="11" t="s">
        <v>482</v>
      </c>
      <c r="G138" s="11"/>
      <c r="H138" s="272"/>
      <c r="I138" s="11"/>
      <c r="J138" s="119">
        <v>0</v>
      </c>
      <c r="K138" s="243"/>
      <c r="L138" s="243"/>
      <c r="M138" s="243"/>
      <c r="N138" s="119">
        <v>0</v>
      </c>
      <c r="O138" s="119">
        <f>O137</f>
        <v>6985</v>
      </c>
      <c r="P138" s="119">
        <f>P137</f>
        <v>6985</v>
      </c>
      <c r="Q138" s="483">
        <f>Q137</f>
        <v>6985</v>
      </c>
      <c r="R138" s="510">
        <f t="shared" si="1"/>
        <v>100</v>
      </c>
    </row>
    <row r="139" spans="1:18" s="15" customFormat="1" ht="13.5">
      <c r="A139" s="123"/>
      <c r="B139" s="11"/>
      <c r="C139" s="11"/>
      <c r="D139" s="11"/>
      <c r="E139" s="11"/>
      <c r="F139" s="11"/>
      <c r="G139" s="11"/>
      <c r="H139" s="272"/>
      <c r="I139" s="11"/>
      <c r="J139" s="119"/>
      <c r="K139" s="243"/>
      <c r="L139" s="243"/>
      <c r="M139" s="243"/>
      <c r="N139" s="119"/>
      <c r="O139" s="119"/>
      <c r="P139" s="119"/>
      <c r="Q139" s="483"/>
      <c r="R139" s="510"/>
    </row>
    <row r="140" spans="1:18" s="15" customFormat="1" ht="15">
      <c r="A140" s="726" t="s">
        <v>836</v>
      </c>
      <c r="B140" s="727"/>
      <c r="C140" s="727"/>
      <c r="D140" s="727"/>
      <c r="E140" s="727"/>
      <c r="F140" s="727"/>
      <c r="G140" s="727"/>
      <c r="H140" s="727"/>
      <c r="I140" s="11"/>
      <c r="J140" s="119"/>
      <c r="K140" s="243"/>
      <c r="L140" s="243"/>
      <c r="M140" s="243"/>
      <c r="N140" s="119"/>
      <c r="O140" s="119"/>
      <c r="P140" s="119"/>
      <c r="Q140" s="483"/>
      <c r="R140" s="510"/>
    </row>
    <row r="141" spans="1:18" s="15" customFormat="1" ht="13.5">
      <c r="A141" s="123"/>
      <c r="B141" s="11"/>
      <c r="C141" s="11"/>
      <c r="D141" s="11"/>
      <c r="E141" s="11"/>
      <c r="F141" s="11"/>
      <c r="G141" s="11"/>
      <c r="H141" s="790" t="s">
        <v>877</v>
      </c>
      <c r="I141" s="745"/>
      <c r="J141" s="199">
        <v>686</v>
      </c>
      <c r="K141" s="243"/>
      <c r="L141" s="243"/>
      <c r="M141" s="243"/>
      <c r="N141" s="199">
        <v>2220</v>
      </c>
      <c r="O141" s="199">
        <v>2220</v>
      </c>
      <c r="P141" s="199">
        <v>2220</v>
      </c>
      <c r="Q141" s="481">
        <v>1544</v>
      </c>
      <c r="R141" s="510">
        <f t="shared" si="1"/>
        <v>69.54954954954955</v>
      </c>
    </row>
    <row r="142" spans="1:18" s="15" customFormat="1" ht="13.5">
      <c r="A142" s="123"/>
      <c r="B142" s="11"/>
      <c r="C142" s="11"/>
      <c r="D142" s="11"/>
      <c r="E142" s="11"/>
      <c r="F142" s="11"/>
      <c r="G142" s="11"/>
      <c r="H142" s="423" t="s">
        <v>478</v>
      </c>
      <c r="I142" s="222" t="s">
        <v>897</v>
      </c>
      <c r="J142" s="226">
        <v>686</v>
      </c>
      <c r="K142" s="243"/>
      <c r="L142" s="243"/>
      <c r="M142" s="243"/>
      <c r="N142" s="226">
        <v>2220</v>
      </c>
      <c r="O142" s="226">
        <v>2220</v>
      </c>
      <c r="P142" s="226">
        <v>2220</v>
      </c>
      <c r="Q142" s="482">
        <v>1544</v>
      </c>
      <c r="R142" s="510">
        <f t="shared" si="1"/>
        <v>69.54954954954955</v>
      </c>
    </row>
    <row r="143" spans="1:18" s="15" customFormat="1" ht="13.5">
      <c r="A143" s="123"/>
      <c r="B143" s="11"/>
      <c r="C143" s="11"/>
      <c r="D143" s="11"/>
      <c r="E143" s="11"/>
      <c r="F143" s="11"/>
      <c r="G143" s="11"/>
      <c r="H143" s="784" t="s">
        <v>875</v>
      </c>
      <c r="I143" s="745"/>
      <c r="J143" s="199">
        <v>2150</v>
      </c>
      <c r="K143" s="243"/>
      <c r="L143" s="243"/>
      <c r="M143" s="243"/>
      <c r="N143" s="199">
        <v>2150</v>
      </c>
      <c r="O143" s="199">
        <v>3071</v>
      </c>
      <c r="P143" s="199">
        <v>22705</v>
      </c>
      <c r="Q143" s="481">
        <v>1073</v>
      </c>
      <c r="R143" s="510">
        <f aca="true" t="shared" si="2" ref="R143:R207">Q143/P143*100</f>
        <v>4.725831314688395</v>
      </c>
    </row>
    <row r="144" spans="1:18" s="15" customFormat="1" ht="12.75">
      <c r="A144" s="123"/>
      <c r="B144" s="11"/>
      <c r="C144" s="11"/>
      <c r="D144" s="11"/>
      <c r="E144" s="11"/>
      <c r="F144" s="11" t="s">
        <v>482</v>
      </c>
      <c r="G144" s="11"/>
      <c r="H144" s="272"/>
      <c r="I144" s="11"/>
      <c r="J144" s="119">
        <f aca="true" t="shared" si="3" ref="J144:Q144">J141+J143</f>
        <v>2836</v>
      </c>
      <c r="K144" s="119">
        <f t="shared" si="3"/>
        <v>0</v>
      </c>
      <c r="L144" s="119">
        <f t="shared" si="3"/>
        <v>0</v>
      </c>
      <c r="M144" s="119">
        <f t="shared" si="3"/>
        <v>0</v>
      </c>
      <c r="N144" s="119">
        <f t="shared" si="3"/>
        <v>4370</v>
      </c>
      <c r="O144" s="119">
        <f t="shared" si="3"/>
        <v>5291</v>
      </c>
      <c r="P144" s="119">
        <f t="shared" si="3"/>
        <v>24925</v>
      </c>
      <c r="Q144" s="483">
        <f t="shared" si="3"/>
        <v>2617</v>
      </c>
      <c r="R144" s="510">
        <f t="shared" si="2"/>
        <v>10.49949849548646</v>
      </c>
    </row>
    <row r="145" spans="1:18" s="15" customFormat="1" ht="13.5">
      <c r="A145" s="123"/>
      <c r="B145" s="11"/>
      <c r="C145" s="11"/>
      <c r="D145" s="11"/>
      <c r="E145" s="11"/>
      <c r="F145" s="11"/>
      <c r="G145" s="11"/>
      <c r="H145" s="272"/>
      <c r="I145" s="11"/>
      <c r="J145" s="119"/>
      <c r="K145" s="243"/>
      <c r="L145" s="243"/>
      <c r="M145" s="243"/>
      <c r="N145" s="119"/>
      <c r="O145" s="119"/>
      <c r="P145" s="119"/>
      <c r="Q145" s="483"/>
      <c r="R145" s="510"/>
    </row>
    <row r="146" spans="1:18" s="15" customFormat="1" ht="12.75">
      <c r="A146" s="123">
        <v>2</v>
      </c>
      <c r="B146" s="127"/>
      <c r="C146" s="127"/>
      <c r="D146" s="127"/>
      <c r="E146" s="788" t="s">
        <v>730</v>
      </c>
      <c r="F146" s="789"/>
      <c r="G146" s="789"/>
      <c r="H146" s="789"/>
      <c r="I146" s="789"/>
      <c r="J146" s="124"/>
      <c r="K146" s="124"/>
      <c r="L146" s="124"/>
      <c r="M146" s="124"/>
      <c r="N146" s="124"/>
      <c r="O146" s="124"/>
      <c r="P146" s="124"/>
      <c r="Q146" s="506"/>
      <c r="R146" s="510"/>
    </row>
    <row r="147" spans="1:18" s="15" customFormat="1" ht="12.75">
      <c r="A147" s="11" t="s">
        <v>837</v>
      </c>
      <c r="B147" s="11" t="s">
        <v>838</v>
      </c>
      <c r="C147" s="11"/>
      <c r="D147" s="11"/>
      <c r="E147" s="11"/>
      <c r="F147" s="11"/>
      <c r="G147" s="11"/>
      <c r="H147" s="11"/>
      <c r="I147" s="338"/>
      <c r="J147" s="124"/>
      <c r="K147" s="124"/>
      <c r="L147" s="124"/>
      <c r="M147" s="124"/>
      <c r="N147" s="124"/>
      <c r="O147" s="124"/>
      <c r="P147" s="124"/>
      <c r="Q147" s="506"/>
      <c r="R147" s="510"/>
    </row>
    <row r="148" spans="1:18" s="15" customFormat="1" ht="12.75">
      <c r="A148" s="11"/>
      <c r="B148" s="11">
        <v>1</v>
      </c>
      <c r="C148" s="11"/>
      <c r="D148" s="11"/>
      <c r="E148" s="11"/>
      <c r="F148" s="11" t="s">
        <v>483</v>
      </c>
      <c r="G148" s="11"/>
      <c r="H148" s="11"/>
      <c r="I148" s="11"/>
      <c r="J148" s="119"/>
      <c r="K148" s="119"/>
      <c r="L148" s="119"/>
      <c r="M148" s="119"/>
      <c r="N148" s="119"/>
      <c r="O148" s="119"/>
      <c r="P148" s="119"/>
      <c r="Q148" s="483"/>
      <c r="R148" s="510"/>
    </row>
    <row r="149" spans="1:18" s="15" customFormat="1" ht="13.5">
      <c r="A149" s="11"/>
      <c r="B149" s="11"/>
      <c r="C149" s="11"/>
      <c r="D149" s="11"/>
      <c r="E149" s="11"/>
      <c r="F149" s="11"/>
      <c r="G149" s="11"/>
      <c r="H149" s="63" t="s">
        <v>505</v>
      </c>
      <c r="I149" s="11"/>
      <c r="J149" s="119">
        <f>J150</f>
        <v>300</v>
      </c>
      <c r="K149" s="119"/>
      <c r="L149" s="119"/>
      <c r="M149" s="119"/>
      <c r="N149" s="119">
        <f>N150</f>
        <v>300</v>
      </c>
      <c r="O149" s="119">
        <f>O150</f>
        <v>300</v>
      </c>
      <c r="P149" s="119">
        <f>P150</f>
        <v>300</v>
      </c>
      <c r="Q149" s="483">
        <f>Q150+Q151</f>
        <v>3</v>
      </c>
      <c r="R149" s="510">
        <f t="shared" si="2"/>
        <v>1</v>
      </c>
    </row>
    <row r="150" spans="1:18" s="15" customFormat="1" ht="12.75">
      <c r="A150" s="11"/>
      <c r="B150" s="11"/>
      <c r="C150" s="11"/>
      <c r="D150" s="11"/>
      <c r="E150" s="11"/>
      <c r="F150" s="11"/>
      <c r="G150" s="11"/>
      <c r="H150" s="16" t="s">
        <v>670</v>
      </c>
      <c r="I150" s="16" t="s">
        <v>888</v>
      </c>
      <c r="J150" s="66">
        <v>300</v>
      </c>
      <c r="K150" s="66"/>
      <c r="L150" s="66"/>
      <c r="M150" s="66"/>
      <c r="N150" s="66">
        <v>300</v>
      </c>
      <c r="O150" s="66">
        <v>300</v>
      </c>
      <c r="P150" s="66">
        <v>300</v>
      </c>
      <c r="Q150" s="474">
        <v>0</v>
      </c>
      <c r="R150" s="510">
        <f t="shared" si="2"/>
        <v>0</v>
      </c>
    </row>
    <row r="151" spans="1:18" s="15" customFormat="1" ht="13.5">
      <c r="A151" s="11"/>
      <c r="B151" s="11"/>
      <c r="C151" s="11"/>
      <c r="D151" s="11"/>
      <c r="E151" s="11"/>
      <c r="F151" s="11"/>
      <c r="G151" s="11"/>
      <c r="H151" s="63"/>
      <c r="I151" s="16" t="s">
        <v>1107</v>
      </c>
      <c r="J151" s="120">
        <v>0</v>
      </c>
      <c r="K151" s="120"/>
      <c r="L151" s="120"/>
      <c r="M151" s="120"/>
      <c r="N151" s="120">
        <v>0</v>
      </c>
      <c r="O151" s="120">
        <v>0</v>
      </c>
      <c r="P151" s="120">
        <v>0</v>
      </c>
      <c r="Q151" s="481">
        <v>3</v>
      </c>
      <c r="R151" s="510"/>
    </row>
    <row r="152" spans="1:18" s="15" customFormat="1" ht="12.75" hidden="1">
      <c r="A152" s="11"/>
      <c r="B152" s="11"/>
      <c r="C152" s="11"/>
      <c r="D152" s="11"/>
      <c r="E152" s="11"/>
      <c r="F152" s="11"/>
      <c r="G152" s="11"/>
      <c r="H152" s="16"/>
      <c r="I152" s="16"/>
      <c r="J152" s="66"/>
      <c r="K152" s="66"/>
      <c r="L152" s="66"/>
      <c r="M152" s="66"/>
      <c r="N152" s="66"/>
      <c r="O152" s="66"/>
      <c r="P152" s="66"/>
      <c r="Q152" s="474"/>
      <c r="R152" s="510" t="e">
        <f t="shared" si="2"/>
        <v>#DIV/0!</v>
      </c>
    </row>
    <row r="153" spans="1:18" s="15" customFormat="1" ht="12.75" hidden="1">
      <c r="A153" s="11"/>
      <c r="B153" s="11"/>
      <c r="C153" s="11"/>
      <c r="D153" s="11"/>
      <c r="E153" s="11"/>
      <c r="F153" s="11"/>
      <c r="G153" s="11"/>
      <c r="H153" s="16"/>
      <c r="I153" s="16"/>
      <c r="J153" s="66"/>
      <c r="K153" s="66"/>
      <c r="L153" s="66"/>
      <c r="M153" s="66"/>
      <c r="N153" s="66"/>
      <c r="O153" s="66"/>
      <c r="P153" s="66"/>
      <c r="Q153" s="474"/>
      <c r="R153" s="510" t="e">
        <f t="shared" si="2"/>
        <v>#DIV/0!</v>
      </c>
    </row>
    <row r="154" spans="1:18" s="54" customFormat="1" ht="13.5" hidden="1">
      <c r="A154" s="63"/>
      <c r="B154" s="63"/>
      <c r="C154" s="63"/>
      <c r="D154" s="63"/>
      <c r="E154" s="63"/>
      <c r="F154" s="63"/>
      <c r="G154" s="63"/>
      <c r="H154" s="63" t="s">
        <v>504</v>
      </c>
      <c r="I154" s="63"/>
      <c r="J154" s="120"/>
      <c r="K154" s="120"/>
      <c r="L154" s="120"/>
      <c r="M154" s="120"/>
      <c r="N154" s="120"/>
      <c r="O154" s="120"/>
      <c r="P154" s="120"/>
      <c r="Q154" s="480"/>
      <c r="R154" s="510" t="e">
        <f t="shared" si="2"/>
        <v>#DIV/0!</v>
      </c>
    </row>
    <row r="155" spans="1:18" ht="12.75" hidden="1">
      <c r="A155" s="16"/>
      <c r="B155" s="16"/>
      <c r="C155" s="16"/>
      <c r="D155" s="16"/>
      <c r="E155" s="16"/>
      <c r="F155" s="16"/>
      <c r="G155" s="16"/>
      <c r="H155" s="16" t="s">
        <v>480</v>
      </c>
      <c r="I155" s="46" t="s">
        <v>832</v>
      </c>
      <c r="J155" s="66"/>
      <c r="K155" s="66"/>
      <c r="L155" s="66"/>
      <c r="M155" s="66"/>
      <c r="N155" s="66"/>
      <c r="O155" s="66"/>
      <c r="P155" s="66"/>
      <c r="Q155" s="474"/>
      <c r="R155" s="510" t="e">
        <f t="shared" si="2"/>
        <v>#DIV/0!</v>
      </c>
    </row>
    <row r="156" spans="1:18" ht="12.75" hidden="1">
      <c r="A156" s="16"/>
      <c r="B156" s="16"/>
      <c r="C156" s="16"/>
      <c r="D156" s="16"/>
      <c r="E156" s="16"/>
      <c r="F156" s="16"/>
      <c r="G156" s="16"/>
      <c r="H156" s="16"/>
      <c r="I156" s="46" t="s">
        <v>713</v>
      </c>
      <c r="J156" s="66"/>
      <c r="K156" s="66"/>
      <c r="L156" s="66"/>
      <c r="M156" s="66"/>
      <c r="N156" s="66"/>
      <c r="O156" s="66"/>
      <c r="P156" s="66"/>
      <c r="Q156" s="474"/>
      <c r="R156" s="510" t="e">
        <f t="shared" si="2"/>
        <v>#DIV/0!</v>
      </c>
    </row>
    <row r="157" spans="1:18" ht="12.75" hidden="1">
      <c r="A157" s="16"/>
      <c r="B157" s="16"/>
      <c r="C157" s="16"/>
      <c r="D157" s="16"/>
      <c r="E157" s="16"/>
      <c r="F157" s="16"/>
      <c r="G157" s="16"/>
      <c r="H157" s="16"/>
      <c r="I157" s="46" t="s">
        <v>793</v>
      </c>
      <c r="J157" s="50"/>
      <c r="K157" s="50"/>
      <c r="L157" s="50"/>
      <c r="M157" s="50"/>
      <c r="N157" s="50"/>
      <c r="O157" s="50"/>
      <c r="P157" s="50"/>
      <c r="Q157" s="90"/>
      <c r="R157" s="510" t="e">
        <f t="shared" si="2"/>
        <v>#DIV/0!</v>
      </c>
    </row>
    <row r="158" spans="1:18" ht="12.75" hidden="1">
      <c r="A158" s="16"/>
      <c r="B158" s="16"/>
      <c r="C158" s="16"/>
      <c r="D158" s="16"/>
      <c r="E158" s="16"/>
      <c r="F158" s="16"/>
      <c r="G158" s="16"/>
      <c r="H158" s="16"/>
      <c r="I158" s="46" t="s">
        <v>671</v>
      </c>
      <c r="J158" s="50"/>
      <c r="K158" s="50"/>
      <c r="L158" s="50"/>
      <c r="M158" s="50"/>
      <c r="N158" s="50"/>
      <c r="O158" s="50"/>
      <c r="P158" s="50"/>
      <c r="Q158" s="90"/>
      <c r="R158" s="510" t="e">
        <f t="shared" si="2"/>
        <v>#DIV/0!</v>
      </c>
    </row>
    <row r="159" spans="1:18" ht="12.75" hidden="1">
      <c r="A159" s="16"/>
      <c r="B159" s="16"/>
      <c r="C159" s="16"/>
      <c r="D159" s="16"/>
      <c r="E159" s="16"/>
      <c r="F159" s="16"/>
      <c r="G159" s="16"/>
      <c r="H159" s="16"/>
      <c r="I159" s="16"/>
      <c r="J159" s="50"/>
      <c r="K159" s="50"/>
      <c r="L159" s="50"/>
      <c r="M159" s="50"/>
      <c r="N159" s="50"/>
      <c r="O159" s="50"/>
      <c r="P159" s="50"/>
      <c r="Q159" s="90"/>
      <c r="R159" s="510" t="e">
        <f t="shared" si="2"/>
        <v>#DIV/0!</v>
      </c>
    </row>
    <row r="160" spans="1:18" ht="12.75" hidden="1">
      <c r="A160" s="16"/>
      <c r="B160" s="16"/>
      <c r="C160" s="16"/>
      <c r="D160" s="16"/>
      <c r="E160" s="16"/>
      <c r="F160" s="16"/>
      <c r="G160" s="16"/>
      <c r="H160" s="16"/>
      <c r="I160" s="16"/>
      <c r="J160" s="50"/>
      <c r="K160" s="50"/>
      <c r="L160" s="50"/>
      <c r="M160" s="50"/>
      <c r="N160" s="50"/>
      <c r="O160" s="50"/>
      <c r="P160" s="50"/>
      <c r="Q160" s="90"/>
      <c r="R160" s="510" t="e">
        <f t="shared" si="2"/>
        <v>#DIV/0!</v>
      </c>
    </row>
    <row r="161" spans="1:18" ht="12.75" hidden="1">
      <c r="A161" s="16"/>
      <c r="B161" s="16"/>
      <c r="C161" s="16"/>
      <c r="D161" s="16"/>
      <c r="E161" s="16"/>
      <c r="F161" s="16"/>
      <c r="G161" s="16"/>
      <c r="H161" s="16"/>
      <c r="I161" s="46" t="s">
        <v>672</v>
      </c>
      <c r="J161" s="50"/>
      <c r="K161" s="50"/>
      <c r="L161" s="50"/>
      <c r="M161" s="50"/>
      <c r="N161" s="50"/>
      <c r="O161" s="50"/>
      <c r="P161" s="50"/>
      <c r="Q161" s="90"/>
      <c r="R161" s="510" t="e">
        <f t="shared" si="2"/>
        <v>#DIV/0!</v>
      </c>
    </row>
    <row r="162" spans="1:18" ht="12.75" hidden="1">
      <c r="A162" s="16"/>
      <c r="B162" s="16"/>
      <c r="C162" s="16"/>
      <c r="D162" s="16"/>
      <c r="E162" s="16"/>
      <c r="F162" s="16"/>
      <c r="G162" s="16"/>
      <c r="H162" s="16"/>
      <c r="I162" s="46" t="s">
        <v>632</v>
      </c>
      <c r="J162" s="50"/>
      <c r="K162" s="50"/>
      <c r="L162" s="50"/>
      <c r="M162" s="50"/>
      <c r="N162" s="50"/>
      <c r="O162" s="50"/>
      <c r="P162" s="50"/>
      <c r="Q162" s="90"/>
      <c r="R162" s="510" t="e">
        <f t="shared" si="2"/>
        <v>#DIV/0!</v>
      </c>
    </row>
    <row r="163" spans="1:18" ht="12.75" hidden="1">
      <c r="A163" s="16"/>
      <c r="B163" s="16"/>
      <c r="C163" s="16"/>
      <c r="D163" s="16"/>
      <c r="E163" s="16"/>
      <c r="F163" s="16"/>
      <c r="G163" s="16"/>
      <c r="H163" s="16"/>
      <c r="I163" s="46" t="s">
        <v>673</v>
      </c>
      <c r="J163" s="50"/>
      <c r="K163" s="50"/>
      <c r="L163" s="50"/>
      <c r="M163" s="50"/>
      <c r="N163" s="50"/>
      <c r="O163" s="50"/>
      <c r="P163" s="50"/>
      <c r="Q163" s="90"/>
      <c r="R163" s="510" t="e">
        <f t="shared" si="2"/>
        <v>#DIV/0!</v>
      </c>
    </row>
    <row r="164" spans="1:18" s="15" customFormat="1" ht="12.75">
      <c r="A164" s="11"/>
      <c r="B164" s="11"/>
      <c r="C164" s="11"/>
      <c r="D164" s="11"/>
      <c r="E164" s="11"/>
      <c r="F164" s="11" t="s">
        <v>482</v>
      </c>
      <c r="G164" s="11"/>
      <c r="H164" s="11"/>
      <c r="I164" s="11"/>
      <c r="J164" s="119">
        <f>J150</f>
        <v>300</v>
      </c>
      <c r="K164" s="119"/>
      <c r="L164" s="119"/>
      <c r="M164" s="119"/>
      <c r="N164" s="119">
        <f>N150</f>
        <v>300</v>
      </c>
      <c r="O164" s="119">
        <f>O150</f>
        <v>300</v>
      </c>
      <c r="P164" s="119">
        <f>P150</f>
        <v>300</v>
      </c>
      <c r="Q164" s="483">
        <f>Q150+Q151</f>
        <v>3</v>
      </c>
      <c r="R164" s="510">
        <f t="shared" si="2"/>
        <v>1</v>
      </c>
    </row>
    <row r="165" spans="1:18" s="15" customFormat="1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9"/>
      <c r="K165" s="119"/>
      <c r="L165" s="119"/>
      <c r="M165" s="119"/>
      <c r="N165" s="119"/>
      <c r="O165" s="119"/>
      <c r="P165" s="119"/>
      <c r="Q165" s="483"/>
      <c r="R165" s="510"/>
    </row>
    <row r="166" spans="1:18" s="15" customFormat="1" ht="12.75" hidden="1">
      <c r="A166" s="11"/>
      <c r="B166" s="11">
        <v>3</v>
      </c>
      <c r="C166" s="11"/>
      <c r="D166" s="11"/>
      <c r="E166" s="11"/>
      <c r="F166" s="140" t="s">
        <v>648</v>
      </c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507"/>
      <c r="R166" s="510"/>
    </row>
    <row r="167" spans="1:18" s="15" customFormat="1" ht="13.5" hidden="1">
      <c r="A167" s="11"/>
      <c r="B167" s="11"/>
      <c r="C167" s="11"/>
      <c r="D167" s="11"/>
      <c r="E167" s="11"/>
      <c r="F167" s="129"/>
      <c r="G167" s="129"/>
      <c r="H167" s="63" t="s">
        <v>505</v>
      </c>
      <c r="I167" s="129"/>
      <c r="J167" s="141">
        <f>J168</f>
        <v>0</v>
      </c>
      <c r="K167" s="141"/>
      <c r="L167" s="141"/>
      <c r="M167" s="141"/>
      <c r="N167" s="141">
        <f>N168</f>
        <v>0</v>
      </c>
      <c r="O167" s="141">
        <f>O168</f>
        <v>0</v>
      </c>
      <c r="P167" s="141">
        <f>P168</f>
        <v>0</v>
      </c>
      <c r="Q167" s="508">
        <f>Q168</f>
        <v>0</v>
      </c>
      <c r="R167" s="510"/>
    </row>
    <row r="168" spans="1:18" s="15" customFormat="1" ht="12.75" hidden="1">
      <c r="A168" s="11"/>
      <c r="B168" s="11"/>
      <c r="C168" s="11"/>
      <c r="D168" s="11"/>
      <c r="E168" s="11"/>
      <c r="F168" s="11"/>
      <c r="G168" s="11"/>
      <c r="H168" s="16" t="s">
        <v>478</v>
      </c>
      <c r="I168" s="16" t="s">
        <v>650</v>
      </c>
      <c r="J168" s="66"/>
      <c r="K168" s="66"/>
      <c r="L168" s="66"/>
      <c r="M168" s="66"/>
      <c r="N168" s="66"/>
      <c r="O168" s="66"/>
      <c r="P168" s="66"/>
      <c r="Q168" s="474"/>
      <c r="R168" s="510"/>
    </row>
    <row r="169" spans="1:18" s="15" customFormat="1" ht="12.75" hidden="1">
      <c r="A169" s="11"/>
      <c r="B169" s="11"/>
      <c r="C169" s="11"/>
      <c r="D169" s="11"/>
      <c r="E169" s="11"/>
      <c r="F169" s="11"/>
      <c r="G169" s="11"/>
      <c r="H169" s="16"/>
      <c r="I169" s="16" t="s">
        <v>647</v>
      </c>
      <c r="J169" s="66"/>
      <c r="K169" s="66"/>
      <c r="L169" s="66"/>
      <c r="M169" s="66"/>
      <c r="N169" s="66"/>
      <c r="O169" s="66"/>
      <c r="P169" s="66"/>
      <c r="Q169" s="474"/>
      <c r="R169" s="510"/>
    </row>
    <row r="170" spans="1:18" s="15" customFormat="1" ht="13.5" hidden="1">
      <c r="A170" s="11"/>
      <c r="B170" s="63"/>
      <c r="C170" s="63"/>
      <c r="D170" s="63"/>
      <c r="E170" s="63"/>
      <c r="F170" s="11" t="s">
        <v>482</v>
      </c>
      <c r="G170" s="63"/>
      <c r="H170" s="11"/>
      <c r="I170" s="63"/>
      <c r="J170" s="119">
        <f>J167</f>
        <v>0</v>
      </c>
      <c r="K170" s="119"/>
      <c r="L170" s="119"/>
      <c r="M170" s="119"/>
      <c r="N170" s="119">
        <f>N167</f>
        <v>0</v>
      </c>
      <c r="O170" s="119">
        <f>O167</f>
        <v>0</v>
      </c>
      <c r="P170" s="119">
        <f>P167</f>
        <v>0</v>
      </c>
      <c r="Q170" s="483">
        <f>Q167</f>
        <v>0</v>
      </c>
      <c r="R170" s="510"/>
    </row>
    <row r="171" spans="1:18" s="15" customFormat="1" ht="12.75">
      <c r="A171" s="11"/>
      <c r="B171" s="16"/>
      <c r="C171" s="16"/>
      <c r="D171" s="16"/>
      <c r="E171" s="16"/>
      <c r="F171" s="16"/>
      <c r="G171" s="16"/>
      <c r="H171" s="16"/>
      <c r="I171" s="16"/>
      <c r="J171" s="66"/>
      <c r="K171" s="66"/>
      <c r="L171" s="66"/>
      <c r="M171" s="66"/>
      <c r="N171" s="66"/>
      <c r="O171" s="66"/>
      <c r="P171" s="66"/>
      <c r="Q171" s="474"/>
      <c r="R171" s="510"/>
    </row>
    <row r="172" spans="1:18" s="15" customFormat="1" ht="14.25" customHeight="1" hidden="1">
      <c r="A172" s="11">
        <v>3</v>
      </c>
      <c r="B172" s="11"/>
      <c r="C172" s="11"/>
      <c r="D172" s="11"/>
      <c r="E172" s="11" t="s">
        <v>489</v>
      </c>
      <c r="F172" s="11"/>
      <c r="G172" s="11"/>
      <c r="H172" s="11"/>
      <c r="I172" s="11"/>
      <c r="J172" s="66"/>
      <c r="K172" s="66"/>
      <c r="L172" s="66"/>
      <c r="M172" s="66"/>
      <c r="N172" s="66"/>
      <c r="O172" s="66"/>
      <c r="P172" s="66"/>
      <c r="Q172" s="474"/>
      <c r="R172" s="510"/>
    </row>
    <row r="173" spans="1:18" s="15" customFormat="1" ht="14.25" customHeight="1" hidden="1">
      <c r="A173" s="11"/>
      <c r="B173" s="11"/>
      <c r="C173" s="11"/>
      <c r="D173" s="11"/>
      <c r="E173" s="11"/>
      <c r="F173" s="11"/>
      <c r="G173" s="11"/>
      <c r="H173" s="63" t="s">
        <v>504</v>
      </c>
      <c r="I173" s="11"/>
      <c r="J173" s="120"/>
      <c r="K173" s="120"/>
      <c r="L173" s="120"/>
      <c r="M173" s="120"/>
      <c r="N173" s="120"/>
      <c r="O173" s="120"/>
      <c r="P173" s="120"/>
      <c r="Q173" s="480"/>
      <c r="R173" s="510"/>
    </row>
    <row r="174" spans="1:18" s="15" customFormat="1" ht="14.25" customHeight="1" hidden="1">
      <c r="A174" s="11"/>
      <c r="B174" s="11"/>
      <c r="C174" s="11"/>
      <c r="D174" s="11"/>
      <c r="E174" s="11"/>
      <c r="F174" s="11"/>
      <c r="G174" s="11"/>
      <c r="H174" s="16" t="s">
        <v>478</v>
      </c>
      <c r="I174" s="46" t="s">
        <v>717</v>
      </c>
      <c r="J174" s="50"/>
      <c r="K174" s="50"/>
      <c r="L174" s="50"/>
      <c r="M174" s="50"/>
      <c r="N174" s="50"/>
      <c r="O174" s="50"/>
      <c r="P174" s="50"/>
      <c r="Q174" s="90"/>
      <c r="R174" s="510"/>
    </row>
    <row r="175" spans="1:18" s="15" customFormat="1" ht="14.25" customHeight="1" hidden="1">
      <c r="A175" s="11"/>
      <c r="B175" s="11"/>
      <c r="C175" s="11"/>
      <c r="D175" s="11"/>
      <c r="E175" s="11"/>
      <c r="F175" s="11"/>
      <c r="G175" s="11"/>
      <c r="H175" s="16"/>
      <c r="I175" s="46" t="s">
        <v>726</v>
      </c>
      <c r="J175" s="50"/>
      <c r="K175" s="50"/>
      <c r="L175" s="50"/>
      <c r="M175" s="50"/>
      <c r="N175" s="50"/>
      <c r="O175" s="50"/>
      <c r="P175" s="50"/>
      <c r="Q175" s="90"/>
      <c r="R175" s="510"/>
    </row>
    <row r="176" spans="1:18" s="15" customFormat="1" ht="14.25" customHeight="1" hidden="1">
      <c r="A176" s="11"/>
      <c r="B176" s="11"/>
      <c r="C176" s="11"/>
      <c r="D176" s="11"/>
      <c r="E176" s="11"/>
      <c r="F176" s="11" t="s">
        <v>482</v>
      </c>
      <c r="G176" s="11"/>
      <c r="H176" s="11"/>
      <c r="I176" s="16"/>
      <c r="J176" s="119"/>
      <c r="K176" s="119"/>
      <c r="L176" s="119"/>
      <c r="M176" s="119"/>
      <c r="N176" s="119"/>
      <c r="O176" s="119"/>
      <c r="P176" s="119"/>
      <c r="Q176" s="483"/>
      <c r="R176" s="510"/>
    </row>
    <row r="177" spans="1:18" s="15" customFormat="1" ht="14.25" customHeight="1" hidden="1">
      <c r="A177" s="63"/>
      <c r="B177" s="63"/>
      <c r="C177" s="63"/>
      <c r="D177" s="63"/>
      <c r="E177" s="63"/>
      <c r="F177" s="63"/>
      <c r="G177" s="63"/>
      <c r="H177" s="63"/>
      <c r="I177" s="63"/>
      <c r="J177" s="66"/>
      <c r="K177" s="66"/>
      <c r="L177" s="66"/>
      <c r="M177" s="66"/>
      <c r="N177" s="66"/>
      <c r="O177" s="66"/>
      <c r="P177" s="66"/>
      <c r="Q177" s="474"/>
      <c r="R177" s="510"/>
    </row>
    <row r="178" spans="1:18" s="15" customFormat="1" ht="14.25" customHeight="1">
      <c r="A178" s="11">
        <v>3</v>
      </c>
      <c r="B178" s="11"/>
      <c r="C178" s="11"/>
      <c r="D178" s="11"/>
      <c r="E178" s="11" t="s">
        <v>491</v>
      </c>
      <c r="F178" s="11"/>
      <c r="G178" s="11"/>
      <c r="H178" s="11"/>
      <c r="I178" s="11"/>
      <c r="J178" s="120"/>
      <c r="K178" s="120"/>
      <c r="L178" s="120"/>
      <c r="M178" s="120"/>
      <c r="N178" s="120"/>
      <c r="O178" s="120"/>
      <c r="P178" s="120"/>
      <c r="Q178" s="480"/>
      <c r="R178" s="510"/>
    </row>
    <row r="179" spans="1:18" s="15" customFormat="1" ht="14.25" customHeight="1">
      <c r="A179" s="11" t="s">
        <v>837</v>
      </c>
      <c r="B179" s="11" t="s">
        <v>838</v>
      </c>
      <c r="C179" s="11"/>
      <c r="D179" s="11"/>
      <c r="E179" s="11"/>
      <c r="F179" s="11"/>
      <c r="G179" s="11"/>
      <c r="H179" s="11"/>
      <c r="I179" s="11"/>
      <c r="J179" s="120"/>
      <c r="K179" s="120"/>
      <c r="L179" s="120"/>
      <c r="M179" s="120"/>
      <c r="N179" s="120"/>
      <c r="O179" s="120"/>
      <c r="P179" s="120"/>
      <c r="Q179" s="480"/>
      <c r="R179" s="510"/>
    </row>
    <row r="180" spans="1:18" s="15" customFormat="1" ht="14.25" customHeight="1">
      <c r="A180" s="11"/>
      <c r="B180" s="11">
        <v>1</v>
      </c>
      <c r="C180" s="11"/>
      <c r="D180" s="11"/>
      <c r="E180" s="11"/>
      <c r="F180" s="249" t="s">
        <v>820</v>
      </c>
      <c r="G180" s="11"/>
      <c r="H180" s="11"/>
      <c r="I180" s="11"/>
      <c r="J180" s="120"/>
      <c r="K180" s="120"/>
      <c r="L180" s="120"/>
      <c r="M180" s="120"/>
      <c r="N180" s="120"/>
      <c r="O180" s="120"/>
      <c r="P180" s="120"/>
      <c r="Q180" s="480"/>
      <c r="R180" s="510"/>
    </row>
    <row r="181" spans="1:18" s="15" customFormat="1" ht="14.25" customHeight="1">
      <c r="A181" s="11"/>
      <c r="B181" s="11"/>
      <c r="C181" s="11"/>
      <c r="D181" s="11"/>
      <c r="E181" s="11"/>
      <c r="F181" s="11"/>
      <c r="G181" s="11"/>
      <c r="H181" s="63" t="s">
        <v>504</v>
      </c>
      <c r="I181" s="11"/>
      <c r="J181" s="120">
        <f>J182</f>
        <v>1000</v>
      </c>
      <c r="K181" s="120"/>
      <c r="L181" s="120"/>
      <c r="M181" s="120"/>
      <c r="N181" s="120">
        <f>N182</f>
        <v>1000</v>
      </c>
      <c r="O181" s="120">
        <f>O182</f>
        <v>1000</v>
      </c>
      <c r="P181" s="120">
        <f>P182</f>
        <v>1000</v>
      </c>
      <c r="Q181" s="480">
        <f>Q182</f>
        <v>0</v>
      </c>
      <c r="R181" s="510">
        <f t="shared" si="2"/>
        <v>0</v>
      </c>
    </row>
    <row r="182" spans="1:18" s="15" customFormat="1" ht="14.25" customHeight="1">
      <c r="A182" s="11"/>
      <c r="B182" s="11"/>
      <c r="C182" s="11"/>
      <c r="D182" s="11"/>
      <c r="E182" s="11"/>
      <c r="F182" s="11"/>
      <c r="G182" s="11"/>
      <c r="H182" s="16" t="s">
        <v>478</v>
      </c>
      <c r="I182" s="65" t="s">
        <v>827</v>
      </c>
      <c r="J182" s="66">
        <v>1000</v>
      </c>
      <c r="K182" s="66"/>
      <c r="L182" s="66"/>
      <c r="M182" s="66"/>
      <c r="N182" s="66">
        <v>1000</v>
      </c>
      <c r="O182" s="66">
        <v>1000</v>
      </c>
      <c r="P182" s="66">
        <v>1000</v>
      </c>
      <c r="Q182" s="474">
        <v>0</v>
      </c>
      <c r="R182" s="510">
        <f t="shared" si="2"/>
        <v>0</v>
      </c>
    </row>
    <row r="183" spans="1:18" s="15" customFormat="1" ht="14.25" customHeight="1" hidden="1">
      <c r="A183" s="11"/>
      <c r="B183" s="11"/>
      <c r="C183" s="11"/>
      <c r="D183" s="11"/>
      <c r="E183" s="11"/>
      <c r="F183" s="11"/>
      <c r="G183" s="11"/>
      <c r="H183" s="11"/>
      <c r="I183" s="16" t="s">
        <v>621</v>
      </c>
      <c r="J183" s="66"/>
      <c r="K183" s="66"/>
      <c r="L183" s="66"/>
      <c r="M183" s="66"/>
      <c r="N183" s="66"/>
      <c r="O183" s="66"/>
      <c r="P183" s="66"/>
      <c r="Q183" s="474"/>
      <c r="R183" s="510" t="e">
        <f t="shared" si="2"/>
        <v>#DIV/0!</v>
      </c>
    </row>
    <row r="184" spans="1:18" s="15" customFormat="1" ht="14.25" customHeight="1">
      <c r="A184" s="63"/>
      <c r="B184" s="63"/>
      <c r="C184" s="63"/>
      <c r="D184" s="63"/>
      <c r="E184" s="63"/>
      <c r="F184" s="63"/>
      <c r="G184" s="63"/>
      <c r="H184" s="63" t="s">
        <v>505</v>
      </c>
      <c r="I184" s="46"/>
      <c r="J184" s="120">
        <f>SUM(J185:J188)</f>
        <v>350</v>
      </c>
      <c r="K184" s="120"/>
      <c r="L184" s="120"/>
      <c r="M184" s="120"/>
      <c r="N184" s="120">
        <f>SUM(N185:N188)</f>
        <v>350</v>
      </c>
      <c r="O184" s="120">
        <f>O186+O189</f>
        <v>1271</v>
      </c>
      <c r="P184" s="120">
        <f>P186+P189</f>
        <v>20905</v>
      </c>
      <c r="Q184" s="480">
        <f>Q186+Q189+Q190</f>
        <v>1033</v>
      </c>
      <c r="R184" s="510">
        <f t="shared" si="2"/>
        <v>4.94140157856972</v>
      </c>
    </row>
    <row r="185" spans="1:18" s="15" customFormat="1" ht="14.25" customHeight="1" hidden="1">
      <c r="A185" s="63"/>
      <c r="B185" s="63"/>
      <c r="C185" s="63"/>
      <c r="D185" s="63"/>
      <c r="E185" s="63"/>
      <c r="F185" s="63"/>
      <c r="G185" s="63"/>
      <c r="H185" s="16" t="s">
        <v>478</v>
      </c>
      <c r="I185" s="46" t="s">
        <v>828</v>
      </c>
      <c r="J185" s="66"/>
      <c r="K185" s="66"/>
      <c r="L185" s="66"/>
      <c r="M185" s="66"/>
      <c r="N185" s="66"/>
      <c r="O185" s="66"/>
      <c r="P185" s="66"/>
      <c r="Q185" s="474"/>
      <c r="R185" s="510" t="e">
        <f t="shared" si="2"/>
        <v>#DIV/0!</v>
      </c>
    </row>
    <row r="186" spans="1:18" s="15" customFormat="1" ht="14.25" customHeight="1">
      <c r="A186" s="63"/>
      <c r="B186" s="63"/>
      <c r="C186" s="63"/>
      <c r="D186" s="63"/>
      <c r="E186" s="63"/>
      <c r="F186" s="63"/>
      <c r="G186" s="63"/>
      <c r="H186" s="16"/>
      <c r="I186" s="16" t="s">
        <v>829</v>
      </c>
      <c r="J186" s="66">
        <v>350</v>
      </c>
      <c r="K186" s="66"/>
      <c r="L186" s="66"/>
      <c r="M186" s="66"/>
      <c r="N186" s="66">
        <v>350</v>
      </c>
      <c r="O186" s="66">
        <v>350</v>
      </c>
      <c r="P186" s="66">
        <v>350</v>
      </c>
      <c r="Q186" s="474">
        <v>0</v>
      </c>
      <c r="R186" s="510">
        <f t="shared" si="2"/>
        <v>0</v>
      </c>
    </row>
    <row r="187" spans="1:18" s="15" customFormat="1" ht="31.5" customHeight="1" hidden="1">
      <c r="A187" s="63"/>
      <c r="B187" s="63"/>
      <c r="C187" s="63"/>
      <c r="D187" s="63"/>
      <c r="E187" s="63"/>
      <c r="F187" s="63"/>
      <c r="G187" s="63"/>
      <c r="H187" s="16"/>
      <c r="I187" s="23" t="s">
        <v>892</v>
      </c>
      <c r="J187" s="66">
        <v>0</v>
      </c>
      <c r="K187" s="66"/>
      <c r="L187" s="66"/>
      <c r="M187" s="66"/>
      <c r="N187" s="66">
        <v>0</v>
      </c>
      <c r="O187" s="66">
        <v>0</v>
      </c>
      <c r="P187" s="66">
        <v>0</v>
      </c>
      <c r="Q187" s="474"/>
      <c r="R187" s="510" t="e">
        <f t="shared" si="2"/>
        <v>#DIV/0!</v>
      </c>
    </row>
    <row r="188" spans="1:18" s="15" customFormat="1" ht="14.25" customHeight="1" hidden="1">
      <c r="A188" s="63"/>
      <c r="B188" s="63"/>
      <c r="C188" s="63"/>
      <c r="D188" s="63"/>
      <c r="E188" s="63"/>
      <c r="F188" s="63"/>
      <c r="G188" s="63"/>
      <c r="H188" s="16"/>
      <c r="I188" s="16"/>
      <c r="J188" s="66"/>
      <c r="K188" s="66"/>
      <c r="L188" s="66"/>
      <c r="M188" s="66"/>
      <c r="N188" s="66"/>
      <c r="O188" s="66"/>
      <c r="P188" s="66"/>
      <c r="Q188" s="474"/>
      <c r="R188" s="510" t="e">
        <f t="shared" si="2"/>
        <v>#DIV/0!</v>
      </c>
    </row>
    <row r="189" spans="1:18" s="15" customFormat="1" ht="14.25" customHeight="1">
      <c r="A189" s="63"/>
      <c r="B189" s="63"/>
      <c r="C189" s="63"/>
      <c r="D189" s="63"/>
      <c r="E189" s="63"/>
      <c r="F189" s="63"/>
      <c r="G189" s="63"/>
      <c r="H189" s="16"/>
      <c r="I189" s="16" t="s">
        <v>1071</v>
      </c>
      <c r="J189" s="66">
        <v>0</v>
      </c>
      <c r="K189" s="66"/>
      <c r="L189" s="66"/>
      <c r="M189" s="66"/>
      <c r="N189" s="66">
        <v>0</v>
      </c>
      <c r="O189" s="66">
        <v>921</v>
      </c>
      <c r="P189" s="66">
        <v>20555</v>
      </c>
      <c r="Q189" s="474">
        <v>0</v>
      </c>
      <c r="R189" s="510">
        <f t="shared" si="2"/>
        <v>0</v>
      </c>
    </row>
    <row r="190" spans="1:18" s="15" customFormat="1" ht="14.25" customHeight="1">
      <c r="A190" s="63"/>
      <c r="B190" s="63"/>
      <c r="C190" s="63"/>
      <c r="D190" s="63"/>
      <c r="E190" s="63"/>
      <c r="F190" s="63"/>
      <c r="G190" s="63"/>
      <c r="H190" s="16"/>
      <c r="I190" s="16" t="s">
        <v>1108</v>
      </c>
      <c r="J190" s="66">
        <v>0</v>
      </c>
      <c r="K190" s="66"/>
      <c r="L190" s="66"/>
      <c r="M190" s="66"/>
      <c r="N190" s="66">
        <v>0</v>
      </c>
      <c r="O190" s="66">
        <v>0</v>
      </c>
      <c r="P190" s="66">
        <v>0</v>
      </c>
      <c r="Q190" s="474">
        <v>1033</v>
      </c>
      <c r="R190" s="510"/>
    </row>
    <row r="191" spans="1:18" s="15" customFormat="1" ht="14.25" customHeight="1">
      <c r="A191" s="63"/>
      <c r="B191" s="63"/>
      <c r="C191" s="63"/>
      <c r="D191" s="63"/>
      <c r="E191" s="63"/>
      <c r="F191" s="11" t="s">
        <v>482</v>
      </c>
      <c r="G191" s="63"/>
      <c r="H191" s="63"/>
      <c r="I191" s="16"/>
      <c r="J191" s="119">
        <f>J181+J184</f>
        <v>1350</v>
      </c>
      <c r="K191" s="119"/>
      <c r="L191" s="119"/>
      <c r="M191" s="119"/>
      <c r="N191" s="119">
        <f>N181+N184</f>
        <v>1350</v>
      </c>
      <c r="O191" s="119">
        <f>O181+O184</f>
        <v>2271</v>
      </c>
      <c r="P191" s="119">
        <f>P181+P184</f>
        <v>21905</v>
      </c>
      <c r="Q191" s="483">
        <f>Q181+Q184</f>
        <v>1033</v>
      </c>
      <c r="R191" s="510">
        <f t="shared" si="2"/>
        <v>4.715818306322758</v>
      </c>
    </row>
    <row r="192" spans="1:18" s="15" customFormat="1" ht="14.25" customHeight="1">
      <c r="A192" s="63"/>
      <c r="B192" s="63"/>
      <c r="C192" s="63"/>
      <c r="D192" s="63"/>
      <c r="E192" s="63"/>
      <c r="F192" s="11"/>
      <c r="G192" s="63"/>
      <c r="H192" s="63"/>
      <c r="I192" s="16"/>
      <c r="J192" s="119"/>
      <c r="K192" s="119"/>
      <c r="L192" s="119"/>
      <c r="M192" s="119"/>
      <c r="N192" s="119"/>
      <c r="O192" s="119"/>
      <c r="P192" s="119"/>
      <c r="Q192" s="483"/>
      <c r="R192" s="510"/>
    </row>
    <row r="193" spans="1:18" s="15" customFormat="1" ht="14.25" customHeight="1" hidden="1">
      <c r="A193" s="63"/>
      <c r="B193" s="205">
        <v>1</v>
      </c>
      <c r="C193" s="63"/>
      <c r="D193" s="63"/>
      <c r="E193" s="63"/>
      <c r="F193" s="11" t="s">
        <v>811</v>
      </c>
      <c r="G193" s="63"/>
      <c r="H193" s="63"/>
      <c r="I193" s="16"/>
      <c r="J193" s="119"/>
      <c r="K193" s="119"/>
      <c r="L193" s="119"/>
      <c r="M193" s="119"/>
      <c r="N193" s="119"/>
      <c r="O193" s="119"/>
      <c r="P193" s="119"/>
      <c r="Q193" s="483"/>
      <c r="R193" s="510"/>
    </row>
    <row r="194" spans="1:18" s="15" customFormat="1" ht="14.25" customHeight="1" hidden="1">
      <c r="A194" s="63"/>
      <c r="B194" s="63"/>
      <c r="C194" s="63"/>
      <c r="D194" s="63"/>
      <c r="E194" s="63"/>
      <c r="F194" s="11"/>
      <c r="G194" s="63"/>
      <c r="H194" s="63" t="s">
        <v>505</v>
      </c>
      <c r="I194" s="16"/>
      <c r="J194" s="119"/>
      <c r="K194" s="119"/>
      <c r="L194" s="119"/>
      <c r="M194" s="119"/>
      <c r="N194" s="119"/>
      <c r="O194" s="119"/>
      <c r="P194" s="119"/>
      <c r="Q194" s="483"/>
      <c r="R194" s="510"/>
    </row>
    <row r="195" spans="1:18" s="15" customFormat="1" ht="14.25" customHeight="1" hidden="1">
      <c r="A195" s="63"/>
      <c r="B195" s="63"/>
      <c r="C195" s="63"/>
      <c r="D195" s="63"/>
      <c r="E195" s="63"/>
      <c r="F195" s="11"/>
      <c r="G195" s="63"/>
      <c r="H195" s="16" t="s">
        <v>478</v>
      </c>
      <c r="I195" s="46" t="s">
        <v>828</v>
      </c>
      <c r="J195" s="199"/>
      <c r="K195" s="119"/>
      <c r="L195" s="119"/>
      <c r="M195" s="119"/>
      <c r="N195" s="199"/>
      <c r="O195" s="199"/>
      <c r="P195" s="199"/>
      <c r="Q195" s="481"/>
      <c r="R195" s="510"/>
    </row>
    <row r="196" spans="1:18" s="15" customFormat="1" ht="14.25" customHeight="1" hidden="1">
      <c r="A196" s="63"/>
      <c r="B196" s="63"/>
      <c r="C196" s="63"/>
      <c r="D196" s="63"/>
      <c r="E196" s="63"/>
      <c r="F196" s="11" t="s">
        <v>482</v>
      </c>
      <c r="G196" s="63"/>
      <c r="H196" s="63"/>
      <c r="I196" s="16"/>
      <c r="J196" s="119"/>
      <c r="K196" s="119"/>
      <c r="L196" s="119"/>
      <c r="M196" s="119"/>
      <c r="N196" s="119"/>
      <c r="O196" s="119"/>
      <c r="P196" s="119"/>
      <c r="Q196" s="483"/>
      <c r="R196" s="510"/>
    </row>
    <row r="197" spans="1:18" s="15" customFormat="1" ht="14.25" customHeight="1">
      <c r="A197" s="127"/>
      <c r="B197" s="127"/>
      <c r="C197" s="127"/>
      <c r="D197" s="127"/>
      <c r="E197" s="127"/>
      <c r="F197" s="127"/>
      <c r="G197" s="127"/>
      <c r="H197" s="127"/>
      <c r="I197" s="128"/>
      <c r="J197" s="66"/>
      <c r="K197" s="66"/>
      <c r="L197" s="66"/>
      <c r="M197" s="66"/>
      <c r="N197" s="66"/>
      <c r="O197" s="66"/>
      <c r="P197" s="66"/>
      <c r="Q197" s="474"/>
      <c r="R197" s="510"/>
    </row>
    <row r="198" spans="1:18" s="15" customFormat="1" ht="14.25" customHeight="1">
      <c r="A198" s="11">
        <v>4</v>
      </c>
      <c r="B198" s="11"/>
      <c r="C198" s="11"/>
      <c r="D198" s="11"/>
      <c r="E198" s="11" t="s">
        <v>674</v>
      </c>
      <c r="F198" s="11"/>
      <c r="G198" s="11"/>
      <c r="H198" s="11"/>
      <c r="I198" s="11"/>
      <c r="J198" s="66"/>
      <c r="K198" s="66"/>
      <c r="L198" s="66"/>
      <c r="M198" s="66"/>
      <c r="N198" s="66"/>
      <c r="O198" s="66"/>
      <c r="P198" s="66"/>
      <c r="Q198" s="474"/>
      <c r="R198" s="510"/>
    </row>
    <row r="199" spans="1:18" s="15" customFormat="1" ht="14.25" customHeight="1">
      <c r="A199" s="11" t="s">
        <v>837</v>
      </c>
      <c r="B199" s="11" t="s">
        <v>838</v>
      </c>
      <c r="C199" s="11"/>
      <c r="D199" s="11"/>
      <c r="E199" s="11"/>
      <c r="F199" s="11"/>
      <c r="G199" s="11"/>
      <c r="H199" s="11"/>
      <c r="I199" s="11"/>
      <c r="J199" s="66"/>
      <c r="K199" s="66"/>
      <c r="L199" s="66"/>
      <c r="M199" s="66"/>
      <c r="N199" s="66"/>
      <c r="O199" s="66"/>
      <c r="P199" s="66"/>
      <c r="Q199" s="474"/>
      <c r="R199" s="510"/>
    </row>
    <row r="200" spans="1:18" s="15" customFormat="1" ht="14.25" customHeight="1">
      <c r="A200" s="11"/>
      <c r="B200" s="11">
        <v>1</v>
      </c>
      <c r="C200" s="11"/>
      <c r="D200" s="11"/>
      <c r="E200" s="11"/>
      <c r="F200" s="11" t="s">
        <v>815</v>
      </c>
      <c r="G200" s="11"/>
      <c r="H200" s="11"/>
      <c r="I200" s="11"/>
      <c r="J200" s="66"/>
      <c r="K200" s="66"/>
      <c r="L200" s="66"/>
      <c r="M200" s="66"/>
      <c r="N200" s="66"/>
      <c r="O200" s="66"/>
      <c r="P200" s="66"/>
      <c r="Q200" s="474"/>
      <c r="R200" s="510"/>
    </row>
    <row r="201" spans="1:18" s="15" customFormat="1" ht="14.25" customHeight="1" hidden="1">
      <c r="A201" s="63"/>
      <c r="B201" s="63"/>
      <c r="C201" s="63"/>
      <c r="D201" s="63"/>
      <c r="E201" s="63"/>
      <c r="F201" s="63"/>
      <c r="G201" s="63"/>
      <c r="H201" s="63" t="s">
        <v>504</v>
      </c>
      <c r="I201" s="63"/>
      <c r="J201" s="120"/>
      <c r="K201" s="120"/>
      <c r="L201" s="120"/>
      <c r="M201" s="120"/>
      <c r="N201" s="120"/>
      <c r="O201" s="120"/>
      <c r="P201" s="120"/>
      <c r="Q201" s="480"/>
      <c r="R201" s="510" t="e">
        <f t="shared" si="2"/>
        <v>#DIV/0!</v>
      </c>
    </row>
    <row r="202" spans="1:18" s="15" customFormat="1" ht="14.25" customHeight="1" hidden="1">
      <c r="A202" s="16"/>
      <c r="B202" s="16"/>
      <c r="C202" s="16"/>
      <c r="D202" s="16"/>
      <c r="E202" s="16"/>
      <c r="F202" s="16"/>
      <c r="G202" s="16"/>
      <c r="H202" s="16" t="s">
        <v>480</v>
      </c>
      <c r="I202" s="16" t="s">
        <v>725</v>
      </c>
      <c r="J202" s="66"/>
      <c r="K202" s="66"/>
      <c r="L202" s="66"/>
      <c r="M202" s="66"/>
      <c r="N202" s="66"/>
      <c r="O202" s="66"/>
      <c r="P202" s="66"/>
      <c r="Q202" s="474"/>
      <c r="R202" s="510" t="e">
        <f t="shared" si="2"/>
        <v>#DIV/0!</v>
      </c>
    </row>
    <row r="203" spans="1:18" s="15" customFormat="1" ht="14.25" customHeight="1" hidden="1">
      <c r="A203" s="16"/>
      <c r="B203" s="16"/>
      <c r="C203" s="16"/>
      <c r="D203" s="16"/>
      <c r="E203" s="16"/>
      <c r="F203" s="16"/>
      <c r="G203" s="16"/>
      <c r="H203" s="16"/>
      <c r="I203" s="16" t="s">
        <v>624</v>
      </c>
      <c r="J203" s="66"/>
      <c r="K203" s="66"/>
      <c r="L203" s="66"/>
      <c r="M203" s="66"/>
      <c r="N203" s="66"/>
      <c r="O203" s="66"/>
      <c r="P203" s="66"/>
      <c r="Q203" s="474"/>
      <c r="R203" s="510" t="e">
        <f t="shared" si="2"/>
        <v>#DIV/0!</v>
      </c>
    </row>
    <row r="204" spans="1:18" s="15" customFormat="1" ht="14.25" customHeight="1">
      <c r="A204" s="16"/>
      <c r="B204" s="16"/>
      <c r="C204" s="16"/>
      <c r="D204" s="16"/>
      <c r="E204" s="16"/>
      <c r="F204" s="16"/>
      <c r="G204" s="16"/>
      <c r="H204" s="63" t="s">
        <v>505</v>
      </c>
      <c r="I204" s="16"/>
      <c r="J204" s="120">
        <f>J205+J206+J207</f>
        <v>500</v>
      </c>
      <c r="K204" s="120"/>
      <c r="L204" s="120"/>
      <c r="M204" s="120"/>
      <c r="N204" s="120">
        <f>N205+N206+N207</f>
        <v>500</v>
      </c>
      <c r="O204" s="120">
        <f>O205+O206+O207</f>
        <v>500</v>
      </c>
      <c r="P204" s="120">
        <f>P205+P206+P207</f>
        <v>500</v>
      </c>
      <c r="Q204" s="480">
        <f>Q205+Q206+Q207+Q208</f>
        <v>0</v>
      </c>
      <c r="R204" s="510">
        <f t="shared" si="2"/>
        <v>0</v>
      </c>
    </row>
    <row r="205" spans="1:18" s="15" customFormat="1" ht="14.25" customHeight="1">
      <c r="A205" s="16"/>
      <c r="B205" s="16"/>
      <c r="C205" s="16"/>
      <c r="D205" s="16"/>
      <c r="E205" s="16"/>
      <c r="F205" s="16"/>
      <c r="G205" s="16"/>
      <c r="I205" s="16" t="s">
        <v>714</v>
      </c>
      <c r="J205" s="66">
        <v>300</v>
      </c>
      <c r="K205" s="66"/>
      <c r="L205" s="66"/>
      <c r="M205" s="66"/>
      <c r="N205" s="66">
        <v>300</v>
      </c>
      <c r="O205" s="66">
        <v>300</v>
      </c>
      <c r="P205" s="66">
        <v>300</v>
      </c>
      <c r="Q205" s="474">
        <v>0</v>
      </c>
      <c r="R205" s="510">
        <f t="shared" si="2"/>
        <v>0</v>
      </c>
    </row>
    <row r="206" spans="1:18" s="15" customFormat="1" ht="14.25" customHeight="1" hidden="1">
      <c r="A206" s="16"/>
      <c r="B206" s="16"/>
      <c r="C206" s="16"/>
      <c r="D206" s="16"/>
      <c r="E206" s="16"/>
      <c r="F206" s="16"/>
      <c r="G206" s="16"/>
      <c r="H206" s="16"/>
      <c r="I206" s="16" t="s">
        <v>830</v>
      </c>
      <c r="J206" s="66"/>
      <c r="K206" s="66"/>
      <c r="L206" s="66"/>
      <c r="M206" s="66"/>
      <c r="N206" s="66"/>
      <c r="O206" s="66"/>
      <c r="P206" s="66"/>
      <c r="Q206" s="474"/>
      <c r="R206" s="510" t="e">
        <f t="shared" si="2"/>
        <v>#DIV/0!</v>
      </c>
    </row>
    <row r="207" spans="1:18" s="15" customFormat="1" ht="14.25" customHeight="1">
      <c r="A207" s="16"/>
      <c r="B207" s="16"/>
      <c r="C207" s="16"/>
      <c r="D207" s="16"/>
      <c r="E207" s="16"/>
      <c r="F207" s="16"/>
      <c r="G207" s="16"/>
      <c r="H207" s="16"/>
      <c r="I207" s="16" t="s">
        <v>831</v>
      </c>
      <c r="J207" s="66">
        <v>200</v>
      </c>
      <c r="K207" s="66"/>
      <c r="L207" s="66"/>
      <c r="M207" s="66"/>
      <c r="N207" s="66">
        <v>200</v>
      </c>
      <c r="O207" s="66">
        <v>200</v>
      </c>
      <c r="P207" s="66">
        <v>200</v>
      </c>
      <c r="Q207" s="474">
        <v>0</v>
      </c>
      <c r="R207" s="510">
        <f t="shared" si="2"/>
        <v>0</v>
      </c>
    </row>
    <row r="208" spans="1:18" s="15" customFormat="1" ht="14.25" customHeight="1" hidden="1">
      <c r="A208" s="16"/>
      <c r="B208" s="16"/>
      <c r="C208" s="16"/>
      <c r="D208" s="16"/>
      <c r="E208" s="16"/>
      <c r="F208" s="16"/>
      <c r="G208" s="16"/>
      <c r="H208" s="16"/>
      <c r="I208" s="16"/>
      <c r="J208" s="66">
        <v>0</v>
      </c>
      <c r="K208" s="66"/>
      <c r="L208" s="66"/>
      <c r="M208" s="66"/>
      <c r="N208" s="66">
        <v>0</v>
      </c>
      <c r="O208" s="66">
        <v>0</v>
      </c>
      <c r="P208" s="66">
        <v>0</v>
      </c>
      <c r="Q208" s="474">
        <v>0</v>
      </c>
      <c r="R208" s="510" t="e">
        <f aca="true" t="shared" si="4" ref="R208:R233">Q208/P208*100</f>
        <v>#DIV/0!</v>
      </c>
    </row>
    <row r="209" spans="1:18" s="15" customFormat="1" ht="14.25" customHeight="1">
      <c r="A209" s="16"/>
      <c r="B209" s="16"/>
      <c r="C209" s="16"/>
      <c r="D209" s="16"/>
      <c r="E209" s="16"/>
      <c r="F209" s="11" t="s">
        <v>482</v>
      </c>
      <c r="G209" s="16"/>
      <c r="H209" s="16"/>
      <c r="I209" s="16"/>
      <c r="J209" s="119">
        <f>J201+J204</f>
        <v>500</v>
      </c>
      <c r="K209" s="119"/>
      <c r="L209" s="119"/>
      <c r="M209" s="119"/>
      <c r="N209" s="119">
        <f>N201+N204</f>
        <v>500</v>
      </c>
      <c r="O209" s="119">
        <f>O201+O204</f>
        <v>500</v>
      </c>
      <c r="P209" s="119">
        <f>P201+P204</f>
        <v>500</v>
      </c>
      <c r="Q209" s="483">
        <f>Q201+Q204</f>
        <v>0</v>
      </c>
      <c r="R209" s="510">
        <f t="shared" si="4"/>
        <v>0</v>
      </c>
    </row>
    <row r="210" spans="1:18" s="15" customFormat="1" ht="14.25" customHeight="1">
      <c r="A210" s="16"/>
      <c r="B210" s="16"/>
      <c r="C210" s="16"/>
      <c r="D210" s="16"/>
      <c r="E210" s="16"/>
      <c r="F210" s="11"/>
      <c r="G210" s="16"/>
      <c r="H210" s="16"/>
      <c r="I210" s="16"/>
      <c r="J210" s="119"/>
      <c r="K210" s="119"/>
      <c r="L210" s="119"/>
      <c r="M210" s="119"/>
      <c r="N210" s="119"/>
      <c r="O210" s="119"/>
      <c r="P210" s="119"/>
      <c r="Q210" s="483"/>
      <c r="R210" s="510"/>
    </row>
    <row r="211" spans="1:18" s="15" customFormat="1" ht="14.25" customHeight="1">
      <c r="A211" s="16"/>
      <c r="B211" s="205">
        <v>2</v>
      </c>
      <c r="C211" s="16"/>
      <c r="D211" s="16"/>
      <c r="E211" s="16"/>
      <c r="F211" s="45" t="s">
        <v>824</v>
      </c>
      <c r="G211" s="16"/>
      <c r="H211" s="16"/>
      <c r="I211" s="16"/>
      <c r="J211" s="119"/>
      <c r="K211" s="119"/>
      <c r="L211" s="119"/>
      <c r="M211" s="119"/>
      <c r="N211" s="119"/>
      <c r="O211" s="119"/>
      <c r="P211" s="119"/>
      <c r="Q211" s="483"/>
      <c r="R211" s="510"/>
    </row>
    <row r="212" spans="1:18" s="15" customFormat="1" ht="14.25" customHeight="1">
      <c r="A212" s="16"/>
      <c r="B212" s="16"/>
      <c r="C212" s="16"/>
      <c r="D212" s="16"/>
      <c r="E212" s="16"/>
      <c r="F212" s="11"/>
      <c r="G212" s="16"/>
      <c r="H212" s="63" t="s">
        <v>505</v>
      </c>
      <c r="I212" s="16"/>
      <c r="J212" s="119">
        <v>0</v>
      </c>
      <c r="K212" s="119">
        <v>0</v>
      </c>
      <c r="L212" s="119">
        <v>0</v>
      </c>
      <c r="M212" s="119">
        <v>0</v>
      </c>
      <c r="N212" s="119">
        <v>0</v>
      </c>
      <c r="O212" s="119">
        <v>0</v>
      </c>
      <c r="P212" s="119">
        <v>0</v>
      </c>
      <c r="Q212" s="483">
        <v>37</v>
      </c>
      <c r="R212" s="510"/>
    </row>
    <row r="213" spans="1:18" s="15" customFormat="1" ht="14.25" customHeight="1">
      <c r="A213" s="16"/>
      <c r="B213" s="16"/>
      <c r="C213" s="16"/>
      <c r="D213" s="16"/>
      <c r="E213" s="16"/>
      <c r="F213" s="11"/>
      <c r="G213" s="16"/>
      <c r="H213" s="16" t="s">
        <v>480</v>
      </c>
      <c r="I213" s="16" t="s">
        <v>1109</v>
      </c>
      <c r="J213" s="119">
        <v>0</v>
      </c>
      <c r="K213" s="119">
        <v>0</v>
      </c>
      <c r="L213" s="119">
        <v>0</v>
      </c>
      <c r="M213" s="119">
        <v>0</v>
      </c>
      <c r="N213" s="119">
        <v>0</v>
      </c>
      <c r="O213" s="119">
        <v>0</v>
      </c>
      <c r="P213" s="119">
        <v>0</v>
      </c>
      <c r="Q213" s="481">
        <v>37</v>
      </c>
      <c r="R213" s="510"/>
    </row>
    <row r="214" spans="1:18" s="15" customFormat="1" ht="14.25" customHeight="1">
      <c r="A214" s="16"/>
      <c r="B214" s="16"/>
      <c r="C214" s="16"/>
      <c r="D214" s="16"/>
      <c r="E214" s="16"/>
      <c r="F214" s="11" t="s">
        <v>482</v>
      </c>
      <c r="G214" s="16"/>
      <c r="H214" s="16"/>
      <c r="I214" s="16"/>
      <c r="J214" s="119">
        <v>0</v>
      </c>
      <c r="K214" s="119">
        <v>0</v>
      </c>
      <c r="L214" s="119">
        <v>0</v>
      </c>
      <c r="M214" s="119">
        <v>0</v>
      </c>
      <c r="N214" s="119">
        <v>0</v>
      </c>
      <c r="O214" s="119">
        <v>0</v>
      </c>
      <c r="P214" s="119">
        <v>0</v>
      </c>
      <c r="Q214" s="483">
        <v>37</v>
      </c>
      <c r="R214" s="510"/>
    </row>
    <row r="215" spans="1:18" s="15" customFormat="1" ht="14.25" customHeight="1">
      <c r="A215" s="16"/>
      <c r="B215" s="16"/>
      <c r="C215" s="16"/>
      <c r="D215" s="16"/>
      <c r="E215" s="16"/>
      <c r="F215" s="11"/>
      <c r="G215" s="16"/>
      <c r="H215" s="16"/>
      <c r="I215" s="16"/>
      <c r="J215" s="119"/>
      <c r="K215" s="119"/>
      <c r="L215" s="119"/>
      <c r="M215" s="119"/>
      <c r="N215" s="119"/>
      <c r="O215" s="119"/>
      <c r="P215" s="119"/>
      <c r="Q215" s="483"/>
      <c r="R215" s="510"/>
    </row>
    <row r="216" spans="1:18" s="15" customFormat="1" ht="14.25" customHeight="1" hidden="1">
      <c r="A216" s="11" t="s">
        <v>839</v>
      </c>
      <c r="B216" s="11" t="s">
        <v>840</v>
      </c>
      <c r="C216" s="11"/>
      <c r="D216" s="11"/>
      <c r="E216" s="11"/>
      <c r="F216" s="11"/>
      <c r="G216" s="11"/>
      <c r="H216" s="11"/>
      <c r="I216" s="16"/>
      <c r="J216" s="119"/>
      <c r="K216" s="119"/>
      <c r="L216" s="119"/>
      <c r="M216" s="119"/>
      <c r="N216" s="119"/>
      <c r="O216" s="119"/>
      <c r="P216" s="119"/>
      <c r="Q216" s="483"/>
      <c r="R216" s="510"/>
    </row>
    <row r="217" spans="1:18" s="15" customFormat="1" ht="14.25" customHeight="1" hidden="1">
      <c r="A217" s="16"/>
      <c r="B217" s="205">
        <v>1</v>
      </c>
      <c r="C217" s="16"/>
      <c r="D217" s="16"/>
      <c r="E217" s="16"/>
      <c r="F217" s="11" t="s">
        <v>816</v>
      </c>
      <c r="G217" s="16"/>
      <c r="H217" s="16"/>
      <c r="I217" s="16"/>
      <c r="J217" s="119"/>
      <c r="K217" s="119"/>
      <c r="L217" s="119"/>
      <c r="M217" s="119"/>
      <c r="N217" s="119"/>
      <c r="O217" s="119"/>
      <c r="P217" s="119"/>
      <c r="Q217" s="483"/>
      <c r="R217" s="510"/>
    </row>
    <row r="218" spans="1:18" s="15" customFormat="1" ht="14.25" customHeight="1" hidden="1">
      <c r="A218" s="16"/>
      <c r="B218" s="16"/>
      <c r="C218" s="16"/>
      <c r="D218" s="16"/>
      <c r="E218" s="16"/>
      <c r="F218" s="11"/>
      <c r="G218" s="16"/>
      <c r="H218" s="63" t="s">
        <v>505</v>
      </c>
      <c r="I218" s="16"/>
      <c r="J218" s="119"/>
      <c r="K218" s="119"/>
      <c r="L218" s="119"/>
      <c r="M218" s="119"/>
      <c r="N218" s="119"/>
      <c r="O218" s="119"/>
      <c r="P218" s="119"/>
      <c r="Q218" s="483"/>
      <c r="R218" s="510"/>
    </row>
    <row r="219" spans="1:18" s="15" customFormat="1" ht="14.25" customHeight="1" hidden="1">
      <c r="A219" s="16"/>
      <c r="B219" s="16"/>
      <c r="C219" s="16"/>
      <c r="D219" s="16"/>
      <c r="E219" s="16"/>
      <c r="F219" s="11"/>
      <c r="G219" s="16"/>
      <c r="H219" s="16"/>
      <c r="I219" s="16" t="s">
        <v>830</v>
      </c>
      <c r="J219" s="199"/>
      <c r="K219" s="119"/>
      <c r="L219" s="119"/>
      <c r="M219" s="119"/>
      <c r="N219" s="199"/>
      <c r="O219" s="199"/>
      <c r="P219" s="199"/>
      <c r="Q219" s="481"/>
      <c r="R219" s="510"/>
    </row>
    <row r="220" spans="1:18" s="15" customFormat="1" ht="14.25" customHeight="1" hidden="1">
      <c r="A220" s="16"/>
      <c r="B220" s="16"/>
      <c r="C220" s="16"/>
      <c r="D220" s="16"/>
      <c r="E220" s="16"/>
      <c r="F220" s="11" t="s">
        <v>482</v>
      </c>
      <c r="G220" s="16"/>
      <c r="H220" s="11"/>
      <c r="I220" s="11"/>
      <c r="J220" s="120"/>
      <c r="K220" s="120"/>
      <c r="L220" s="120"/>
      <c r="M220" s="120"/>
      <c r="N220" s="120"/>
      <c r="O220" s="120"/>
      <c r="P220" s="120"/>
      <c r="Q220" s="480"/>
      <c r="R220" s="510"/>
    </row>
    <row r="221" spans="1:18" s="15" customFormat="1" ht="14.25" customHeight="1">
      <c r="A221" s="16"/>
      <c r="B221" s="16"/>
      <c r="C221" s="16"/>
      <c r="D221" s="16"/>
      <c r="E221" s="16"/>
      <c r="F221" s="11"/>
      <c r="G221" s="16"/>
      <c r="H221" s="11"/>
      <c r="I221" s="11"/>
      <c r="J221" s="120"/>
      <c r="K221" s="120"/>
      <c r="L221" s="120"/>
      <c r="M221" s="120"/>
      <c r="N221" s="120"/>
      <c r="O221" s="120"/>
      <c r="P221" s="120"/>
      <c r="Q221" s="480"/>
      <c r="R221" s="510"/>
    </row>
    <row r="222" spans="1:18" s="15" customFormat="1" ht="15.75" customHeight="1">
      <c r="A222" s="16"/>
      <c r="B222" s="16"/>
      <c r="C222" s="16"/>
      <c r="D222" s="16"/>
      <c r="E222" s="12" t="s">
        <v>835</v>
      </c>
      <c r="F222" s="16"/>
      <c r="G222" s="16"/>
      <c r="H222" s="16"/>
      <c r="I222" s="16"/>
      <c r="J222" s="47">
        <f>J209+J191+J164+J109+J97+J78+J14+J144</f>
        <v>14682</v>
      </c>
      <c r="K222" s="47"/>
      <c r="L222" s="47"/>
      <c r="M222" s="47"/>
      <c r="N222" s="47">
        <f>N209+N191+N164+N109+N97+N78+N14+N144+N133+N127+N121+N114</f>
        <v>265675</v>
      </c>
      <c r="O222" s="47">
        <f>O209+O191+O164+O109+O97+O78+O14+O144+O133+O127+O121+O114+O138</f>
        <v>285440</v>
      </c>
      <c r="P222" s="47">
        <f>P209+P191+P164+P109+P97+P78+P14+P144+P133+P127+P121+P114+P138</f>
        <v>327296</v>
      </c>
      <c r="Q222" s="86">
        <f>Q209+Q191+Q164+Q109+Q97+Q78+Q14+Q144+Q133+Q127+Q121+Q114+Q138+Q214</f>
        <v>196570</v>
      </c>
      <c r="R222" s="510">
        <f t="shared" si="4"/>
        <v>60.058784708642946</v>
      </c>
    </row>
    <row r="223" spans="1:18" s="15" customFormat="1" ht="14.25" customHeight="1">
      <c r="A223" s="16"/>
      <c r="B223" s="16"/>
      <c r="C223" s="16"/>
      <c r="D223" s="16"/>
      <c r="E223" s="18"/>
      <c r="F223" s="18"/>
      <c r="G223" s="18"/>
      <c r="H223" s="18" t="s">
        <v>504</v>
      </c>
      <c r="I223" s="18"/>
      <c r="J223" s="50">
        <f>J181+J201+J86</f>
        <v>4794</v>
      </c>
      <c r="K223" s="50"/>
      <c r="L223" s="50"/>
      <c r="M223" s="50"/>
      <c r="N223" s="50">
        <f>N181+N201+N86</f>
        <v>4794</v>
      </c>
      <c r="O223" s="50">
        <f>O181+O201+O86+O117</f>
        <v>5860</v>
      </c>
      <c r="P223" s="50">
        <f>P181+P201+P86+P117</f>
        <v>4301</v>
      </c>
      <c r="Q223" s="90">
        <f>Q181+Q201+Q86+Q117</f>
        <v>1720</v>
      </c>
      <c r="R223" s="510">
        <f t="shared" si="4"/>
        <v>39.99069983724715</v>
      </c>
    </row>
    <row r="224" spans="1:18" s="15" customFormat="1" ht="14.25" customHeight="1">
      <c r="A224" s="16"/>
      <c r="B224" s="16"/>
      <c r="C224" s="16"/>
      <c r="D224" s="16"/>
      <c r="E224" s="18"/>
      <c r="F224" s="18"/>
      <c r="G224" s="18"/>
      <c r="H224" s="18" t="s">
        <v>505</v>
      </c>
      <c r="I224" s="18"/>
      <c r="J224" s="50">
        <f>J12+J74+J106+J149+J184+J204</f>
        <v>7052</v>
      </c>
      <c r="K224" s="50"/>
      <c r="L224" s="50"/>
      <c r="M224" s="50"/>
      <c r="N224" s="50">
        <f>N12+N74+N106+N149+N184+N204+N130+N119</f>
        <v>248540</v>
      </c>
      <c r="O224" s="50">
        <f>O12+O74+O106+O149+O184+O204+O130+O119</f>
        <v>261320</v>
      </c>
      <c r="P224" s="50">
        <f>P12+P74+P106+P149+P184+P204+P130+P119+P91</f>
        <v>287075</v>
      </c>
      <c r="Q224" s="90">
        <f>Q12+Q74+Q106+Q149+Q184+Q204+Q130+Q119+Q91+Q125+Q212</f>
        <v>185248</v>
      </c>
      <c r="R224" s="510">
        <f t="shared" si="4"/>
        <v>64.52947835931376</v>
      </c>
    </row>
    <row r="225" spans="1:18" s="15" customFormat="1" ht="12.75" customHeight="1" hidden="1">
      <c r="A225" s="16"/>
      <c r="B225" s="16"/>
      <c r="C225" s="16"/>
      <c r="D225" s="16"/>
      <c r="E225" s="18"/>
      <c r="F225" s="18"/>
      <c r="G225" s="18"/>
      <c r="H225" s="18" t="s">
        <v>631</v>
      </c>
      <c r="I225" s="18"/>
      <c r="J225" s="50"/>
      <c r="K225" s="50"/>
      <c r="L225" s="50"/>
      <c r="M225" s="50"/>
      <c r="N225" s="50"/>
      <c r="O225" s="50"/>
      <c r="P225" s="50"/>
      <c r="Q225" s="90"/>
      <c r="R225" s="510" t="e">
        <f t="shared" si="4"/>
        <v>#DIV/0!</v>
      </c>
    </row>
    <row r="226" spans="1:18" s="15" customFormat="1" ht="12.75" customHeight="1">
      <c r="A226" s="16"/>
      <c r="B226" s="16"/>
      <c r="C226" s="16"/>
      <c r="D226" s="16"/>
      <c r="E226" s="18"/>
      <c r="F226" s="18"/>
      <c r="G226" s="18"/>
      <c r="H226" s="222" t="s">
        <v>896</v>
      </c>
      <c r="I226" s="18"/>
      <c r="J226" s="199">
        <f aca="true" t="shared" si="5" ref="J226:O226">J141</f>
        <v>686</v>
      </c>
      <c r="K226" s="199">
        <f t="shared" si="5"/>
        <v>0</v>
      </c>
      <c r="L226" s="199">
        <f t="shared" si="5"/>
        <v>0</v>
      </c>
      <c r="M226" s="199">
        <f t="shared" si="5"/>
        <v>0</v>
      </c>
      <c r="N226" s="199">
        <f t="shared" si="5"/>
        <v>2220</v>
      </c>
      <c r="O226" s="199">
        <f t="shared" si="5"/>
        <v>2220</v>
      </c>
      <c r="P226" s="199">
        <f>P141</f>
        <v>2220</v>
      </c>
      <c r="Q226" s="481">
        <f>Q141</f>
        <v>1544</v>
      </c>
      <c r="R226" s="510">
        <f t="shared" si="4"/>
        <v>69.54954954954955</v>
      </c>
    </row>
    <row r="227" spans="1:18" s="15" customFormat="1" ht="14.25" customHeight="1" hidden="1">
      <c r="A227" s="16"/>
      <c r="B227" s="16"/>
      <c r="C227" s="16"/>
      <c r="D227" s="16"/>
      <c r="E227" s="18"/>
      <c r="F227" s="18"/>
      <c r="G227" s="18"/>
      <c r="H227" s="222"/>
      <c r="I227" s="222"/>
      <c r="J227" s="199"/>
      <c r="K227" s="199"/>
      <c r="L227" s="199"/>
      <c r="M227" s="199"/>
      <c r="N227" s="199"/>
      <c r="O227" s="199"/>
      <c r="P227" s="199"/>
      <c r="Q227" s="481"/>
      <c r="R227" s="510" t="e">
        <f t="shared" si="4"/>
        <v>#DIV/0!</v>
      </c>
    </row>
    <row r="228" spans="1:18" s="15" customFormat="1" ht="12.75" customHeight="1" hidden="1">
      <c r="A228" s="16"/>
      <c r="B228" s="16"/>
      <c r="C228" s="16"/>
      <c r="D228" s="16"/>
      <c r="E228" s="18"/>
      <c r="F228" s="18"/>
      <c r="G228" s="18"/>
      <c r="H228" s="18"/>
      <c r="I228" s="222"/>
      <c r="J228" s="66"/>
      <c r="K228" s="66"/>
      <c r="L228" s="66"/>
      <c r="M228" s="66"/>
      <c r="N228" s="66"/>
      <c r="O228" s="66"/>
      <c r="P228" s="66"/>
      <c r="Q228" s="474"/>
      <c r="R228" s="510" t="e">
        <f t="shared" si="4"/>
        <v>#DIV/0!</v>
      </c>
    </row>
    <row r="229" spans="1:18" s="15" customFormat="1" ht="14.25" customHeight="1" hidden="1">
      <c r="A229" s="16"/>
      <c r="B229" s="16"/>
      <c r="C229" s="16"/>
      <c r="D229" s="16"/>
      <c r="E229" s="18"/>
      <c r="F229" s="18"/>
      <c r="G229" s="18"/>
      <c r="H229" s="18"/>
      <c r="I229" s="222"/>
      <c r="J229" s="66">
        <f>J67</f>
        <v>0</v>
      </c>
      <c r="K229" s="142"/>
      <c r="L229" s="142"/>
      <c r="M229" s="142"/>
      <c r="N229" s="66">
        <f>N67</f>
        <v>0</v>
      </c>
      <c r="O229" s="66">
        <f>O67</f>
        <v>0</v>
      </c>
      <c r="P229" s="66">
        <f>P67</f>
        <v>0</v>
      </c>
      <c r="Q229" s="474">
        <f>Q67</f>
        <v>0</v>
      </c>
      <c r="R229" s="510" t="e">
        <f t="shared" si="4"/>
        <v>#DIV/0!</v>
      </c>
    </row>
    <row r="230" spans="1:18" s="15" customFormat="1" ht="14.25" customHeight="1">
      <c r="A230" s="16"/>
      <c r="B230" s="16"/>
      <c r="C230" s="16"/>
      <c r="D230" s="16"/>
      <c r="E230" s="18"/>
      <c r="F230" s="18"/>
      <c r="G230" s="18"/>
      <c r="H230" s="245" t="s">
        <v>1016</v>
      </c>
      <c r="I230" s="222"/>
      <c r="J230" s="66">
        <v>0</v>
      </c>
      <c r="K230" s="142"/>
      <c r="L230" s="142"/>
      <c r="M230" s="142"/>
      <c r="N230" s="66">
        <f>N112</f>
        <v>3910</v>
      </c>
      <c r="O230" s="66">
        <f>O112+O136</f>
        <v>10895</v>
      </c>
      <c r="P230" s="66">
        <f>P112+P136</f>
        <v>10895</v>
      </c>
      <c r="Q230" s="474">
        <f>Q112+Q136</f>
        <v>6985</v>
      </c>
      <c r="R230" s="510">
        <f t="shared" si="4"/>
        <v>64.11197797154658</v>
      </c>
    </row>
    <row r="231" spans="1:18" s="15" customFormat="1" ht="14.25" customHeight="1">
      <c r="A231" s="16"/>
      <c r="B231" s="16"/>
      <c r="C231" s="16"/>
      <c r="D231" s="16"/>
      <c r="E231" s="18"/>
      <c r="F231" s="18"/>
      <c r="G231" s="18"/>
      <c r="H231" s="786" t="s">
        <v>875</v>
      </c>
      <c r="I231" s="787"/>
      <c r="J231" s="66">
        <f aca="true" t="shared" si="6" ref="J231:O231">J143</f>
        <v>2150</v>
      </c>
      <c r="K231" s="66">
        <f t="shared" si="6"/>
        <v>0</v>
      </c>
      <c r="L231" s="66">
        <f t="shared" si="6"/>
        <v>0</v>
      </c>
      <c r="M231" s="66">
        <f t="shared" si="6"/>
        <v>0</v>
      </c>
      <c r="N231" s="66">
        <f t="shared" si="6"/>
        <v>2150</v>
      </c>
      <c r="O231" s="66">
        <f t="shared" si="6"/>
        <v>3071</v>
      </c>
      <c r="P231" s="66">
        <f>P143</f>
        <v>22705</v>
      </c>
      <c r="Q231" s="474">
        <f>Q143</f>
        <v>1073</v>
      </c>
      <c r="R231" s="510">
        <f t="shared" si="4"/>
        <v>4.725831314688395</v>
      </c>
    </row>
    <row r="232" spans="1:18" s="15" customFormat="1" ht="14.25" customHeight="1">
      <c r="A232" s="16"/>
      <c r="B232" s="16"/>
      <c r="C232" s="16"/>
      <c r="D232" s="16"/>
      <c r="E232" s="18"/>
      <c r="F232" s="18"/>
      <c r="G232" s="18"/>
      <c r="H232" s="245" t="s">
        <v>1020</v>
      </c>
      <c r="I232" s="222"/>
      <c r="J232" s="66">
        <v>0</v>
      </c>
      <c r="K232" s="142"/>
      <c r="L232" s="142"/>
      <c r="M232" s="142"/>
      <c r="N232" s="66">
        <f>N124</f>
        <v>4061</v>
      </c>
      <c r="O232" s="66">
        <f>O124</f>
        <v>2074</v>
      </c>
      <c r="P232" s="66">
        <f>P124</f>
        <v>100</v>
      </c>
      <c r="Q232" s="474">
        <f>Q124</f>
        <v>0</v>
      </c>
      <c r="R232" s="510">
        <f t="shared" si="4"/>
        <v>0</v>
      </c>
    </row>
    <row r="233" spans="1:18" s="15" customFormat="1" ht="14.25" customHeight="1">
      <c r="A233" s="18"/>
      <c r="B233" s="18"/>
      <c r="C233" s="18"/>
      <c r="D233" s="18"/>
      <c r="E233" s="143" t="s">
        <v>675</v>
      </c>
      <c r="F233" s="11"/>
      <c r="G233" s="11"/>
      <c r="H233" s="11"/>
      <c r="I233" s="11"/>
      <c r="J233" s="47">
        <f aca="true" t="shared" si="7" ref="J233:Q233">SUM(J223:J232)</f>
        <v>14682</v>
      </c>
      <c r="K233" s="47">
        <f t="shared" si="7"/>
        <v>0</v>
      </c>
      <c r="L233" s="47">
        <f t="shared" si="7"/>
        <v>0</v>
      </c>
      <c r="M233" s="47">
        <f t="shared" si="7"/>
        <v>0</v>
      </c>
      <c r="N233" s="47">
        <f t="shared" si="7"/>
        <v>265675</v>
      </c>
      <c r="O233" s="47">
        <f t="shared" si="7"/>
        <v>285440</v>
      </c>
      <c r="P233" s="47">
        <f t="shared" si="7"/>
        <v>327296</v>
      </c>
      <c r="Q233" s="86">
        <f t="shared" si="7"/>
        <v>196570</v>
      </c>
      <c r="R233" s="510">
        <f t="shared" si="4"/>
        <v>60.058784708642946</v>
      </c>
    </row>
    <row r="234" spans="1:11" s="15" customFormat="1" ht="24" customHeight="1">
      <c r="A234" s="18"/>
      <c r="B234" s="18"/>
      <c r="C234" s="18"/>
      <c r="D234" s="18"/>
      <c r="E234" s="11"/>
      <c r="F234" s="11"/>
      <c r="G234" s="11"/>
      <c r="H234" s="11"/>
      <c r="I234" s="11"/>
      <c r="J234" s="119"/>
      <c r="K234" s="13"/>
    </row>
    <row r="235" spans="1:11" s="15" customFormat="1" ht="14.25" customHeight="1">
      <c r="A235" s="18"/>
      <c r="B235" s="18"/>
      <c r="C235" s="18"/>
      <c r="D235" s="18"/>
      <c r="E235" s="11"/>
      <c r="F235" s="11"/>
      <c r="G235" s="11"/>
      <c r="H235" s="11"/>
      <c r="I235" s="11"/>
      <c r="J235" s="120"/>
      <c r="K235" s="13"/>
    </row>
    <row r="236" spans="1:11" s="15" customFormat="1" ht="14.25" customHeight="1">
      <c r="A236" s="18"/>
      <c r="B236" s="18"/>
      <c r="C236" s="18"/>
      <c r="D236" s="18"/>
      <c r="E236" s="11"/>
      <c r="F236" s="11"/>
      <c r="G236" s="11"/>
      <c r="H236" s="11"/>
      <c r="I236" s="11"/>
      <c r="J236" s="66"/>
      <c r="K236" s="13"/>
    </row>
    <row r="237" spans="1:11" s="15" customFormat="1" ht="14.25" customHeight="1">
      <c r="A237" s="18"/>
      <c r="B237" s="18"/>
      <c r="C237" s="18"/>
      <c r="D237" s="18"/>
      <c r="E237" s="11"/>
      <c r="F237" s="11"/>
      <c r="G237" s="11"/>
      <c r="H237" s="11"/>
      <c r="I237" s="11"/>
      <c r="J237" s="66"/>
      <c r="K237" s="13"/>
    </row>
    <row r="238" spans="1:11" s="15" customFormat="1" ht="14.25" customHeight="1">
      <c r="A238" s="18"/>
      <c r="B238" s="18"/>
      <c r="C238" s="18"/>
      <c r="D238" s="18"/>
      <c r="E238" s="11"/>
      <c r="F238" s="11"/>
      <c r="G238" s="11"/>
      <c r="H238" s="11"/>
      <c r="I238" s="11"/>
      <c r="J238" s="66"/>
      <c r="K238" s="13"/>
    </row>
    <row r="239" spans="1:11" s="15" customFormat="1" ht="14.25" customHeight="1">
      <c r="A239" s="18"/>
      <c r="B239" s="18"/>
      <c r="C239" s="18"/>
      <c r="D239" s="18"/>
      <c r="E239" s="11"/>
      <c r="F239" s="11"/>
      <c r="G239" s="11"/>
      <c r="H239" s="11"/>
      <c r="I239" s="11"/>
      <c r="J239" s="66"/>
      <c r="K239" s="13"/>
    </row>
    <row r="240" spans="1:11" s="15" customFormat="1" ht="14.25" customHeight="1">
      <c r="A240" s="18"/>
      <c r="B240" s="18"/>
      <c r="C240" s="18"/>
      <c r="D240" s="18"/>
      <c r="E240" s="11"/>
      <c r="F240" s="18"/>
      <c r="G240" s="18"/>
      <c r="H240" s="11"/>
      <c r="I240" s="11"/>
      <c r="J240" s="120"/>
      <c r="K240" s="13"/>
    </row>
    <row r="241" spans="1:11" s="15" customFormat="1" ht="14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66"/>
      <c r="K241" s="13"/>
    </row>
    <row r="242" spans="1:11" s="15" customFormat="1" ht="14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66"/>
      <c r="K242" s="13"/>
    </row>
    <row r="243" spans="1:11" s="15" customFormat="1" ht="14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20"/>
      <c r="K243" s="13"/>
    </row>
    <row r="244" spans="1:11" s="15" customFormat="1" ht="14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36"/>
      <c r="K244" s="13"/>
    </row>
    <row r="245" spans="1:11" s="54" customFormat="1" ht="13.5">
      <c r="A245" s="63"/>
      <c r="B245" s="63"/>
      <c r="C245" s="63"/>
      <c r="D245" s="63"/>
      <c r="E245" s="63"/>
      <c r="F245" s="63"/>
      <c r="G245" s="63"/>
      <c r="H245" s="63"/>
      <c r="I245" s="63"/>
      <c r="J245" s="66"/>
      <c r="K245" s="52"/>
    </row>
    <row r="246" spans="1:11" s="54" customFormat="1" ht="13.5">
      <c r="A246" s="63"/>
      <c r="B246" s="63"/>
      <c r="C246" s="63"/>
      <c r="D246" s="63"/>
      <c r="E246" s="63"/>
      <c r="F246" s="63"/>
      <c r="G246" s="63"/>
      <c r="H246" s="63"/>
      <c r="I246" s="63"/>
      <c r="J246" s="66"/>
      <c r="K246" s="52"/>
    </row>
    <row r="247" spans="1:11" ht="12.75">
      <c r="A247" s="16"/>
      <c r="B247" s="16"/>
      <c r="C247" s="16"/>
      <c r="D247" s="16"/>
      <c r="E247" s="16"/>
      <c r="F247" s="16"/>
      <c r="G247" s="16"/>
      <c r="H247" s="16"/>
      <c r="I247" s="16"/>
      <c r="J247" s="119"/>
      <c r="K247" s="17"/>
    </row>
    <row r="248" spans="1:11" ht="12.75">
      <c r="A248" s="16"/>
      <c r="B248" s="16"/>
      <c r="C248" s="16"/>
      <c r="D248" s="16"/>
      <c r="E248" s="16"/>
      <c r="F248" s="16"/>
      <c r="G248" s="16"/>
      <c r="H248" s="16"/>
      <c r="I248" s="16"/>
      <c r="J248" s="66"/>
      <c r="K248" s="17"/>
    </row>
    <row r="249" spans="1:11" ht="12.75">
      <c r="A249" s="16"/>
      <c r="B249" s="16"/>
      <c r="C249" s="16"/>
      <c r="D249" s="16"/>
      <c r="E249" s="16"/>
      <c r="F249" s="16"/>
      <c r="G249" s="16"/>
      <c r="H249" s="16"/>
      <c r="I249" s="16"/>
      <c r="J249" s="66"/>
      <c r="K249" s="17"/>
    </row>
    <row r="250" spans="1:11" ht="12.75">
      <c r="A250" s="16"/>
      <c r="B250" s="16"/>
      <c r="C250" s="16"/>
      <c r="D250" s="16"/>
      <c r="E250" s="16"/>
      <c r="F250" s="16"/>
      <c r="G250" s="16"/>
      <c r="H250" s="16"/>
      <c r="I250" s="16"/>
      <c r="J250" s="119"/>
      <c r="K250" s="17"/>
    </row>
    <row r="251" spans="1:11" ht="12.75">
      <c r="A251" s="16"/>
      <c r="B251" s="16"/>
      <c r="C251" s="16"/>
      <c r="D251" s="16"/>
      <c r="E251" s="16"/>
      <c r="F251" s="16"/>
      <c r="G251" s="16"/>
      <c r="H251" s="16"/>
      <c r="I251" s="16"/>
      <c r="J251" s="64"/>
      <c r="K251" s="17"/>
    </row>
    <row r="252" spans="1:11" ht="12.75">
      <c r="A252" s="16"/>
      <c r="B252" s="16"/>
      <c r="C252" s="16"/>
      <c r="D252" s="16"/>
      <c r="E252" s="16"/>
      <c r="F252" s="16"/>
      <c r="G252" s="16"/>
      <c r="H252" s="16"/>
      <c r="I252" s="16"/>
      <c r="J252" s="64"/>
      <c r="K252" s="17"/>
    </row>
    <row r="253" spans="1:11" s="15" customFormat="1" ht="12.75">
      <c r="A253" s="11"/>
      <c r="B253" s="11"/>
      <c r="C253" s="11"/>
      <c r="D253" s="11"/>
      <c r="E253" s="11"/>
      <c r="F253" s="11"/>
      <c r="G253" s="11"/>
      <c r="H253" s="11"/>
      <c r="I253" s="11"/>
      <c r="J253" s="64"/>
      <c r="K253" s="13"/>
    </row>
    <row r="254" spans="1:11" s="15" customFormat="1" ht="14.2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64"/>
      <c r="K254" s="13"/>
    </row>
    <row r="255" spans="1:11" s="15" customFormat="1" ht="12.75">
      <c r="A255" s="11"/>
      <c r="B255" s="11"/>
      <c r="C255" s="11"/>
      <c r="D255" s="11"/>
      <c r="E255" s="11"/>
      <c r="F255" s="11"/>
      <c r="G255" s="11"/>
      <c r="H255" s="11"/>
      <c r="I255" s="11"/>
      <c r="J255" s="64"/>
      <c r="K255" s="13"/>
    </row>
    <row r="256" spans="1:11" s="15" customFormat="1" ht="12.75">
      <c r="A256" s="11"/>
      <c r="B256" s="11"/>
      <c r="C256" s="11"/>
      <c r="D256" s="11"/>
      <c r="E256" s="11"/>
      <c r="F256" s="11"/>
      <c r="G256" s="11"/>
      <c r="H256" s="11"/>
      <c r="I256" s="11"/>
      <c r="J256" s="64"/>
      <c r="K256" s="13"/>
    </row>
    <row r="257" spans="1:11" s="15" customFormat="1" ht="12.75">
      <c r="A257" s="11"/>
      <c r="B257" s="11"/>
      <c r="C257" s="11"/>
      <c r="D257" s="11"/>
      <c r="E257" s="11"/>
      <c r="F257" s="11"/>
      <c r="G257" s="11"/>
      <c r="H257" s="11"/>
      <c r="I257" s="11"/>
      <c r="J257" s="64"/>
      <c r="K257" s="13"/>
    </row>
    <row r="258" spans="1:11" s="15" customFormat="1" ht="12.75">
      <c r="A258" s="11"/>
      <c r="B258" s="11"/>
      <c r="C258" s="11"/>
      <c r="D258" s="11"/>
      <c r="E258" s="11"/>
      <c r="F258" s="11"/>
      <c r="G258" s="11"/>
      <c r="H258" s="11"/>
      <c r="I258" s="11"/>
      <c r="J258" s="64"/>
      <c r="K258" s="13"/>
    </row>
    <row r="259" spans="1:11" s="54" customFormat="1" ht="15.75">
      <c r="A259" s="63"/>
      <c r="B259" s="143"/>
      <c r="C259" s="143"/>
      <c r="D259" s="143"/>
      <c r="E259" s="63"/>
      <c r="F259" s="143"/>
      <c r="G259" s="143"/>
      <c r="H259" s="143"/>
      <c r="I259" s="143"/>
      <c r="J259" s="119"/>
      <c r="K259" s="52"/>
    </row>
    <row r="260" spans="1:11" s="54" customFormat="1" ht="13.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52"/>
    </row>
    <row r="261" spans="1:11" s="54" customFormat="1" ht="13.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52"/>
    </row>
    <row r="262" spans="1:11" s="54" customFormat="1" ht="13.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52"/>
    </row>
    <row r="263" spans="1:11" s="54" customFormat="1" ht="13.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52"/>
    </row>
    <row r="264" spans="1:11" s="54" customFormat="1" ht="13.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52"/>
    </row>
    <row r="265" spans="1:11" s="54" customFormat="1" ht="13.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52"/>
    </row>
    <row r="266" spans="1:11" s="54" customFormat="1" ht="13.5">
      <c r="A266" s="63"/>
      <c r="B266" s="63"/>
      <c r="C266" s="63"/>
      <c r="D266" s="63"/>
      <c r="E266" s="63"/>
      <c r="F266" s="63"/>
      <c r="G266" s="63"/>
      <c r="H266" s="18"/>
      <c r="I266" s="18"/>
      <c r="J266" s="144">
        <f>J56</f>
        <v>0</v>
      </c>
      <c r="K266" s="52"/>
    </row>
    <row r="267" spans="1:11" s="54" customFormat="1" ht="13.5">
      <c r="A267" s="63"/>
      <c r="B267" s="63"/>
      <c r="C267" s="63"/>
      <c r="D267" s="63"/>
      <c r="E267" s="63"/>
      <c r="F267" s="63"/>
      <c r="G267" s="63"/>
      <c r="H267" s="18"/>
      <c r="I267" s="18"/>
      <c r="J267" s="63"/>
      <c r="K267" s="52"/>
    </row>
    <row r="268" spans="1:11" ht="12.75">
      <c r="A268" s="16"/>
      <c r="B268" s="16"/>
      <c r="C268" s="16"/>
      <c r="D268" s="16"/>
      <c r="E268" s="16"/>
      <c r="F268" s="16"/>
      <c r="G268" s="16"/>
      <c r="H268" s="18"/>
      <c r="I268" s="18"/>
      <c r="J268" s="16"/>
      <c r="K268" s="17"/>
    </row>
    <row r="269" spans="1:11" ht="12.75">
      <c r="A269" s="16"/>
      <c r="B269" s="16"/>
      <c r="C269" s="16"/>
      <c r="D269" s="16"/>
      <c r="E269" s="16"/>
      <c r="F269" s="16"/>
      <c r="G269" s="16"/>
      <c r="H269" s="18"/>
      <c r="I269" s="18"/>
      <c r="J269" s="145">
        <f>J58</f>
        <v>0</v>
      </c>
      <c r="K269" s="17"/>
    </row>
    <row r="270" spans="1:11" ht="12.75">
      <c r="A270" s="16"/>
      <c r="B270" s="16"/>
      <c r="C270" s="16"/>
      <c r="D270" s="16"/>
      <c r="E270" s="16"/>
      <c r="F270" s="16"/>
      <c r="G270" s="16"/>
      <c r="H270" s="18"/>
      <c r="I270" s="18"/>
      <c r="J270" s="16"/>
      <c r="K270" s="17"/>
    </row>
    <row r="271" spans="1:11" ht="12.75">
      <c r="A271" s="16"/>
      <c r="B271" s="16"/>
      <c r="C271" s="16"/>
      <c r="D271" s="16"/>
      <c r="E271" s="16"/>
      <c r="F271" s="16"/>
      <c r="G271" s="16"/>
      <c r="H271" s="18"/>
      <c r="I271" s="16"/>
      <c r="J271" s="145">
        <f>J67</f>
        <v>0</v>
      </c>
      <c r="K271" s="17"/>
    </row>
    <row r="272" spans="2:11" ht="15.75">
      <c r="B272" s="16"/>
      <c r="C272" s="16"/>
      <c r="D272" s="16"/>
      <c r="E272" s="146"/>
      <c r="F272" s="16"/>
      <c r="G272" s="16"/>
      <c r="H272" s="16"/>
      <c r="I272" s="16"/>
      <c r="J272" s="131">
        <f>SUM(J251,J253,J254,J255,J266,J269,J271)</f>
        <v>0</v>
      </c>
      <c r="K272" s="17"/>
    </row>
    <row r="273" spans="1:11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7"/>
    </row>
    <row r="274" spans="1:11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38"/>
    </row>
    <row r="275" spans="1:10" ht="12.75">
      <c r="A275" s="20"/>
      <c r="B275" s="20"/>
      <c r="C275" s="20"/>
      <c r="D275" s="20"/>
      <c r="E275" s="20"/>
      <c r="F275" s="20"/>
      <c r="G275" s="20"/>
      <c r="H275" s="20"/>
      <c r="I275" s="20"/>
      <c r="J275" s="147"/>
    </row>
    <row r="276" spans="1:11" s="15" customFormat="1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14"/>
    </row>
    <row r="277" spans="1:11" s="15" customFormat="1" ht="18" customHeight="1">
      <c r="A277" s="148"/>
      <c r="B277" s="148"/>
      <c r="C277" s="148"/>
      <c r="D277" s="148"/>
      <c r="E277" s="148"/>
      <c r="F277" s="148"/>
      <c r="G277" s="148"/>
      <c r="H277" s="148"/>
      <c r="I277" s="148"/>
      <c r="J277" s="14"/>
      <c r="K277" s="14"/>
    </row>
    <row r="278" spans="1:11" s="15" customFormat="1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14"/>
    </row>
    <row r="279" spans="1:11" s="54" customFormat="1" ht="13.5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89"/>
    </row>
    <row r="280" spans="1:10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</row>
    <row r="281" spans="1:10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</row>
    <row r="282" spans="1:10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</row>
    <row r="283" spans="1:10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</row>
    <row r="284" spans="1:10" ht="12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</row>
    <row r="285" spans="1:10" ht="12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</row>
    <row r="286" spans="1:10" ht="12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</row>
    <row r="287" spans="1:10" ht="12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</row>
    <row r="288" spans="1:10" ht="12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</row>
    <row r="289" spans="1:10" ht="12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</row>
    <row r="290" spans="1:10" ht="12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</row>
    <row r="291" spans="1:10" ht="12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</row>
    <row r="292" spans="1:10" ht="12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</row>
    <row r="293" spans="1:11" s="15" customFormat="1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14"/>
    </row>
    <row r="294" spans="1:11" s="15" customFormat="1" ht="19.5" customHeight="1">
      <c r="A294" s="148"/>
      <c r="B294" s="148"/>
      <c r="C294" s="148"/>
      <c r="D294" s="148"/>
      <c r="E294" s="148"/>
      <c r="F294" s="148"/>
      <c r="G294" s="148"/>
      <c r="H294" s="148"/>
      <c r="I294" s="148"/>
      <c r="J294" s="14"/>
      <c r="K294" s="14"/>
    </row>
    <row r="295" spans="1:11" ht="12.75">
      <c r="A295" s="37"/>
      <c r="B295" s="37"/>
      <c r="C295" s="37"/>
      <c r="D295" s="37"/>
      <c r="E295" s="38"/>
      <c r="F295" s="37"/>
      <c r="G295" s="37"/>
      <c r="H295" s="37"/>
      <c r="I295" s="37"/>
      <c r="J295" s="14"/>
      <c r="K295" s="14"/>
    </row>
    <row r="296" spans="1:11" s="101" customFormat="1" ht="12.75">
      <c r="A296" s="100"/>
      <c r="B296" s="100"/>
      <c r="C296" s="100"/>
      <c r="D296" s="100"/>
      <c r="E296" s="100"/>
      <c r="F296" s="100"/>
      <c r="G296" s="100"/>
      <c r="H296" s="100"/>
      <c r="I296" s="100"/>
      <c r="J296" s="19"/>
      <c r="K296" s="19"/>
    </row>
    <row r="297" spans="1:11" s="101" customFormat="1" ht="12.75">
      <c r="A297" s="100"/>
      <c r="B297" s="100"/>
      <c r="C297" s="100"/>
      <c r="D297" s="100"/>
      <c r="E297" s="100"/>
      <c r="F297" s="100"/>
      <c r="G297" s="100"/>
      <c r="H297" s="100"/>
      <c r="I297" s="100"/>
      <c r="J297" s="19"/>
      <c r="K297" s="19"/>
    </row>
    <row r="298" spans="1:11" s="101" customFormat="1" ht="12.75">
      <c r="A298" s="100"/>
      <c r="B298" s="100"/>
      <c r="C298" s="100"/>
      <c r="D298" s="100"/>
      <c r="E298" s="100"/>
      <c r="F298" s="100"/>
      <c r="G298" s="100"/>
      <c r="H298" s="100"/>
      <c r="I298" s="100"/>
      <c r="J298" s="19"/>
      <c r="K298" s="19"/>
    </row>
    <row r="299" spans="1:11" s="101" customFormat="1" ht="12.75">
      <c r="A299" s="100"/>
      <c r="B299" s="100"/>
      <c r="C299" s="100"/>
      <c r="D299" s="100"/>
      <c r="E299" s="100"/>
      <c r="F299" s="100"/>
      <c r="G299" s="100"/>
      <c r="H299" s="100"/>
      <c r="I299" s="100"/>
      <c r="J299" s="19"/>
      <c r="K299" s="19"/>
    </row>
    <row r="300" spans="1:11" s="101" customFormat="1" ht="12.75">
      <c r="A300" s="100"/>
      <c r="B300" s="100"/>
      <c r="C300" s="100"/>
      <c r="D300" s="100"/>
      <c r="E300" s="100"/>
      <c r="F300" s="100"/>
      <c r="G300" s="100"/>
      <c r="H300" s="100"/>
      <c r="I300" s="100"/>
      <c r="J300" s="19"/>
      <c r="K300" s="19"/>
    </row>
    <row r="301" spans="1:11" s="101" customFormat="1" ht="12.75">
      <c r="A301" s="100"/>
      <c r="B301" s="100"/>
      <c r="C301" s="100"/>
      <c r="D301" s="100"/>
      <c r="E301" s="100"/>
      <c r="F301" s="100"/>
      <c r="G301" s="100"/>
      <c r="H301" s="100"/>
      <c r="I301" s="100"/>
      <c r="J301" s="19"/>
      <c r="K301" s="19"/>
    </row>
    <row r="302" spans="1:11" s="101" customFormat="1" ht="12.75">
      <c r="A302" s="100"/>
      <c r="B302" s="100"/>
      <c r="C302" s="100"/>
      <c r="D302" s="100"/>
      <c r="E302" s="100"/>
      <c r="F302" s="100"/>
      <c r="G302" s="100"/>
      <c r="H302" s="100"/>
      <c r="I302" s="100"/>
      <c r="J302" s="19"/>
      <c r="K302" s="19"/>
    </row>
    <row r="303" spans="1:11" s="101" customFormat="1" ht="12.75">
      <c r="A303" s="100"/>
      <c r="B303" s="100"/>
      <c r="C303" s="100"/>
      <c r="D303" s="100"/>
      <c r="E303" s="100"/>
      <c r="F303" s="100"/>
      <c r="G303" s="100"/>
      <c r="H303" s="100"/>
      <c r="I303" s="100"/>
      <c r="J303" s="19"/>
      <c r="K303" s="19"/>
    </row>
    <row r="304" spans="1:11" ht="15.75">
      <c r="A304" s="149"/>
      <c r="B304" s="149"/>
      <c r="C304" s="149"/>
      <c r="D304" s="149"/>
      <c r="E304" s="149"/>
      <c r="F304" s="149"/>
      <c r="G304" s="149"/>
      <c r="H304" s="149"/>
      <c r="I304" s="149"/>
      <c r="J304" s="14"/>
      <c r="K304" s="14"/>
    </row>
  </sheetData>
  <sheetProtection selectLockedCells="1" selectUnlockedCells="1"/>
  <mergeCells count="20">
    <mergeCell ref="H231:I231"/>
    <mergeCell ref="E146:I146"/>
    <mergeCell ref="F27:I27"/>
    <mergeCell ref="F80:I80"/>
    <mergeCell ref="F111:I111"/>
    <mergeCell ref="F116:I116"/>
    <mergeCell ref="F123:I123"/>
    <mergeCell ref="F129:I129"/>
    <mergeCell ref="A140:H140"/>
    <mergeCell ref="H141:I141"/>
    <mergeCell ref="H143:I143"/>
    <mergeCell ref="F135:I135"/>
    <mergeCell ref="I1:K1"/>
    <mergeCell ref="A3:J3"/>
    <mergeCell ref="H6:I6"/>
    <mergeCell ref="A7:D7"/>
    <mergeCell ref="E7:I7"/>
    <mergeCell ref="B10:I10"/>
    <mergeCell ref="F103:I103"/>
    <mergeCell ref="F85:I85"/>
  </mergeCells>
  <printOptions horizontalCentered="1"/>
  <pageMargins left="0.4722222222222222" right="0.7875" top="0.9840277777777777" bottom="0.9840277777777777" header="0.5118055555555555" footer="0.5118055555555555"/>
  <pageSetup horizontalDpi="300" verticalDpi="300" orientation="landscape" paperSize="9" scale="80" r:id="rId1"/>
  <headerFooter alignWithMargins="0">
    <oddHeader>&amp;RA 7/2015.(IV.30.) önkormányzati rendelet 4.melléklete</oddHeader>
    <oddFooter>&amp;R&amp;P</oddFooter>
  </headerFooter>
  <rowBreaks count="4" manualBreakCount="4">
    <brk id="102" max="17" man="1"/>
    <brk id="133" max="17" man="1"/>
    <brk id="196" max="17" man="1"/>
    <brk id="30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60" zoomScalePageLayoutView="0" workbookViewId="0" topLeftCell="A3">
      <selection activeCell="Q37" sqref="Q37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0" width="11.375" style="2" customWidth="1"/>
    <col min="11" max="11" width="12.625" style="2" hidden="1" customWidth="1"/>
    <col min="12" max="12" width="9.75390625" style="1" hidden="1" customWidth="1"/>
    <col min="13" max="13" width="9.875" style="1" hidden="1" customWidth="1"/>
    <col min="14" max="14" width="11.00390625" style="1" customWidth="1"/>
    <col min="15" max="15" width="11.25390625" style="1" customWidth="1"/>
    <col min="16" max="16" width="10.25390625" style="1" customWidth="1"/>
    <col min="17" max="17" width="10.125" style="1" customWidth="1"/>
    <col min="18" max="18" width="8.75390625" style="1" customWidth="1"/>
    <col min="19" max="16384" width="9.125" style="1" customWidth="1"/>
  </cols>
  <sheetData>
    <row r="1" spans="10:12" ht="12.75" hidden="1">
      <c r="J1" s="3"/>
      <c r="K1" s="3" t="s">
        <v>676</v>
      </c>
      <c r="L1" s="3"/>
    </row>
    <row r="2" spans="10:12" ht="12.75" hidden="1">
      <c r="J2" s="3"/>
      <c r="K2" s="3"/>
      <c r="L2" s="150"/>
    </row>
    <row r="3" spans="1:12" ht="32.25" customHeight="1">
      <c r="A3" s="785" t="s">
        <v>1110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134"/>
    </row>
    <row r="5" ht="13.5" thickBot="1"/>
    <row r="6" spans="1:18" s="6" customFormat="1" ht="53.25" thickBot="1">
      <c r="A6" s="4" t="s">
        <v>463</v>
      </c>
      <c r="B6" s="5" t="s">
        <v>464</v>
      </c>
      <c r="C6" s="5" t="s">
        <v>465</v>
      </c>
      <c r="D6" s="5" t="s">
        <v>466</v>
      </c>
      <c r="E6" s="5" t="s">
        <v>467</v>
      </c>
      <c r="F6" s="5" t="s">
        <v>464</v>
      </c>
      <c r="G6" s="5" t="s">
        <v>465</v>
      </c>
      <c r="H6" s="702" t="s">
        <v>468</v>
      </c>
      <c r="I6" s="702"/>
      <c r="J6" s="39" t="s">
        <v>841</v>
      </c>
      <c r="K6" s="39" t="s">
        <v>788</v>
      </c>
      <c r="L6" s="39" t="s">
        <v>796</v>
      </c>
      <c r="M6" s="39" t="s">
        <v>799</v>
      </c>
      <c r="N6" s="446" t="s">
        <v>1073</v>
      </c>
      <c r="O6" s="446" t="s">
        <v>1074</v>
      </c>
      <c r="P6" s="446" t="s">
        <v>1090</v>
      </c>
      <c r="Q6" s="465" t="s">
        <v>1104</v>
      </c>
      <c r="R6" s="500" t="s">
        <v>1093</v>
      </c>
    </row>
    <row r="7" spans="1:18" ht="31.5">
      <c r="A7" s="723" t="s">
        <v>469</v>
      </c>
      <c r="B7" s="723"/>
      <c r="C7" s="723"/>
      <c r="D7" s="723"/>
      <c r="E7" s="723" t="s">
        <v>470</v>
      </c>
      <c r="F7" s="723"/>
      <c r="G7" s="723"/>
      <c r="H7" s="723"/>
      <c r="I7" s="723"/>
      <c r="J7" s="118" t="s">
        <v>471</v>
      </c>
      <c r="K7" s="118" t="s">
        <v>471</v>
      </c>
      <c r="L7" s="118" t="s">
        <v>471</v>
      </c>
      <c r="M7" s="118" t="s">
        <v>471</v>
      </c>
      <c r="N7" s="118" t="s">
        <v>471</v>
      </c>
      <c r="O7" s="118" t="s">
        <v>471</v>
      </c>
      <c r="P7" s="118" t="s">
        <v>471</v>
      </c>
      <c r="Q7" s="504" t="s">
        <v>471</v>
      </c>
      <c r="R7" s="513" t="s">
        <v>1094</v>
      </c>
    </row>
    <row r="8" spans="1:18" ht="12.75">
      <c r="A8" s="8"/>
      <c r="B8" s="9"/>
      <c r="C8" s="9"/>
      <c r="D8" s="9"/>
      <c r="E8" s="9"/>
      <c r="F8" s="9"/>
      <c r="G8" s="9"/>
      <c r="H8" s="9"/>
      <c r="I8" s="10"/>
      <c r="J8" s="43"/>
      <c r="K8" s="43"/>
      <c r="L8" s="43"/>
      <c r="M8" s="43"/>
      <c r="N8" s="43"/>
      <c r="O8" s="43"/>
      <c r="P8" s="43"/>
      <c r="Q8" s="505"/>
      <c r="R8" s="502"/>
    </row>
    <row r="9" spans="1:18" s="15" customFormat="1" ht="12.75">
      <c r="A9" s="11">
        <v>1</v>
      </c>
      <c r="B9" s="11"/>
      <c r="C9" s="11"/>
      <c r="D9" s="11"/>
      <c r="E9" s="11" t="s">
        <v>727</v>
      </c>
      <c r="F9" s="11"/>
      <c r="G9" s="11"/>
      <c r="H9" s="11"/>
      <c r="I9" s="11"/>
      <c r="J9" s="119"/>
      <c r="K9" s="119"/>
      <c r="L9" s="119"/>
      <c r="M9" s="119"/>
      <c r="N9" s="119"/>
      <c r="O9" s="119"/>
      <c r="P9" s="119"/>
      <c r="Q9" s="483"/>
      <c r="R9" s="509"/>
    </row>
    <row r="10" spans="1:18" s="15" customFormat="1" ht="12.75" hidden="1">
      <c r="A10" s="11"/>
      <c r="B10" s="11">
        <v>1</v>
      </c>
      <c r="C10" s="11"/>
      <c r="D10" s="11"/>
      <c r="E10" s="11"/>
      <c r="F10" s="11" t="s">
        <v>472</v>
      </c>
      <c r="G10" s="11"/>
      <c r="H10" s="11"/>
      <c r="I10" s="11"/>
      <c r="J10" s="119"/>
      <c r="K10" s="119"/>
      <c r="L10" s="119"/>
      <c r="M10" s="119"/>
      <c r="N10" s="119"/>
      <c r="O10" s="119"/>
      <c r="P10" s="119"/>
      <c r="Q10" s="483"/>
      <c r="R10" s="509"/>
    </row>
    <row r="11" spans="1:18" s="54" customFormat="1" ht="13.5" hidden="1">
      <c r="A11" s="63"/>
      <c r="B11" s="63"/>
      <c r="C11" s="63"/>
      <c r="D11" s="63"/>
      <c r="E11" s="63"/>
      <c r="F11" s="63"/>
      <c r="G11" s="63"/>
      <c r="H11" s="63" t="s">
        <v>711</v>
      </c>
      <c r="I11" s="63"/>
      <c r="J11" s="120"/>
      <c r="K11" s="120"/>
      <c r="L11" s="120"/>
      <c r="M11" s="120"/>
      <c r="N11" s="120"/>
      <c r="O11" s="120"/>
      <c r="P11" s="120"/>
      <c r="Q11" s="480"/>
      <c r="R11" s="514"/>
    </row>
    <row r="12" spans="1:18" s="54" customFormat="1" ht="13.5">
      <c r="A12" s="63"/>
      <c r="B12" s="63"/>
      <c r="C12" s="63"/>
      <c r="D12" s="63"/>
      <c r="E12" s="63"/>
      <c r="F12" s="63"/>
      <c r="G12" s="63"/>
      <c r="H12" s="772" t="s">
        <v>870</v>
      </c>
      <c r="I12" s="773"/>
      <c r="J12" s="120">
        <f>J40</f>
        <v>26225</v>
      </c>
      <c r="K12" s="120"/>
      <c r="L12" s="120"/>
      <c r="M12" s="120"/>
      <c r="N12" s="120">
        <f>N40</f>
        <v>26601</v>
      </c>
      <c r="O12" s="120">
        <f>O40</f>
        <v>26601</v>
      </c>
      <c r="P12" s="120">
        <f>P40</f>
        <v>28459</v>
      </c>
      <c r="Q12" s="480">
        <f>Q40</f>
        <v>26481</v>
      </c>
      <c r="R12" s="510">
        <f>Q12/P12*100</f>
        <v>93.04965037422257</v>
      </c>
    </row>
    <row r="13" spans="1:18" ht="12.75">
      <c r="A13" s="16"/>
      <c r="B13" s="16"/>
      <c r="C13" s="16"/>
      <c r="D13" s="16"/>
      <c r="E13" s="16"/>
      <c r="F13" s="16"/>
      <c r="G13" s="16"/>
      <c r="H13" s="16" t="s">
        <v>480</v>
      </c>
      <c r="I13" s="16" t="s">
        <v>882</v>
      </c>
      <c r="J13" s="66">
        <v>4500</v>
      </c>
      <c r="K13" s="66"/>
      <c r="L13" s="66"/>
      <c r="M13" s="66"/>
      <c r="N13" s="66">
        <v>4500</v>
      </c>
      <c r="O13" s="66">
        <v>4500</v>
      </c>
      <c r="P13" s="66">
        <v>4500</v>
      </c>
      <c r="Q13" s="474">
        <v>6415</v>
      </c>
      <c r="R13" s="510">
        <f aca="true" t="shared" si="0" ref="R13:R40">Q13/P13*100</f>
        <v>142.55555555555554</v>
      </c>
    </row>
    <row r="14" spans="1:18" ht="12.75" hidden="1">
      <c r="A14" s="16"/>
      <c r="B14" s="16"/>
      <c r="C14" s="16"/>
      <c r="D14" s="16"/>
      <c r="E14" s="16"/>
      <c r="F14" s="16"/>
      <c r="G14" s="16"/>
      <c r="H14" s="16"/>
      <c r="I14" s="16" t="s">
        <v>764</v>
      </c>
      <c r="J14" s="66"/>
      <c r="K14" s="66"/>
      <c r="L14" s="66"/>
      <c r="M14" s="66"/>
      <c r="N14" s="66"/>
      <c r="O14" s="66"/>
      <c r="P14" s="66"/>
      <c r="Q14" s="474"/>
      <c r="R14" s="510" t="e">
        <f t="shared" si="0"/>
        <v>#DIV/0!</v>
      </c>
    </row>
    <row r="15" spans="1:18" ht="12.75" hidden="1">
      <c r="A15" s="16"/>
      <c r="B15" s="16"/>
      <c r="C15" s="16"/>
      <c r="D15" s="16"/>
      <c r="E15" s="16"/>
      <c r="F15" s="16"/>
      <c r="G15" s="16"/>
      <c r="H15" s="16"/>
      <c r="I15" s="16" t="s">
        <v>677</v>
      </c>
      <c r="J15" s="66"/>
      <c r="K15" s="66"/>
      <c r="L15" s="66"/>
      <c r="M15" s="66"/>
      <c r="N15" s="66"/>
      <c r="O15" s="66"/>
      <c r="P15" s="66"/>
      <c r="Q15" s="474"/>
      <c r="R15" s="510" t="e">
        <f t="shared" si="0"/>
        <v>#DIV/0!</v>
      </c>
    </row>
    <row r="16" spans="1:18" ht="12.75">
      <c r="A16" s="16"/>
      <c r="B16" s="16"/>
      <c r="C16" s="16"/>
      <c r="D16" s="16"/>
      <c r="E16" s="16"/>
      <c r="F16" s="16"/>
      <c r="G16" s="16"/>
      <c r="H16" s="16"/>
      <c r="I16" s="16" t="s">
        <v>763</v>
      </c>
      <c r="J16" s="66">
        <v>7500</v>
      </c>
      <c r="K16" s="66"/>
      <c r="L16" s="66"/>
      <c r="M16" s="66"/>
      <c r="N16" s="66">
        <v>7500</v>
      </c>
      <c r="O16" s="66">
        <v>7500</v>
      </c>
      <c r="P16" s="66">
        <v>7500</v>
      </c>
      <c r="Q16" s="474">
        <v>3122</v>
      </c>
      <c r="R16" s="510">
        <f t="shared" si="0"/>
        <v>41.626666666666665</v>
      </c>
    </row>
    <row r="17" spans="1:18" ht="12.75" hidden="1">
      <c r="A17" s="16"/>
      <c r="B17" s="16"/>
      <c r="C17" s="16"/>
      <c r="D17" s="16"/>
      <c r="E17" s="16"/>
      <c r="F17" s="16"/>
      <c r="G17" s="16"/>
      <c r="H17" s="16"/>
      <c r="I17" s="16" t="s">
        <v>678</v>
      </c>
      <c r="J17" s="66"/>
      <c r="K17" s="66"/>
      <c r="L17" s="66"/>
      <c r="M17" s="66"/>
      <c r="N17" s="66"/>
      <c r="O17" s="66"/>
      <c r="P17" s="66"/>
      <c r="Q17" s="474"/>
      <c r="R17" s="510" t="e">
        <f t="shared" si="0"/>
        <v>#DIV/0!</v>
      </c>
    </row>
    <row r="18" spans="1:18" ht="12.75" hidden="1">
      <c r="A18" s="16"/>
      <c r="B18" s="16"/>
      <c r="C18" s="16"/>
      <c r="D18" s="16"/>
      <c r="E18" s="16"/>
      <c r="F18" s="16"/>
      <c r="G18" s="16"/>
      <c r="H18" s="16"/>
      <c r="I18" s="16" t="s">
        <v>679</v>
      </c>
      <c r="J18" s="66"/>
      <c r="K18" s="66"/>
      <c r="L18" s="66"/>
      <c r="M18" s="66"/>
      <c r="N18" s="66"/>
      <c r="O18" s="66"/>
      <c r="P18" s="66"/>
      <c r="Q18" s="474"/>
      <c r="R18" s="510" t="e">
        <f t="shared" si="0"/>
        <v>#DIV/0!</v>
      </c>
    </row>
    <row r="19" spans="1:18" ht="12.75">
      <c r="A19" s="16"/>
      <c r="B19" s="16"/>
      <c r="C19" s="16"/>
      <c r="D19" s="16"/>
      <c r="E19" s="16"/>
      <c r="F19" s="16"/>
      <c r="G19" s="16"/>
      <c r="H19" s="16"/>
      <c r="I19" s="151" t="s">
        <v>680</v>
      </c>
      <c r="J19" s="66">
        <v>11000</v>
      </c>
      <c r="K19" s="66"/>
      <c r="L19" s="66"/>
      <c r="M19" s="66"/>
      <c r="N19" s="66">
        <v>11000</v>
      </c>
      <c r="O19" s="66">
        <v>11000</v>
      </c>
      <c r="P19" s="66">
        <v>11000</v>
      </c>
      <c r="Q19" s="474">
        <v>10593</v>
      </c>
      <c r="R19" s="510">
        <f t="shared" si="0"/>
        <v>96.3</v>
      </c>
    </row>
    <row r="20" spans="1:18" ht="12.75" hidden="1">
      <c r="A20" s="16"/>
      <c r="B20" s="16"/>
      <c r="C20" s="16"/>
      <c r="D20" s="16"/>
      <c r="E20" s="16"/>
      <c r="F20" s="16"/>
      <c r="G20" s="16"/>
      <c r="H20" s="16"/>
      <c r="I20" s="151" t="s">
        <v>681</v>
      </c>
      <c r="J20" s="66"/>
      <c r="K20" s="66"/>
      <c r="L20" s="66"/>
      <c r="M20" s="66"/>
      <c r="N20" s="66"/>
      <c r="O20" s="66"/>
      <c r="P20" s="66"/>
      <c r="Q20" s="474"/>
      <c r="R20" s="510" t="e">
        <f t="shared" si="0"/>
        <v>#DIV/0!</v>
      </c>
    </row>
    <row r="21" spans="1:18" ht="12.75" hidden="1">
      <c r="A21" s="16"/>
      <c r="B21" s="16"/>
      <c r="C21" s="16"/>
      <c r="D21" s="16"/>
      <c r="E21" s="16"/>
      <c r="F21" s="16"/>
      <c r="G21" s="16"/>
      <c r="H21" s="16"/>
      <c r="I21" s="16" t="s">
        <v>682</v>
      </c>
      <c r="J21" s="66"/>
      <c r="K21" s="66"/>
      <c r="L21" s="66"/>
      <c r="M21" s="66"/>
      <c r="N21" s="66"/>
      <c r="O21" s="66"/>
      <c r="P21" s="66"/>
      <c r="Q21" s="474"/>
      <c r="R21" s="510" t="e">
        <f t="shared" si="0"/>
        <v>#DIV/0!</v>
      </c>
    </row>
    <row r="22" spans="1:18" ht="12.75">
      <c r="A22" s="16"/>
      <c r="B22" s="16"/>
      <c r="C22" s="16"/>
      <c r="D22" s="16"/>
      <c r="E22" s="16"/>
      <c r="F22" s="16"/>
      <c r="G22" s="16"/>
      <c r="H22" s="16"/>
      <c r="I22" s="16" t="s">
        <v>683</v>
      </c>
      <c r="J22" s="66">
        <v>300</v>
      </c>
      <c r="K22" s="66"/>
      <c r="L22" s="66"/>
      <c r="M22" s="66"/>
      <c r="N22" s="66">
        <v>300</v>
      </c>
      <c r="O22" s="66">
        <v>300</v>
      </c>
      <c r="P22" s="66">
        <v>300</v>
      </c>
      <c r="Q22" s="474">
        <v>858</v>
      </c>
      <c r="R22" s="510">
        <f t="shared" si="0"/>
        <v>286</v>
      </c>
    </row>
    <row r="23" spans="1:18" ht="12.75">
      <c r="A23" s="16"/>
      <c r="B23" s="16"/>
      <c r="C23" s="16"/>
      <c r="D23" s="16"/>
      <c r="E23" s="16"/>
      <c r="F23" s="16"/>
      <c r="G23" s="16"/>
      <c r="H23" s="16"/>
      <c r="I23" s="16" t="s">
        <v>684</v>
      </c>
      <c r="J23" s="66">
        <v>300</v>
      </c>
      <c r="K23" s="66"/>
      <c r="L23" s="66"/>
      <c r="M23" s="66"/>
      <c r="N23" s="66">
        <v>300</v>
      </c>
      <c r="O23" s="66">
        <v>300</v>
      </c>
      <c r="P23" s="66">
        <v>300</v>
      </c>
      <c r="Q23" s="474">
        <v>20</v>
      </c>
      <c r="R23" s="510">
        <f t="shared" si="0"/>
        <v>6.666666666666667</v>
      </c>
    </row>
    <row r="24" spans="1:18" ht="12.75">
      <c r="A24" s="16"/>
      <c r="B24" s="16"/>
      <c r="C24" s="16"/>
      <c r="D24" s="16"/>
      <c r="E24" s="16"/>
      <c r="F24" s="16"/>
      <c r="G24" s="16"/>
      <c r="H24" s="16"/>
      <c r="I24" s="16" t="s">
        <v>685</v>
      </c>
      <c r="J24" s="66">
        <v>225</v>
      </c>
      <c r="K24" s="66"/>
      <c r="L24" s="66"/>
      <c r="M24" s="66"/>
      <c r="N24" s="66">
        <v>225</v>
      </c>
      <c r="O24" s="66">
        <v>225</v>
      </c>
      <c r="P24" s="66">
        <v>225</v>
      </c>
      <c r="Q24" s="474">
        <v>0</v>
      </c>
      <c r="R24" s="510">
        <f t="shared" si="0"/>
        <v>0</v>
      </c>
    </row>
    <row r="25" spans="1:18" ht="12.75" hidden="1">
      <c r="A25" s="16"/>
      <c r="B25" s="16"/>
      <c r="C25" s="16"/>
      <c r="D25" s="16"/>
      <c r="E25" s="16"/>
      <c r="F25" s="16"/>
      <c r="G25" s="16"/>
      <c r="H25" s="16"/>
      <c r="I25" s="18" t="s">
        <v>686</v>
      </c>
      <c r="J25" s="66"/>
      <c r="K25" s="66"/>
      <c r="L25" s="66"/>
      <c r="M25" s="66"/>
      <c r="N25" s="66"/>
      <c r="O25" s="66"/>
      <c r="P25" s="66"/>
      <c r="Q25" s="474"/>
      <c r="R25" s="510" t="e">
        <f t="shared" si="0"/>
        <v>#DIV/0!</v>
      </c>
    </row>
    <row r="26" spans="1:18" ht="12.75" hidden="1">
      <c r="A26" s="16"/>
      <c r="B26" s="16"/>
      <c r="C26" s="16"/>
      <c r="D26" s="16"/>
      <c r="E26" s="16"/>
      <c r="F26" s="16"/>
      <c r="G26" s="16"/>
      <c r="H26" s="16"/>
      <c r="I26" s="16" t="s">
        <v>687</v>
      </c>
      <c r="J26" s="66"/>
      <c r="K26" s="66"/>
      <c r="L26" s="66"/>
      <c r="M26" s="66"/>
      <c r="N26" s="66"/>
      <c r="O26" s="66"/>
      <c r="P26" s="66"/>
      <c r="Q26" s="474"/>
      <c r="R26" s="510" t="e">
        <f t="shared" si="0"/>
        <v>#DIV/0!</v>
      </c>
    </row>
    <row r="27" spans="1:18" ht="12.75" hidden="1">
      <c r="A27" s="16"/>
      <c r="B27" s="16"/>
      <c r="C27" s="16"/>
      <c r="D27" s="16"/>
      <c r="E27" s="16"/>
      <c r="F27" s="16"/>
      <c r="G27" s="16"/>
      <c r="H27" s="16"/>
      <c r="I27" s="151" t="s">
        <v>688</v>
      </c>
      <c r="J27" s="66"/>
      <c r="K27" s="66"/>
      <c r="L27" s="66"/>
      <c r="M27" s="66"/>
      <c r="N27" s="66"/>
      <c r="O27" s="66"/>
      <c r="P27" s="66"/>
      <c r="Q27" s="474"/>
      <c r="R27" s="510" t="e">
        <f t="shared" si="0"/>
        <v>#DIV/0!</v>
      </c>
    </row>
    <row r="28" spans="1:18" ht="12.75" hidden="1">
      <c r="A28" s="16"/>
      <c r="B28" s="16"/>
      <c r="C28" s="16"/>
      <c r="D28" s="16"/>
      <c r="E28" s="16"/>
      <c r="F28" s="16"/>
      <c r="G28" s="16"/>
      <c r="H28" s="16"/>
      <c r="I28" s="16" t="s">
        <v>689</v>
      </c>
      <c r="J28" s="66"/>
      <c r="K28" s="66"/>
      <c r="L28" s="66"/>
      <c r="M28" s="66"/>
      <c r="N28" s="66"/>
      <c r="O28" s="66"/>
      <c r="P28" s="66"/>
      <c r="Q28" s="474"/>
      <c r="R28" s="510" t="e">
        <f t="shared" si="0"/>
        <v>#DIV/0!</v>
      </c>
    </row>
    <row r="29" spans="1:18" ht="12.75" hidden="1">
      <c r="A29" s="16"/>
      <c r="B29" s="16"/>
      <c r="C29" s="16"/>
      <c r="D29" s="16"/>
      <c r="E29" s="16"/>
      <c r="F29" s="16"/>
      <c r="G29" s="16"/>
      <c r="H29" s="16"/>
      <c r="I29" s="16" t="s">
        <v>690</v>
      </c>
      <c r="J29" s="66"/>
      <c r="K29" s="66"/>
      <c r="L29" s="66"/>
      <c r="M29" s="66"/>
      <c r="N29" s="66"/>
      <c r="O29" s="66"/>
      <c r="P29" s="66"/>
      <c r="Q29" s="474"/>
      <c r="R29" s="510" t="e">
        <f t="shared" si="0"/>
        <v>#DIV/0!</v>
      </c>
    </row>
    <row r="30" spans="1:18" ht="12.75" hidden="1">
      <c r="A30" s="16"/>
      <c r="B30" s="16"/>
      <c r="C30" s="16"/>
      <c r="D30" s="16"/>
      <c r="E30" s="16"/>
      <c r="F30" s="16"/>
      <c r="G30" s="16"/>
      <c r="H30" s="16"/>
      <c r="I30" s="16" t="s">
        <v>691</v>
      </c>
      <c r="J30" s="66"/>
      <c r="K30" s="66"/>
      <c r="L30" s="66"/>
      <c r="M30" s="66"/>
      <c r="N30" s="66"/>
      <c r="O30" s="66"/>
      <c r="P30" s="66"/>
      <c r="Q30" s="474"/>
      <c r="R30" s="510" t="e">
        <f t="shared" si="0"/>
        <v>#DIV/0!</v>
      </c>
    </row>
    <row r="31" spans="1:18" ht="12.75" hidden="1">
      <c r="A31" s="16"/>
      <c r="B31" s="16"/>
      <c r="C31" s="16"/>
      <c r="D31" s="16"/>
      <c r="E31" s="16"/>
      <c r="F31" s="16"/>
      <c r="G31" s="16"/>
      <c r="H31" s="16"/>
      <c r="I31" s="16" t="s">
        <v>692</v>
      </c>
      <c r="J31" s="66"/>
      <c r="K31" s="66"/>
      <c r="L31" s="66"/>
      <c r="M31" s="66"/>
      <c r="N31" s="66"/>
      <c r="O31" s="66"/>
      <c r="P31" s="66"/>
      <c r="Q31" s="474"/>
      <c r="R31" s="510" t="e">
        <f t="shared" si="0"/>
        <v>#DIV/0!</v>
      </c>
    </row>
    <row r="32" spans="1:18" ht="12.75">
      <c r="A32" s="16"/>
      <c r="B32" s="16"/>
      <c r="C32" s="16"/>
      <c r="D32" s="16"/>
      <c r="E32" s="16"/>
      <c r="F32" s="16"/>
      <c r="G32" s="16"/>
      <c r="H32" s="16"/>
      <c r="I32" s="16" t="s">
        <v>693</v>
      </c>
      <c r="J32" s="66">
        <v>300</v>
      </c>
      <c r="K32" s="66"/>
      <c r="L32" s="66"/>
      <c r="M32" s="66"/>
      <c r="N32" s="66">
        <v>300</v>
      </c>
      <c r="O32" s="66">
        <v>300</v>
      </c>
      <c r="P32" s="66">
        <v>300</v>
      </c>
      <c r="Q32" s="474">
        <v>0</v>
      </c>
      <c r="R32" s="510">
        <f t="shared" si="0"/>
        <v>0</v>
      </c>
    </row>
    <row r="33" spans="1:18" ht="12.75">
      <c r="A33" s="16"/>
      <c r="B33" s="16"/>
      <c r="C33" s="16"/>
      <c r="D33" s="16"/>
      <c r="E33" s="16"/>
      <c r="F33" s="16"/>
      <c r="G33" s="16"/>
      <c r="H33" s="16"/>
      <c r="I33" s="16" t="s">
        <v>694</v>
      </c>
      <c r="J33" s="66">
        <v>600</v>
      </c>
      <c r="K33" s="66"/>
      <c r="L33" s="66"/>
      <c r="M33" s="66"/>
      <c r="N33" s="66">
        <v>600</v>
      </c>
      <c r="O33" s="66">
        <v>600</v>
      </c>
      <c r="P33" s="66">
        <v>600</v>
      </c>
      <c r="Q33" s="474">
        <v>794</v>
      </c>
      <c r="R33" s="510">
        <f t="shared" si="0"/>
        <v>132.33333333333331</v>
      </c>
    </row>
    <row r="34" spans="1:18" ht="12.75" hidden="1">
      <c r="A34" s="16"/>
      <c r="B34" s="16"/>
      <c r="C34" s="16"/>
      <c r="D34" s="16"/>
      <c r="E34" s="16"/>
      <c r="F34" s="16"/>
      <c r="G34" s="16"/>
      <c r="H34" s="16"/>
      <c r="I34" s="152"/>
      <c r="J34" s="135"/>
      <c r="K34" s="135"/>
      <c r="L34" s="135"/>
      <c r="M34" s="135"/>
      <c r="N34" s="135"/>
      <c r="O34" s="135"/>
      <c r="P34" s="135"/>
      <c r="Q34" s="511"/>
      <c r="R34" s="510" t="e">
        <f t="shared" si="0"/>
        <v>#DIV/0!</v>
      </c>
    </row>
    <row r="35" spans="1:18" ht="12.75">
      <c r="A35" s="16"/>
      <c r="B35" s="16"/>
      <c r="C35" s="16"/>
      <c r="D35" s="16"/>
      <c r="E35" s="16"/>
      <c r="F35" s="16"/>
      <c r="G35" s="16"/>
      <c r="H35" s="16"/>
      <c r="I35" s="151" t="s">
        <v>695</v>
      </c>
      <c r="J35" s="136">
        <v>1500</v>
      </c>
      <c r="K35" s="136"/>
      <c r="L35" s="136"/>
      <c r="M35" s="136"/>
      <c r="N35" s="136">
        <v>1500</v>
      </c>
      <c r="O35" s="136">
        <v>1500</v>
      </c>
      <c r="P35" s="136">
        <v>1500</v>
      </c>
      <c r="Q35" s="512">
        <v>979</v>
      </c>
      <c r="R35" s="510">
        <f t="shared" si="0"/>
        <v>65.26666666666667</v>
      </c>
    </row>
    <row r="36" spans="1:18" ht="12.75" hidden="1">
      <c r="A36" s="16"/>
      <c r="B36" s="16"/>
      <c r="C36" s="16"/>
      <c r="D36" s="16"/>
      <c r="E36" s="16"/>
      <c r="F36" s="16"/>
      <c r="G36" s="16"/>
      <c r="H36" s="16"/>
      <c r="I36" s="1" t="s">
        <v>791</v>
      </c>
      <c r="J36" s="136"/>
      <c r="K36" s="136"/>
      <c r="L36" s="136"/>
      <c r="M36" s="136"/>
      <c r="N36" s="136"/>
      <c r="O36" s="136"/>
      <c r="P36" s="136"/>
      <c r="Q36" s="512"/>
      <c r="R36" s="510" t="e">
        <f t="shared" si="0"/>
        <v>#DIV/0!</v>
      </c>
    </row>
    <row r="37" spans="1:18" ht="12.75">
      <c r="A37" s="16"/>
      <c r="B37" s="16"/>
      <c r="C37" s="16"/>
      <c r="D37" s="16"/>
      <c r="E37" s="16"/>
      <c r="F37" s="16"/>
      <c r="G37" s="16"/>
      <c r="H37" s="16"/>
      <c r="I37" s="151" t="s">
        <v>1111</v>
      </c>
      <c r="J37" s="136">
        <v>0</v>
      </c>
      <c r="K37" s="136"/>
      <c r="L37" s="136"/>
      <c r="M37" s="136"/>
      <c r="N37" s="136">
        <v>376</v>
      </c>
      <c r="O37" s="136">
        <v>376</v>
      </c>
      <c r="P37" s="136">
        <v>1103</v>
      </c>
      <c r="Q37" s="512">
        <v>1056</v>
      </c>
      <c r="R37" s="510">
        <f t="shared" si="0"/>
        <v>95.7388939256573</v>
      </c>
    </row>
    <row r="38" spans="1:18" ht="12.75">
      <c r="A38" s="21"/>
      <c r="B38" s="22"/>
      <c r="C38" s="22"/>
      <c r="D38" s="22"/>
      <c r="E38" s="22"/>
      <c r="F38" s="22"/>
      <c r="G38" s="22"/>
      <c r="H38" s="22"/>
      <c r="I38" s="16" t="s">
        <v>1072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1131</v>
      </c>
      <c r="Q38" s="512">
        <v>1131</v>
      </c>
      <c r="R38" s="510">
        <f t="shared" si="0"/>
        <v>100</v>
      </c>
    </row>
    <row r="39" spans="1:18" ht="12.75">
      <c r="A39" s="21"/>
      <c r="B39" s="22"/>
      <c r="C39" s="22"/>
      <c r="D39" s="22"/>
      <c r="E39" s="22"/>
      <c r="F39" s="22"/>
      <c r="G39" s="22"/>
      <c r="H39" s="22"/>
      <c r="I39" s="517" t="s">
        <v>1112</v>
      </c>
      <c r="J39" s="136">
        <v>0</v>
      </c>
      <c r="K39" s="136"/>
      <c r="L39" s="136"/>
      <c r="M39" s="136"/>
      <c r="N39" s="136">
        <v>0</v>
      </c>
      <c r="O39" s="136">
        <v>0</v>
      </c>
      <c r="P39" s="136">
        <v>0</v>
      </c>
      <c r="Q39" s="512">
        <v>1513</v>
      </c>
      <c r="R39" s="510"/>
    </row>
    <row r="40" spans="1:18" ht="15.75">
      <c r="A40" s="146" t="s">
        <v>904</v>
      </c>
      <c r="B40" s="153"/>
      <c r="C40" s="153"/>
      <c r="D40" s="153"/>
      <c r="E40" s="153"/>
      <c r="F40" s="153"/>
      <c r="G40" s="153"/>
      <c r="H40" s="153"/>
      <c r="I40" s="154"/>
      <c r="J40" s="119">
        <f>SUM(J13:J35)</f>
        <v>26225</v>
      </c>
      <c r="K40" s="119">
        <f>SUM(K12,K11)</f>
        <v>0</v>
      </c>
      <c r="L40" s="119">
        <f>SUM(L12,L11)</f>
        <v>0</v>
      </c>
      <c r="M40" s="119">
        <f>SUM(M12,M11)</f>
        <v>0</v>
      </c>
      <c r="N40" s="119">
        <f>SUM(N13:N37)</f>
        <v>26601</v>
      </c>
      <c r="O40" s="119">
        <f>SUM(O13:O37)</f>
        <v>26601</v>
      </c>
      <c r="P40" s="119">
        <f>SUM(P13:P39)</f>
        <v>28459</v>
      </c>
      <c r="Q40" s="483">
        <f>SUM(Q13:Q39)</f>
        <v>26481</v>
      </c>
      <c r="R40" s="510">
        <f t="shared" si="0"/>
        <v>93.04965037422257</v>
      </c>
    </row>
  </sheetData>
  <sheetProtection selectLockedCells="1" selectUnlockedCells="1"/>
  <mergeCells count="5">
    <mergeCell ref="H12:I12"/>
    <mergeCell ref="A3:K3"/>
    <mergeCell ref="H6:I6"/>
    <mergeCell ref="A7:D7"/>
    <mergeCell ref="E7:I7"/>
  </mergeCells>
  <printOptions horizontalCentered="1"/>
  <pageMargins left="0.4722222222222222" right="0.7875" top="0.9840277777777777" bottom="0.9840277777777777" header="0.5118055555555555" footer="0.5118055555555555"/>
  <pageSetup fitToHeight="5" horizontalDpi="300" verticalDpi="300" orientation="landscape" paperSize="9" scale="95" r:id="rId1"/>
  <headerFooter alignWithMargins="0">
    <oddHeader>&amp;RA 7/2015.(IV.30.) önkormányzati rendelet 5.melléklete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3">
      <selection activeCell="A4" sqref="A4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0" width="12.125" style="2" customWidth="1"/>
    <col min="11" max="11" width="12.625" style="2" hidden="1" customWidth="1"/>
    <col min="12" max="12" width="9.75390625" style="1" hidden="1" customWidth="1"/>
    <col min="13" max="13" width="9.875" style="1" hidden="1" customWidth="1"/>
    <col min="14" max="14" width="11.875" style="1" customWidth="1"/>
    <col min="15" max="15" width="12.125" style="1" customWidth="1"/>
    <col min="16" max="16" width="13.125" style="1" customWidth="1"/>
    <col min="17" max="17" width="10.625" style="1" customWidth="1"/>
    <col min="18" max="18" width="8.875" style="1" customWidth="1"/>
    <col min="19" max="16384" width="9.125" style="1" customWidth="1"/>
  </cols>
  <sheetData>
    <row r="1" spans="10:12" ht="12.75" hidden="1">
      <c r="J1" s="3"/>
      <c r="K1" s="3" t="s">
        <v>676</v>
      </c>
      <c r="L1" s="3"/>
    </row>
    <row r="2" spans="10:12" ht="12.75" hidden="1">
      <c r="J2" s="3"/>
      <c r="K2" s="3"/>
      <c r="L2" s="150"/>
    </row>
    <row r="3" spans="1:12" ht="32.25" customHeight="1">
      <c r="A3" s="785" t="s">
        <v>601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134"/>
    </row>
    <row r="5" ht="13.5" thickBot="1"/>
    <row r="6" spans="1:18" s="6" customFormat="1" ht="42.75" thickBot="1">
      <c r="A6" s="4" t="s">
        <v>463</v>
      </c>
      <c r="B6" s="5" t="s">
        <v>464</v>
      </c>
      <c r="C6" s="5" t="s">
        <v>465</v>
      </c>
      <c r="D6" s="5" t="s">
        <v>466</v>
      </c>
      <c r="E6" s="5" t="s">
        <v>467</v>
      </c>
      <c r="F6" s="5" t="s">
        <v>464</v>
      </c>
      <c r="G6" s="5" t="s">
        <v>465</v>
      </c>
      <c r="H6" s="702" t="s">
        <v>468</v>
      </c>
      <c r="I6" s="702"/>
      <c r="J6" s="39" t="s">
        <v>841</v>
      </c>
      <c r="K6" s="39" t="s">
        <v>788</v>
      </c>
      <c r="L6" s="39" t="s">
        <v>796</v>
      </c>
      <c r="M6" s="39" t="s">
        <v>799</v>
      </c>
      <c r="N6" s="446" t="s">
        <v>1035</v>
      </c>
      <c r="O6" s="446" t="s">
        <v>1046</v>
      </c>
      <c r="P6" s="446" t="s">
        <v>1089</v>
      </c>
      <c r="Q6" s="465" t="s">
        <v>1104</v>
      </c>
      <c r="R6" s="500" t="s">
        <v>1093</v>
      </c>
    </row>
    <row r="7" spans="1:18" ht="31.5">
      <c r="A7" s="723" t="s">
        <v>469</v>
      </c>
      <c r="B7" s="723"/>
      <c r="C7" s="723"/>
      <c r="D7" s="723"/>
      <c r="E7" s="723" t="s">
        <v>470</v>
      </c>
      <c r="F7" s="723"/>
      <c r="G7" s="723"/>
      <c r="H7" s="723"/>
      <c r="I7" s="723"/>
      <c r="J7" s="118" t="s">
        <v>471</v>
      </c>
      <c r="K7" s="118" t="s">
        <v>471</v>
      </c>
      <c r="L7" s="118" t="s">
        <v>471</v>
      </c>
      <c r="M7" s="118" t="s">
        <v>471</v>
      </c>
      <c r="N7" s="118" t="s">
        <v>471</v>
      </c>
      <c r="O7" s="118" t="s">
        <v>471</v>
      </c>
      <c r="P7" s="118" t="s">
        <v>471</v>
      </c>
      <c r="Q7" s="504" t="s">
        <v>471</v>
      </c>
      <c r="R7" s="501" t="s">
        <v>1094</v>
      </c>
    </row>
    <row r="8" spans="1:18" ht="12.75">
      <c r="A8" s="7"/>
      <c r="B8" s="7"/>
      <c r="C8" s="7"/>
      <c r="D8" s="7"/>
      <c r="E8" s="7"/>
      <c r="F8" s="7"/>
      <c r="G8" s="7"/>
      <c r="H8" s="7"/>
      <c r="I8" s="7"/>
      <c r="J8" s="43"/>
      <c r="K8" s="43"/>
      <c r="L8" s="43"/>
      <c r="M8" s="43"/>
      <c r="N8" s="43"/>
      <c r="O8" s="43"/>
      <c r="P8" s="43"/>
      <c r="Q8" s="505"/>
      <c r="R8" s="502"/>
    </row>
    <row r="9" spans="1:18" s="15" customFormat="1" ht="12.75">
      <c r="A9" s="11">
        <v>1</v>
      </c>
      <c r="B9" s="11"/>
      <c r="C9" s="11"/>
      <c r="D9" s="11"/>
      <c r="E9" s="11" t="s">
        <v>727</v>
      </c>
      <c r="F9" s="11"/>
      <c r="G9" s="11"/>
      <c r="H9" s="11"/>
      <c r="I9" s="11"/>
      <c r="J9" s="119"/>
      <c r="K9" s="119"/>
      <c r="L9" s="119"/>
      <c r="M9" s="119"/>
      <c r="N9" s="119"/>
      <c r="O9" s="119"/>
      <c r="P9" s="119"/>
      <c r="Q9" s="483"/>
      <c r="R9" s="509"/>
    </row>
    <row r="10" spans="1:18" s="15" customFormat="1" ht="12.75" hidden="1">
      <c r="A10" s="11"/>
      <c r="B10" s="11"/>
      <c r="C10" s="11"/>
      <c r="D10" s="11"/>
      <c r="E10" s="11"/>
      <c r="F10" s="11"/>
      <c r="G10" s="11"/>
      <c r="H10" s="11"/>
      <c r="I10" s="11"/>
      <c r="J10" s="119"/>
      <c r="K10" s="119"/>
      <c r="L10" s="119"/>
      <c r="M10" s="119"/>
      <c r="N10" s="119"/>
      <c r="O10" s="119"/>
      <c r="P10" s="119"/>
      <c r="Q10" s="483"/>
      <c r="R10" s="509"/>
    </row>
    <row r="11" spans="1:18" s="54" customFormat="1" ht="13.5">
      <c r="A11" s="63"/>
      <c r="B11" s="63"/>
      <c r="C11" s="63"/>
      <c r="D11" s="63"/>
      <c r="E11" s="63"/>
      <c r="F11" s="63"/>
      <c r="G11" s="393" t="s">
        <v>1023</v>
      </c>
      <c r="H11" s="396"/>
      <c r="I11" s="338"/>
      <c r="J11" s="433">
        <f>J12+J23+J36</f>
        <v>17500</v>
      </c>
      <c r="K11" s="420"/>
      <c r="L11" s="434"/>
      <c r="M11" s="434"/>
      <c r="N11" s="433">
        <f>N12+N23+N36</f>
        <v>23174</v>
      </c>
      <c r="O11" s="433">
        <f>O12+O23+O36</f>
        <v>23174</v>
      </c>
      <c r="P11" s="433">
        <f>P12+P23+P36</f>
        <v>30225</v>
      </c>
      <c r="Q11" s="515">
        <f>Q12+Q23+Q36</f>
        <v>29798</v>
      </c>
      <c r="R11" s="510">
        <f>Q11/P11*100</f>
        <v>98.58726220016543</v>
      </c>
    </row>
    <row r="12" spans="1:18" s="54" customFormat="1" ht="13.5">
      <c r="A12" s="63"/>
      <c r="B12" s="63"/>
      <c r="C12" s="63"/>
      <c r="D12" s="63"/>
      <c r="E12" s="63"/>
      <c r="F12" s="63"/>
      <c r="G12" s="63"/>
      <c r="H12" s="795" t="s">
        <v>872</v>
      </c>
      <c r="I12" s="795"/>
      <c r="J12" s="226">
        <f>J13+J16+J19</f>
        <v>14498</v>
      </c>
      <c r="K12" s="120"/>
      <c r="L12" s="120"/>
      <c r="M12" s="120"/>
      <c r="N12" s="226">
        <f>N13+N16+N19+N20</f>
        <v>15336</v>
      </c>
      <c r="O12" s="226">
        <f>O13+O16+O19+O20</f>
        <v>15336</v>
      </c>
      <c r="P12" s="226">
        <f>P13+P16+P19+P20</f>
        <v>22387</v>
      </c>
      <c r="Q12" s="482">
        <f>Q13+Q16+Q19+Q20+Q21+Q22</f>
        <v>22657</v>
      </c>
      <c r="R12" s="510">
        <f aca="true" t="shared" si="0" ref="R12:R41">Q12/P12*100</f>
        <v>101.20605708670209</v>
      </c>
    </row>
    <row r="13" spans="1:18" ht="38.25">
      <c r="A13" s="16"/>
      <c r="B13" s="16"/>
      <c r="C13" s="16"/>
      <c r="D13" s="16"/>
      <c r="E13" s="16"/>
      <c r="F13" s="16"/>
      <c r="G13" s="16"/>
      <c r="H13" s="16" t="s">
        <v>478</v>
      </c>
      <c r="I13" s="23" t="s">
        <v>1113</v>
      </c>
      <c r="J13" s="66">
        <v>14128</v>
      </c>
      <c r="K13" s="66"/>
      <c r="L13" s="66"/>
      <c r="M13" s="66"/>
      <c r="N13" s="66">
        <v>14128</v>
      </c>
      <c r="O13" s="66">
        <v>14128</v>
      </c>
      <c r="P13" s="66">
        <v>21179</v>
      </c>
      <c r="Q13" s="474">
        <v>21285</v>
      </c>
      <c r="R13" s="510">
        <f t="shared" si="0"/>
        <v>100.50049577411586</v>
      </c>
    </row>
    <row r="14" spans="1:18" ht="12.75" hidden="1">
      <c r="A14" s="16"/>
      <c r="B14" s="16"/>
      <c r="C14" s="16"/>
      <c r="D14" s="16"/>
      <c r="E14" s="16"/>
      <c r="F14" s="16"/>
      <c r="G14" s="16"/>
      <c r="H14" s="16"/>
      <c r="I14" s="16"/>
      <c r="J14" s="66"/>
      <c r="K14" s="66"/>
      <c r="L14" s="66"/>
      <c r="M14" s="66"/>
      <c r="N14" s="66"/>
      <c r="O14" s="66"/>
      <c r="P14" s="66"/>
      <c r="Q14" s="474"/>
      <c r="R14" s="510" t="e">
        <f t="shared" si="0"/>
        <v>#DIV/0!</v>
      </c>
    </row>
    <row r="15" spans="1:18" ht="12.75" hidden="1">
      <c r="A15" s="16"/>
      <c r="B15" s="16"/>
      <c r="C15" s="16"/>
      <c r="D15" s="16"/>
      <c r="E15" s="16"/>
      <c r="F15" s="16"/>
      <c r="G15" s="16"/>
      <c r="H15" s="16"/>
      <c r="I15" s="16"/>
      <c r="J15" s="66"/>
      <c r="K15" s="66"/>
      <c r="L15" s="66"/>
      <c r="M15" s="66"/>
      <c r="N15" s="66"/>
      <c r="O15" s="66"/>
      <c r="P15" s="66"/>
      <c r="Q15" s="474"/>
      <c r="R15" s="510" t="e">
        <f t="shared" si="0"/>
        <v>#DIV/0!</v>
      </c>
    </row>
    <row r="16" spans="1:18" ht="12.75">
      <c r="A16" s="16"/>
      <c r="B16" s="16"/>
      <c r="C16" s="16"/>
      <c r="D16" s="16"/>
      <c r="E16" s="16"/>
      <c r="F16" s="16"/>
      <c r="G16" s="16"/>
      <c r="H16" s="16"/>
      <c r="I16" s="16" t="s">
        <v>883</v>
      </c>
      <c r="J16" s="66">
        <v>50</v>
      </c>
      <c r="K16" s="66"/>
      <c r="L16" s="66"/>
      <c r="M16" s="66"/>
      <c r="N16" s="66">
        <v>50</v>
      </c>
      <c r="O16" s="66">
        <v>50</v>
      </c>
      <c r="P16" s="66">
        <v>50</v>
      </c>
      <c r="Q16" s="474">
        <v>0</v>
      </c>
      <c r="R16" s="510">
        <f t="shared" si="0"/>
        <v>0</v>
      </c>
    </row>
    <row r="17" spans="1:18" ht="12.75" hidden="1">
      <c r="A17" s="16"/>
      <c r="B17" s="16"/>
      <c r="C17" s="16"/>
      <c r="D17" s="16"/>
      <c r="E17" s="16"/>
      <c r="F17" s="16"/>
      <c r="G17" s="16"/>
      <c r="H17" s="16"/>
      <c r="I17" s="16"/>
      <c r="J17" s="66"/>
      <c r="K17" s="66"/>
      <c r="L17" s="66"/>
      <c r="M17" s="66"/>
      <c r="N17" s="66"/>
      <c r="O17" s="66"/>
      <c r="P17" s="66"/>
      <c r="Q17" s="474"/>
      <c r="R17" s="510" t="e">
        <f t="shared" si="0"/>
        <v>#DIV/0!</v>
      </c>
    </row>
    <row r="18" spans="1:18" ht="12.75" hidden="1">
      <c r="A18" s="16"/>
      <c r="B18" s="16"/>
      <c r="C18" s="16"/>
      <c r="D18" s="16"/>
      <c r="E18" s="16"/>
      <c r="F18" s="16"/>
      <c r="G18" s="16"/>
      <c r="H18" s="16"/>
      <c r="I18" s="16"/>
      <c r="J18" s="66"/>
      <c r="K18" s="66"/>
      <c r="L18" s="66"/>
      <c r="M18" s="66"/>
      <c r="N18" s="66"/>
      <c r="O18" s="66"/>
      <c r="P18" s="66"/>
      <c r="Q18" s="474"/>
      <c r="R18" s="510" t="e">
        <f t="shared" si="0"/>
        <v>#DIV/0!</v>
      </c>
    </row>
    <row r="19" spans="1:18" ht="12.75">
      <c r="A19" s="16"/>
      <c r="B19" s="16"/>
      <c r="C19" s="16"/>
      <c r="D19" s="16"/>
      <c r="E19" s="16"/>
      <c r="F19" s="16"/>
      <c r="G19" s="16"/>
      <c r="H19" s="16"/>
      <c r="I19" s="16" t="s">
        <v>884</v>
      </c>
      <c r="J19" s="66">
        <v>320</v>
      </c>
      <c r="K19" s="66"/>
      <c r="L19" s="66"/>
      <c r="M19" s="66"/>
      <c r="N19" s="66">
        <v>320</v>
      </c>
      <c r="O19" s="66">
        <v>320</v>
      </c>
      <c r="P19" s="66">
        <v>320</v>
      </c>
      <c r="Q19" s="474">
        <v>0</v>
      </c>
      <c r="R19" s="510">
        <f t="shared" si="0"/>
        <v>0</v>
      </c>
    </row>
    <row r="20" spans="1:18" ht="12.75">
      <c r="A20" s="16"/>
      <c r="B20" s="16"/>
      <c r="C20" s="16"/>
      <c r="D20" s="16"/>
      <c r="E20" s="16"/>
      <c r="F20" s="16"/>
      <c r="G20" s="16"/>
      <c r="H20" s="16"/>
      <c r="I20" s="16" t="s">
        <v>1021</v>
      </c>
      <c r="J20" s="66">
        <v>0</v>
      </c>
      <c r="K20" s="66"/>
      <c r="L20" s="66"/>
      <c r="M20" s="66"/>
      <c r="N20" s="66">
        <v>838</v>
      </c>
      <c r="O20" s="66">
        <v>838</v>
      </c>
      <c r="P20" s="66">
        <v>838</v>
      </c>
      <c r="Q20" s="474">
        <v>838</v>
      </c>
      <c r="R20" s="510">
        <f t="shared" si="0"/>
        <v>100</v>
      </c>
    </row>
    <row r="21" spans="1:18" ht="12.75">
      <c r="A21" s="16"/>
      <c r="B21" s="16"/>
      <c r="C21" s="16"/>
      <c r="D21" s="16"/>
      <c r="E21" s="16"/>
      <c r="F21" s="16"/>
      <c r="G21" s="16"/>
      <c r="H21" s="431"/>
      <c r="I21" s="431" t="s">
        <v>1114</v>
      </c>
      <c r="J21" s="64">
        <v>0</v>
      </c>
      <c r="K21" s="64"/>
      <c r="L21" s="64"/>
      <c r="M21" s="64"/>
      <c r="N21" s="64">
        <v>0</v>
      </c>
      <c r="O21" s="64">
        <v>0</v>
      </c>
      <c r="P21" s="64">
        <v>0</v>
      </c>
      <c r="Q21" s="481">
        <v>200</v>
      </c>
      <c r="R21" s="510"/>
    </row>
    <row r="22" spans="1:18" ht="12.75">
      <c r="A22" s="16"/>
      <c r="B22" s="16"/>
      <c r="C22" s="16"/>
      <c r="D22" s="16"/>
      <c r="E22" s="16"/>
      <c r="F22" s="16"/>
      <c r="G22" s="16"/>
      <c r="H22" s="431"/>
      <c r="I22" s="432" t="s">
        <v>1115</v>
      </c>
      <c r="J22" s="66">
        <v>0</v>
      </c>
      <c r="K22" s="66"/>
      <c r="L22" s="66"/>
      <c r="M22" s="66"/>
      <c r="N22" s="66">
        <v>0</v>
      </c>
      <c r="O22" s="66">
        <v>0</v>
      </c>
      <c r="P22" s="66">
        <v>0</v>
      </c>
      <c r="Q22" s="474">
        <v>334</v>
      </c>
      <c r="R22" s="510"/>
    </row>
    <row r="23" spans="1:18" ht="12.75">
      <c r="A23" s="16"/>
      <c r="B23" s="16"/>
      <c r="C23" s="16"/>
      <c r="D23" s="16"/>
      <c r="E23" s="16"/>
      <c r="F23" s="16"/>
      <c r="G23" s="16"/>
      <c r="H23" s="794" t="s">
        <v>873</v>
      </c>
      <c r="I23" s="747"/>
      <c r="J23" s="226">
        <f>J24+J25+J33</f>
        <v>3002</v>
      </c>
      <c r="K23" s="64"/>
      <c r="L23" s="64"/>
      <c r="M23" s="64"/>
      <c r="N23" s="226">
        <f>N24+N25+N33</f>
        <v>3155</v>
      </c>
      <c r="O23" s="226">
        <f>O24+O25+O33</f>
        <v>3155</v>
      </c>
      <c r="P23" s="226">
        <f>P24+P25+P33</f>
        <v>3155</v>
      </c>
      <c r="Q23" s="482">
        <f>Q24+Q25+Q33+Q34+Q35</f>
        <v>2796</v>
      </c>
      <c r="R23" s="510">
        <f t="shared" si="0"/>
        <v>88.62123613312203</v>
      </c>
    </row>
    <row r="24" spans="1:18" ht="12.75">
      <c r="A24" s="16"/>
      <c r="B24" s="16"/>
      <c r="C24" s="16"/>
      <c r="D24" s="16"/>
      <c r="E24" s="16"/>
      <c r="F24" s="16"/>
      <c r="G24" s="16"/>
      <c r="H24" s="16" t="s">
        <v>478</v>
      </c>
      <c r="I24" s="16" t="s">
        <v>885</v>
      </c>
      <c r="J24" s="66">
        <v>665</v>
      </c>
      <c r="K24" s="66"/>
      <c r="L24" s="66"/>
      <c r="M24" s="66"/>
      <c r="N24" s="66">
        <v>665</v>
      </c>
      <c r="O24" s="66">
        <v>665</v>
      </c>
      <c r="P24" s="66">
        <v>665</v>
      </c>
      <c r="Q24" s="474">
        <v>714</v>
      </c>
      <c r="R24" s="510">
        <f t="shared" si="0"/>
        <v>107.36842105263158</v>
      </c>
    </row>
    <row r="25" spans="1:18" ht="12.75">
      <c r="A25" s="16"/>
      <c r="B25" s="16"/>
      <c r="C25" s="16"/>
      <c r="D25" s="16"/>
      <c r="E25" s="16"/>
      <c r="F25" s="16"/>
      <c r="G25" s="16"/>
      <c r="H25" s="16"/>
      <c r="I25" s="16" t="s">
        <v>696</v>
      </c>
      <c r="J25" s="66">
        <v>1500</v>
      </c>
      <c r="K25" s="66"/>
      <c r="L25" s="66"/>
      <c r="M25" s="66"/>
      <c r="N25" s="66">
        <v>1500</v>
      </c>
      <c r="O25" s="66">
        <v>1500</v>
      </c>
      <c r="P25" s="66">
        <v>1500</v>
      </c>
      <c r="Q25" s="474">
        <v>840</v>
      </c>
      <c r="R25" s="510">
        <f t="shared" si="0"/>
        <v>56.00000000000001</v>
      </c>
    </row>
    <row r="26" spans="1:18" ht="12.75" hidden="1">
      <c r="A26" s="16"/>
      <c r="B26" s="16"/>
      <c r="C26" s="16"/>
      <c r="D26" s="16"/>
      <c r="E26" s="16"/>
      <c r="F26" s="16"/>
      <c r="G26" s="16"/>
      <c r="H26" s="16"/>
      <c r="I26" s="18"/>
      <c r="J26" s="66"/>
      <c r="K26" s="66"/>
      <c r="L26" s="66"/>
      <c r="M26" s="66"/>
      <c r="N26" s="66"/>
      <c r="O26" s="66"/>
      <c r="P26" s="66"/>
      <c r="Q26" s="474"/>
      <c r="R26" s="510" t="e">
        <f t="shared" si="0"/>
        <v>#DIV/0!</v>
      </c>
    </row>
    <row r="27" spans="1:18" ht="12.75" hidden="1">
      <c r="A27" s="16"/>
      <c r="B27" s="16"/>
      <c r="C27" s="16"/>
      <c r="D27" s="16"/>
      <c r="E27" s="16"/>
      <c r="F27" s="16"/>
      <c r="G27" s="16"/>
      <c r="H27" s="16"/>
      <c r="I27" s="16"/>
      <c r="J27" s="66"/>
      <c r="K27" s="66"/>
      <c r="L27" s="66"/>
      <c r="M27" s="66"/>
      <c r="N27" s="66"/>
      <c r="O27" s="66"/>
      <c r="P27" s="66"/>
      <c r="Q27" s="474"/>
      <c r="R27" s="510" t="e">
        <f t="shared" si="0"/>
        <v>#DIV/0!</v>
      </c>
    </row>
    <row r="28" spans="1:18" ht="12.75" hidden="1">
      <c r="A28" s="16"/>
      <c r="B28" s="16"/>
      <c r="C28" s="16"/>
      <c r="D28" s="16"/>
      <c r="E28" s="16"/>
      <c r="F28" s="16"/>
      <c r="G28" s="16"/>
      <c r="H28" s="16"/>
      <c r="I28" s="16"/>
      <c r="J28" s="66"/>
      <c r="K28" s="66"/>
      <c r="L28" s="66"/>
      <c r="M28" s="66"/>
      <c r="N28" s="66"/>
      <c r="O28" s="66"/>
      <c r="P28" s="66"/>
      <c r="Q28" s="474"/>
      <c r="R28" s="510" t="e">
        <f t="shared" si="0"/>
        <v>#DIV/0!</v>
      </c>
    </row>
    <row r="29" spans="1:18" ht="12.75" hidden="1">
      <c r="A29" s="16"/>
      <c r="B29" s="16"/>
      <c r="C29" s="16"/>
      <c r="D29" s="16"/>
      <c r="E29" s="16"/>
      <c r="F29" s="16"/>
      <c r="G29" s="16"/>
      <c r="H29" s="16"/>
      <c r="I29" s="16"/>
      <c r="J29" s="66"/>
      <c r="K29" s="66"/>
      <c r="L29" s="66"/>
      <c r="M29" s="66"/>
      <c r="N29" s="66"/>
      <c r="O29" s="66"/>
      <c r="P29" s="66"/>
      <c r="Q29" s="474"/>
      <c r="R29" s="510" t="e">
        <f t="shared" si="0"/>
        <v>#DIV/0!</v>
      </c>
    </row>
    <row r="30" spans="1:18" ht="12.75" hidden="1">
      <c r="A30" s="16"/>
      <c r="B30" s="16"/>
      <c r="C30" s="16"/>
      <c r="D30" s="16"/>
      <c r="E30" s="16"/>
      <c r="F30" s="16"/>
      <c r="G30" s="16"/>
      <c r="H30" s="16"/>
      <c r="I30" s="16"/>
      <c r="J30" s="66"/>
      <c r="K30" s="66"/>
      <c r="L30" s="66"/>
      <c r="M30" s="66"/>
      <c r="N30" s="66"/>
      <c r="O30" s="66"/>
      <c r="P30" s="66"/>
      <c r="Q30" s="474"/>
      <c r="R30" s="510" t="e">
        <f t="shared" si="0"/>
        <v>#DIV/0!</v>
      </c>
    </row>
    <row r="31" spans="1:18" ht="12.75" hidden="1">
      <c r="A31" s="16"/>
      <c r="B31" s="16"/>
      <c r="C31" s="16"/>
      <c r="D31" s="16"/>
      <c r="E31" s="16"/>
      <c r="F31" s="16"/>
      <c r="G31" s="16"/>
      <c r="H31" s="16"/>
      <c r="I31" s="16"/>
      <c r="J31" s="66"/>
      <c r="K31" s="66"/>
      <c r="L31" s="66"/>
      <c r="M31" s="66"/>
      <c r="N31" s="66"/>
      <c r="O31" s="66"/>
      <c r="P31" s="66"/>
      <c r="Q31" s="474"/>
      <c r="R31" s="510" t="e">
        <f t="shared" si="0"/>
        <v>#DIV/0!</v>
      </c>
    </row>
    <row r="32" spans="1:18" ht="12.75" hidden="1">
      <c r="A32" s="16"/>
      <c r="B32" s="16"/>
      <c r="C32" s="16"/>
      <c r="D32" s="16"/>
      <c r="E32" s="16"/>
      <c r="F32" s="16"/>
      <c r="G32" s="16"/>
      <c r="H32" s="16"/>
      <c r="I32" s="16"/>
      <c r="J32" s="66"/>
      <c r="K32" s="66"/>
      <c r="L32" s="66"/>
      <c r="M32" s="66"/>
      <c r="N32" s="66"/>
      <c r="O32" s="66"/>
      <c r="P32" s="66"/>
      <c r="Q32" s="474"/>
      <c r="R32" s="510" t="e">
        <f t="shared" si="0"/>
        <v>#DIV/0!</v>
      </c>
    </row>
    <row r="33" spans="1:18" ht="12.75">
      <c r="A33" s="16"/>
      <c r="B33" s="16"/>
      <c r="C33" s="16"/>
      <c r="D33" s="16"/>
      <c r="E33" s="16"/>
      <c r="F33" s="16"/>
      <c r="G33" s="16"/>
      <c r="H33" s="16"/>
      <c r="I33" s="16" t="s">
        <v>886</v>
      </c>
      <c r="J33" s="66">
        <v>837</v>
      </c>
      <c r="K33" s="66"/>
      <c r="L33" s="66"/>
      <c r="M33" s="66"/>
      <c r="N33" s="66">
        <v>990</v>
      </c>
      <c r="O33" s="66">
        <v>990</v>
      </c>
      <c r="P33" s="66">
        <v>990</v>
      </c>
      <c r="Q33" s="474">
        <v>990</v>
      </c>
      <c r="R33" s="510">
        <f t="shared" si="0"/>
        <v>100</v>
      </c>
    </row>
    <row r="34" spans="1:18" ht="12.75">
      <c r="A34" s="16"/>
      <c r="B34" s="16"/>
      <c r="C34" s="16"/>
      <c r="D34" s="16"/>
      <c r="E34" s="16"/>
      <c r="F34" s="16"/>
      <c r="G34" s="16"/>
      <c r="H34" s="21"/>
      <c r="I34" s="16" t="s">
        <v>883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474">
        <v>55</v>
      </c>
      <c r="R34" s="510"/>
    </row>
    <row r="35" spans="1:18" ht="12.75">
      <c r="A35" s="16"/>
      <c r="B35" s="16"/>
      <c r="C35" s="16"/>
      <c r="D35" s="16"/>
      <c r="E35" s="16"/>
      <c r="F35" s="16"/>
      <c r="G35" s="16"/>
      <c r="H35" s="21"/>
      <c r="I35" s="16" t="s">
        <v>884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474">
        <v>197</v>
      </c>
      <c r="R35" s="510"/>
    </row>
    <row r="36" spans="1:18" ht="12.75">
      <c r="A36" s="16"/>
      <c r="B36" s="16"/>
      <c r="C36" s="16"/>
      <c r="D36" s="16"/>
      <c r="E36" s="16"/>
      <c r="F36" s="16"/>
      <c r="G36" s="16"/>
      <c r="H36" s="753" t="s">
        <v>1012</v>
      </c>
      <c r="I36" s="791"/>
      <c r="J36" s="66">
        <v>0</v>
      </c>
      <c r="K36" s="66"/>
      <c r="L36" s="66"/>
      <c r="M36" s="66"/>
      <c r="N36" s="226">
        <f>N38</f>
        <v>4683</v>
      </c>
      <c r="O36" s="226">
        <f>O38</f>
        <v>4683</v>
      </c>
      <c r="P36" s="226">
        <f>P38</f>
        <v>4683</v>
      </c>
      <c r="Q36" s="482">
        <f>Q38</f>
        <v>4345</v>
      </c>
      <c r="R36" s="510">
        <f t="shared" si="0"/>
        <v>92.78240444159727</v>
      </c>
    </row>
    <row r="37" spans="1:18" ht="12.75" hidden="1">
      <c r="A37" s="16"/>
      <c r="B37" s="16"/>
      <c r="C37" s="16"/>
      <c r="D37" s="16"/>
      <c r="E37" s="16"/>
      <c r="F37" s="16"/>
      <c r="G37" s="16"/>
      <c r="H37" s="431" t="s">
        <v>478</v>
      </c>
      <c r="I37" s="432" t="s">
        <v>1022</v>
      </c>
      <c r="J37" s="66"/>
      <c r="K37" s="66"/>
      <c r="L37" s="135"/>
      <c r="M37" s="135"/>
      <c r="N37" s="66"/>
      <c r="O37" s="66"/>
      <c r="P37" s="66"/>
      <c r="Q37" s="474"/>
      <c r="R37" s="510" t="e">
        <f t="shared" si="0"/>
        <v>#DIV/0!</v>
      </c>
    </row>
    <row r="38" spans="1:18" ht="12.75">
      <c r="A38" s="16"/>
      <c r="B38" s="16"/>
      <c r="C38" s="16"/>
      <c r="D38" s="16"/>
      <c r="E38" s="16"/>
      <c r="F38" s="16"/>
      <c r="G38" s="16"/>
      <c r="H38" s="431" t="s">
        <v>478</v>
      </c>
      <c r="I38" s="432" t="s">
        <v>1022</v>
      </c>
      <c r="J38" s="66">
        <v>0</v>
      </c>
      <c r="K38" s="66"/>
      <c r="L38" s="136"/>
      <c r="M38" s="136"/>
      <c r="N38" s="66">
        <v>4683</v>
      </c>
      <c r="O38" s="66">
        <v>4683</v>
      </c>
      <c r="P38" s="66">
        <v>4683</v>
      </c>
      <c r="Q38" s="474">
        <v>4345</v>
      </c>
      <c r="R38" s="510">
        <f t="shared" si="0"/>
        <v>92.78240444159727</v>
      </c>
    </row>
    <row r="39" spans="1:18" ht="12.75" hidden="1">
      <c r="A39" s="16"/>
      <c r="B39" s="16"/>
      <c r="C39" s="16"/>
      <c r="D39" s="16"/>
      <c r="E39" s="16"/>
      <c r="F39" s="16"/>
      <c r="G39" s="16"/>
      <c r="H39" s="16"/>
      <c r="I39" s="16" t="s">
        <v>791</v>
      </c>
      <c r="J39" s="66"/>
      <c r="K39" s="66"/>
      <c r="L39" s="136"/>
      <c r="M39" s="136"/>
      <c r="N39" s="66"/>
      <c r="O39" s="66"/>
      <c r="P39" s="66"/>
      <c r="Q39" s="474"/>
      <c r="R39" s="510" t="e">
        <f t="shared" si="0"/>
        <v>#DIV/0!</v>
      </c>
    </row>
    <row r="40" spans="1:18" ht="12.75" hidden="1">
      <c r="A40" s="16"/>
      <c r="B40" s="16"/>
      <c r="C40" s="16"/>
      <c r="D40" s="16"/>
      <c r="E40" s="16"/>
      <c r="F40" s="16"/>
      <c r="G40" s="16"/>
      <c r="H40" s="16"/>
      <c r="I40" s="16" t="s">
        <v>803</v>
      </c>
      <c r="J40" s="66"/>
      <c r="K40" s="66"/>
      <c r="L40" s="136"/>
      <c r="M40" s="136"/>
      <c r="N40" s="66"/>
      <c r="O40" s="66"/>
      <c r="P40" s="66"/>
      <c r="Q40" s="474"/>
      <c r="R40" s="510" t="e">
        <f t="shared" si="0"/>
        <v>#DIV/0!</v>
      </c>
    </row>
    <row r="41" spans="1:18" ht="15.75">
      <c r="A41" s="143"/>
      <c r="B41" s="143"/>
      <c r="C41" s="143"/>
      <c r="D41" s="143"/>
      <c r="E41" s="16"/>
      <c r="F41" s="396"/>
      <c r="G41" s="393" t="s">
        <v>1024</v>
      </c>
      <c r="H41" s="338"/>
      <c r="I41" s="338"/>
      <c r="J41" s="119">
        <f aca="true" t="shared" si="1" ref="J41:O41">J12+J23+J36</f>
        <v>17500</v>
      </c>
      <c r="K41" s="119">
        <f t="shared" si="1"/>
        <v>0</v>
      </c>
      <c r="L41" s="119">
        <f t="shared" si="1"/>
        <v>0</v>
      </c>
      <c r="M41" s="119">
        <f t="shared" si="1"/>
        <v>0</v>
      </c>
      <c r="N41" s="119">
        <f t="shared" si="1"/>
        <v>23174</v>
      </c>
      <c r="O41" s="119">
        <f t="shared" si="1"/>
        <v>23174</v>
      </c>
      <c r="P41" s="119">
        <f>P12+P23+P36</f>
        <v>30225</v>
      </c>
      <c r="Q41" s="483">
        <f>Q12+Q23+Q36</f>
        <v>29798</v>
      </c>
      <c r="R41" s="510">
        <f t="shared" si="0"/>
        <v>98.58726220016543</v>
      </c>
    </row>
    <row r="42" spans="8:9" ht="12.75">
      <c r="H42" s="792"/>
      <c r="I42" s="793"/>
    </row>
  </sheetData>
  <sheetProtection selectLockedCells="1" selectUnlockedCells="1"/>
  <mergeCells count="8">
    <mergeCell ref="A3:K3"/>
    <mergeCell ref="H6:I6"/>
    <mergeCell ref="A7:D7"/>
    <mergeCell ref="E7:I7"/>
    <mergeCell ref="H36:I36"/>
    <mergeCell ref="H42:I42"/>
    <mergeCell ref="H23:I23"/>
    <mergeCell ref="H12:I12"/>
  </mergeCells>
  <printOptions horizontalCentered="1"/>
  <pageMargins left="0.4722222222222222" right="0.7875" top="0.9840277777777777" bottom="0.9840277777777777" header="0.5118055555555555" footer="0.5118055555555555"/>
  <pageSetup fitToHeight="5" fitToWidth="1" horizontalDpi="300" verticalDpi="300" orientation="landscape" paperSize="9" scale="94" r:id="rId1"/>
  <headerFooter alignWithMargins="0">
    <oddHeader>&amp;RA 7/2015.(IV.30.) önkormányzati rendelet 6.melléklete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F1">
      <selection activeCell="P23" sqref="P23"/>
    </sheetView>
  </sheetViews>
  <sheetFormatPr defaultColWidth="9.00390625" defaultRowHeight="12.75"/>
  <cols>
    <col min="5" max="5" width="18.25390625" style="0" customWidth="1"/>
    <col min="6" max="6" width="14.00390625" style="0" customWidth="1"/>
    <col min="7" max="7" width="12.625" style="0" customWidth="1"/>
    <col min="8" max="8" width="10.00390625" style="0" customWidth="1"/>
    <col min="14" max="14" width="19.25390625" style="0" customWidth="1"/>
    <col min="15" max="15" width="13.625" style="0" customWidth="1"/>
    <col min="16" max="16" width="13.75390625" style="155" customWidth="1"/>
    <col min="17" max="17" width="9.75390625" style="0" customWidth="1"/>
  </cols>
  <sheetData>
    <row r="1" spans="1:17" ht="33" customHeight="1">
      <c r="A1" s="816" t="s">
        <v>993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</row>
    <row r="2" spans="1:17" ht="15.7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817"/>
      <c r="O2" s="817"/>
      <c r="P2" s="817"/>
      <c r="Q2" s="817"/>
    </row>
    <row r="3" spans="1:8" ht="15.75">
      <c r="A3" s="157"/>
      <c r="B3" s="157"/>
      <c r="C3" s="157"/>
      <c r="D3" s="157"/>
      <c r="E3" s="157"/>
      <c r="F3" s="157"/>
      <c r="G3" s="157"/>
      <c r="H3" s="157"/>
    </row>
    <row r="4" spans="1:17" ht="15.75">
      <c r="A4" s="158" t="s">
        <v>697</v>
      </c>
      <c r="B4" s="159"/>
      <c r="C4" s="159"/>
      <c r="D4" s="159"/>
      <c r="E4" s="159"/>
      <c r="F4" s="159"/>
      <c r="P4" s="818" t="s">
        <v>698</v>
      </c>
      <c r="Q4" s="818"/>
    </row>
    <row r="5" spans="1:8" ht="16.5" thickBot="1">
      <c r="A5" s="157"/>
      <c r="B5" s="157"/>
      <c r="C5" s="157"/>
      <c r="D5" s="157"/>
      <c r="E5" s="157"/>
      <c r="F5" s="157"/>
      <c r="G5" s="157"/>
      <c r="H5" s="157"/>
    </row>
    <row r="6" spans="1:17" ht="16.5" thickBot="1">
      <c r="A6" s="803" t="s">
        <v>699</v>
      </c>
      <c r="B6" s="803"/>
      <c r="C6" s="803"/>
      <c r="D6" s="803"/>
      <c r="E6" s="803"/>
      <c r="F6" s="160" t="s">
        <v>841</v>
      </c>
      <c r="G6" s="216" t="s">
        <v>1093</v>
      </c>
      <c r="H6" s="462" t="s">
        <v>1094</v>
      </c>
      <c r="J6" s="802" t="s">
        <v>699</v>
      </c>
      <c r="K6" s="802"/>
      <c r="L6" s="802"/>
      <c r="M6" s="802"/>
      <c r="N6" s="802"/>
      <c r="O6" s="160" t="s">
        <v>841</v>
      </c>
      <c r="P6" s="216" t="s">
        <v>1093</v>
      </c>
      <c r="Q6" s="462" t="s">
        <v>1094</v>
      </c>
    </row>
    <row r="7" spans="1:17" ht="15.75">
      <c r="A7" s="161" t="s">
        <v>700</v>
      </c>
      <c r="B7" s="162"/>
      <c r="C7" s="162"/>
      <c r="D7" s="217"/>
      <c r="E7" s="218"/>
      <c r="F7" s="163"/>
      <c r="G7" s="164"/>
      <c r="H7" s="164"/>
      <c r="J7" s="161" t="s">
        <v>701</v>
      </c>
      <c r="K7" s="162"/>
      <c r="L7" s="162"/>
      <c r="M7" s="162"/>
      <c r="N7" s="165"/>
      <c r="O7" s="166"/>
      <c r="P7" s="167"/>
      <c r="Q7" s="167"/>
    </row>
    <row r="8" spans="1:17" ht="15.75" hidden="1">
      <c r="A8" s="168"/>
      <c r="B8" s="169"/>
      <c r="C8" s="169"/>
      <c r="D8" s="169"/>
      <c r="E8" s="169"/>
      <c r="F8" s="170"/>
      <c r="G8" s="171"/>
      <c r="H8" s="171"/>
      <c r="J8" s="172"/>
      <c r="K8" s="169"/>
      <c r="L8" s="169"/>
      <c r="M8" s="169"/>
      <c r="N8" s="173"/>
      <c r="O8" s="174"/>
      <c r="P8" s="175"/>
      <c r="Q8" s="175"/>
    </row>
    <row r="9" spans="1:17" ht="15.75">
      <c r="A9" s="176" t="s">
        <v>905</v>
      </c>
      <c r="B9" s="169"/>
      <c r="C9" s="169"/>
      <c r="D9" s="169"/>
      <c r="E9" s="169"/>
      <c r="F9" s="170">
        <v>196887</v>
      </c>
      <c r="G9" s="175">
        <v>193970</v>
      </c>
      <c r="H9" s="516">
        <f>G9/F9*100</f>
        <v>98.51843951098853</v>
      </c>
      <c r="J9" s="177"/>
      <c r="K9" s="169"/>
      <c r="L9" s="169"/>
      <c r="M9" s="169"/>
      <c r="N9" s="173"/>
      <c r="O9" s="211"/>
      <c r="P9" s="175"/>
      <c r="Q9" s="175"/>
    </row>
    <row r="10" spans="1:17" ht="15.75" customHeight="1">
      <c r="A10" s="800" t="s">
        <v>906</v>
      </c>
      <c r="B10" s="800"/>
      <c r="C10" s="800"/>
      <c r="D10" s="800"/>
      <c r="E10" s="800"/>
      <c r="F10" s="804">
        <v>38631</v>
      </c>
      <c r="G10" s="175"/>
      <c r="H10" s="516">
        <f aca="true" t="shared" si="0" ref="H10:H27">G10/F10*100</f>
        <v>0</v>
      </c>
      <c r="J10" s="176" t="s">
        <v>702</v>
      </c>
      <c r="O10" s="170">
        <v>122551</v>
      </c>
      <c r="P10" s="175">
        <v>115412</v>
      </c>
      <c r="Q10" s="516">
        <f>P10/O10*100</f>
        <v>94.17467013733058</v>
      </c>
    </row>
    <row r="11" spans="1:17" ht="15.75" customHeight="1">
      <c r="A11" s="800"/>
      <c r="B11" s="800"/>
      <c r="C11" s="800"/>
      <c r="D11" s="800"/>
      <c r="E11" s="800"/>
      <c r="F11" s="804"/>
      <c r="G11" s="175">
        <v>36757</v>
      </c>
      <c r="H11" s="516"/>
      <c r="J11" s="801" t="s">
        <v>703</v>
      </c>
      <c r="K11" s="801"/>
      <c r="L11" s="801"/>
      <c r="M11" s="801"/>
      <c r="N11" s="801"/>
      <c r="O11" s="174">
        <v>29600</v>
      </c>
      <c r="P11" s="175">
        <v>27187</v>
      </c>
      <c r="Q11" s="516">
        <f aca="true" t="shared" si="1" ref="Q11:Q27">P11/O11*100</f>
        <v>91.84797297297297</v>
      </c>
    </row>
    <row r="12" spans="1:17" ht="15.75" customHeight="1">
      <c r="A12" s="805" t="s">
        <v>1076</v>
      </c>
      <c r="B12" s="811"/>
      <c r="C12" s="811"/>
      <c r="D12" s="811"/>
      <c r="E12" s="807"/>
      <c r="F12" s="170"/>
      <c r="G12" s="175"/>
      <c r="H12" s="516"/>
      <c r="J12" s="435"/>
      <c r="K12" s="436"/>
      <c r="L12" s="436"/>
      <c r="M12" s="436"/>
      <c r="N12" s="437"/>
      <c r="O12" s="174"/>
      <c r="P12" s="175"/>
      <c r="Q12" s="516"/>
    </row>
    <row r="13" spans="1:17" ht="15.75" customHeight="1">
      <c r="A13" s="812"/>
      <c r="B13" s="811"/>
      <c r="C13" s="811"/>
      <c r="D13" s="811"/>
      <c r="E13" s="807"/>
      <c r="F13" s="170">
        <v>1804</v>
      </c>
      <c r="G13" s="175">
        <v>5304</v>
      </c>
      <c r="H13" s="516">
        <f t="shared" si="0"/>
        <v>294.0133037694013</v>
      </c>
      <c r="J13" s="435"/>
      <c r="K13" s="436"/>
      <c r="L13" s="436"/>
      <c r="M13" s="436"/>
      <c r="N13" s="437"/>
      <c r="O13" s="174"/>
      <c r="P13" s="175"/>
      <c r="Q13" s="516"/>
    </row>
    <row r="14" spans="1:17" ht="15.75">
      <c r="A14" s="176" t="s">
        <v>907</v>
      </c>
      <c r="B14" s="169"/>
      <c r="C14" s="169"/>
      <c r="D14" s="169"/>
      <c r="E14" s="169"/>
      <c r="F14" s="170">
        <v>54163</v>
      </c>
      <c r="G14" s="175">
        <v>52603</v>
      </c>
      <c r="H14" s="516">
        <f t="shared" si="0"/>
        <v>97.11980503295608</v>
      </c>
      <c r="J14" s="176" t="s">
        <v>704</v>
      </c>
      <c r="K14" s="169"/>
      <c r="L14" s="169"/>
      <c r="M14" s="169"/>
      <c r="N14" s="173"/>
      <c r="O14" s="174">
        <v>111568</v>
      </c>
      <c r="P14" s="175">
        <v>89063</v>
      </c>
      <c r="Q14" s="516">
        <f t="shared" si="1"/>
        <v>79.82844543238204</v>
      </c>
    </row>
    <row r="15" spans="1:17" ht="15.75">
      <c r="A15" s="176" t="s">
        <v>908</v>
      </c>
      <c r="B15" s="169"/>
      <c r="C15" s="169"/>
      <c r="D15" s="169"/>
      <c r="E15" s="169"/>
      <c r="F15" s="170">
        <v>30341</v>
      </c>
      <c r="G15" s="175">
        <v>33257</v>
      </c>
      <c r="H15" s="516">
        <f t="shared" si="0"/>
        <v>109.61075772057612</v>
      </c>
      <c r="J15" s="176" t="s">
        <v>910</v>
      </c>
      <c r="K15" s="169"/>
      <c r="L15" s="169"/>
      <c r="M15" s="169"/>
      <c r="N15" s="173"/>
      <c r="O15" s="174">
        <v>28459</v>
      </c>
      <c r="P15" s="175">
        <v>26481</v>
      </c>
      <c r="Q15" s="516">
        <f t="shared" si="1"/>
        <v>93.04965037422257</v>
      </c>
    </row>
    <row r="16" spans="1:17" ht="15.75">
      <c r="A16" s="813" t="s">
        <v>1075</v>
      </c>
      <c r="B16" s="814"/>
      <c r="C16" s="814"/>
      <c r="D16" s="814"/>
      <c r="E16" s="815"/>
      <c r="F16" s="170">
        <v>89</v>
      </c>
      <c r="G16" s="175">
        <v>99</v>
      </c>
      <c r="H16" s="516">
        <f t="shared" si="0"/>
        <v>111.23595505617978</v>
      </c>
      <c r="J16" s="176" t="s">
        <v>911</v>
      </c>
      <c r="K16" s="169"/>
      <c r="L16" s="169"/>
      <c r="M16" s="169"/>
      <c r="N16" s="173"/>
      <c r="O16" s="174">
        <v>47759</v>
      </c>
      <c r="P16" s="175">
        <v>29798</v>
      </c>
      <c r="Q16" s="516">
        <f t="shared" si="1"/>
        <v>62.392428652191214</v>
      </c>
    </row>
    <row r="17" spans="1:17" ht="15.75">
      <c r="A17" s="440"/>
      <c r="B17" s="438"/>
      <c r="C17" s="438"/>
      <c r="D17" s="438"/>
      <c r="E17" s="439"/>
      <c r="F17" s="170"/>
      <c r="G17" s="175"/>
      <c r="H17" s="516"/>
      <c r="J17" s="176" t="s">
        <v>1033</v>
      </c>
      <c r="K17" s="169"/>
      <c r="L17" s="169"/>
      <c r="M17" s="169"/>
      <c r="N17" s="173"/>
      <c r="O17" s="444">
        <v>17534</v>
      </c>
      <c r="P17" s="175">
        <v>0</v>
      </c>
      <c r="Q17" s="516">
        <f t="shared" si="1"/>
        <v>0</v>
      </c>
    </row>
    <row r="18" spans="1:17" ht="16.5" thickBot="1">
      <c r="A18" s="177"/>
      <c r="B18" s="169"/>
      <c r="C18" s="169"/>
      <c r="D18" s="169"/>
      <c r="E18" s="169"/>
      <c r="F18" s="170"/>
      <c r="G18" s="175"/>
      <c r="H18" s="516"/>
      <c r="J18" s="176"/>
      <c r="K18" s="169"/>
      <c r="L18" s="169"/>
      <c r="M18" s="169"/>
      <c r="N18" s="173"/>
      <c r="O18" s="174"/>
      <c r="P18" s="175"/>
      <c r="Q18" s="516"/>
    </row>
    <row r="19" spans="1:17" ht="16.5" thickBot="1">
      <c r="A19" s="177"/>
      <c r="B19" s="169"/>
      <c r="C19" s="169"/>
      <c r="D19" s="169"/>
      <c r="E19" s="169"/>
      <c r="F19" s="170"/>
      <c r="G19" s="175"/>
      <c r="H19" s="516"/>
      <c r="J19" s="178" t="s">
        <v>724</v>
      </c>
      <c r="K19" s="179"/>
      <c r="L19" s="179"/>
      <c r="M19" s="179"/>
      <c r="N19" s="180"/>
      <c r="O19" s="160">
        <f>O10+O11+O14+O15+O16</f>
        <v>339937</v>
      </c>
      <c r="P19" s="160">
        <f>P10+P11+P14+P15+P16</f>
        <v>287941</v>
      </c>
      <c r="Q19" s="518">
        <f t="shared" si="1"/>
        <v>84.7042246063241</v>
      </c>
    </row>
    <row r="20" spans="1:17" ht="16.5" thickBot="1">
      <c r="A20" s="177"/>
      <c r="B20" s="169"/>
      <c r="C20" s="169"/>
      <c r="D20" s="169"/>
      <c r="E20" s="169"/>
      <c r="F20" s="170"/>
      <c r="G20" s="170"/>
      <c r="H20" s="516"/>
      <c r="J20" s="178" t="s">
        <v>783</v>
      </c>
      <c r="K20" s="179"/>
      <c r="L20" s="179"/>
      <c r="M20" s="179"/>
      <c r="N20" s="180"/>
      <c r="O20" s="182"/>
      <c r="P20" s="181"/>
      <c r="Q20" s="518"/>
    </row>
    <row r="21" spans="1:17" ht="16.5" hidden="1" thickBot="1">
      <c r="A21" s="176"/>
      <c r="B21" s="169"/>
      <c r="C21" s="169"/>
      <c r="D21" s="169"/>
      <c r="E21" s="169"/>
      <c r="F21" s="170"/>
      <c r="G21" s="175"/>
      <c r="H21" s="516"/>
      <c r="J21" s="178" t="s">
        <v>705</v>
      </c>
      <c r="K21" s="179"/>
      <c r="L21" s="179"/>
      <c r="M21" s="179"/>
      <c r="N21" s="180"/>
      <c r="O21" s="182"/>
      <c r="P21" s="181"/>
      <c r="Q21" s="518"/>
    </row>
    <row r="22" spans="1:17" ht="16.5" thickBot="1">
      <c r="A22" s="176"/>
      <c r="B22" s="169"/>
      <c r="C22" s="169"/>
      <c r="D22" s="169"/>
      <c r="E22" s="169"/>
      <c r="F22" s="170">
        <v>0</v>
      </c>
      <c r="G22" s="183"/>
      <c r="H22" s="516"/>
      <c r="J22" s="178" t="s">
        <v>784</v>
      </c>
      <c r="K22" s="179"/>
      <c r="L22" s="179"/>
      <c r="M22" s="179"/>
      <c r="N22" s="180"/>
      <c r="O22" s="182"/>
      <c r="P22" s="181"/>
      <c r="Q22" s="518"/>
    </row>
    <row r="23" spans="1:17" ht="16.5" thickBot="1">
      <c r="A23" s="178" t="s">
        <v>1080</v>
      </c>
      <c r="B23" s="179"/>
      <c r="C23" s="179"/>
      <c r="D23" s="179"/>
      <c r="E23" s="179"/>
      <c r="F23" s="160">
        <f>SUM(F9:F22)</f>
        <v>321915</v>
      </c>
      <c r="G23" s="160">
        <f>SUM(G9:G22)</f>
        <v>321990</v>
      </c>
      <c r="H23" s="518">
        <f t="shared" si="0"/>
        <v>100.02329807557895</v>
      </c>
      <c r="J23" s="176" t="s">
        <v>909</v>
      </c>
      <c r="K23" s="179"/>
      <c r="L23" s="179"/>
      <c r="M23" s="179"/>
      <c r="N23" s="180"/>
      <c r="O23" s="182">
        <v>143329</v>
      </c>
      <c r="P23" s="181">
        <v>131002</v>
      </c>
      <c r="Q23" s="518">
        <f t="shared" si="1"/>
        <v>91.39950742696871</v>
      </c>
    </row>
    <row r="24" spans="1:17" ht="16.5" thickBot="1">
      <c r="A24" s="212" t="s">
        <v>1081</v>
      </c>
      <c r="B24" s="162"/>
      <c r="C24" s="162"/>
      <c r="D24" s="162"/>
      <c r="E24" s="165"/>
      <c r="F24" s="163">
        <v>29840</v>
      </c>
      <c r="G24" s="167">
        <v>29840</v>
      </c>
      <c r="H24" s="516">
        <f t="shared" si="0"/>
        <v>100</v>
      </c>
      <c r="J24" s="185"/>
      <c r="K24" s="186"/>
      <c r="L24" s="186"/>
      <c r="M24" s="186"/>
      <c r="N24" s="187"/>
      <c r="O24" s="188"/>
      <c r="P24" s="181"/>
      <c r="Q24" s="518"/>
    </row>
    <row r="25" spans="1:17" ht="16.5" thickBot="1">
      <c r="A25" s="176" t="s">
        <v>1082</v>
      </c>
      <c r="B25" s="169"/>
      <c r="C25" s="169"/>
      <c r="D25" s="169"/>
      <c r="E25" s="173"/>
      <c r="F25" s="170">
        <v>143329</v>
      </c>
      <c r="G25" s="175">
        <v>131002</v>
      </c>
      <c r="H25" s="516">
        <f t="shared" si="0"/>
        <v>91.39950742696871</v>
      </c>
      <c r="J25" s="185"/>
      <c r="K25" s="186"/>
      <c r="L25" s="186"/>
      <c r="M25" s="186"/>
      <c r="N25" s="187"/>
      <c r="O25" s="188"/>
      <c r="P25" s="181"/>
      <c r="Q25" s="518"/>
    </row>
    <row r="26" spans="1:17" ht="16.5" thickBot="1">
      <c r="A26" s="185" t="s">
        <v>1116</v>
      </c>
      <c r="B26" s="186"/>
      <c r="C26" s="186"/>
      <c r="D26" s="186"/>
      <c r="E26" s="187"/>
      <c r="F26" s="184">
        <v>0</v>
      </c>
      <c r="G26" s="183">
        <v>6463</v>
      </c>
      <c r="H26" s="516"/>
      <c r="J26" s="185"/>
      <c r="K26" s="186"/>
      <c r="L26" s="186"/>
      <c r="M26" s="186"/>
      <c r="N26" s="187"/>
      <c r="O26" s="188"/>
      <c r="P26" s="181"/>
      <c r="Q26" s="518"/>
    </row>
    <row r="27" spans="1:17" ht="16.5" thickBot="1">
      <c r="A27" s="178" t="s">
        <v>1083</v>
      </c>
      <c r="B27" s="179"/>
      <c r="C27" s="179"/>
      <c r="D27" s="179"/>
      <c r="E27" s="180"/>
      <c r="F27" s="160">
        <f>SUM(F23:F26)</f>
        <v>495084</v>
      </c>
      <c r="G27" s="160">
        <f>SUM(G23:G26)</f>
        <v>489295</v>
      </c>
      <c r="H27" s="518">
        <f t="shared" si="0"/>
        <v>98.83070347658175</v>
      </c>
      <c r="J27" s="185" t="s">
        <v>785</v>
      </c>
      <c r="K27" s="186"/>
      <c r="L27" s="186"/>
      <c r="M27" s="186"/>
      <c r="N27" s="187"/>
      <c r="O27" s="160">
        <f>O19+O23</f>
        <v>483266</v>
      </c>
      <c r="P27" s="160">
        <f>P19+P23</f>
        <v>418943</v>
      </c>
      <c r="Q27" s="518">
        <f t="shared" si="1"/>
        <v>86.68993887424317</v>
      </c>
    </row>
    <row r="28" spans="15:16" ht="12.75">
      <c r="O28" s="155"/>
      <c r="P28"/>
    </row>
    <row r="29" ht="15.75" hidden="1">
      <c r="I29" s="189"/>
    </row>
    <row r="30" spans="1:12" ht="15.75">
      <c r="A30" s="189" t="s">
        <v>706</v>
      </c>
      <c r="B30" s="189"/>
      <c r="C30" s="189"/>
      <c r="D30" s="189"/>
      <c r="E30" s="189"/>
      <c r="F30" s="189"/>
      <c r="G30" s="189"/>
      <c r="H30" s="189"/>
      <c r="J30" s="189"/>
      <c r="K30" s="189"/>
      <c r="L30" s="189"/>
    </row>
    <row r="31" spans="1:8" ht="16.5" thickBot="1">
      <c r="A31" s="157" t="s">
        <v>707</v>
      </c>
      <c r="B31" s="157"/>
      <c r="C31" s="157"/>
      <c r="D31" s="157"/>
      <c r="E31" s="157"/>
      <c r="F31" s="190"/>
      <c r="G31" s="157"/>
      <c r="H31" s="190"/>
    </row>
    <row r="32" spans="1:17" ht="16.5" thickBot="1">
      <c r="A32" s="802" t="s">
        <v>699</v>
      </c>
      <c r="B32" s="802"/>
      <c r="C32" s="802"/>
      <c r="D32" s="802"/>
      <c r="E32" s="802"/>
      <c r="F32" s="160" t="s">
        <v>841</v>
      </c>
      <c r="G32" s="216" t="s">
        <v>1093</v>
      </c>
      <c r="H32" s="462" t="s">
        <v>1094</v>
      </c>
      <c r="J32" s="803" t="s">
        <v>699</v>
      </c>
      <c r="K32" s="803"/>
      <c r="L32" s="803"/>
      <c r="M32" s="803"/>
      <c r="N32" s="803"/>
      <c r="O32" s="160" t="s">
        <v>841</v>
      </c>
      <c r="P32" s="216" t="s">
        <v>1093</v>
      </c>
      <c r="Q32" s="462" t="s">
        <v>1094</v>
      </c>
    </row>
    <row r="33" spans="1:17" ht="15.75">
      <c r="A33" s="161" t="s">
        <v>708</v>
      </c>
      <c r="B33" s="169"/>
      <c r="C33" s="169"/>
      <c r="D33" s="169"/>
      <c r="E33" s="173"/>
      <c r="F33" s="167"/>
      <c r="G33" s="167"/>
      <c r="H33" s="167"/>
      <c r="J33" s="168" t="s">
        <v>709</v>
      </c>
      <c r="K33" s="191"/>
      <c r="L33" s="169"/>
      <c r="M33" s="169"/>
      <c r="N33" s="173"/>
      <c r="O33" s="192"/>
      <c r="P33" s="193"/>
      <c r="Q33" s="193"/>
    </row>
    <row r="34" spans="1:17" ht="15.75">
      <c r="A34" s="441" t="s">
        <v>1025</v>
      </c>
      <c r="B34" s="169"/>
      <c r="C34" s="169"/>
      <c r="D34" s="169"/>
      <c r="E34" s="173"/>
      <c r="F34" s="175">
        <v>1200</v>
      </c>
      <c r="G34" s="175">
        <v>700</v>
      </c>
      <c r="H34" s="516">
        <f>G34/F34*100</f>
        <v>58.333333333333336</v>
      </c>
      <c r="J34" s="194"/>
      <c r="K34" s="169"/>
      <c r="L34" s="169"/>
      <c r="M34" s="169"/>
      <c r="N34" s="173"/>
      <c r="O34" s="170"/>
      <c r="P34" s="175"/>
      <c r="Q34" s="175"/>
    </row>
    <row r="35" spans="1:17" ht="15.75">
      <c r="A35" s="177" t="s">
        <v>1077</v>
      </c>
      <c r="B35" s="169"/>
      <c r="C35" s="169"/>
      <c r="D35" s="169"/>
      <c r="E35" s="173"/>
      <c r="F35" s="175">
        <v>234491</v>
      </c>
      <c r="G35" s="175">
        <v>187243</v>
      </c>
      <c r="H35" s="516">
        <f aca="true" t="shared" si="2" ref="H35:H48">G35/F35*100</f>
        <v>79.85082583126858</v>
      </c>
      <c r="J35" s="194" t="s">
        <v>912</v>
      </c>
      <c r="K35" s="169"/>
      <c r="L35" s="169"/>
      <c r="M35" s="169"/>
      <c r="N35" s="173"/>
      <c r="O35" s="170">
        <v>287075</v>
      </c>
      <c r="P35" s="175">
        <v>185248</v>
      </c>
      <c r="Q35" s="516">
        <f>P35/O35*100</f>
        <v>64.52947835931376</v>
      </c>
    </row>
    <row r="36" spans="1:17" ht="15.75">
      <c r="A36" s="176" t="s">
        <v>1078</v>
      </c>
      <c r="B36" s="169"/>
      <c r="C36" s="169"/>
      <c r="D36" s="169"/>
      <c r="E36" s="173"/>
      <c r="F36" s="175">
        <v>1534</v>
      </c>
      <c r="G36" s="175">
        <v>1831</v>
      </c>
      <c r="H36" s="516">
        <f t="shared" si="2"/>
        <v>119.36114732724903</v>
      </c>
      <c r="J36" s="176" t="s">
        <v>913</v>
      </c>
      <c r="K36" s="169"/>
      <c r="L36" s="169"/>
      <c r="M36" s="169"/>
      <c r="N36" s="173"/>
      <c r="O36" s="170">
        <v>4301</v>
      </c>
      <c r="P36" s="175">
        <v>1720</v>
      </c>
      <c r="Q36" s="516">
        <f aca="true" t="shared" si="3" ref="Q36:Q48">P36/O36*100</f>
        <v>39.99069983724715</v>
      </c>
    </row>
    <row r="37" spans="1:17" ht="33" customHeight="1">
      <c r="A37" s="805" t="s">
        <v>1079</v>
      </c>
      <c r="B37" s="811"/>
      <c r="C37" s="811"/>
      <c r="D37" s="811"/>
      <c r="E37" s="807"/>
      <c r="F37" s="175">
        <v>19634</v>
      </c>
      <c r="G37" s="195">
        <v>8309</v>
      </c>
      <c r="H37" s="516">
        <f t="shared" si="2"/>
        <v>42.3194458592238</v>
      </c>
      <c r="J37" s="176" t="s">
        <v>914</v>
      </c>
      <c r="K37" s="169"/>
      <c r="L37" s="169"/>
      <c r="M37" s="169"/>
      <c r="N37" s="173"/>
      <c r="O37" s="170">
        <v>10895</v>
      </c>
      <c r="P37" s="175">
        <v>6985</v>
      </c>
      <c r="Q37" s="516">
        <f t="shared" si="3"/>
        <v>64.11197797154658</v>
      </c>
    </row>
    <row r="38" spans="1:17" ht="16.5" hidden="1" thickBot="1">
      <c r="A38" s="176"/>
      <c r="B38" s="169"/>
      <c r="C38" s="169"/>
      <c r="D38" s="169"/>
      <c r="E38" s="173"/>
      <c r="F38" s="175"/>
      <c r="G38" s="175"/>
      <c r="H38" s="516" t="e">
        <f t="shared" si="2"/>
        <v>#DIV/0!</v>
      </c>
      <c r="J38" s="176"/>
      <c r="K38" s="169"/>
      <c r="L38" s="169"/>
      <c r="M38" s="169"/>
      <c r="N38" s="169"/>
      <c r="O38" s="170"/>
      <c r="P38" s="175"/>
      <c r="Q38" s="516" t="e">
        <f t="shared" si="3"/>
        <v>#DIV/0!</v>
      </c>
    </row>
    <row r="39" spans="1:17" ht="16.5" hidden="1" thickBot="1">
      <c r="A39" s="177"/>
      <c r="B39" s="219"/>
      <c r="C39" s="219"/>
      <c r="D39" s="219"/>
      <c r="E39" s="220"/>
      <c r="F39" s="211"/>
      <c r="G39" s="175"/>
      <c r="H39" s="516" t="e">
        <f t="shared" si="2"/>
        <v>#DIV/0!</v>
      </c>
      <c r="J39" s="176"/>
      <c r="K39" s="169"/>
      <c r="L39" s="169"/>
      <c r="M39" s="169"/>
      <c r="N39" s="173"/>
      <c r="O39" s="170"/>
      <c r="P39" s="183"/>
      <c r="Q39" s="516" t="e">
        <f t="shared" si="3"/>
        <v>#DIV/0!</v>
      </c>
    </row>
    <row r="40" spans="1:17" ht="16.5" hidden="1" thickBot="1">
      <c r="A40" s="177"/>
      <c r="B40" s="219"/>
      <c r="C40" s="219"/>
      <c r="D40" s="219"/>
      <c r="E40" s="220"/>
      <c r="F40" s="211"/>
      <c r="G40" s="175"/>
      <c r="H40" s="516" t="e">
        <f t="shared" si="2"/>
        <v>#DIV/0!</v>
      </c>
      <c r="J40" s="178" t="s">
        <v>710</v>
      </c>
      <c r="K40" s="179"/>
      <c r="L40" s="179"/>
      <c r="M40" s="179"/>
      <c r="N40" s="180"/>
      <c r="O40" s="184"/>
      <c r="P40" s="160"/>
      <c r="Q40" s="516" t="e">
        <f t="shared" si="3"/>
        <v>#DIV/0!</v>
      </c>
    </row>
    <row r="41" spans="1:17" ht="16.5" hidden="1" thickBot="1">
      <c r="A41" s="177"/>
      <c r="B41" s="219"/>
      <c r="C41" s="219"/>
      <c r="D41" s="219"/>
      <c r="E41" s="220"/>
      <c r="F41" s="211"/>
      <c r="G41" s="175"/>
      <c r="H41" s="516" t="e">
        <f t="shared" si="2"/>
        <v>#DIV/0!</v>
      </c>
      <c r="J41" s="212" t="s">
        <v>705</v>
      </c>
      <c r="K41" s="162"/>
      <c r="L41" s="162"/>
      <c r="M41" s="162"/>
      <c r="N41" s="162"/>
      <c r="O41" s="163"/>
      <c r="P41" s="163"/>
      <c r="Q41" s="516" t="e">
        <f t="shared" si="3"/>
        <v>#DIV/0!</v>
      </c>
    </row>
    <row r="42" spans="1:17" ht="16.5" thickBot="1">
      <c r="A42" s="255"/>
      <c r="B42" s="256"/>
      <c r="C42" s="256"/>
      <c r="D42" s="256"/>
      <c r="E42" s="257"/>
      <c r="F42" s="258"/>
      <c r="G42" s="183"/>
      <c r="H42" s="516"/>
      <c r="J42" s="254"/>
      <c r="K42" s="169"/>
      <c r="L42" s="169"/>
      <c r="M42" s="169"/>
      <c r="N42" s="173"/>
      <c r="O42" s="170"/>
      <c r="P42" s="184"/>
      <c r="Q42" s="516"/>
    </row>
    <row r="43" spans="1:17" ht="16.5" thickBot="1">
      <c r="A43" s="178" t="s">
        <v>1084</v>
      </c>
      <c r="B43" s="179"/>
      <c r="C43" s="179"/>
      <c r="D43" s="179"/>
      <c r="E43" s="180"/>
      <c r="F43" s="160">
        <f>F34+F35+F36+F37</f>
        <v>256859</v>
      </c>
      <c r="G43" s="160">
        <f>G34+G35+G36+G37</f>
        <v>198083</v>
      </c>
      <c r="H43" s="518">
        <f t="shared" si="2"/>
        <v>77.11740682631327</v>
      </c>
      <c r="J43" s="407" t="s">
        <v>915</v>
      </c>
      <c r="K43" s="408"/>
      <c r="L43" s="408"/>
      <c r="M43" s="408"/>
      <c r="N43" s="408"/>
      <c r="O43" s="160">
        <f>O35+O36+O37</f>
        <v>302271</v>
      </c>
      <c r="P43" s="160">
        <f>P35+P36+P37</f>
        <v>193953</v>
      </c>
      <c r="Q43" s="518">
        <f t="shared" si="3"/>
        <v>64.1652689143186</v>
      </c>
    </row>
    <row r="44" spans="1:17" ht="15.75">
      <c r="A44" s="212" t="s">
        <v>1085</v>
      </c>
      <c r="B44" s="162"/>
      <c r="C44" s="162"/>
      <c r="D44" s="162"/>
      <c r="E44" s="165"/>
      <c r="F44" s="411">
        <v>10251</v>
      </c>
      <c r="G44" s="167">
        <v>10251</v>
      </c>
      <c r="H44" s="516">
        <f t="shared" si="2"/>
        <v>100</v>
      </c>
      <c r="J44" s="808" t="s">
        <v>985</v>
      </c>
      <c r="K44" s="809"/>
      <c r="L44" s="809"/>
      <c r="M44" s="809"/>
      <c r="N44" s="810"/>
      <c r="O44" s="215">
        <v>2220</v>
      </c>
      <c r="P44" s="192">
        <v>1544</v>
      </c>
      <c r="Q44" s="516">
        <f t="shared" si="3"/>
        <v>69.54954954954955</v>
      </c>
    </row>
    <row r="45" spans="1:17" ht="31.5" customHeight="1">
      <c r="A45" s="805" t="s">
        <v>1117</v>
      </c>
      <c r="B45" s="806"/>
      <c r="C45" s="806"/>
      <c r="D45" s="806"/>
      <c r="E45" s="807"/>
      <c r="F45" s="403">
        <v>25663</v>
      </c>
      <c r="G45" s="175">
        <v>6676</v>
      </c>
      <c r="H45" s="516">
        <f t="shared" si="2"/>
        <v>26.01410591123407</v>
      </c>
      <c r="J45" s="798" t="s">
        <v>986</v>
      </c>
      <c r="K45" s="799"/>
      <c r="L45" s="799"/>
      <c r="M45" s="799"/>
      <c r="N45" s="214"/>
      <c r="O45" s="215">
        <v>22705</v>
      </c>
      <c r="P45" s="215">
        <v>1073</v>
      </c>
      <c r="Q45" s="516">
        <f t="shared" si="3"/>
        <v>4.725831314688395</v>
      </c>
    </row>
    <row r="46" spans="1:17" ht="19.5" customHeight="1" thickBot="1">
      <c r="A46" s="404" t="s">
        <v>1082</v>
      </c>
      <c r="B46" s="405"/>
      <c r="C46" s="405"/>
      <c r="D46" s="406"/>
      <c r="E46" s="402"/>
      <c r="F46" s="213">
        <v>22705</v>
      </c>
      <c r="G46" s="183">
        <v>1073</v>
      </c>
      <c r="H46" s="516">
        <f t="shared" si="2"/>
        <v>4.725831314688395</v>
      </c>
      <c r="J46" s="796" t="s">
        <v>1026</v>
      </c>
      <c r="K46" s="797"/>
      <c r="L46" s="797"/>
      <c r="M46" s="385"/>
      <c r="N46" s="196"/>
      <c r="O46" s="197">
        <v>100</v>
      </c>
      <c r="P46" s="197">
        <v>0</v>
      </c>
      <c r="Q46" s="516">
        <f t="shared" si="3"/>
        <v>0</v>
      </c>
    </row>
    <row r="47" spans="1:17" ht="16.5" thickBot="1">
      <c r="A47" s="198" t="s">
        <v>1086</v>
      </c>
      <c r="B47" s="179"/>
      <c r="C47" s="179"/>
      <c r="D47" s="179"/>
      <c r="E47" s="180"/>
      <c r="F47" s="160">
        <f>F45+F46+F44+F43</f>
        <v>315478</v>
      </c>
      <c r="G47" s="160">
        <f>G45+G46+G44+G43</f>
        <v>216083</v>
      </c>
      <c r="H47" s="518">
        <f t="shared" si="2"/>
        <v>68.49384109193034</v>
      </c>
      <c r="J47" s="198" t="s">
        <v>1087</v>
      </c>
      <c r="K47" s="179"/>
      <c r="L47" s="179"/>
      <c r="M47" s="179"/>
      <c r="N47" s="179"/>
      <c r="O47" s="160">
        <f>O43+O44+O45+O46</f>
        <v>327296</v>
      </c>
      <c r="P47" s="160">
        <f>P43+P44+P45+P46</f>
        <v>196570</v>
      </c>
      <c r="Q47" s="518">
        <f t="shared" si="3"/>
        <v>60.058784708642946</v>
      </c>
    </row>
    <row r="48" spans="1:17" ht="16.5" thickBot="1">
      <c r="A48" s="178" t="s">
        <v>723</v>
      </c>
      <c r="B48" s="179"/>
      <c r="C48" s="179"/>
      <c r="D48" s="179"/>
      <c r="E48" s="180" t="s">
        <v>660</v>
      </c>
      <c r="F48" s="160">
        <f>SUM(F27,F47)</f>
        <v>810562</v>
      </c>
      <c r="G48" s="160">
        <f>SUM(G27,G47)</f>
        <v>705378</v>
      </c>
      <c r="H48" s="518">
        <f t="shared" si="2"/>
        <v>87.02332455752922</v>
      </c>
      <c r="J48" s="185" t="s">
        <v>722</v>
      </c>
      <c r="K48" s="186"/>
      <c r="L48" s="186"/>
      <c r="M48" s="186"/>
      <c r="N48" s="186"/>
      <c r="O48" s="184">
        <f>O47+O27</f>
        <v>810562</v>
      </c>
      <c r="P48" s="184">
        <f>P47+P27</f>
        <v>615513</v>
      </c>
      <c r="Q48" s="518">
        <f t="shared" si="3"/>
        <v>75.93657240285135</v>
      </c>
    </row>
    <row r="72" ht="12.75" customHeight="1"/>
    <row r="73" ht="13.5" customHeight="1"/>
  </sheetData>
  <sheetProtection selectLockedCells="1" selectUnlockedCells="1"/>
  <mergeCells count="17">
    <mergeCell ref="A16:E16"/>
    <mergeCell ref="A37:E37"/>
    <mergeCell ref="A1:Q1"/>
    <mergeCell ref="N2:Q2"/>
    <mergeCell ref="P4:Q4"/>
    <mergeCell ref="A6:E6"/>
    <mergeCell ref="J6:N6"/>
    <mergeCell ref="J46:L46"/>
    <mergeCell ref="J45:M45"/>
    <mergeCell ref="A10:E11"/>
    <mergeCell ref="J11:N11"/>
    <mergeCell ref="A32:E32"/>
    <mergeCell ref="J32:N32"/>
    <mergeCell ref="F10:F11"/>
    <mergeCell ref="A45:E45"/>
    <mergeCell ref="J44:N44"/>
    <mergeCell ref="A12:E13"/>
  </mergeCells>
  <printOptions horizontalCentered="1" verticalCentered="1"/>
  <pageMargins left="0.7875" right="0.7875" top="0.5694444444444444" bottom="0.5118055555555555" header="0.5118055555555555" footer="0.5118055555555555"/>
  <pageSetup horizontalDpi="300" verticalDpi="300" orientation="landscape" paperSize="9" scale="68" r:id="rId1"/>
  <headerFooter alignWithMargins="0">
    <oddHeader>&amp;RA 7/2015.(IV.30.) önkormányzati rendelet 7.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6.625" style="0" customWidth="1"/>
    <col min="2" max="2" width="11.875" style="0" customWidth="1"/>
    <col min="3" max="3" width="11.75390625" style="0" customWidth="1"/>
    <col min="4" max="4" width="12.375" style="0" customWidth="1"/>
    <col min="5" max="5" width="12.875" style="0" customWidth="1"/>
    <col min="6" max="6" width="10.375" style="0" customWidth="1"/>
  </cols>
  <sheetData>
    <row r="1" spans="1:6" ht="43.5" customHeight="1">
      <c r="A1" s="821" t="s">
        <v>988</v>
      </c>
      <c r="B1" s="821"/>
      <c r="C1" s="822"/>
      <c r="D1" s="822"/>
      <c r="E1" s="822"/>
      <c r="F1" s="822"/>
    </row>
    <row r="2" spans="1:6" ht="21" customHeight="1">
      <c r="A2" s="259"/>
      <c r="F2" s="209" t="s">
        <v>602</v>
      </c>
    </row>
    <row r="3" spans="1:6" ht="33.75">
      <c r="A3" s="267" t="s">
        <v>699</v>
      </c>
      <c r="B3" s="260" t="s">
        <v>843</v>
      </c>
      <c r="C3" s="448" t="s">
        <v>1035</v>
      </c>
      <c r="D3" s="448" t="s">
        <v>1047</v>
      </c>
      <c r="E3" s="448" t="s">
        <v>1091</v>
      </c>
      <c r="F3" s="262" t="s">
        <v>1104</v>
      </c>
    </row>
    <row r="4" spans="1:6" ht="36.75" customHeight="1">
      <c r="A4" s="412" t="s">
        <v>990</v>
      </c>
      <c r="B4" s="261"/>
      <c r="C4" s="447"/>
      <c r="D4" s="447"/>
      <c r="E4" s="447"/>
      <c r="F4" s="260"/>
    </row>
    <row r="5" spans="1:6" ht="12.75">
      <c r="A5" s="261" t="s">
        <v>991</v>
      </c>
      <c r="B5" s="263">
        <v>15061</v>
      </c>
      <c r="C5" s="263">
        <f>C6+C7+C8</f>
        <v>15061</v>
      </c>
      <c r="D5" s="263">
        <f>D6+D7+D8</f>
        <v>15061</v>
      </c>
      <c r="E5" s="263">
        <f>E6+E7+E8</f>
        <v>15061</v>
      </c>
      <c r="F5" s="263">
        <f>F6+F7+F8</f>
        <v>14288</v>
      </c>
    </row>
    <row r="6" spans="1:6" ht="12.75">
      <c r="A6" s="262" t="s">
        <v>1027</v>
      </c>
      <c r="B6" s="263">
        <v>11859</v>
      </c>
      <c r="C6" s="263">
        <v>11859</v>
      </c>
      <c r="D6" s="263">
        <v>11859</v>
      </c>
      <c r="E6" s="263">
        <v>11859</v>
      </c>
      <c r="F6" s="522">
        <v>5683</v>
      </c>
    </row>
    <row r="7" spans="1:6" ht="12.75">
      <c r="A7" s="262" t="s">
        <v>1028</v>
      </c>
      <c r="B7" s="442">
        <v>0</v>
      </c>
      <c r="C7" s="263">
        <v>1500</v>
      </c>
      <c r="D7" s="263">
        <v>1500</v>
      </c>
      <c r="E7" s="263">
        <v>1500</v>
      </c>
      <c r="F7" s="522">
        <v>6903</v>
      </c>
    </row>
    <row r="8" spans="1:6" ht="12.75">
      <c r="A8" s="265" t="s">
        <v>771</v>
      </c>
      <c r="B8" s="266">
        <v>3202</v>
      </c>
      <c r="C8" s="266">
        <v>1702</v>
      </c>
      <c r="D8" s="266">
        <v>1702</v>
      </c>
      <c r="E8" s="266">
        <v>1702</v>
      </c>
      <c r="F8" s="523">
        <v>1702</v>
      </c>
    </row>
    <row r="9" spans="1:6" ht="12.75">
      <c r="A9" s="260" t="s">
        <v>989</v>
      </c>
      <c r="B9" s="263"/>
      <c r="C9" s="263"/>
      <c r="D9" s="263"/>
      <c r="E9" s="263"/>
      <c r="F9" s="260"/>
    </row>
    <row r="10" spans="1:6" ht="12.75">
      <c r="A10" s="267"/>
      <c r="B10" s="268"/>
      <c r="C10" s="426"/>
      <c r="D10" s="426"/>
      <c r="E10" s="426"/>
      <c r="F10" s="260"/>
    </row>
    <row r="11" spans="1:6" ht="28.5" customHeight="1">
      <c r="A11" s="819" t="s">
        <v>1029</v>
      </c>
      <c r="B11" s="820"/>
      <c r="C11" s="426"/>
      <c r="D11" s="426"/>
      <c r="E11" s="426"/>
      <c r="F11" s="260"/>
    </row>
    <row r="12" spans="1:7" ht="12.75">
      <c r="A12" s="261" t="s">
        <v>991</v>
      </c>
      <c r="B12" s="442">
        <v>0</v>
      </c>
      <c r="C12" s="268">
        <f>C13+C15</f>
        <v>239608</v>
      </c>
      <c r="D12" s="268">
        <f>D13+D15</f>
        <v>239608</v>
      </c>
      <c r="E12" s="268">
        <f>E13+E15</f>
        <v>239608</v>
      </c>
      <c r="F12" s="263">
        <f>F13+F15+F14</f>
        <v>171698</v>
      </c>
      <c r="G12" s="519"/>
    </row>
    <row r="13" spans="1:7" ht="12.75">
      <c r="A13" s="262" t="s">
        <v>1030</v>
      </c>
      <c r="B13" s="442">
        <v>0</v>
      </c>
      <c r="C13" s="268">
        <v>215647</v>
      </c>
      <c r="D13" s="268">
        <v>215647</v>
      </c>
      <c r="E13" s="268">
        <v>215647</v>
      </c>
      <c r="F13" s="522">
        <v>174575</v>
      </c>
      <c r="G13" s="520"/>
    </row>
    <row r="14" spans="1:7" ht="12.75">
      <c r="A14" s="262" t="s">
        <v>1118</v>
      </c>
      <c r="B14" s="442">
        <v>0</v>
      </c>
      <c r="C14" s="442">
        <v>0</v>
      </c>
      <c r="D14" s="442">
        <v>0</v>
      </c>
      <c r="E14" s="442">
        <v>0</v>
      </c>
      <c r="F14" s="522">
        <v>-7851</v>
      </c>
      <c r="G14" s="521"/>
    </row>
    <row r="15" spans="1:7" ht="12.75">
      <c r="A15" s="265" t="s">
        <v>770</v>
      </c>
      <c r="B15" s="443">
        <v>0</v>
      </c>
      <c r="C15" s="268">
        <v>23961</v>
      </c>
      <c r="D15" s="268">
        <v>23961</v>
      </c>
      <c r="E15" s="268">
        <v>23961</v>
      </c>
      <c r="F15" s="522">
        <v>4974</v>
      </c>
      <c r="G15" s="520"/>
    </row>
    <row r="16" spans="1:6" ht="12.75">
      <c r="A16" s="260" t="s">
        <v>603</v>
      </c>
      <c r="B16" s="263"/>
      <c r="C16" s="426"/>
      <c r="D16" s="426"/>
      <c r="E16" s="426"/>
      <c r="F16" s="260"/>
    </row>
    <row r="17" spans="1:6" ht="12.75">
      <c r="A17" s="260"/>
      <c r="B17" s="263"/>
      <c r="C17" s="426"/>
      <c r="D17" s="426"/>
      <c r="E17" s="426"/>
      <c r="F17" s="260"/>
    </row>
    <row r="18" spans="1:6" ht="15" customHeight="1">
      <c r="A18" s="333" t="s">
        <v>1031</v>
      </c>
      <c r="B18" s="260"/>
      <c r="C18" s="426"/>
      <c r="D18" s="426"/>
      <c r="E18" s="426"/>
      <c r="F18" s="260"/>
    </row>
    <row r="19" spans="1:6" ht="12.75">
      <c r="A19" s="333" t="s">
        <v>992</v>
      </c>
      <c r="B19" s="263">
        <f aca="true" t="shared" si="0" ref="B19:D20">B5+B12</f>
        <v>15061</v>
      </c>
      <c r="C19" s="263">
        <f t="shared" si="0"/>
        <v>254669</v>
      </c>
      <c r="D19" s="263">
        <f t="shared" si="0"/>
        <v>254669</v>
      </c>
      <c r="E19" s="263">
        <f>E5+E12</f>
        <v>254669</v>
      </c>
      <c r="F19" s="263">
        <f>F5+F12</f>
        <v>185986</v>
      </c>
    </row>
    <row r="20" spans="1:6" ht="12.75">
      <c r="A20" s="333" t="s">
        <v>1032</v>
      </c>
      <c r="B20" s="263">
        <f t="shared" si="0"/>
        <v>11859</v>
      </c>
      <c r="C20" s="263">
        <f t="shared" si="0"/>
        <v>227506</v>
      </c>
      <c r="D20" s="263">
        <f t="shared" si="0"/>
        <v>227506</v>
      </c>
      <c r="E20" s="263">
        <f>E6+E13</f>
        <v>227506</v>
      </c>
      <c r="F20" s="263">
        <f>F6+F13</f>
        <v>180258</v>
      </c>
    </row>
    <row r="21" spans="1:6" ht="12.75">
      <c r="A21" s="262" t="s">
        <v>1028</v>
      </c>
      <c r="B21" s="442">
        <f>B7</f>
        <v>0</v>
      </c>
      <c r="C21" s="263">
        <f>C7</f>
        <v>1500</v>
      </c>
      <c r="D21" s="263">
        <f>D7</f>
        <v>1500</v>
      </c>
      <c r="E21" s="263">
        <f>E7</f>
        <v>1500</v>
      </c>
      <c r="F21" s="263">
        <f>F7+F14</f>
        <v>-948</v>
      </c>
    </row>
    <row r="22" spans="1:8" ht="12.75">
      <c r="A22" s="265" t="s">
        <v>770</v>
      </c>
      <c r="B22" s="266">
        <f>B8+B15</f>
        <v>3202</v>
      </c>
      <c r="C22" s="266">
        <f>C8+C15</f>
        <v>25663</v>
      </c>
      <c r="D22" s="266">
        <f>D8+D15</f>
        <v>25663</v>
      </c>
      <c r="E22" s="266">
        <f>E8+E15</f>
        <v>25663</v>
      </c>
      <c r="F22" s="266">
        <f>F8+F15</f>
        <v>6676</v>
      </c>
      <c r="H22" s="409">
        <f>F20+F21+F22</f>
        <v>185986</v>
      </c>
    </row>
    <row r="23" spans="1:6" ht="12.75">
      <c r="A23" s="260"/>
      <c r="B23" s="260"/>
      <c r="C23" s="426"/>
      <c r="D23" s="426"/>
      <c r="E23" s="426"/>
      <c r="F23" s="260"/>
    </row>
    <row r="24" spans="1:6" ht="12.75">
      <c r="A24" s="260"/>
      <c r="B24" s="263"/>
      <c r="C24" s="426"/>
      <c r="D24" s="426"/>
      <c r="E24" s="426"/>
      <c r="F24" s="260"/>
    </row>
    <row r="25" spans="1:6" ht="12.75">
      <c r="A25" s="267"/>
      <c r="B25" s="268"/>
      <c r="C25" s="426"/>
      <c r="D25" s="426"/>
      <c r="E25" s="426"/>
      <c r="F25" s="260"/>
    </row>
    <row r="26" spans="1:6" ht="23.25" customHeight="1">
      <c r="A26" s="412"/>
      <c r="B26" s="261"/>
      <c r="C26" s="261"/>
      <c r="D26" s="261"/>
      <c r="E26" s="261"/>
      <c r="F26" s="260"/>
    </row>
    <row r="27" spans="1:6" ht="12.75">
      <c r="A27" s="261"/>
      <c r="B27" s="263"/>
      <c r="C27" s="263"/>
      <c r="D27" s="263"/>
      <c r="E27" s="263"/>
      <c r="F27" s="260"/>
    </row>
    <row r="28" spans="1:6" ht="12.75">
      <c r="A28" s="260"/>
      <c r="B28" s="263"/>
      <c r="C28" s="263"/>
      <c r="D28" s="263"/>
      <c r="E28" s="263"/>
      <c r="F28" s="260"/>
    </row>
    <row r="29" spans="1:6" ht="12.75">
      <c r="A29" s="264"/>
      <c r="B29" s="210"/>
      <c r="C29" s="210"/>
      <c r="D29" s="210"/>
      <c r="E29" s="210"/>
      <c r="F29" s="260"/>
    </row>
  </sheetData>
  <sheetProtection/>
  <mergeCells count="2">
    <mergeCell ref="A11:B11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&amp;RA 7/2015.(IV.30.) önkormányzati rendelet 8.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7" sqref="A7"/>
    </sheetView>
  </sheetViews>
  <sheetFormatPr defaultColWidth="9.00390625" defaultRowHeight="12.75"/>
  <cols>
    <col min="1" max="16384" width="9.125" style="694" customWidth="1"/>
  </cols>
  <sheetData>
    <row r="1" ht="12.75">
      <c r="A1" s="693"/>
    </row>
    <row r="2" ht="15.75">
      <c r="E2" s="695" t="s">
        <v>707</v>
      </c>
    </row>
    <row r="3" ht="15.75">
      <c r="A3" s="696"/>
    </row>
    <row r="4" ht="12.75">
      <c r="A4" s="697"/>
    </row>
    <row r="5" ht="15.75">
      <c r="A5" s="698" t="s">
        <v>587</v>
      </c>
    </row>
    <row r="6" ht="15.75">
      <c r="A6" s="698" t="s">
        <v>604</v>
      </c>
    </row>
    <row r="7" ht="15.75">
      <c r="A7" s="696"/>
    </row>
    <row r="8" ht="15.75">
      <c r="A8" s="696"/>
    </row>
    <row r="9" spans="1:7" ht="56.25" customHeight="1">
      <c r="A9" s="823" t="s">
        <v>599</v>
      </c>
      <c r="B9" s="824"/>
      <c r="C9" s="824"/>
      <c r="D9" s="824"/>
      <c r="E9" s="824"/>
      <c r="F9" s="824"/>
      <c r="G9" s="824"/>
    </row>
    <row r="10" ht="15">
      <c r="A10" s="699"/>
    </row>
    <row r="11" spans="1:7" ht="13.5">
      <c r="A11" s="823" t="s">
        <v>588</v>
      </c>
      <c r="B11" s="824"/>
      <c r="C11" s="824"/>
      <c r="D11" s="824"/>
      <c r="E11" s="824"/>
      <c r="F11" s="824"/>
      <c r="G11" s="824"/>
    </row>
    <row r="12" ht="15.75">
      <c r="A12" s="696" t="s">
        <v>589</v>
      </c>
    </row>
    <row r="13" ht="15.75">
      <c r="A13" s="696" t="s">
        <v>590</v>
      </c>
    </row>
    <row r="14" ht="15.75">
      <c r="A14" s="696" t="s">
        <v>591</v>
      </c>
    </row>
    <row r="15" ht="15.75">
      <c r="A15" s="696" t="s">
        <v>592</v>
      </c>
    </row>
    <row r="16" ht="15.75">
      <c r="A16" s="696" t="s">
        <v>593</v>
      </c>
    </row>
    <row r="17" ht="15.75">
      <c r="A17" s="696"/>
    </row>
    <row r="18" spans="1:7" ht="13.5">
      <c r="A18" s="823" t="s">
        <v>594</v>
      </c>
      <c r="B18" s="824"/>
      <c r="C18" s="824"/>
      <c r="D18" s="824"/>
      <c r="E18" s="824"/>
      <c r="F18" s="824"/>
      <c r="G18" s="824"/>
    </row>
    <row r="19" ht="15.75">
      <c r="A19" s="696" t="s">
        <v>589</v>
      </c>
    </row>
    <row r="20" ht="15.75">
      <c r="A20" s="696" t="s">
        <v>595</v>
      </c>
    </row>
    <row r="21" ht="15.75">
      <c r="A21" s="696" t="s">
        <v>596</v>
      </c>
    </row>
    <row r="22" ht="15.75">
      <c r="A22" s="696" t="s">
        <v>597</v>
      </c>
    </row>
    <row r="23" ht="15.75">
      <c r="A23" s="696" t="s">
        <v>598</v>
      </c>
    </row>
    <row r="24" ht="15.75">
      <c r="A24" s="696"/>
    </row>
    <row r="25" ht="15.75">
      <c r="A25" s="696"/>
    </row>
    <row r="26" ht="15.75">
      <c r="A26" s="696"/>
    </row>
    <row r="27" ht="15.75">
      <c r="A27" s="696"/>
    </row>
  </sheetData>
  <mergeCells count="3">
    <mergeCell ref="A18:G18"/>
    <mergeCell ref="A11:G11"/>
    <mergeCell ref="A9:G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&amp;RA 7/2015.(IV.30.) önkormányzati rendelet 9.melléklete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Tanács Gábor</cp:lastModifiedBy>
  <cp:lastPrinted>2015-04-23T06:46:36Z</cp:lastPrinted>
  <dcterms:created xsi:type="dcterms:W3CDTF">2012-12-10T07:21:58Z</dcterms:created>
  <dcterms:modified xsi:type="dcterms:W3CDTF">2015-05-04T11:37:07Z</dcterms:modified>
  <cp:category/>
  <cp:version/>
  <cp:contentType/>
  <cp:contentStatus/>
</cp:coreProperties>
</file>