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506" windowWidth="19320" windowHeight="11010" tabRatio="727" firstSheet="31" activeTab="31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3.sz.mell.  " sheetId="8" r:id="rId8"/>
    <sheet name="4.sz.mell." sheetId="9" r:id="rId9"/>
    <sheet name="5.sz.mell." sheetId="10" r:id="rId10"/>
    <sheet name="6.sz.mell." sheetId="11" r:id="rId11"/>
    <sheet name="7.sz.mell." sheetId="12" r:id="rId12"/>
    <sheet name="8. sz. mell. " sheetId="13" r:id="rId13"/>
    <sheet name="9.1. sz. mell" sheetId="14" r:id="rId14"/>
    <sheet name="9.1.1. sz. mell " sheetId="15" r:id="rId15"/>
    <sheet name="9.1.2. sz .mell " sheetId="16" r:id="rId16"/>
    <sheet name="9.1.3. sz. mell  " sheetId="17" r:id="rId17"/>
    <sheet name="9.2. sz. mell" sheetId="18" r:id="rId18"/>
    <sheet name="9.2.1. sz. mell" sheetId="19" r:id="rId19"/>
    <sheet name="9.2.2. sz.  mell" sheetId="20" r:id="rId20"/>
    <sheet name="9.2.3. sz. mell" sheetId="21" r:id="rId21"/>
    <sheet name="9.3. sz. mell" sheetId="22" r:id="rId22"/>
    <sheet name="9.3.1. sz. mell" sheetId="23" r:id="rId23"/>
    <sheet name="9.3.2. sz. mell" sheetId="24" r:id="rId24"/>
    <sheet name="9.3.3. sz. mell" sheetId="25" r:id="rId25"/>
    <sheet name="9.4.sz.mell." sheetId="26" r:id="rId26"/>
    <sheet name="9.4.1.sz.mell." sheetId="27" r:id="rId27"/>
    <sheet name="9.4.2.sz.mell." sheetId="28" r:id="rId28"/>
    <sheet name="9.4.3.sz.mell." sheetId="29" r:id="rId29"/>
    <sheet name="10.sz.mell" sheetId="30" r:id="rId30"/>
    <sheet name="1. sz tájékoztató t." sheetId="31" r:id="rId31"/>
    <sheet name="2. sz tájékoztató t" sheetId="32" r:id="rId32"/>
    <sheet name="3. sz tájékoztató t." sheetId="33" r:id="rId33"/>
    <sheet name="4.sz tájékoztató t." sheetId="34" r:id="rId34"/>
    <sheet name="5.sz tájékoztató t." sheetId="35" r:id="rId35"/>
    <sheet name="6.sz tájékoztató t." sheetId="36" r:id="rId36"/>
    <sheet name="7. sz tájékoztató" sheetId="37" r:id="rId37"/>
    <sheet name="8. sz. táblázat" sheetId="38" r:id="rId38"/>
    <sheet name="9. sz. táblázat" sheetId="39" r:id="rId39"/>
  </sheets>
  <externalReferences>
    <externalReference r:id="rId42"/>
  </externalReferences>
  <definedNames>
    <definedName name="_xlnm.Print_Titles" localSheetId="13">'9.1. sz. mell'!$1:$6</definedName>
    <definedName name="_xlnm.Print_Titles" localSheetId="14">'9.1.1. sz. mell '!$1:$6</definedName>
    <definedName name="_xlnm.Print_Titles" localSheetId="15">'9.1.2. sz .mell '!$1:$6</definedName>
    <definedName name="_xlnm.Print_Titles" localSheetId="16">'9.1.3. sz. mell  '!$1:$6</definedName>
    <definedName name="_xlnm.Print_Titles" localSheetId="17">'9.2. sz. mell'!$1:$6</definedName>
    <definedName name="_xlnm.Print_Titles" localSheetId="18">'9.2.1. sz. mell'!$1:$6</definedName>
    <definedName name="_xlnm.Print_Titles" localSheetId="19">'9.2.2. sz.  mell'!$1:$6</definedName>
    <definedName name="_xlnm.Print_Titles" localSheetId="20">'9.2.3. sz. mell'!$1:$6</definedName>
    <definedName name="_xlnm.Print_Titles" localSheetId="21">'9.3. sz. mell'!$1:$6</definedName>
    <definedName name="_xlnm.Print_Titles" localSheetId="22">'9.3.1. sz. mell'!$1:$6</definedName>
    <definedName name="_xlnm.Print_Titles" localSheetId="23">'9.3.2. sz. mell'!$1:$6</definedName>
    <definedName name="_xlnm.Print_Titles" localSheetId="24">'9.3.3. sz. mell'!$1:$6</definedName>
    <definedName name="_xlnm.Print_Area" localSheetId="30">'1. sz tájékoztató t.'!$A$1:$E$149</definedName>
    <definedName name="_xlnm.Print_Area" localSheetId="1">'1.1.sz.mell.'!$A$1:$F$160</definedName>
    <definedName name="_xlnm.Print_Area" localSheetId="2">'1.2.sz.mell.'!$A$1:$F$160</definedName>
    <definedName name="_xlnm.Print_Area" localSheetId="3">'1.3.sz.mell.'!$A$1:$F$151</definedName>
    <definedName name="_xlnm.Print_Area" localSheetId="4">'1.4.sz.mell.'!$A$1:$F$153</definedName>
    <definedName name="_xlnm.Print_Area" localSheetId="14">'9.1.1. sz. mell '!$A$1:$G$159</definedName>
  </definedNames>
  <calcPr fullCalcOnLoad="1"/>
</workbook>
</file>

<file path=xl/sharedStrings.xml><?xml version="1.0" encoding="utf-8"?>
<sst xmlns="http://schemas.openxmlformats.org/spreadsheetml/2006/main" count="4872" uniqueCount="865">
  <si>
    <t>Egyéb közhatalmi bevételek (pótlék, bírság)</t>
  </si>
  <si>
    <t>Talajterhelési díj</t>
  </si>
  <si>
    <t>- Termékek és szolgáltatások adói (iparűzési )</t>
  </si>
  <si>
    <t>Egyéb felhalmozási célú támogatások bevételei (KEOP-2014. évi pályázatokra, felhalm)</t>
  </si>
  <si>
    <t>Egyéb működési célú támogatások bevételei (KEOP-2014. évi pályázatokra, műk)</t>
  </si>
  <si>
    <t>Eredeti előirányzat</t>
  </si>
  <si>
    <t>Besorolás</t>
  </si>
  <si>
    <t>ÖNKÉNTES DOLOGI</t>
  </si>
  <si>
    <t>ÖNKÉNTES FELHALMOZÁSI</t>
  </si>
  <si>
    <t>Lakosságnak juttatandó ( telek)</t>
  </si>
  <si>
    <t>Hozzájárulás a beruházási kiadásokhoz</t>
  </si>
  <si>
    <t>KÖTELEZŐ DOLOGI</t>
  </si>
  <si>
    <t xml:space="preserve">2017. </t>
  </si>
  <si>
    <t>Sorszám</t>
  </si>
  <si>
    <t>K I M U T A T Á S 
a 2015. évben céljelleggel juttatott támogatásokról</t>
  </si>
  <si>
    <t>6. tájékoztató tábla</t>
  </si>
  <si>
    <t>Bursa</t>
  </si>
  <si>
    <t>Kultúrház eszközbeszerzés  (szekrény, mikrofonkészlet, fejmikrofon, Rack doboz)</t>
  </si>
  <si>
    <t xml:space="preserve">   - Egyéb működési célú támogatások államháztartáson kívülre (tám.)</t>
  </si>
  <si>
    <t xml:space="preserve">
2015. év utáni szükséglet
</t>
  </si>
  <si>
    <t>2015-2017.</t>
  </si>
  <si>
    <t>KEOP-Tokod-Tát szennyvízelvezetés önrész (áfa+N 15%-a)</t>
  </si>
  <si>
    <t>KÖH eszközbeszerzés</t>
  </si>
  <si>
    <t>2015</t>
  </si>
  <si>
    <t>ÖSSZESEN ÖNKORMÁNYZAT</t>
  </si>
  <si>
    <t>ÖSSZESEN INTÉZMÉNYEK</t>
  </si>
  <si>
    <t>Szent György Otthon ajtókorszerűsítés</t>
  </si>
  <si>
    <r>
      <t xml:space="preserve">   - Egyéb működési célú támogatások ÁH-n belülre (társ.+intézményfin.)</t>
    </r>
    <r>
      <rPr>
        <sz val="8"/>
        <color indexed="53"/>
        <rFont val="Times New Roman CE"/>
        <family val="0"/>
      </rPr>
      <t>(3505)</t>
    </r>
  </si>
  <si>
    <t>Egyéb működési célú átvett pénzeszköz (norvég partnertől önrész)</t>
  </si>
  <si>
    <t>Egyéb működési célú támogatások bevételei (EGT partnerektől önrészs)</t>
  </si>
  <si>
    <t>Egyéb működési célú átvett pénzeszköz (EGT Alap)</t>
  </si>
  <si>
    <t>Egyéb felhalmozási célú átvett pénzeszköz (EGT Alap)</t>
  </si>
  <si>
    <t xml:space="preserve">   - Egyéb működési célú támogatások ÁH-n belülre (EGT Alap)</t>
  </si>
  <si>
    <t xml:space="preserve">   - Egyéb működési célú támogatások államháztartáson kívülre (EGT Alap)</t>
  </si>
  <si>
    <t xml:space="preserve">   - Egyéb felhalmozási célú támogatások ÁH-n belülre (EGT Alap )</t>
  </si>
  <si>
    <r>
      <t>Dologi  kiadások</t>
    </r>
    <r>
      <rPr>
        <sz val="8"/>
        <color indexed="53"/>
        <rFont val="Times New Roman CE"/>
        <family val="0"/>
      </rPr>
      <t xml:space="preserve"> (ebből EGT Alap 20.800)</t>
    </r>
  </si>
  <si>
    <t>Előző év költségvetési maradványának igénybevétele (bankszámlák egyenlege, EGT is)</t>
  </si>
  <si>
    <t>Egyéb felhalmozási célú támogatások bevételei (EGT partnerektől önrész)</t>
  </si>
  <si>
    <t>Céltartalék (EGT Alap)</t>
  </si>
  <si>
    <t>Általános tartalék (KEOP 95956 is)</t>
  </si>
  <si>
    <t>Egyéb működési célú támogatások bevételei  (EGT)</t>
  </si>
  <si>
    <t>Egyéb működési célú támogatások bevételei  (KEOP)</t>
  </si>
  <si>
    <t>Egyéb felhalmozási célú támogatások bevételei (KEOP)</t>
  </si>
  <si>
    <t>Egyéb felhalmozási célú támogatások bevételei (EGT partner)</t>
  </si>
  <si>
    <t>- Vagyoni típusú adók (kommunális)</t>
  </si>
  <si>
    <t>- Termékek és szolgáltatások adói (iparűzési)</t>
  </si>
  <si>
    <t xml:space="preserve">   - Egyéb működési célú támogatások ÁH-n belülre (EGT ALAP)</t>
  </si>
  <si>
    <t>Beruházások (ebből: EGT ALAP 77.603)</t>
  </si>
  <si>
    <t xml:space="preserve">   - Egyéb felhalmozási célú támogatások ÁH-n belülre (EGT ALAP)</t>
  </si>
  <si>
    <t>Egyéb felhalmozási célú átvett pénzeszköz (EGT Alap+Alapítvány)</t>
  </si>
  <si>
    <t xml:space="preserve">   - Egyéb felhalmozási célú támogatások ÁH-n belülre (EGT Alap)</t>
  </si>
  <si>
    <t xml:space="preserve">   - Egyéb működési célú támogatások ÁH-n belülre (társ.+intézményfin.)</t>
  </si>
  <si>
    <t>Egyéb működési célú támogatások bevételei (OEP)</t>
  </si>
  <si>
    <t>Egyéb működési célú támogatások bevételei (EGT)</t>
  </si>
  <si>
    <t>Egyéb működési célú támogatások bevételei (KEOP)</t>
  </si>
  <si>
    <t>*Módosította a 2/2016 (II.23.) önkormányzati rendelet 3. melléklete.</t>
  </si>
  <si>
    <t>*Módosította a 2/2016. (II.23.) önkormányzati rendelet 5. melléklete.</t>
  </si>
  <si>
    <t>*Módosította a 2/2016. (II.23.) önkormányzati rendelet 6. melléklete.</t>
  </si>
  <si>
    <t>*</t>
  </si>
  <si>
    <t>*Módosította a 2/2016. (II.23.) önkormányzati rendelet 11. melléklete.</t>
  </si>
  <si>
    <t>*Módosította a 2/2016. (II.23.) önkormányzati rendelet 13. melléklete.</t>
  </si>
  <si>
    <t>*Módosította a 2/2016. (II.23.) önkormányzati rendelet 16. melléklete.</t>
  </si>
  <si>
    <t>*Módosította a 02/2016. (II.23.) önkormányzati rendelet 17. melléklete.</t>
  </si>
  <si>
    <t>2014-2015-2016.</t>
  </si>
  <si>
    <t>......................, 2015. .......................... hó ..... nap</t>
  </si>
  <si>
    <t>2014. évi eredeti</t>
  </si>
  <si>
    <t>2014. évi 
módosított</t>
  </si>
  <si>
    <t>Egyéb működési célú támogatások bevételei (Bérkomp)</t>
  </si>
  <si>
    <t>Egyéb működési célú támogatások bevételei (Választások)</t>
  </si>
  <si>
    <t xml:space="preserve">Egyéb működési célú támogatások bevételei (Munkaügyi Központ) </t>
  </si>
  <si>
    <t>Egyéb működési célú támogatások bevételei (KLIK)</t>
  </si>
  <si>
    <t>Egyéb működési célú támogatások bevételei (Szociális ágazati pótlék)</t>
  </si>
  <si>
    <t>Egyéb működési célú támogatások bevételei (Szeretlek Mo.!)</t>
  </si>
  <si>
    <t>Egyéb működési célú támogatások bevételei (Kultúrház)</t>
  </si>
  <si>
    <t>Felhalmozási célú önkormányzati támogatások (adósságkonsz)</t>
  </si>
  <si>
    <t>Felhalmozási célú önkormányzati támogatások (érdekeltségnöv.tám.)</t>
  </si>
  <si>
    <t xml:space="preserve">2018. </t>
  </si>
  <si>
    <t>2018. után</t>
  </si>
  <si>
    <t xml:space="preserve">   - Egyéb működési célú támogatások államháztartáson kívülre (EGT Alap norv)</t>
  </si>
  <si>
    <t>2015. eredeti            ( E Ft )</t>
  </si>
  <si>
    <t>Adósságkonszolidáció</t>
  </si>
  <si>
    <t xml:space="preserve">   - Egyéb felhalmozási célú támogatások ÁH-n belülre (társ.+finanszírozás )</t>
  </si>
  <si>
    <t>Egyéb működési célú támogatások bevételei (MK finanszírozás)</t>
  </si>
  <si>
    <t>Egyes jövedelempótló támogatások</t>
  </si>
  <si>
    <t>Bérkompenzáció</t>
  </si>
  <si>
    <t>Szociális ágazati pótlék</t>
  </si>
  <si>
    <t>Érdekeltségnövelő támogatás</t>
  </si>
  <si>
    <t>Működési célú  átvett pénzeszköz (euros adomány)</t>
  </si>
  <si>
    <t>Egyéb működési célú átvett pénzeszköz (euros adomány)</t>
  </si>
  <si>
    <t>Éves engedélyezett létszám-előirányzat (fő)</t>
  </si>
  <si>
    <t xml:space="preserve">   - Egyéb felhalmozási célú támogatások ÁH-n belülre (társ.)</t>
  </si>
  <si>
    <t>Egyéb működési célú támogatások bevételei  (MK)</t>
  </si>
  <si>
    <t>2015. évi  módosított   09</t>
  </si>
  <si>
    <t>2015. évi  módosított   12</t>
  </si>
  <si>
    <t>2015. évi  módosított   02/16</t>
  </si>
  <si>
    <t>Egyéb működési célú támogatás ÁH-n belül</t>
  </si>
  <si>
    <t>Egyéb működési célú támogatások bevételei  (EGT partner)</t>
  </si>
  <si>
    <t>2.5.1</t>
  </si>
  <si>
    <t>2.6 .</t>
  </si>
  <si>
    <t>Egyéb működési célú támogatások bevételei (Mbánya+ Német nemz.)</t>
  </si>
  <si>
    <t>2.7.1</t>
  </si>
  <si>
    <t>2.7.-ből EU-s támogatás</t>
  </si>
  <si>
    <t>3.5.1</t>
  </si>
  <si>
    <t>Egyéb felhalmozási célú támogatások bevételei  (EGT)</t>
  </si>
  <si>
    <t>3.6.1</t>
  </si>
  <si>
    <t>3.6-ból EU-s támogatás</t>
  </si>
  <si>
    <t>2015. évi módosított   09</t>
  </si>
  <si>
    <t>2015. évi módosított  02/16</t>
  </si>
  <si>
    <t xml:space="preserve">   - Egyéb működési célú tám(Emb.ErőforrásTámogatáskez)</t>
  </si>
  <si>
    <t>Központi, irányító szervi támogatások folyósítása</t>
  </si>
  <si>
    <t>Pénzeszközök betétéként elhelyezése</t>
  </si>
  <si>
    <t xml:space="preserve">BEVÉTELEK         </t>
  </si>
  <si>
    <t>1.sz.tábla</t>
  </si>
  <si>
    <t>2015. évi módosított   12</t>
  </si>
  <si>
    <t>2015. évi módosított 02/16</t>
  </si>
  <si>
    <t>Egyéb működési célú támogatások bevételei (Mbánya)</t>
  </si>
  <si>
    <t>Egyéb működési célú támogatások (EGT)</t>
  </si>
  <si>
    <t>20.-ből EU-s támogatás</t>
  </si>
  <si>
    <t>Egyéb felhalmozási célú támogatások bevételei (EGT)</t>
  </si>
  <si>
    <t xml:space="preserve">Egyéb működési célú átvett pénzeszköz </t>
  </si>
  <si>
    <t>2015. évi módosított    09</t>
  </si>
  <si>
    <t xml:space="preserve">   - Egyéb működési célú tám(Emb.Erőforrás Támogatáskez)</t>
  </si>
  <si>
    <t>2015. évi módosított    12</t>
  </si>
  <si>
    <t xml:space="preserve">   - Egyéb működési célú tám(Emberi Erőforrás Támogatáskezelő)</t>
  </si>
  <si>
    <t xml:space="preserve">B E V É T E L E K    </t>
  </si>
  <si>
    <t>5. melléklet az 13/2015. (XII..16.) önkormányzati rendelethez</t>
  </si>
  <si>
    <t xml:space="preserve">2.1. melléklet az 1/2015. (I.27.) önkormányzati rendelethez     </t>
  </si>
  <si>
    <t>2015. évi módosított 09</t>
  </si>
  <si>
    <t>2015. évi módosított 12</t>
  </si>
  <si>
    <t>7. melléklet a 13/2015. (XII.16.) önkormányzati rendelethez</t>
  </si>
  <si>
    <t xml:space="preserve"> Ezer forintban</t>
  </si>
  <si>
    <t>2015. évi módosított  06</t>
  </si>
  <si>
    <t>2016. évi módosított 02/16</t>
  </si>
  <si>
    <t>EGT Alapból megvalósuló beruházás(EU forrás + 15%)</t>
  </si>
  <si>
    <t>EGT Alapból szellemi termék (matematikai model, stb.)</t>
  </si>
  <si>
    <t>EGT Alapból építmény beruházás</t>
  </si>
  <si>
    <t>Telkek visszavásárlása</t>
  </si>
  <si>
    <t>Adósságkonszolidáció építmény ( út, járda) építés</t>
  </si>
  <si>
    <t>Szőlősor-Szilvafa építés kiegészítés</t>
  </si>
  <si>
    <t>Ipari park tervek (szellemi termék)</t>
  </si>
  <si>
    <t>Közpartk talajelőkészítés (építmény)</t>
  </si>
  <si>
    <t>Szív utca - Vak Bottyán közvilágítás</t>
  </si>
  <si>
    <t>Motoros kasza (eszközbeszerzés)</t>
  </si>
  <si>
    <t>2015. év utáni szükséglet</t>
  </si>
  <si>
    <t>Adósságkonsz.építmény felújítás</t>
  </si>
  <si>
    <t>Adósságkonsz.épület felújítás</t>
  </si>
  <si>
    <t>Orvosi rendelő felújítás saját forrás</t>
  </si>
  <si>
    <t>EGT Alap építmény felújítás</t>
  </si>
  <si>
    <t>9.1. melléklet az 1/2015. (I.27.) önkormányzati rendelethez</t>
  </si>
  <si>
    <t>Előirányzat E</t>
  </si>
  <si>
    <t>Előirányzat 09</t>
  </si>
  <si>
    <t>Előirányzat 12</t>
  </si>
  <si>
    <t>Előirányzat 02/16</t>
  </si>
  <si>
    <t>2.7-ből EU-s támogatás</t>
  </si>
  <si>
    <t>Központi, irányítószervi támogatás (intézmény finanszírozás)</t>
  </si>
  <si>
    <t>Pénzeszközök betétként elhelyezése</t>
  </si>
  <si>
    <t>9.1. 1. melléklet az 1/2015. (I.27.) önkormányzati rendelethez</t>
  </si>
  <si>
    <t>Egyéb felhalmozási cálú támogatások bevételei (EGT)</t>
  </si>
  <si>
    <t xml:space="preserve">   - Egyéb működési célú tám (Emberi Erőforrás Támogatáskezelő)</t>
  </si>
  <si>
    <t xml:space="preserve">   - Egyéb felhalmozási célú támogatások ÁH-n belülre </t>
  </si>
  <si>
    <t>Központi irányítószercvi támogatás</t>
  </si>
  <si>
    <t>9.1.2. melléklet az 1/2015. (I.27.) önkormányzati rendelethez</t>
  </si>
  <si>
    <t xml:space="preserve">   - Egyéb működési célú tám(Emberi Erőforrás Támogatáskez)</t>
  </si>
  <si>
    <t>9.1.3. melléklet az 1/2015. (I.27.) önkormányzati rendelethez</t>
  </si>
  <si>
    <t>Egyes jövedelempótló támogtások</t>
  </si>
  <si>
    <t>Központi, irányítószervi támogatás( intézmény finanszírozás)</t>
  </si>
  <si>
    <t>9.2. melléklet az 1/2015. (I.27.) önkormányzati rendelethez</t>
  </si>
  <si>
    <t>9.2.1. melléklet az 1/2015. (I.27.) önkormányzati rendelethez</t>
  </si>
  <si>
    <t>9.2.3. melléklet az 1/2015. (I.27.) önkormányzati rendelethez</t>
  </si>
  <si>
    <t>9.3. melléklet az 1/2015. (I.27.) önkormányzati rendelethez</t>
  </si>
  <si>
    <t>6</t>
  </si>
  <si>
    <t>9.3.1. melléklet az 1/2015. (I.27.) önkormányzati rendelethez</t>
  </si>
  <si>
    <t>9.4. melléklet az 1/2015. (I.27.) önkormányzati rendelethez</t>
  </si>
  <si>
    <t>9.4.1. melléklet az 1/2015. (I.27.) önkormányzati rendelethez</t>
  </si>
  <si>
    <t>2015. 09. módosított          (E Ft)</t>
  </si>
  <si>
    <t>2015. 12. módosított          (E Ft)</t>
  </si>
  <si>
    <t>2015. 02/16 módosított          (E Ft)</t>
  </si>
  <si>
    <t>2015. 09.  módosított           ( E Ft )</t>
  </si>
  <si>
    <t>2015. 12.  módosított           ( E Ft )</t>
  </si>
  <si>
    <t>2015.09. módosított            ( E Ft )</t>
  </si>
  <si>
    <t>2015.12. módosított            ( E Ft )</t>
  </si>
  <si>
    <t>2015.02/16 módosított            ( E Ft )</t>
  </si>
  <si>
    <t>Egyéb működési kiad.</t>
  </si>
  <si>
    <t>2015.09. módosított           ( E Ft )</t>
  </si>
  <si>
    <t>2015.12. módosított           ( E Ft )</t>
  </si>
  <si>
    <t>2015.06. módosított           ( E Ft )</t>
  </si>
  <si>
    <t xml:space="preserve">6. melléklet az 13/2015. (XII.16.) önkormányzati rendelethez     </t>
  </si>
  <si>
    <t xml:space="preserve">2.2. melléklet az 1/2015. (I.27.) önkormányzati rendelethez     </t>
  </si>
  <si>
    <t>2015. évi módosított   02/16</t>
  </si>
  <si>
    <t xml:space="preserve">Felhalmozási célú átvett pénzeszközök </t>
  </si>
  <si>
    <t>Egyéb működési célú átvett pénzeszköz (euros önrész)</t>
  </si>
  <si>
    <t>Egyéb működési célú átvett pénzeszköz (KÖH+SZGYO+Kultúr)</t>
  </si>
  <si>
    <t>Általános tartalék fejlesztési</t>
  </si>
  <si>
    <t>Általános tartalék működési</t>
  </si>
  <si>
    <t>Egyéb működési célú támogatások bevételei (MK)</t>
  </si>
  <si>
    <t>Szent György otthon eszközbeszerzés</t>
  </si>
  <si>
    <t>Ingatlanhasznosítás</t>
  </si>
  <si>
    <t>KULTÚRHÁZ ÉS KÖNYVTÁR ÖSSZESEN</t>
  </si>
  <si>
    <t>Járulékok, adók</t>
  </si>
  <si>
    <t>Tám. ért. kiad</t>
  </si>
  <si>
    <t>Költségvetési szervek  működése összesen</t>
  </si>
  <si>
    <t>Közművelődés összesen</t>
  </si>
  <si>
    <t>Könyvtár összesen</t>
  </si>
  <si>
    <t>Szociális étkeztetés</t>
  </si>
  <si>
    <t xml:space="preserve"> Önkormányzati hivatalok igazgatási tevékenység</t>
  </si>
  <si>
    <t>Nappali ellátás</t>
  </si>
  <si>
    <t>Helytörténeti Értékmentő Alapítvány</t>
  </si>
  <si>
    <t>Táti Tűzoltóegyesület</t>
  </si>
  <si>
    <t>Hozzájárulás a dologi kiadásokhoz</t>
  </si>
  <si>
    <t>Német Nemzetiségi Fúvószenekar</t>
  </si>
  <si>
    <t>Sportegyesület ( bérleti díj)</t>
  </si>
  <si>
    <t>Katolikus Egyház</t>
  </si>
  <si>
    <t>Református Egyház</t>
  </si>
  <si>
    <t>Egyebek</t>
  </si>
  <si>
    <t>JOGCÍMEK  MEGNEVEZÉSE</t>
  </si>
  <si>
    <t>EREDETI</t>
  </si>
  <si>
    <t>MÓDOSÍTOTT</t>
  </si>
  <si>
    <t>E Ft</t>
  </si>
  <si>
    <t>Mutató</t>
  </si>
  <si>
    <t>Fajlagos</t>
  </si>
  <si>
    <t>Előirányz.</t>
  </si>
  <si>
    <t>Önkormányzati Hivatal támogatása</t>
  </si>
  <si>
    <t>Zöldterület-gazdálkodás</t>
  </si>
  <si>
    <t>Közvilágítás fenntartása</t>
  </si>
  <si>
    <t>283 200 Ft/km</t>
  </si>
  <si>
    <t>Köztemető-fenntartás</t>
  </si>
  <si>
    <t>69 Ft /m2</t>
  </si>
  <si>
    <t>Közutak fenntartása</t>
  </si>
  <si>
    <t>227 000 Ft/km</t>
  </si>
  <si>
    <t>Beszámítás</t>
  </si>
  <si>
    <t>Önkormányzati feladatok</t>
  </si>
  <si>
    <t>Üdülőhelyi feladatok</t>
  </si>
  <si>
    <t>Lakott külterülettel kapcs.</t>
  </si>
  <si>
    <t>Pénzbeli szociális juttatás</t>
  </si>
  <si>
    <t>Családsegítő szolgálat kieg.</t>
  </si>
  <si>
    <t>Gyermekjóléti szolgálat kieg.</t>
  </si>
  <si>
    <t>Szoc. étkeztetés</t>
  </si>
  <si>
    <t>Idősek klubja</t>
  </si>
  <si>
    <t>Szakmai dolgozók bértám.</t>
  </si>
  <si>
    <t>Intézmény-üzemelt. tám.</t>
  </si>
  <si>
    <t>Óvodai ellátás/ Ped. bértám.8 hó</t>
  </si>
  <si>
    <t>Óvodai ellátás/Ped. bértám. 4 hó</t>
  </si>
  <si>
    <t>Óvodai ellátás/Ped. bértám. 4 hó kieg</t>
  </si>
  <si>
    <t>Óvodaműködtetési támogatás</t>
  </si>
  <si>
    <t>Étkeztetés kiegészítés</t>
  </si>
  <si>
    <t>Kulturális feladatok támogatása</t>
  </si>
  <si>
    <t>5. sz. tájékoztató tábla</t>
  </si>
  <si>
    <t>TIOP-3.4.2.-11/1-2012-0318</t>
  </si>
  <si>
    <t>Felhalmozási célú önkormányzati támogatások (vis maior)</t>
  </si>
  <si>
    <t>6.6.</t>
  </si>
  <si>
    <t>Beruházási (felhalmozási) kiadások előirányzata beruházásonként</t>
  </si>
  <si>
    <t>Felújítási kiadások előirányzata felújításonként</t>
  </si>
  <si>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</si>
  <si>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</si>
  <si>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</si>
  <si>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Adatszolgáltatás 
az elismert tartozásállományról</t>
  </si>
  <si>
    <t>Többéves kihatással járó döntések számszerűsítése évenkénti bontásban és összesítve célok szerint</t>
  </si>
  <si>
    <t>Működési célú finanszírozási kiadások
(hiteltörlesztés, értékpapír vásárlás, stb.)</t>
  </si>
  <si>
    <t>Felhalmozási célú finanszírozási kiadások
(hiteltörlesztés, értékpapír vásárlás, stb.)</t>
  </si>
  <si>
    <t>Az önkormányzat által adott közvetett támogatások
(kedvezmények)</t>
  </si>
  <si>
    <t>Eszközök hasznosítása utáni kedvezmény, mentesség</t>
  </si>
  <si>
    <t>Helyiségek hasznosítása utáni kedvezmény, mentesség</t>
  </si>
  <si>
    <t>Felhalmozási bevételek</t>
  </si>
  <si>
    <t>Finanszírozási bevételek</t>
  </si>
  <si>
    <t xml:space="preserve"> Egyéb működési célú kiadások</t>
  </si>
  <si>
    <t>Finanszírozási kiadások</t>
  </si>
  <si>
    <t>B E V É T E L E K</t>
  </si>
  <si>
    <t>Sor-szám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</si>
  <si>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</si>
  <si>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</si>
  <si>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</si>
  <si>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</si>
  <si>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</si>
  <si>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</si>
  <si>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</si>
  <si>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</si>
  <si>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</si>
  <si>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</si>
  <si>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</si>
  <si>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</si>
  <si>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</si>
  <si>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</si>
  <si>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</si>
  <si>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</si>
  <si>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</si>
  <si>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</si>
  <si>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</si>
  <si>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</si>
  <si>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</si>
  <si>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</si>
  <si>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</si>
  <si>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</si>
  <si>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</si>
  <si>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</si>
  <si>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</si>
  <si>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</si>
  <si>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K I A D Á S O K</t>
  </si>
  <si>
    <t>Kiadási jogcímek</t>
  </si>
  <si>
    <t>Személyi  juttatások</t>
  </si>
  <si>
    <t>Tartalékok</t>
  </si>
  <si>
    <t>Összesen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</si>
  <si>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</si>
  <si>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</si>
  <si>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</si>
  <si>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</si>
  <si>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</si>
  <si>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</si>
  <si>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Helyi adók</t>
  </si>
  <si>
    <t>Kiadások</t>
  </si>
  <si>
    <t>Egyéb fejlesztési célú kiadások</t>
  </si>
  <si>
    <t>Általános tartalék</t>
  </si>
  <si>
    <t>Céltartalék</t>
  </si>
  <si>
    <t>02</t>
  </si>
  <si>
    <t>03</t>
  </si>
  <si>
    <t xml:space="preserve"> Ezer forintban !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</si>
  <si>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</si>
  <si>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</si>
  <si>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</si>
  <si>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</si>
  <si>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</si>
  <si>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</si>
  <si>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</si>
  <si>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Kiadás vonzata évenként</t>
  </si>
  <si>
    <t>Sor-
szám</t>
  </si>
  <si>
    <t>............................</t>
  </si>
  <si>
    <t>Kedvezmény nélkül elérhető bevétel</t>
  </si>
  <si>
    <t>Kedvezmények összege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</si>
  <si>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</si>
  <si>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</si>
  <si>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</si>
  <si>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</si>
  <si>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</si>
  <si>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</si>
  <si>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</si>
  <si>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</si>
  <si>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</si>
  <si>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</si>
  <si>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</si>
  <si>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</si>
  <si>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Kötelezettség jogcíme</t>
  </si>
  <si>
    <t>Köt. váll.
 éve</t>
  </si>
  <si>
    <t>9=(4+5+6+7+8)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</si>
  <si>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</si>
  <si>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</si>
  <si>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</si>
  <si>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</si>
  <si>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</si>
  <si>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</si>
  <si>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</si>
  <si>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</si>
  <si>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</si>
  <si>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</si>
  <si>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</si>
  <si>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</si>
  <si>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</si>
  <si>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</si>
  <si>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</si>
  <si>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</si>
  <si>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</si>
  <si>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</si>
  <si>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</si>
  <si>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</si>
  <si>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</si>
  <si>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</si>
  <si>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Bevételek összesen:</t>
  </si>
  <si>
    <t>Kiadások összesen:</t>
  </si>
  <si>
    <t>Egyenleg</t>
  </si>
  <si>
    <t>1.5</t>
  </si>
  <si>
    <t>1.8.</t>
  </si>
  <si>
    <t>1.9.</t>
  </si>
  <si>
    <t>1.10.</t>
  </si>
  <si>
    <t>1.11.</t>
  </si>
  <si>
    <t>2.6.</t>
  </si>
  <si>
    <t>1.12.</t>
  </si>
  <si>
    <t>2.7.</t>
  </si>
  <si>
    <t>Lakosság részére lakásépítéshez nyújtott kölcsön elengedése</t>
  </si>
  <si>
    <t>Lakosság részére lakásfelújításhoz nyújtott kölcsön elengedése</t>
  </si>
  <si>
    <t>Gépjárműadóból biztosított kedvezmény, mentesség</t>
  </si>
  <si>
    <t>Egyéb kedvezmény</t>
  </si>
  <si>
    <t>Egyéb kölcsön elengedése</t>
  </si>
  <si>
    <t>Támogatott szervezet neve</t>
  </si>
  <si>
    <t>Támogatás célja</t>
  </si>
  <si>
    <t>Források</t>
  </si>
  <si>
    <t>Ezer forintban!</t>
  </si>
  <si>
    <t>Saját erő</t>
  </si>
  <si>
    <t>EU-s forrás</t>
  </si>
  <si>
    <t>Hitel</t>
  </si>
  <si>
    <t>Egyéb forrás</t>
  </si>
  <si>
    <t>Kiadások, költségek</t>
  </si>
  <si>
    <t>Források összesen:</t>
  </si>
  <si>
    <t>EU-s projekt neve, azonosítója:</t>
  </si>
  <si>
    <t>Támogatott neve</t>
  </si>
  <si>
    <t>Dologi  kiadások</t>
  </si>
  <si>
    <t>Személyi jellegű</t>
  </si>
  <si>
    <t>Beruházások, beszerzések</t>
  </si>
  <si>
    <t>Szolgáltatások igénybe vétele</t>
  </si>
  <si>
    <t>Adminisztratív költségek</t>
  </si>
  <si>
    <t>- saját erőből központi támogatás</t>
  </si>
  <si>
    <t>Összesen (1+4+7+9+11)</t>
  </si>
  <si>
    <t>Társfinanszírozás</t>
  </si>
  <si>
    <t>Hozzájárulás  (E Ft)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</si>
  <si>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</si>
  <si>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</si>
  <si>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</si>
  <si>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</si>
  <si>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</si>
  <si>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</si>
  <si>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</si>
  <si>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</si>
  <si>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</si>
  <si>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</si>
  <si>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</si>
  <si>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Helyi adóból biztosított kedvezmény, mentesség összesen</t>
  </si>
  <si>
    <t xml:space="preserve">-ebből:            Építményadó </t>
  </si>
  <si>
    <t xml:space="preserve">Telekadó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</si>
  <si>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</si>
  <si>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</si>
  <si>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</si>
  <si>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</si>
  <si>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Ellátottak térítési díjának méltányosságból történő elengedése</t>
  </si>
  <si>
    <t>Ellátottak kártérítésének méltányosságból történő elengedése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</si>
  <si>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</si>
  <si>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</si>
  <si>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</si>
  <si>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</si>
  <si>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</si>
  <si>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</si>
  <si>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</si>
  <si>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</si>
  <si>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</si>
  <si>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</si>
  <si>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</si>
  <si>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</si>
  <si>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</si>
  <si>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</si>
  <si>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</si>
  <si>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</si>
  <si>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</si>
  <si>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</si>
  <si>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</si>
  <si>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</si>
  <si>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</si>
  <si>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</si>
  <si>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</si>
  <si>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</si>
  <si>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</si>
  <si>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Bevételi jogcímek</t>
  </si>
  <si>
    <t>Kezességvállalással kapcsolatos megtérülés</t>
  </si>
  <si>
    <t>MEGNEVEZÉS</t>
  </si>
  <si>
    <t>2014.</t>
  </si>
  <si>
    <t>ÖSSZES KÖTELEZETTSÉG</t>
  </si>
  <si>
    <t>SAJÁT BEVÉTELEK ÖSSZESEN*</t>
  </si>
  <si>
    <t>Fejlesztési cél leírása</t>
  </si>
  <si>
    <t>ADÓSSÁGOT KELETKEZTETŐ ÜGYLETEK VÁRHATÓ EGYÜTTES ÖSSZEGE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</si>
  <si>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</si>
  <si>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</si>
  <si>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</si>
  <si>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</si>
  <si>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</si>
  <si>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>Beruházási kiadások beruházásonként</t>
  </si>
  <si>
    <t>Felújítási kiadások felújításonként</t>
  </si>
  <si>
    <t>Egyéb (Pl.: garancia és kezességvállalás, stb.)</t>
  </si>
  <si>
    <t>Költségvetési szerv neve:</t>
  </si>
  <si>
    <t>…………………………………</t>
  </si>
  <si>
    <t>Költségvetési szerv számlaszáma:</t>
  </si>
  <si>
    <t>Éves eredeti kiadási előirányzat: …………… ezer Ft</t>
  </si>
  <si>
    <t>30 napon túli elismert tartozásállomány összesen: ……………… Ft</t>
  </si>
  <si>
    <t xml:space="preserve">Tartozásállomány megnevezése </t>
  </si>
  <si>
    <t>30 nap 
alatti
állomány</t>
  </si>
  <si>
    <t>30-60 nap 
közötti 
állomány</t>
  </si>
  <si>
    <t>60 napon 
túli 
állomány</t>
  </si>
  <si>
    <t>Át-ütemezett</t>
  </si>
  <si>
    <t>Állammal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</si>
  <si>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</si>
  <si>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</si>
  <si>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</si>
  <si>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</si>
  <si>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Egyéb tartozásállomány</t>
  </si>
  <si>
    <t>költségvetési szerv vezetője</t>
  </si>
  <si>
    <t>Fejlesztés várható kiadása</t>
  </si>
  <si>
    <t>Önkormányzat</t>
  </si>
  <si>
    <t>*Az adósságot keletkeztető ügyletekhez történő hozzájárulás részletes szabályairól szóló 353/2011. (XII.31.) Korm. Rendelet 2.§ (1) bekezdése alapján.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</si>
  <si>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</si>
  <si>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</si>
  <si>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</si>
  <si>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</si>
  <si>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</si>
  <si>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</si>
  <si>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</si>
  <si>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</si>
  <si>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</si>
  <si>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</si>
  <si>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</si>
  <si>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</si>
  <si>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</si>
  <si>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</si>
  <si>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</si>
  <si>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</si>
  <si>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</si>
  <si>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</si>
  <si>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</si>
  <si>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</si>
  <si>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</si>
  <si>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</si>
  <si>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2015.</t>
  </si>
  <si>
    <t>2016.</t>
  </si>
  <si>
    <t>Összesen
(6=3+4+5)</t>
  </si>
  <si>
    <t>Az önkormányzati vagyon és az önkormányzatot megillető vagyoni értékű jog értékesítéséből és hasznosításából származó bevétel</t>
  </si>
  <si>
    <t>Bírság-, pótlék- és díjbevétel</t>
  </si>
  <si>
    <t>Tárgyi eszköz és az immateriális jószág, részvény, részesedés, vállalat értékesítéséből vagy privatizációból származó bevétel</t>
  </si>
  <si>
    <t>1. sz. melléklet Kiadások táblázat 3. oszlop 9 sora =</t>
  </si>
  <si>
    <t>Évek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</si>
  <si>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</si>
  <si>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</si>
  <si>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</si>
  <si>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</si>
  <si>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</si>
  <si>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</si>
  <si>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</si>
  <si>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</si>
  <si>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</si>
  <si>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</si>
  <si>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</si>
  <si>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</si>
  <si>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</si>
  <si>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</si>
  <si>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</si>
  <si>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</si>
  <si>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</si>
  <si>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</si>
  <si>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</si>
  <si>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</si>
  <si>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</si>
  <si>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</si>
  <si>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</si>
  <si>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</si>
  <si>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</si>
  <si>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</si>
  <si>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</si>
  <si>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</si>
  <si>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</si>
  <si>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</si>
  <si>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</si>
  <si>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</si>
  <si>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</si>
  <si>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</si>
  <si>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</si>
  <si>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</si>
  <si>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</si>
  <si>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</si>
  <si>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</si>
  <si>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</si>
  <si>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</si>
  <si>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</si>
  <si>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</si>
  <si>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</si>
  <si>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</si>
  <si>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</si>
  <si>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</si>
  <si>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</si>
  <si>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</si>
  <si>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</si>
  <si>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</si>
  <si>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</si>
  <si>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</si>
  <si>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</si>
  <si>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</si>
  <si>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</si>
  <si>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</si>
  <si>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</si>
  <si>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</si>
  <si>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</si>
  <si>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</si>
  <si>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</si>
  <si>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</si>
  <si>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</si>
  <si>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</si>
  <si>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</si>
  <si>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</si>
  <si>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</si>
  <si>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</si>
  <si>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</si>
  <si>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</si>
  <si>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</si>
  <si>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</si>
  <si>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</si>
  <si>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</si>
  <si>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</si>
  <si>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</si>
  <si>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</si>
  <si>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</si>
  <si>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</si>
  <si>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</si>
  <si>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</si>
  <si>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</si>
  <si>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</si>
  <si>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</si>
  <si>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</si>
  <si>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</si>
  <si>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</si>
  <si>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</si>
  <si>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</si>
  <si>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</si>
  <si>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</si>
  <si>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</si>
  <si>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</si>
  <si>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</si>
  <si>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</si>
  <si>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</si>
  <si>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</si>
  <si>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</si>
  <si>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</si>
  <si>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</si>
  <si>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</si>
  <si>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</si>
  <si>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</si>
  <si>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</si>
  <si>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</si>
  <si>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</si>
  <si>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</si>
  <si>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</si>
  <si>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</si>
  <si>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</si>
  <si>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</si>
  <si>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</si>
  <si>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</si>
  <si>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</si>
  <si>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</si>
  <si>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</si>
  <si>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</si>
  <si>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</si>
  <si>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</si>
  <si>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</si>
  <si>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</si>
  <si>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</si>
  <si>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</si>
  <si>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</si>
  <si>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</si>
  <si>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</si>
  <si>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</si>
  <si>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</si>
  <si>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</si>
  <si>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</si>
  <si>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</si>
  <si>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</si>
  <si>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</si>
  <si>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</si>
  <si>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</si>
  <si>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</si>
  <si>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</si>
  <si>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</si>
  <si>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</si>
  <si>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</si>
  <si>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</si>
  <si>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</si>
  <si>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</si>
  <si>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</si>
  <si>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</si>
  <si>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</si>
  <si>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</si>
  <si>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</si>
  <si>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</si>
  <si>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</si>
  <si>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</si>
  <si>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</si>
  <si>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</si>
  <si>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</si>
  <si>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</si>
  <si>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</si>
  <si>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</si>
  <si>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</si>
  <si>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</si>
  <si>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</si>
  <si>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</si>
  <si>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</si>
  <si>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</si>
  <si>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</si>
  <si>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</si>
  <si>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</si>
  <si>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</si>
  <si>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</si>
  <si>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</si>
  <si>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</si>
  <si>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</si>
  <si>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</si>
  <si>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1.-ből EU-s támogatás</t>
  </si>
  <si>
    <t>4.-ből EU-s támogatás (közvetlen)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</si>
  <si>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</si>
  <si>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</si>
  <si>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</si>
  <si>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</si>
  <si>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</si>
  <si>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</si>
  <si>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</si>
  <si>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>2014. évi előirányzat BEVÉTELEK</t>
  </si>
  <si>
    <t>2014. évi előirányzat KIADÁSOK</t>
  </si>
  <si>
    <t>1. sz. melléklet Bevételek táblázat 3. oszlop 9 sora =</t>
  </si>
  <si>
    <t xml:space="preserve">2.1. számú melléklet 3. oszlop 13. sor + 2.2. számú melléklet 3. oszlop 12. sor </t>
  </si>
  <si>
    <t>1. sz. melléklet Bevételek táblázat 3. oszlop 16 sora =</t>
  </si>
  <si>
    <t xml:space="preserve">2.1. számú melléklet 3. oszlop 22. sor + 2.2. számú melléklet 3. oszlop 25. sor </t>
  </si>
  <si>
    <t>1. sz. melléklet Bevételek táblázat 3. oszlop 17 sora =</t>
  </si>
  <si>
    <t xml:space="preserve">2.1. számú melléklet 3. oszlop 23. sor + 2.2. számú melléklet 3. oszlop 26. sor </t>
  </si>
  <si>
    <t xml:space="preserve">2.1. számú melléklet 5. oszlop 23. sor + 2.2. számú melléklet 5. oszlop 26. sor </t>
  </si>
  <si>
    <t xml:space="preserve">2.1. számú melléklet 5. oszlop 22. sor + 2.2. számú melléklet 5. oszlop 25. sor </t>
  </si>
  <si>
    <t xml:space="preserve">2.1. számú melléklet 5. oszlop 13. sor + 2.2. számú melléklet 5. oszlop 12. sor </t>
  </si>
  <si>
    <t>1. sz. melléklet Kiadások táblázat 3. oszlop 4 sora =</t>
  </si>
  <si>
    <t>1. sz. melléklet Kiadások táblázat 3. oszlop 10 sora =</t>
  </si>
  <si>
    <t>2017.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</si>
  <si>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</si>
  <si>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</si>
  <si>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</si>
  <si>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</si>
  <si>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</si>
  <si>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</si>
  <si>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Összes bevétel, kiadás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</si>
  <si>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</si>
  <si>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</si>
  <si>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</si>
  <si>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</si>
  <si>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</si>
  <si>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</si>
  <si>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</si>
  <si>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</si>
  <si>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</si>
  <si>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</si>
  <si>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</si>
  <si>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</si>
  <si>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</si>
  <si>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</si>
  <si>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</si>
  <si>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</si>
  <si>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</si>
  <si>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</si>
  <si>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</si>
  <si>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</si>
  <si>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</si>
  <si>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</si>
  <si>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>Kötelező feladatok bevételei, kiadásai</t>
  </si>
  <si>
    <t>Önként vállalt feladatok bevételei, kiadásai</t>
  </si>
  <si>
    <t>Állami (államigazgataási) feladatok bevételei, kiadásai</t>
  </si>
  <si>
    <t>Működési célú támogatások ÁH-on belül</t>
  </si>
  <si>
    <t>Felhalmozási célú támogatások ÁH-on belül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</si>
  <si>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</si>
  <si>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</si>
  <si>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</si>
  <si>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</si>
  <si>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</si>
  <si>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</si>
  <si>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</si>
  <si>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</si>
  <si>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</si>
  <si>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</si>
  <si>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Állami (államigazgatási) feladatok bevételei, kiadása</t>
  </si>
  <si>
    <t>04</t>
  </si>
  <si>
    <t>Osztalék, a koncessziós díj és a hozambevétel</t>
  </si>
  <si>
    <t xml:space="preserve">   Rövid lejáratú  hitelek, kölcsönök felvétele</t>
  </si>
  <si>
    <t>Tát Város Önkormányzat adósságot keletkeztető ügyletekből és kezességvállalásokból fennálló kötelezettségei</t>
  </si>
  <si>
    <t>Tát Város Önkormányzat saját bevételeinek részletezése az adósságot keletkeztető ügyletből származó tárgyévi fizetési kötelezettség megállapításához</t>
  </si>
  <si>
    <t>Közös önkormányzati hivatal</t>
  </si>
  <si>
    <t>Kultúrház és Könyvtár</t>
  </si>
  <si>
    <t>Szent György Otthon</t>
  </si>
  <si>
    <t>Kommunális adó</t>
  </si>
  <si>
    <r>
      <t xml:space="preserve">   Működési költségvetés kiadásai </t>
    </r>
    <r>
      <rPr>
        <sz val="12"/>
        <rFont val="Times New Roman CE"/>
        <family val="0"/>
      </rPr>
      <t>(1.1+…+1.5.)</t>
    </r>
  </si>
  <si>
    <r>
      <t xml:space="preserve">   Felhalmozási költségvetés kiadásai </t>
    </r>
    <r>
      <rPr>
        <sz val="12"/>
        <rFont val="Times New Roman CE"/>
        <family val="0"/>
      </rPr>
      <t>(2.1.+2.3.+2.5.)</t>
    </r>
  </si>
  <si>
    <t>Házi segítségnyújtás</t>
  </si>
  <si>
    <t>Házi segítségnyújtás összesen</t>
  </si>
  <si>
    <t>Igazgatási tevékenység összesen</t>
  </si>
  <si>
    <t>Közös Önkormányzati  Hivatal összesen</t>
  </si>
  <si>
    <t>Közös Önkormányzati Hivatal</t>
  </si>
  <si>
    <t>KÖZÖS ÖNKORMÁNYZATI HIVATAL ÖSSZ</t>
  </si>
  <si>
    <t>I.</t>
  </si>
  <si>
    <t>Személyi jutt.</t>
  </si>
  <si>
    <t>Dologi</t>
  </si>
  <si>
    <t>Bölcsődei ellátás</t>
  </si>
  <si>
    <t>Gyermekjóléti szolgálat</t>
  </si>
  <si>
    <t>Családsegítő szolgálat</t>
  </si>
  <si>
    <t>Közművelődés</t>
  </si>
  <si>
    <t>Könyvtár</t>
  </si>
  <si>
    <t>Teleház</t>
  </si>
  <si>
    <t>Művészeti csoportok</t>
  </si>
  <si>
    <t>Kultúrház intézmény összesen</t>
  </si>
  <si>
    <t>Bentlakásos  ellátás</t>
  </si>
  <si>
    <t>Nappali Klub összesen</t>
  </si>
  <si>
    <t>Szociális étkeztetés összesen</t>
  </si>
  <si>
    <t>Szent György Otthon intézmény összesen</t>
  </si>
  <si>
    <t>SZENT GYÖRGY OTTHON ÖSSZESEN</t>
  </si>
  <si>
    <t>KÖLTSÉGVETÉSI SZERVEK MŰKÖDÉSE ÖSSZESEN</t>
  </si>
  <si>
    <t>Szem.jutt.</t>
  </si>
  <si>
    <t>Szoc. ellátás</t>
  </si>
  <si>
    <t>ÖSSZESEN</t>
  </si>
  <si>
    <t>Államigazgatási feladatok bevételei, kiadásai</t>
  </si>
  <si>
    <t>Egyéb működési célú támogatások bevételei  (OEP)</t>
  </si>
  <si>
    <t xml:space="preserve">   - Egyéb működési célú támogatások ÁH-n belülre (társulás)</t>
  </si>
  <si>
    <t xml:space="preserve">   - Egyéb felhalmozási célú támogatások államháztartáson kívülre (lakosság)</t>
  </si>
  <si>
    <t>Felhalmozási célú támogatások államháztartáson belülről ( vis maior)</t>
  </si>
  <si>
    <t xml:space="preserve">   - Egyéb működési célú támogatások ÁH-n belülre (KÖH finanszírozása)</t>
  </si>
  <si>
    <t>Bursa Hungarica  és ÁH-n kívülitámogatás</t>
  </si>
  <si>
    <t>Irányító szervi (önkormányzati) támogatás (intézményfinanszírozás) (-2000+2342)</t>
  </si>
  <si>
    <t>Időskorúak tartós bentlakásos ellátása közvetett tevékenység</t>
  </si>
  <si>
    <t>Közvetett tevékenység</t>
  </si>
  <si>
    <t>Bentlakásos ellátás/Időskorúak demens bentlakásos ellátás</t>
  </si>
  <si>
    <t xml:space="preserve">Tát Város Önkormányzat adósságot keletkeztető ügyleteiből eredő fizetési kötelezettségeinek bemutatása                                                                                                                                                                                                                                                                           9. számú táblázat </t>
  </si>
  <si>
    <t>Saját bevétel és adósságot keletkeztető ügyletből eredő fizetési kötelezettség összegei</t>
  </si>
  <si>
    <t>ÖSSZESEN
7=(3+4+5+6)</t>
  </si>
  <si>
    <t xml:space="preserve">2016. </t>
  </si>
  <si>
    <t>2016. után</t>
  </si>
  <si>
    <t>Osztalék, koncessziós díjak</t>
  </si>
  <si>
    <t>Díjak, pótlékok, bírságok</t>
  </si>
  <si>
    <t>Tárgyi eszközök, immateriális javak, vagyoni értékű jog értékesítése, vagyonhasznosításból származó bevétel</t>
  </si>
  <si>
    <t>Részvények, részesedések értékesítése</t>
  </si>
  <si>
    <t>05</t>
  </si>
  <si>
    <t>Vállalatértékesítésből, privatizációból származó bevételek</t>
  </si>
  <si>
    <t>06</t>
  </si>
  <si>
    <t>07</t>
  </si>
  <si>
    <t>Saját bevételek (01+… .+07)</t>
  </si>
  <si>
    <t>08</t>
  </si>
  <si>
    <t xml:space="preserve">Saját bevételek  (08. sor)  50%-a </t>
  </si>
  <si>
    <t>09</t>
  </si>
  <si>
    <t>Előző év(ek)ben keletkezett tárgyévi fizetési kötelezettség (11+…..+17)</t>
  </si>
  <si>
    <t>Felvett, átvállalt hitel és annak tőketartozása</t>
  </si>
  <si>
    <t>Felvett, átvállalt kölcsön és annak tőketartozása</t>
  </si>
  <si>
    <t>Hitelviszonyt megtestesítő értékpapír</t>
  </si>
  <si>
    <t>Adott váltó</t>
  </si>
  <si>
    <t>Pénzügyi lízing</t>
  </si>
  <si>
    <t>Halasztott fizetés</t>
  </si>
  <si>
    <t>Kezességvállalásból eredő fizetési kötelezettség</t>
  </si>
  <si>
    <t>Tárgyévben keletkezett, illetve keletkező, tárgyévet terhelő fizetési kötelezettség (19+…..+25)</t>
  </si>
  <si>
    <t>Fizetési kötelezettség összesen (10+18)</t>
  </si>
  <si>
    <t>Fizetési kötelezettséggel csökkentett saját bevétel (09-26)</t>
  </si>
  <si>
    <t>9. táblázat</t>
  </si>
  <si>
    <t>Tájékoztató a 2015. évi állami támogatásokról</t>
  </si>
  <si>
    <t>Köznevelési feladatok támogatása</t>
  </si>
  <si>
    <t>Közvetlen segítők bértám. 8 hó</t>
  </si>
  <si>
    <t>Közvetlen segítők bértám. 4 hó</t>
  </si>
  <si>
    <t>Étkezés Óvoda,Iskola                 12 hó</t>
  </si>
  <si>
    <t>Adósságkonszolidációs felújítások</t>
  </si>
  <si>
    <t>Felhasználás                                              
2015. XII.31-ig</t>
  </si>
  <si>
    <t>2014-2015</t>
  </si>
  <si>
    <t>2015. évi előirányzat</t>
  </si>
  <si>
    <t>Tát Város Önkormányzat által fenntartott Szent György Otthon - Szent János Ispotály integrált intézmény korszerűsítése ( tartalék listán)</t>
  </si>
  <si>
    <t>Önkormányzaton kívüli EU-s projektekhez történő hozzájárulás 2015. évi előirányzat</t>
  </si>
  <si>
    <t>2015.    eredeti             ( E Ft )</t>
  </si>
  <si>
    <t>2015.          eredeti            ( E Ft )</t>
  </si>
  <si>
    <t>2015. eredeti           (E Ft)</t>
  </si>
  <si>
    <t>Országgyűlési választások</t>
  </si>
  <si>
    <t>Európai Parlamenti választások</t>
  </si>
  <si>
    <t>EP választás</t>
  </si>
  <si>
    <t>Önkormányzati választások</t>
  </si>
  <si>
    <t>Önkormányzati  választások</t>
  </si>
  <si>
    <t>,</t>
  </si>
  <si>
    <t>Felhasználás
2014. XII.31-ig</t>
  </si>
  <si>
    <t>2018.</t>
  </si>
  <si>
    <t>Tát Város Önkormányzat 2015. évi adósságot keletkeztető fejlesztési céljai</t>
  </si>
  <si>
    <t>9.2.2. melléklet az 1/2015. (I.27.) önkormányzati rendelethez</t>
  </si>
  <si>
    <t>9.3.2. melléklet az 1/2015. (I.27.) önkormányzati rendelethez</t>
  </si>
  <si>
    <t>9.3.3. melléklet az 1/2015. (I.27.) önkormányzati rendelethez</t>
  </si>
  <si>
    <t>9.4.2. melléklet az 1/2015. (I.27.) önkormányzati rendelethez</t>
  </si>
  <si>
    <t>9.4.3. melléklet az 1/2015. (I.27.) önkormányzati rendelethez</t>
  </si>
  <si>
    <t>2017. 
után</t>
  </si>
  <si>
    <t>2015 előtti kifizetés</t>
  </si>
  <si>
    <t>Előirányzat-felhasználási terv
2015. évre</t>
  </si>
  <si>
    <t>Egyéb működési célú támogatások bevételei (OEP finanszírozás)</t>
  </si>
  <si>
    <t>-Vagyoni típusú adók (kommunális)</t>
  </si>
  <si>
    <t>Egyéb áruhasználati és szolgáltatási adók (idegenforgalmi adó)</t>
  </si>
  <si>
    <t>4.5.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</si>
</sst>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  <numFmt numFmtId="167" formatCode="0.0"/>
  </numFmts>
  <fonts count="83">
    <font>
      <sz val="10"/>
      <name val="Times New Roman CE"/>
      <family val="0"/>
    </font>
    <font>
      <sz val="11"/>
      <color indexed="8"/>
      <name val="Calibri"/>
      <family val="2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b/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i/>
      <sz val="9"/>
      <name val="Times New Roman CE"/>
      <family val="1"/>
    </font>
    <font>
      <sz val="8"/>
      <name val="Times New Roman CE"/>
      <family val="1"/>
    </font>
    <font>
      <b/>
      <i/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b/>
      <i/>
      <sz val="12"/>
      <name val="Times New Roman CE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4"/>
      <color indexed="10"/>
      <name val="Times New Roman CE"/>
      <family val="0"/>
    </font>
    <font>
      <sz val="12"/>
      <name val="Times New Roman"/>
      <family val="1"/>
    </font>
    <font>
      <sz val="10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 CE"/>
      <family val="2"/>
    </font>
    <font>
      <b/>
      <sz val="10"/>
      <name val="MS Sans Serif"/>
      <family val="2"/>
    </font>
    <font>
      <b/>
      <sz val="10"/>
      <name val="Arial CE"/>
      <family val="2"/>
    </font>
    <font>
      <i/>
      <sz val="12"/>
      <name val="Times New Roman CE"/>
      <family val="0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color indexed="53"/>
      <name val="Times New Roman CE"/>
      <family val="0"/>
    </font>
    <font>
      <sz val="8"/>
      <color indexed="9"/>
      <name val="Times New Roman C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/>
    </border>
    <border>
      <left style="thin"/>
      <right style="medium"/>
      <top style="thin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/>
    </border>
    <border>
      <left/>
      <right style="thin"/>
      <top/>
      <bottom style="thin"/>
    </border>
    <border>
      <left/>
      <right/>
      <top/>
      <bottom style="medium"/>
    </border>
    <border>
      <left style="thin"/>
      <right style="medium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hair"/>
      <bottom/>
    </border>
    <border>
      <left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/>
      <top/>
      <bottom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/>
      <bottom style="medium"/>
    </border>
    <border>
      <left/>
      <right/>
      <top style="medium"/>
      <bottom/>
    </border>
    <border>
      <left style="thin"/>
      <right/>
      <top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thin"/>
      <right/>
      <top/>
      <bottom style="thin"/>
    </border>
    <border>
      <left/>
      <right/>
      <top style="thin"/>
      <bottom style="thin"/>
    </border>
    <border>
      <left style="medium"/>
      <right style="hair">
        <color indexed="8"/>
      </right>
      <top/>
      <bottom style="hair">
        <color indexed="8"/>
      </bottom>
    </border>
    <border>
      <left style="hair">
        <color indexed="8"/>
      </left>
      <right/>
      <top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/>
    </border>
    <border>
      <left style="medium"/>
      <right style="hair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thin">
        <color indexed="8"/>
      </top>
      <bottom style="thin">
        <color indexed="8"/>
      </bottom>
    </border>
    <border>
      <left style="medium"/>
      <right/>
      <top/>
      <bottom style="hair">
        <color indexed="8"/>
      </bottom>
    </border>
    <border>
      <left style="medium"/>
      <right/>
      <top style="hair">
        <color indexed="8"/>
      </top>
      <bottom style="hair">
        <color indexed="8"/>
      </bottom>
    </border>
    <border>
      <left style="medium"/>
      <right/>
      <top style="hair">
        <color indexed="8"/>
      </top>
      <bottom/>
    </border>
    <border>
      <left style="medium"/>
      <right/>
      <top style="thin"/>
      <bottom style="thin"/>
    </border>
    <border>
      <left style="medium"/>
      <right/>
      <top style="hair">
        <color indexed="8"/>
      </top>
      <bottom style="medium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/>
      <top style="medium"/>
      <bottom style="hair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thin"/>
    </border>
    <border>
      <left style="hair">
        <color indexed="8"/>
      </left>
      <right/>
      <top style="thin"/>
      <bottom style="thin"/>
    </border>
    <border>
      <left style="medium"/>
      <right/>
      <top/>
      <bottom style="thin"/>
    </border>
    <border>
      <left style="medium"/>
      <right style="medium"/>
      <top/>
      <bottom style="hair">
        <color indexed="8"/>
      </bottom>
    </border>
    <border>
      <left style="medium"/>
      <right style="hair">
        <color indexed="8"/>
      </right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 style="thin"/>
      <bottom style="thin">
        <color indexed="8"/>
      </bottom>
    </border>
    <border>
      <left style="thin"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medium"/>
    </border>
    <border>
      <left style="medium"/>
      <right style="medium"/>
      <top style="medium"/>
      <bottom/>
    </border>
    <border>
      <left style="medium"/>
      <right style="hair">
        <color indexed="8"/>
      </right>
      <top style="medium"/>
      <bottom style="thin"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 style="medium"/>
    </border>
    <border>
      <left style="medium"/>
      <right style="hair">
        <color indexed="8"/>
      </right>
      <top style="thin">
        <color indexed="8"/>
      </top>
      <bottom style="thin"/>
    </border>
    <border>
      <left style="hair">
        <color indexed="8"/>
      </left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>
        <color indexed="63"/>
      </right>
      <top style="medium"/>
      <bottom style="thin"/>
    </border>
    <border>
      <left/>
      <right>
        <color indexed="63"/>
      </right>
      <top style="thin"/>
      <bottom style="medium"/>
    </border>
    <border>
      <left style="medium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medium">
        <color indexed="8"/>
      </left>
      <right style="thin">
        <color indexed="8"/>
      </right>
      <top style="medium"/>
      <bottom style="medium"/>
    </border>
    <border>
      <left style="thin"/>
      <right style="hair">
        <color indexed="8"/>
      </right>
      <top style="thin"/>
      <bottom/>
    </border>
    <border>
      <left style="thin"/>
      <right style="hair">
        <color indexed="8"/>
      </right>
      <top/>
      <bottom/>
    </border>
    <border>
      <left style="hair">
        <color indexed="8"/>
      </left>
      <right style="thin">
        <color indexed="8"/>
      </right>
      <top style="medium"/>
      <bottom style="medium"/>
    </border>
    <border>
      <left style="hair">
        <color indexed="8"/>
      </left>
      <right style="hair">
        <color indexed="8"/>
      </right>
      <top style="medium"/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medium"/>
      <bottom style="thin"/>
    </border>
    <border>
      <left style="thin"/>
      <right style="thin">
        <color indexed="8"/>
      </right>
      <top style="medium"/>
      <bottom style="medium"/>
    </border>
    <border>
      <left style="hair">
        <color indexed="8"/>
      </left>
      <right/>
      <top style="medium"/>
      <bottom style="medium"/>
    </border>
    <border>
      <left style="thin"/>
      <right style="hair">
        <color indexed="8"/>
      </right>
      <top/>
      <bottom style="thin"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 style="medium"/>
    </border>
    <border>
      <left style="hair">
        <color indexed="8"/>
      </left>
      <right style="hair">
        <color indexed="8"/>
      </right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8" fillId="2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2" applyNumberFormat="0" applyFill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2" fillId="0" borderId="0" applyNumberFormat="0" applyFill="0" applyBorder="0" applyAlignment="0" applyProtection="0"/>
    <xf numFmtId="0" fontId="7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0" fillId="22" borderId="7" applyNumberFormat="0" applyFont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76" fillId="29" borderId="0" applyNumberFormat="0" applyBorder="0" applyAlignment="0" applyProtection="0"/>
    <xf numFmtId="0" fontId="77" fillId="30" borderId="8" applyNumberFormat="0" applyAlignment="0" applyProtection="0"/>
    <xf numFmtId="0" fontId="7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32" borderId="0" applyNumberFormat="0" applyBorder="0" applyAlignment="0" applyProtection="0"/>
    <xf numFmtId="0" fontId="82" fillId="30" borderId="1" applyNumberFormat="0" applyAlignment="0" applyProtection="0"/>
    <xf numFmtId="9" fontId="0" fillId="0" borderId="0" applyFont="0" applyFill="0" applyBorder="0" applyAlignment="0" applyProtection="0"/>
  </cellStyleXfs>
  <cellXfs count="1239">
    <xf numFmtId="0" fontId="0" fillId="0" borderId="0" xfId="0" applyAlignment="1">
      <alignment/>
    </xf>
    <xf numFmtId="0" fontId="0" fillId="0" borderId="0" xfId="58" applyFont="1" applyFill="1">
      <alignment/>
      <protection/>
    </xf>
    <xf numFmtId="164" fontId="3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Fill="1" applyAlignment="1">
      <alignment horizontal="right"/>
    </xf>
    <xf numFmtId="0" fontId="7" fillId="0" borderId="0" xfId="58" applyFont="1" applyFill="1" applyBorder="1" applyAlignment="1" applyProtection="1">
      <alignment horizontal="center" vertical="center" wrapText="1"/>
      <protection/>
    </xf>
    <xf numFmtId="0" fontId="7" fillId="0" borderId="0" xfId="58" applyFont="1" applyFill="1" applyBorder="1" applyAlignment="1" applyProtection="1">
      <alignment vertical="center" wrapText="1"/>
      <protection/>
    </xf>
    <xf numFmtId="0" fontId="18" fillId="0" borderId="10" xfId="58" applyFont="1" applyFill="1" applyBorder="1" applyAlignment="1" applyProtection="1">
      <alignment horizontal="left" vertical="center" wrapText="1" indent="1"/>
      <protection/>
    </xf>
    <xf numFmtId="0" fontId="18" fillId="0" borderId="11" xfId="58" applyFont="1" applyFill="1" applyBorder="1" applyAlignment="1" applyProtection="1">
      <alignment horizontal="left" vertical="center" wrapText="1" indent="1"/>
      <protection/>
    </xf>
    <xf numFmtId="0" fontId="18" fillId="0" borderId="12" xfId="58" applyFont="1" applyFill="1" applyBorder="1" applyAlignment="1" applyProtection="1">
      <alignment horizontal="left" vertical="center" wrapText="1" indent="1"/>
      <protection/>
    </xf>
    <xf numFmtId="0" fontId="18" fillId="0" borderId="13" xfId="58" applyFont="1" applyFill="1" applyBorder="1" applyAlignment="1" applyProtection="1">
      <alignment horizontal="left" vertical="center" wrapText="1" indent="1"/>
      <protection/>
    </xf>
    <xf numFmtId="0" fontId="18" fillId="0" borderId="14" xfId="58" applyFont="1" applyFill="1" applyBorder="1" applyAlignment="1" applyProtection="1">
      <alignment horizontal="left" vertical="center" wrapText="1" indent="1"/>
      <protection/>
    </xf>
    <xf numFmtId="0" fontId="18" fillId="0" borderId="15" xfId="58" applyFont="1" applyFill="1" applyBorder="1" applyAlignment="1" applyProtection="1">
      <alignment horizontal="left" vertical="center" wrapText="1" indent="1"/>
      <protection/>
    </xf>
    <xf numFmtId="49" fontId="18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8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8" fillId="0" borderId="0" xfId="58" applyFont="1" applyFill="1" applyBorder="1" applyAlignment="1" applyProtection="1">
      <alignment horizontal="left" vertical="center" wrapText="1" indent="1"/>
      <protection/>
    </xf>
    <xf numFmtId="0" fontId="16" fillId="0" borderId="22" xfId="58" applyFont="1" applyFill="1" applyBorder="1" applyAlignment="1" applyProtection="1">
      <alignment horizontal="left" vertical="center" wrapText="1" indent="1"/>
      <protection/>
    </xf>
    <xf numFmtId="0" fontId="16" fillId="0" borderId="23" xfId="58" applyFont="1" applyFill="1" applyBorder="1" applyAlignment="1" applyProtection="1">
      <alignment horizontal="left" vertical="center" wrapText="1" indent="1"/>
      <protection/>
    </xf>
    <xf numFmtId="0" fontId="16" fillId="0" borderId="24" xfId="58" applyFont="1" applyFill="1" applyBorder="1" applyAlignment="1" applyProtection="1">
      <alignment horizontal="left" vertical="center" wrapText="1" indent="1"/>
      <protection/>
    </xf>
    <xf numFmtId="0" fontId="8" fillId="0" borderId="22" xfId="58" applyFont="1" applyFill="1" applyBorder="1" applyAlignment="1" applyProtection="1">
      <alignment horizontal="center" vertical="center" wrapText="1"/>
      <protection/>
    </xf>
    <xf numFmtId="0" fontId="8" fillId="0" borderId="23" xfId="58" applyFont="1" applyFill="1" applyBorder="1" applyAlignment="1" applyProtection="1">
      <alignment horizontal="center" vertical="center" wrapText="1"/>
      <protection/>
    </xf>
    <xf numFmtId="164" fontId="18" fillId="0" borderId="25" xfId="0" applyNumberFormat="1" applyFont="1" applyFill="1" applyBorder="1" applyAlignment="1" applyProtection="1">
      <alignment vertical="center" wrapText="1"/>
      <protection locked="0"/>
    </xf>
    <xf numFmtId="164" fontId="18" fillId="0" borderId="26" xfId="0" applyNumberFormat="1" applyFont="1" applyFill="1" applyBorder="1" applyAlignment="1" applyProtection="1">
      <alignment vertical="center" wrapText="1"/>
      <protection locked="0"/>
    </xf>
    <xf numFmtId="164" fontId="18" fillId="0" borderId="27" xfId="0" applyNumberFormat="1" applyFont="1" applyFill="1" applyBorder="1" applyAlignment="1" applyProtection="1">
      <alignment vertical="center" wrapText="1"/>
      <protection locked="0"/>
    </xf>
    <xf numFmtId="164" fontId="18" fillId="0" borderId="11" xfId="0" applyNumberFormat="1" applyFont="1" applyFill="1" applyBorder="1" applyAlignment="1" applyProtection="1">
      <alignment vertical="center" wrapText="1"/>
      <protection locked="0"/>
    </xf>
    <xf numFmtId="164" fontId="18" fillId="0" borderId="15" xfId="0" applyNumberFormat="1" applyFont="1" applyFill="1" applyBorder="1" applyAlignment="1" applyProtection="1">
      <alignment vertical="center" wrapText="1"/>
      <protection locked="0"/>
    </xf>
    <xf numFmtId="0" fontId="16" fillId="0" borderId="23" xfId="58" applyFont="1" applyFill="1" applyBorder="1" applyAlignment="1" applyProtection="1">
      <alignment vertical="center" wrapText="1"/>
      <protection/>
    </xf>
    <xf numFmtId="0" fontId="16" fillId="0" borderId="28" xfId="58" applyFont="1" applyFill="1" applyBorder="1" applyAlignment="1" applyProtection="1">
      <alignment vertical="center" wrapText="1"/>
      <protection/>
    </xf>
    <xf numFmtId="0" fontId="16" fillId="0" borderId="22" xfId="58" applyFont="1" applyFill="1" applyBorder="1" applyAlignment="1" applyProtection="1">
      <alignment horizontal="center" vertical="center" wrapText="1"/>
      <protection/>
    </xf>
    <xf numFmtId="0" fontId="16" fillId="0" borderId="23" xfId="58" applyFont="1" applyFill="1" applyBorder="1" applyAlignment="1" applyProtection="1">
      <alignment horizontal="center" vertical="center" wrapText="1"/>
      <protection/>
    </xf>
    <xf numFmtId="0" fontId="16" fillId="0" borderId="29" xfId="58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8" fillId="0" borderId="23" xfId="59" applyFont="1" applyFill="1" applyBorder="1" applyAlignment="1" applyProtection="1">
      <alignment horizontal="left" vertical="center" indent="1"/>
      <protection/>
    </xf>
    <xf numFmtId="0" fontId="3" fillId="0" borderId="0" xfId="58" applyFill="1">
      <alignment/>
      <protection/>
    </xf>
    <xf numFmtId="0" fontId="8" fillId="0" borderId="29" xfId="58" applyFont="1" applyFill="1" applyBorder="1" applyAlignment="1" applyProtection="1">
      <alignment horizontal="center" vertical="center" wrapText="1"/>
      <protection/>
    </xf>
    <xf numFmtId="0" fontId="18" fillId="0" borderId="0" xfId="58" applyFont="1" applyFill="1">
      <alignment/>
      <protection/>
    </xf>
    <xf numFmtId="0" fontId="20" fillId="0" borderId="0" xfId="58" applyFont="1" applyFill="1">
      <alignment/>
      <protection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6" fillId="0" borderId="0" xfId="0" applyNumberFormat="1" applyFont="1" applyFill="1" applyAlignment="1">
      <alignment horizontal="right" vertical="center"/>
    </xf>
    <xf numFmtId="164" fontId="4" fillId="0" borderId="0" xfId="0" applyNumberFormat="1" applyFont="1" applyFill="1" applyAlignment="1">
      <alignment horizontal="center" vertical="center" wrapText="1"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horizontal="right" wrapText="1"/>
      <protection/>
    </xf>
    <xf numFmtId="164" fontId="8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30" xfId="0" applyNumberFormat="1" applyFont="1" applyFill="1" applyBorder="1" applyAlignment="1" applyProtection="1">
      <alignment horizontal="center" vertical="center" wrapText="1"/>
      <protection/>
    </xf>
    <xf numFmtId="164" fontId="16" fillId="0" borderId="31" xfId="0" applyNumberFormat="1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4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164" fontId="18" fillId="0" borderId="33" xfId="0" applyNumberFormat="1" applyFont="1" applyFill="1" applyBorder="1" applyAlignment="1" applyProtection="1">
      <alignment vertical="center" wrapText="1"/>
      <protection/>
    </xf>
    <xf numFmtId="164" fontId="18" fillId="0" borderId="22" xfId="0" applyNumberFormat="1" applyFont="1" applyFill="1" applyBorder="1" applyAlignment="1" applyProtection="1">
      <alignment vertical="center" wrapText="1"/>
      <protection/>
    </xf>
    <xf numFmtId="164" fontId="18" fillId="0" borderId="23" xfId="0" applyNumberFormat="1" applyFont="1" applyFill="1" applyBorder="1" applyAlignment="1" applyProtection="1">
      <alignment vertical="center" wrapText="1"/>
      <protection/>
    </xf>
    <xf numFmtId="164" fontId="18" fillId="0" borderId="29" xfId="0" applyNumberFormat="1" applyFont="1" applyFill="1" applyBorder="1" applyAlignment="1" applyProtection="1">
      <alignment vertical="center" wrapText="1"/>
      <protection/>
    </xf>
    <xf numFmtId="164" fontId="18" fillId="0" borderId="34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4" xfId="0" applyNumberFormat="1" applyFont="1" applyFill="1" applyBorder="1" applyAlignment="1" applyProtection="1">
      <alignment vertical="center" wrapText="1"/>
      <protection locked="0"/>
    </xf>
    <xf numFmtId="164" fontId="18" fillId="0" borderId="17" xfId="0" applyNumberFormat="1" applyFont="1" applyFill="1" applyBorder="1" applyAlignment="1" applyProtection="1">
      <alignment vertical="center" wrapText="1"/>
      <protection locked="0"/>
    </xf>
    <xf numFmtId="164" fontId="18" fillId="0" borderId="3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5" xfId="0" applyNumberFormat="1" applyFont="1" applyFill="1" applyBorder="1" applyAlignment="1" applyProtection="1">
      <alignment vertical="center" wrapText="1"/>
      <protection locked="0"/>
    </xf>
    <xf numFmtId="164" fontId="18" fillId="0" borderId="19" xfId="0" applyNumberFormat="1" applyFont="1" applyFill="1" applyBorder="1" applyAlignment="1" applyProtection="1">
      <alignment vertical="center" wrapText="1"/>
      <protection locked="0"/>
    </xf>
    <xf numFmtId="164" fontId="18" fillId="0" borderId="36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37" xfId="0" applyNumberFormat="1" applyFont="1" applyFill="1" applyBorder="1" applyAlignment="1" applyProtection="1">
      <alignment vertical="center" wrapText="1"/>
      <protection locked="0"/>
    </xf>
    <xf numFmtId="164" fontId="18" fillId="0" borderId="16" xfId="0" applyNumberFormat="1" applyFont="1" applyFill="1" applyBorder="1" applyAlignment="1" applyProtection="1">
      <alignment vertical="center" wrapText="1"/>
      <protection locked="0"/>
    </xf>
    <xf numFmtId="164" fontId="18" fillId="0" borderId="10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Alignment="1">
      <alignment horizontal="center" vertical="center" wrapText="1"/>
    </xf>
    <xf numFmtId="164" fontId="10" fillId="0" borderId="0" xfId="0" applyNumberFormat="1" applyFont="1" applyFill="1" applyAlignment="1">
      <alignment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7" xfId="0" applyFont="1" applyFill="1" applyBorder="1" applyAlignment="1">
      <alignment horizontal="center" vertical="center" wrapText="1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1" xfId="0" applyFont="1" applyFill="1" applyBorder="1" applyAlignment="1" applyProtection="1">
      <alignment vertical="center" wrapText="1"/>
      <protection locked="0"/>
    </xf>
    <xf numFmtId="0" fontId="18" fillId="0" borderId="39" xfId="0" applyFont="1" applyFill="1" applyBorder="1" applyAlignment="1" applyProtection="1">
      <alignment vertical="center" wrapTex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0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7" fillId="0" borderId="0" xfId="0" applyFont="1" applyFill="1" applyAlignment="1">
      <alignment/>
    </xf>
    <xf numFmtId="3" fontId="18" fillId="0" borderId="13" xfId="0" applyNumberFormat="1" applyFont="1" applyFill="1" applyBorder="1" applyAlignment="1" applyProtection="1">
      <alignment vertical="center"/>
      <protection locked="0"/>
    </xf>
    <xf numFmtId="3" fontId="24" fillId="0" borderId="11" xfId="0" applyNumberFormat="1" applyFont="1" applyFill="1" applyBorder="1" applyAlignment="1" applyProtection="1">
      <alignment vertical="center"/>
      <protection locked="0"/>
    </xf>
    <xf numFmtId="3" fontId="18" fillId="0" borderId="11" xfId="0" applyNumberFormat="1" applyFont="1" applyFill="1" applyBorder="1" applyAlignment="1" applyProtection="1">
      <alignment vertical="center"/>
      <protection locked="0"/>
    </xf>
    <xf numFmtId="49" fontId="18" fillId="0" borderId="19" xfId="0" applyNumberFormat="1" applyFont="1" applyFill="1" applyBorder="1" applyAlignment="1" applyProtection="1">
      <alignment vertical="center"/>
      <protection locked="0"/>
    </xf>
    <xf numFmtId="3" fontId="18" fillId="0" borderId="15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8" fillId="0" borderId="24" xfId="59" applyFont="1" applyFill="1" applyBorder="1" applyAlignment="1" applyProtection="1">
      <alignment horizontal="center" vertical="center" wrapText="1"/>
      <protection/>
    </xf>
    <xf numFmtId="0" fontId="8" fillId="0" borderId="28" xfId="59" applyFont="1" applyFill="1" applyBorder="1" applyAlignment="1" applyProtection="1">
      <alignment horizontal="center" vertical="center"/>
      <protection/>
    </xf>
    <xf numFmtId="0" fontId="8" fillId="0" borderId="41" xfId="59" applyFont="1" applyFill="1" applyBorder="1" applyAlignment="1" applyProtection="1">
      <alignment horizontal="center" vertical="center"/>
      <protection/>
    </xf>
    <xf numFmtId="0" fontId="3" fillId="0" borderId="0" xfId="59" applyFill="1" applyProtection="1">
      <alignment/>
      <protection/>
    </xf>
    <xf numFmtId="0" fontId="18" fillId="0" borderId="22" xfId="59" applyFont="1" applyFill="1" applyBorder="1" applyAlignment="1" applyProtection="1">
      <alignment horizontal="left" vertical="center" indent="1"/>
      <protection/>
    </xf>
    <xf numFmtId="0" fontId="3" fillId="0" borderId="0" xfId="59" applyFill="1" applyAlignment="1" applyProtection="1">
      <alignment vertical="center"/>
      <protection/>
    </xf>
    <xf numFmtId="0" fontId="18" fillId="0" borderId="16" xfId="59" applyFont="1" applyFill="1" applyBorder="1" applyAlignment="1" applyProtection="1">
      <alignment horizontal="left" vertical="center" indent="1"/>
      <protection/>
    </xf>
    <xf numFmtId="164" fontId="18" fillId="0" borderId="10" xfId="59" applyNumberFormat="1" applyFont="1" applyFill="1" applyBorder="1" applyAlignment="1" applyProtection="1">
      <alignment vertical="center"/>
      <protection locked="0"/>
    </xf>
    <xf numFmtId="164" fontId="18" fillId="0" borderId="26" xfId="59" applyNumberFormat="1" applyFont="1" applyFill="1" applyBorder="1" applyAlignment="1" applyProtection="1">
      <alignment vertical="center"/>
      <protection/>
    </xf>
    <xf numFmtId="0" fontId="18" fillId="0" borderId="17" xfId="59" applyFont="1" applyFill="1" applyBorder="1" applyAlignment="1" applyProtection="1">
      <alignment horizontal="left" vertical="center" indent="1"/>
      <protection/>
    </xf>
    <xf numFmtId="164" fontId="18" fillId="0" borderId="11" xfId="59" applyNumberFormat="1" applyFont="1" applyFill="1" applyBorder="1" applyAlignment="1" applyProtection="1">
      <alignment vertical="center"/>
      <protection locked="0"/>
    </xf>
    <xf numFmtId="164" fontId="18" fillId="0" borderId="25" xfId="59" applyNumberFormat="1" applyFont="1" applyFill="1" applyBorder="1" applyAlignment="1" applyProtection="1">
      <alignment vertical="center"/>
      <protection/>
    </xf>
    <xf numFmtId="0" fontId="3" fillId="0" borderId="0" xfId="59" applyFill="1" applyAlignment="1" applyProtection="1">
      <alignment vertical="center"/>
      <protection locked="0"/>
    </xf>
    <xf numFmtId="164" fontId="18" fillId="0" borderId="12" xfId="59" applyNumberFormat="1" applyFont="1" applyFill="1" applyBorder="1" applyAlignment="1" applyProtection="1">
      <alignment vertical="center"/>
      <protection locked="0"/>
    </xf>
    <xf numFmtId="164" fontId="18" fillId="0" borderId="38" xfId="59" applyNumberFormat="1" applyFont="1" applyFill="1" applyBorder="1" applyAlignment="1" applyProtection="1">
      <alignment vertical="center"/>
      <protection/>
    </xf>
    <xf numFmtId="164" fontId="16" fillId="0" borderId="23" xfId="59" applyNumberFormat="1" applyFont="1" applyFill="1" applyBorder="1" applyAlignment="1" applyProtection="1">
      <alignment vertical="center"/>
      <protection/>
    </xf>
    <xf numFmtId="164" fontId="16" fillId="0" borderId="29" xfId="59" applyNumberFormat="1" applyFont="1" applyFill="1" applyBorder="1" applyAlignment="1" applyProtection="1">
      <alignment vertical="center"/>
      <protection/>
    </xf>
    <xf numFmtId="0" fontId="18" fillId="0" borderId="18" xfId="59" applyFont="1" applyFill="1" applyBorder="1" applyAlignment="1" applyProtection="1">
      <alignment horizontal="left" vertical="center" indent="1"/>
      <protection/>
    </xf>
    <xf numFmtId="0" fontId="3" fillId="0" borderId="0" xfId="59" applyFill="1" applyProtection="1">
      <alignment/>
      <protection locked="0"/>
    </xf>
    <xf numFmtId="0" fontId="0" fillId="0" borderId="0" xfId="59" applyFont="1" applyFill="1" applyProtection="1">
      <alignment/>
      <protection/>
    </xf>
    <xf numFmtId="0" fontId="5" fillId="0" borderId="0" xfId="59" applyFont="1" applyFill="1" applyProtection="1">
      <alignment/>
      <protection locked="0"/>
    </xf>
    <xf numFmtId="0" fontId="7" fillId="0" borderId="0" xfId="59" applyFont="1" applyFill="1" applyProtection="1">
      <alignment/>
      <protection locked="0"/>
    </xf>
    <xf numFmtId="3" fontId="4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8" fillId="0" borderId="12" xfId="0" applyFont="1" applyFill="1" applyBorder="1" applyAlignment="1" applyProtection="1">
      <alignment vertical="center" wrapText="1"/>
      <protection locked="0"/>
    </xf>
    <xf numFmtId="0" fontId="16" fillId="0" borderId="23" xfId="58" applyFont="1" applyFill="1" applyBorder="1" applyAlignment="1" applyProtection="1">
      <alignment horizontal="left" vertical="center" wrapText="1" indent="1"/>
      <protection/>
    </xf>
    <xf numFmtId="0" fontId="7" fillId="0" borderId="0" xfId="58" applyFont="1" applyFill="1">
      <alignment/>
      <protection/>
    </xf>
    <xf numFmtId="164" fontId="16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16" fillId="0" borderId="23" xfId="58" applyFont="1" applyFill="1" applyBorder="1" applyAlignment="1" applyProtection="1">
      <alignment horizontal="left" vertical="center" wrapText="1"/>
      <protection/>
    </xf>
    <xf numFmtId="164" fontId="1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6" fillId="0" borderId="43" xfId="0" applyFont="1" applyFill="1" applyBorder="1" applyAlignment="1" applyProtection="1">
      <alignment horizontal="right"/>
      <protection/>
    </xf>
    <xf numFmtId="0" fontId="18" fillId="0" borderId="31" xfId="58" applyFont="1" applyFill="1" applyBorder="1" applyAlignment="1" applyProtection="1">
      <alignment horizontal="left" vertical="center" wrapText="1" indent="1"/>
      <protection/>
    </xf>
    <xf numFmtId="0" fontId="18" fillId="0" borderId="11" xfId="58" applyFont="1" applyFill="1" applyBorder="1" applyAlignment="1" applyProtection="1">
      <alignment horizontal="left" indent="6"/>
      <protection/>
    </xf>
    <xf numFmtId="0" fontId="18" fillId="0" borderId="11" xfId="58" applyFont="1" applyFill="1" applyBorder="1" applyAlignment="1" applyProtection="1">
      <alignment horizontal="left" vertical="center" wrapText="1" indent="6"/>
      <protection/>
    </xf>
    <xf numFmtId="0" fontId="18" fillId="0" borderId="15" xfId="58" applyFont="1" applyFill="1" applyBorder="1" applyAlignment="1" applyProtection="1">
      <alignment horizontal="left" vertical="center" wrapText="1" indent="6"/>
      <protection/>
    </xf>
    <xf numFmtId="0" fontId="18" fillId="0" borderId="39" xfId="58" applyFont="1" applyFill="1" applyBorder="1" applyAlignment="1" applyProtection="1">
      <alignment horizontal="left" vertical="center" wrapText="1" indent="6"/>
      <protection/>
    </xf>
    <xf numFmtId="0" fontId="28" fillId="0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0" xfId="58" applyFont="1" applyFill="1" applyBorder="1">
      <alignment/>
      <protection/>
    </xf>
    <xf numFmtId="0" fontId="2" fillId="0" borderId="0" xfId="58" applyFont="1" applyFill="1">
      <alignment/>
      <protection/>
    </xf>
    <xf numFmtId="164" fontId="5" fillId="0" borderId="0" xfId="58" applyNumberFormat="1" applyFont="1" applyFill="1" applyBorder="1" applyAlignment="1" applyProtection="1">
      <alignment horizontal="centerContinuous" vertical="center"/>
      <protection/>
    </xf>
    <xf numFmtId="0" fontId="0" fillId="0" borderId="17" xfId="58" applyFont="1" applyFill="1" applyBorder="1" applyAlignment="1">
      <alignment horizontal="center" vertical="center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0" fillId="0" borderId="18" xfId="58" applyFont="1" applyFill="1" applyBorder="1" applyAlignment="1">
      <alignment horizontal="center" vertical="center"/>
      <protection/>
    </xf>
    <xf numFmtId="0" fontId="0" fillId="0" borderId="22" xfId="58" applyFont="1" applyFill="1" applyBorder="1" applyAlignment="1">
      <alignment horizontal="center" vertical="center"/>
      <protection/>
    </xf>
    <xf numFmtId="0" fontId="0" fillId="0" borderId="23" xfId="58" applyFont="1" applyFill="1" applyBorder="1" applyAlignment="1">
      <alignment horizontal="center" vertical="center"/>
      <protection/>
    </xf>
    <xf numFmtId="0" fontId="0" fillId="0" borderId="29" xfId="58" applyFont="1" applyFill="1" applyBorder="1" applyAlignment="1">
      <alignment horizontal="center" vertical="center"/>
      <protection/>
    </xf>
    <xf numFmtId="0" fontId="11" fillId="0" borderId="0" xfId="0" applyFont="1" applyFill="1" applyBorder="1" applyAlignment="1" applyProtection="1">
      <alignment/>
      <protection/>
    </xf>
    <xf numFmtId="0" fontId="0" fillId="0" borderId="19" xfId="58" applyFont="1" applyFill="1" applyBorder="1" applyAlignment="1">
      <alignment horizontal="center" vertical="center"/>
      <protection/>
    </xf>
    <xf numFmtId="0" fontId="4" fillId="0" borderId="23" xfId="58" applyFont="1" applyFill="1" applyBorder="1">
      <alignment/>
      <protection/>
    </xf>
    <xf numFmtId="165" fontId="0" fillId="0" borderId="38" xfId="40" applyNumberFormat="1" applyFont="1" applyFill="1" applyBorder="1" applyAlignment="1">
      <alignment/>
    </xf>
    <xf numFmtId="165" fontId="0" fillId="0" borderId="25" xfId="40" applyNumberFormat="1" applyFont="1" applyFill="1" applyBorder="1" applyAlignment="1">
      <alignment/>
    </xf>
    <xf numFmtId="0" fontId="19" fillId="0" borderId="0" xfId="0" applyFont="1" applyFill="1" applyBorder="1" applyAlignment="1" applyProtection="1">
      <alignment horizontal="right"/>
      <protection/>
    </xf>
    <xf numFmtId="0" fontId="2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" fillId="0" borderId="0" xfId="0" applyFont="1" applyFill="1" applyAlignment="1">
      <alignment/>
    </xf>
    <xf numFmtId="164" fontId="18" fillId="0" borderId="12" xfId="0" applyNumberFormat="1" applyFont="1" applyFill="1" applyBorder="1" applyAlignment="1" applyProtection="1">
      <alignment vertical="center"/>
      <protection locked="0"/>
    </xf>
    <xf numFmtId="164" fontId="18" fillId="0" borderId="11" xfId="0" applyNumberFormat="1" applyFont="1" applyFill="1" applyBorder="1" applyAlignment="1" applyProtection="1">
      <alignment vertical="center"/>
      <protection locked="0"/>
    </xf>
    <xf numFmtId="164" fontId="18" fillId="0" borderId="15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12" xfId="58" applyFont="1" applyFill="1" applyBorder="1" applyProtection="1">
      <alignment/>
      <protection locked="0"/>
    </xf>
    <xf numFmtId="165" fontId="0" fillId="0" borderId="12" xfId="40" applyNumberFormat="1" applyFont="1" applyFill="1" applyBorder="1" applyAlignment="1" applyProtection="1">
      <alignment/>
      <protection locked="0"/>
    </xf>
    <xf numFmtId="0" fontId="0" fillId="0" borderId="11" xfId="58" applyFont="1" applyFill="1" applyBorder="1" applyProtection="1">
      <alignment/>
      <protection locked="0"/>
    </xf>
    <xf numFmtId="165" fontId="0" fillId="0" borderId="11" xfId="40" applyNumberFormat="1" applyFont="1" applyFill="1" applyBorder="1" applyAlignment="1" applyProtection="1">
      <alignment/>
      <protection locked="0"/>
    </xf>
    <xf numFmtId="0" fontId="0" fillId="0" borderId="15" xfId="58" applyFont="1" applyFill="1" applyBorder="1" applyProtection="1">
      <alignment/>
      <protection locked="0"/>
    </xf>
    <xf numFmtId="165" fontId="0" fillId="0" borderId="15" xfId="40" applyNumberFormat="1" applyFont="1" applyFill="1" applyBorder="1" applyAlignment="1" applyProtection="1">
      <alignment/>
      <protection locked="0"/>
    </xf>
    <xf numFmtId="0" fontId="16" fillId="0" borderId="20" xfId="58" applyFont="1" applyFill="1" applyBorder="1" applyAlignment="1" applyProtection="1">
      <alignment horizontal="center" vertical="center" wrapText="1"/>
      <protection/>
    </xf>
    <xf numFmtId="0" fontId="16" fillId="0" borderId="13" xfId="58" applyFont="1" applyFill="1" applyBorder="1" applyAlignment="1" applyProtection="1">
      <alignment horizontal="center" vertical="center" wrapText="1"/>
      <protection/>
    </xf>
    <xf numFmtId="0" fontId="16" fillId="0" borderId="44" xfId="58" applyFont="1" applyFill="1" applyBorder="1" applyAlignment="1" applyProtection="1">
      <alignment horizontal="center" vertical="center" wrapText="1"/>
      <protection/>
    </xf>
    <xf numFmtId="0" fontId="18" fillId="0" borderId="22" xfId="58" applyFont="1" applyFill="1" applyBorder="1" applyAlignment="1" applyProtection="1">
      <alignment horizontal="center" vertical="center"/>
      <protection/>
    </xf>
    <xf numFmtId="0" fontId="18" fillId="0" borderId="23" xfId="58" applyFont="1" applyFill="1" applyBorder="1" applyAlignment="1" applyProtection="1">
      <alignment horizontal="center" vertical="center"/>
      <protection/>
    </xf>
    <xf numFmtId="0" fontId="18" fillId="0" borderId="29" xfId="58" applyFont="1" applyFill="1" applyBorder="1" applyAlignment="1" applyProtection="1">
      <alignment horizontal="center" vertical="center"/>
      <protection/>
    </xf>
    <xf numFmtId="0" fontId="18" fillId="0" borderId="20" xfId="58" applyFont="1" applyFill="1" applyBorder="1" applyAlignment="1" applyProtection="1">
      <alignment horizontal="center" vertical="center"/>
      <protection/>
    </xf>
    <xf numFmtId="0" fontId="18" fillId="0" borderId="17" xfId="58" applyFont="1" applyFill="1" applyBorder="1" applyAlignment="1" applyProtection="1">
      <alignment horizontal="center" vertical="center"/>
      <protection/>
    </xf>
    <xf numFmtId="0" fontId="18" fillId="0" borderId="19" xfId="58" applyFont="1" applyFill="1" applyBorder="1" applyAlignment="1" applyProtection="1">
      <alignment horizontal="center" vertical="center"/>
      <protection/>
    </xf>
    <xf numFmtId="165" fontId="16" fillId="0" borderId="29" xfId="40" applyNumberFormat="1" applyFont="1" applyFill="1" applyBorder="1" applyAlignment="1" applyProtection="1">
      <alignment/>
      <protection/>
    </xf>
    <xf numFmtId="165" fontId="18" fillId="0" borderId="44" xfId="40" applyNumberFormat="1" applyFont="1" applyFill="1" applyBorder="1" applyAlignment="1" applyProtection="1">
      <alignment/>
      <protection locked="0"/>
    </xf>
    <xf numFmtId="165" fontId="18" fillId="0" borderId="25" xfId="40" applyNumberFormat="1" applyFont="1" applyFill="1" applyBorder="1" applyAlignment="1" applyProtection="1">
      <alignment/>
      <protection locked="0"/>
    </xf>
    <xf numFmtId="165" fontId="18" fillId="0" borderId="27" xfId="40" applyNumberFormat="1" applyFont="1" applyFill="1" applyBorder="1" applyAlignment="1" applyProtection="1">
      <alignment/>
      <protection locked="0"/>
    </xf>
    <xf numFmtId="0" fontId="18" fillId="0" borderId="13" xfId="58" applyFont="1" applyFill="1" applyBorder="1" applyProtection="1">
      <alignment/>
      <protection locked="0"/>
    </xf>
    <xf numFmtId="0" fontId="18" fillId="0" borderId="11" xfId="58" applyFont="1" applyFill="1" applyBorder="1" applyProtection="1">
      <alignment/>
      <protection locked="0"/>
    </xf>
    <xf numFmtId="0" fontId="18" fillId="0" borderId="15" xfId="58" applyFont="1" applyFill="1" applyBorder="1" applyProtection="1">
      <alignment/>
      <protection locked="0"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8" fillId="0" borderId="22" xfId="0" applyNumberFormat="1" applyFont="1" applyFill="1" applyBorder="1" applyAlignment="1" applyProtection="1">
      <alignment horizontal="center" vertical="center" wrapText="1"/>
      <protection/>
    </xf>
    <xf numFmtId="164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center" vertical="center" wrapText="1"/>
      <protection/>
    </xf>
    <xf numFmtId="0" fontId="8" fillId="0" borderId="29" xfId="0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center" vertical="center" wrapText="1"/>
      <protection/>
    </xf>
    <xf numFmtId="0" fontId="22" fillId="0" borderId="42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1"/>
      <protection/>
    </xf>
    <xf numFmtId="0" fontId="22" fillId="0" borderId="14" xfId="0" applyFont="1" applyFill="1" applyBorder="1" applyAlignment="1" applyProtection="1">
      <alignment horizontal="left" vertical="center" wrapText="1" indent="8"/>
      <protection/>
    </xf>
    <xf numFmtId="0" fontId="18" fillId="0" borderId="12" xfId="0" applyFont="1" applyFill="1" applyBorder="1" applyAlignment="1" applyProtection="1">
      <alignment vertical="center" wrapText="1"/>
      <protection/>
    </xf>
    <xf numFmtId="0" fontId="18" fillId="0" borderId="11" xfId="0" applyFont="1" applyFill="1" applyBorder="1" applyAlignment="1" applyProtection="1">
      <alignment vertical="center" wrapText="1"/>
      <protection/>
    </xf>
    <xf numFmtId="0" fontId="16" fillId="0" borderId="22" xfId="0" applyFont="1" applyFill="1" applyBorder="1" applyAlignment="1" applyProtection="1">
      <alignment horizontal="center" vertical="center" wrapText="1"/>
      <protection/>
    </xf>
    <xf numFmtId="0" fontId="8" fillId="0" borderId="31" xfId="0" applyFont="1" applyFill="1" applyBorder="1" applyAlignment="1" applyProtection="1">
      <alignment vertical="center" wrapText="1"/>
      <protection/>
    </xf>
    <xf numFmtId="164" fontId="16" fillId="0" borderId="31" xfId="0" applyNumberFormat="1" applyFont="1" applyFill="1" applyBorder="1" applyAlignment="1" applyProtection="1">
      <alignment vertical="center" wrapText="1"/>
      <protection/>
    </xf>
    <xf numFmtId="164" fontId="16" fillId="0" borderId="32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8" fillId="0" borderId="24" xfId="0" applyFont="1" applyFill="1" applyBorder="1" applyAlignment="1" applyProtection="1">
      <alignment vertical="center"/>
      <protection/>
    </xf>
    <xf numFmtId="0" fontId="8" fillId="0" borderId="28" xfId="0" applyFont="1" applyFill="1" applyBorder="1" applyAlignment="1" applyProtection="1">
      <alignment horizontal="center" vertical="center"/>
      <protection/>
    </xf>
    <xf numFmtId="0" fontId="8" fillId="0" borderId="41" xfId="0" applyFont="1" applyFill="1" applyBorder="1" applyAlignment="1" applyProtection="1">
      <alignment horizontal="center" vertical="center"/>
      <protection/>
    </xf>
    <xf numFmtId="49" fontId="18" fillId="0" borderId="20" xfId="0" applyNumberFormat="1" applyFont="1" applyFill="1" applyBorder="1" applyAlignment="1" applyProtection="1">
      <alignment vertical="center"/>
      <protection/>
    </xf>
    <xf numFmtId="3" fontId="18" fillId="0" borderId="44" xfId="0" applyNumberFormat="1" applyFont="1" applyFill="1" applyBorder="1" applyAlignment="1" applyProtection="1">
      <alignment vertical="center"/>
      <protection/>
    </xf>
    <xf numFmtId="49" fontId="24" fillId="0" borderId="17" xfId="0" applyNumberFormat="1" applyFont="1" applyFill="1" applyBorder="1" applyAlignment="1" applyProtection="1" quotePrefix="1">
      <alignment horizontal="left" vertical="center" indent="1"/>
      <protection/>
    </xf>
    <xf numFmtId="3" fontId="24" fillId="0" borderId="25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vertical="center"/>
      <protection/>
    </xf>
    <xf numFmtId="3" fontId="18" fillId="0" borderId="25" xfId="0" applyNumberFormat="1" applyFont="1" applyFill="1" applyBorder="1" applyAlignment="1" applyProtection="1">
      <alignment vertical="center"/>
      <protection/>
    </xf>
    <xf numFmtId="49" fontId="8" fillId="0" borderId="22" xfId="0" applyNumberFormat="1" applyFont="1" applyFill="1" applyBorder="1" applyAlignment="1" applyProtection="1">
      <alignment vertical="center"/>
      <protection/>
    </xf>
    <xf numFmtId="3" fontId="18" fillId="0" borderId="23" xfId="0" applyNumberFormat="1" applyFont="1" applyFill="1" applyBorder="1" applyAlignment="1" applyProtection="1">
      <alignment vertical="center"/>
      <protection/>
    </xf>
    <xf numFmtId="3" fontId="18" fillId="0" borderId="29" xfId="0" applyNumberFormat="1" applyFont="1" applyFill="1" applyBorder="1" applyAlignment="1" applyProtection="1">
      <alignment vertical="center"/>
      <protection/>
    </xf>
    <xf numFmtId="49" fontId="18" fillId="0" borderId="17" xfId="0" applyNumberFormat="1" applyFont="1" applyFill="1" applyBorder="1" applyAlignment="1" applyProtection="1">
      <alignment horizontal="left" vertical="center"/>
      <protection/>
    </xf>
    <xf numFmtId="164" fontId="3" fillId="0" borderId="0" xfId="0" applyNumberFormat="1" applyFont="1" applyFill="1" applyAlignment="1" applyProtection="1">
      <alignment horizontal="left" vertical="center" wrapText="1"/>
      <protection/>
    </xf>
    <xf numFmtId="164" fontId="3" fillId="0" borderId="0" xfId="0" applyNumberFormat="1" applyFont="1" applyFill="1" applyAlignment="1" applyProtection="1">
      <alignment vertical="center" wrapText="1"/>
      <protection/>
    </xf>
    <xf numFmtId="164" fontId="15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right"/>
      <protection/>
    </xf>
    <xf numFmtId="0" fontId="8" fillId="0" borderId="28" xfId="0" applyFont="1" applyFill="1" applyBorder="1" applyAlignment="1" applyProtection="1">
      <alignment horizontal="center" vertical="center" wrapText="1"/>
      <protection/>
    </xf>
    <xf numFmtId="0" fontId="8" fillId="0" borderId="41" xfId="0" applyFont="1" applyFill="1" applyBorder="1" applyAlignment="1" applyProtection="1">
      <alignment horizontal="center" vertical="center" wrapText="1"/>
      <protection/>
    </xf>
    <xf numFmtId="0" fontId="8" fillId="0" borderId="45" xfId="0" applyFont="1" applyFill="1" applyBorder="1" applyAlignment="1" applyProtection="1">
      <alignment horizontal="center" vertical="center" wrapText="1"/>
      <protection/>
    </xf>
    <xf numFmtId="0" fontId="8" fillId="0" borderId="46" xfId="0" applyFont="1" applyFill="1" applyBorder="1" applyAlignment="1" applyProtection="1">
      <alignment horizontal="center" vertical="center" wrapText="1"/>
      <protection/>
    </xf>
    <xf numFmtId="164" fontId="8" fillId="0" borderId="47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Font="1" applyFill="1" applyBorder="1" applyAlignment="1" applyProtection="1">
      <alignment horizontal="left" vertical="center" wrapText="1" inden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0" fontId="25" fillId="0" borderId="48" xfId="0" applyFont="1" applyBorder="1" applyAlignment="1" applyProtection="1">
      <alignment horizontal="left" wrapText="1" inden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 wrapText="1" indent="1"/>
      <protection/>
    </xf>
    <xf numFmtId="0" fontId="18" fillId="0" borderId="0" xfId="0" applyFont="1" applyFill="1" applyAlignment="1" applyProtection="1">
      <alignment horizontal="left" vertical="center" wrapText="1"/>
      <protection/>
    </xf>
    <xf numFmtId="0" fontId="18" fillId="0" borderId="0" xfId="0" applyFont="1" applyFill="1" applyAlignment="1" applyProtection="1">
      <alignment vertical="center" wrapText="1"/>
      <protection/>
    </xf>
    <xf numFmtId="0" fontId="16" fillId="0" borderId="49" xfId="0" applyFont="1" applyFill="1" applyBorder="1" applyAlignment="1" applyProtection="1">
      <alignment horizontal="center" vertical="center" wrapText="1"/>
      <protection/>
    </xf>
    <xf numFmtId="0" fontId="8" fillId="0" borderId="50" xfId="0" applyFont="1" applyFill="1" applyBorder="1" applyAlignment="1" applyProtection="1">
      <alignment horizontal="center" vertical="center" wrapText="1"/>
      <protection/>
    </xf>
    <xf numFmtId="0" fontId="8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4" fillId="0" borderId="22" xfId="0" applyFont="1" applyFill="1" applyBorder="1" applyAlignment="1" applyProtection="1">
      <alignment horizontal="left" vertical="center"/>
      <protection/>
    </xf>
    <xf numFmtId="0" fontId="4" fillId="0" borderId="48" xfId="0" applyFont="1" applyFill="1" applyBorder="1" applyAlignment="1" applyProtection="1">
      <alignment vertical="center" wrapText="1"/>
      <protection/>
    </xf>
    <xf numFmtId="0" fontId="26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0" fontId="2" fillId="0" borderId="0" xfId="0" applyFont="1" applyFill="1" applyAlignment="1" applyProtection="1">
      <alignment/>
      <protection/>
    </xf>
    <xf numFmtId="0" fontId="18" fillId="0" borderId="18" xfId="0" applyFont="1" applyFill="1" applyBorder="1" applyAlignment="1" applyProtection="1">
      <alignment horizontal="center" vertical="center"/>
      <protection/>
    </xf>
    <xf numFmtId="164" fontId="16" fillId="0" borderId="38" xfId="0" applyNumberFormat="1" applyFont="1" applyFill="1" applyBorder="1" applyAlignment="1" applyProtection="1">
      <alignment vertical="center"/>
      <protection/>
    </xf>
    <xf numFmtId="0" fontId="18" fillId="0" borderId="17" xfId="0" applyFont="1" applyFill="1" applyBorder="1" applyAlignment="1" applyProtection="1">
      <alignment horizontal="center" vertical="center"/>
      <protection/>
    </xf>
    <xf numFmtId="164" fontId="16" fillId="0" borderId="25" xfId="0" applyNumberFormat="1" applyFont="1" applyFill="1" applyBorder="1" applyAlignment="1" applyProtection="1">
      <alignment vertical="center"/>
      <protection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15" xfId="0" applyFont="1" applyFill="1" applyBorder="1" applyAlignment="1" applyProtection="1">
      <alignment vertical="center" wrapText="1"/>
      <protection/>
    </xf>
    <xf numFmtId="164" fontId="16" fillId="0" borderId="27" xfId="0" applyNumberFormat="1" applyFont="1" applyFill="1" applyBorder="1" applyAlignment="1" applyProtection="1">
      <alignment vertical="center"/>
      <protection/>
    </xf>
    <xf numFmtId="0" fontId="16" fillId="0" borderId="22" xfId="0" applyFont="1" applyFill="1" applyBorder="1" applyAlignment="1" applyProtection="1">
      <alignment horizontal="center" vertical="center"/>
      <protection/>
    </xf>
    <xf numFmtId="0" fontId="8" fillId="0" borderId="23" xfId="0" applyFont="1" applyFill="1" applyBorder="1" applyAlignment="1" applyProtection="1">
      <alignment vertical="center" wrapText="1"/>
      <protection/>
    </xf>
    <xf numFmtId="164" fontId="16" fillId="0" borderId="23" xfId="0" applyNumberFormat="1" applyFont="1" applyFill="1" applyBorder="1" applyAlignment="1" applyProtection="1">
      <alignment vertical="center"/>
      <protection/>
    </xf>
    <xf numFmtId="164" fontId="16" fillId="0" borderId="29" xfId="0" applyNumberFormat="1" applyFont="1" applyFill="1" applyBorder="1" applyAlignment="1" applyProtection="1">
      <alignment vertical="center"/>
      <protection/>
    </xf>
    <xf numFmtId="0" fontId="0" fillId="0" borderId="51" xfId="0" applyFill="1" applyBorder="1" applyAlignment="1" applyProtection="1">
      <alignment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4" fontId="18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53" xfId="0" applyNumberFormat="1" applyFont="1" applyFill="1" applyBorder="1" applyAlignment="1" applyProtection="1">
      <alignment horizontal="center" vertical="center"/>
      <protection/>
    </xf>
    <xf numFmtId="164" fontId="8" fillId="0" borderId="40" xfId="0" applyNumberFormat="1" applyFont="1" applyFill="1" applyBorder="1" applyAlignment="1" applyProtection="1">
      <alignment horizontal="center" vertical="center" wrapText="1"/>
      <protection/>
    </xf>
    <xf numFmtId="164" fontId="16" fillId="0" borderId="49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54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37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7" xfId="0" applyNumberFormat="1" applyFont="1" applyFill="1" applyBorder="1" applyAlignment="1" applyProtection="1">
      <alignment horizontal="center" vertical="center" wrapText="1"/>
      <protection/>
    </xf>
    <xf numFmtId="164" fontId="18" fillId="0" borderId="34" xfId="0" applyNumberFormat="1" applyFont="1" applyFill="1" applyBorder="1" applyAlignment="1" applyProtection="1">
      <alignment vertical="center" wrapText="1"/>
      <protection/>
    </xf>
    <xf numFmtId="164" fontId="16" fillId="0" borderId="19" xfId="0" applyNumberFormat="1" applyFont="1" applyFill="1" applyBorder="1" applyAlignment="1" applyProtection="1">
      <alignment horizontal="center" vertical="center" wrapText="1"/>
      <protection/>
    </xf>
    <xf numFmtId="164" fontId="18" fillId="0" borderId="35" xfId="0" applyNumberFormat="1" applyFont="1" applyFill="1" applyBorder="1" applyAlignment="1" applyProtection="1">
      <alignment vertical="center" wrapText="1"/>
      <protection/>
    </xf>
    <xf numFmtId="164" fontId="16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16" fillId="0" borderId="16" xfId="0" applyNumberFormat="1" applyFont="1" applyFill="1" applyBorder="1" applyAlignment="1" applyProtection="1">
      <alignment horizontal="center" vertical="center" wrapText="1"/>
      <protection/>
    </xf>
    <xf numFmtId="164" fontId="18" fillId="0" borderId="37" xfId="0" applyNumberFormat="1" applyFont="1" applyFill="1" applyBorder="1" applyAlignment="1" applyProtection="1">
      <alignment vertical="center" wrapText="1"/>
      <protection/>
    </xf>
    <xf numFmtId="0" fontId="18" fillId="0" borderId="11" xfId="59" applyFont="1" applyFill="1" applyBorder="1" applyAlignment="1" applyProtection="1">
      <alignment horizontal="left" vertical="center" indent="1"/>
      <protection/>
    </xf>
    <xf numFmtId="0" fontId="18" fillId="0" borderId="12" xfId="59" applyFont="1" applyFill="1" applyBorder="1" applyAlignment="1" applyProtection="1">
      <alignment horizontal="left" vertical="center" wrapText="1" indent="1"/>
      <protection/>
    </xf>
    <xf numFmtId="0" fontId="18" fillId="0" borderId="11" xfId="59" applyFont="1" applyFill="1" applyBorder="1" applyAlignment="1" applyProtection="1">
      <alignment horizontal="left" vertical="center" wrapText="1" indent="1"/>
      <protection/>
    </xf>
    <xf numFmtId="0" fontId="18" fillId="0" borderId="12" xfId="59" applyFont="1" applyFill="1" applyBorder="1" applyAlignment="1" applyProtection="1">
      <alignment horizontal="left" vertical="center" indent="1"/>
      <protection/>
    </xf>
    <xf numFmtId="0" fontId="23" fillId="0" borderId="23" xfId="0" applyFont="1" applyBorder="1" applyAlignment="1" applyProtection="1">
      <alignment horizontal="left" vertical="center" wrapText="1" indent="1"/>
      <protection/>
    </xf>
    <xf numFmtId="0" fontId="22" fillId="0" borderId="11" xfId="0" applyFont="1" applyBorder="1" applyAlignment="1" applyProtection="1">
      <alignment horizontal="left" vertical="center" wrapText="1" indent="1"/>
      <protection/>
    </xf>
    <xf numFmtId="0" fontId="22" fillId="0" borderId="15" xfId="0" applyFont="1" applyBorder="1" applyAlignment="1" applyProtection="1">
      <alignment horizontal="left" vertical="center" wrapText="1" indent="1"/>
      <protection/>
    </xf>
    <xf numFmtId="0" fontId="23" fillId="0" borderId="30" xfId="0" applyFont="1" applyBorder="1" applyAlignment="1" applyProtection="1">
      <alignment horizontal="left" vertical="center" wrapText="1" indent="1"/>
      <protection/>
    </xf>
    <xf numFmtId="164" fontId="16" fillId="0" borderId="41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9" xfId="0" applyNumberFormat="1" applyFont="1" applyBorder="1" applyAlignment="1" applyProtection="1">
      <alignment horizontal="right" vertical="center" wrapText="1" indent="1"/>
      <protection/>
    </xf>
    <xf numFmtId="0" fontId="6" fillId="0" borderId="43" xfId="0" applyFont="1" applyFill="1" applyBorder="1" applyAlignment="1" applyProtection="1">
      <alignment horizontal="right" vertical="center"/>
      <protection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6" fillId="0" borderId="0" xfId="0" applyNumberFormat="1" applyFont="1" applyFill="1" applyAlignment="1" applyProtection="1">
      <alignment horizontal="right" vertical="center"/>
      <protection/>
    </xf>
    <xf numFmtId="164" fontId="8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29" xfId="0" applyNumberFormat="1" applyFont="1" applyFill="1" applyBorder="1" applyAlignment="1" applyProtection="1">
      <alignment horizontal="centerContinuous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16" fillId="0" borderId="33" xfId="0" applyNumberFormat="1" applyFont="1" applyFill="1" applyBorder="1" applyAlignment="1" applyProtection="1">
      <alignment horizontal="center" vertical="center" wrapText="1"/>
      <protection/>
    </xf>
    <xf numFmtId="164" fontId="16" fillId="0" borderId="22" xfId="0" applyNumberFormat="1" applyFont="1" applyFill="1" applyBorder="1" applyAlignment="1" applyProtection="1">
      <alignment horizontal="center" vertical="center" wrapText="1"/>
      <protection/>
    </xf>
    <xf numFmtId="164" fontId="16" fillId="0" borderId="23" xfId="0" applyNumberFormat="1" applyFont="1" applyFill="1" applyBorder="1" applyAlignment="1" applyProtection="1">
      <alignment horizontal="center" vertical="center" wrapText="1"/>
      <protection/>
    </xf>
    <xf numFmtId="164" fontId="16" fillId="0" borderId="29" xfId="0" applyNumberFormat="1" applyFont="1" applyFill="1" applyBorder="1" applyAlignment="1" applyProtection="1">
      <alignment horizontal="center" vertical="center" wrapText="1"/>
      <protection/>
    </xf>
    <xf numFmtId="164" fontId="16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36" xfId="0" applyNumberForma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56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33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34" xfId="0" applyNumberFormat="1" applyFont="1" applyFill="1" applyBorder="1" applyAlignment="1" applyProtection="1">
      <alignment horizontal="left" vertical="center" wrapText="1" indent="1"/>
      <protection/>
    </xf>
    <xf numFmtId="164" fontId="24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4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4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2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8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24" fillId="0" borderId="12" xfId="0" applyNumberFormat="1" applyFont="1" applyFill="1" applyBorder="1" applyAlignment="1" applyProtection="1">
      <alignment horizontal="right" vertical="center" wrapText="1" indent="1"/>
      <protection/>
    </xf>
    <xf numFmtId="165" fontId="18" fillId="0" borderId="58" xfId="40" applyNumberFormat="1" applyFont="1" applyFill="1" applyBorder="1" applyAlignment="1" applyProtection="1">
      <alignment/>
      <protection locked="0"/>
    </xf>
    <xf numFmtId="165" fontId="18" fillId="0" borderId="52" xfId="40" applyNumberFormat="1" applyFont="1" applyFill="1" applyBorder="1" applyAlignment="1" applyProtection="1">
      <alignment/>
      <protection locked="0"/>
    </xf>
    <xf numFmtId="165" fontId="18" fillId="0" borderId="47" xfId="40" applyNumberFormat="1" applyFont="1" applyFill="1" applyBorder="1" applyAlignment="1" applyProtection="1">
      <alignment/>
      <protection locked="0"/>
    </xf>
    <xf numFmtId="0" fontId="18" fillId="0" borderId="12" xfId="58" applyFont="1" applyFill="1" applyBorder="1" applyProtection="1">
      <alignment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8" fillId="0" borderId="39" xfId="0" applyFont="1" applyFill="1" applyBorder="1" applyAlignment="1" applyProtection="1">
      <alignment horizontal="center" vertical="center"/>
      <protection/>
    </xf>
    <xf numFmtId="0" fontId="8" fillId="0" borderId="44" xfId="0" applyFont="1" applyFill="1" applyBorder="1" applyAlignment="1" applyProtection="1" quotePrefix="1">
      <alignment horizontal="right" vertical="center" indent="1"/>
      <protection/>
    </xf>
    <xf numFmtId="0" fontId="8" fillId="0" borderId="59" xfId="0" applyFont="1" applyFill="1" applyBorder="1" applyAlignment="1" applyProtection="1">
      <alignment horizontal="right" vertical="center" indent="1"/>
      <protection/>
    </xf>
    <xf numFmtId="0" fontId="8" fillId="0" borderId="41" xfId="0" applyFont="1" applyFill="1" applyBorder="1" applyAlignment="1" applyProtection="1">
      <alignment horizontal="right" vertical="center" wrapText="1" indent="1"/>
      <protection/>
    </xf>
    <xf numFmtId="164" fontId="8" fillId="0" borderId="47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0" applyFont="1" applyFill="1" applyAlignment="1" applyProtection="1">
      <alignment horizontal="righ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9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49" fontId="8" fillId="0" borderId="44" xfId="0" applyNumberFormat="1" applyFont="1" applyFill="1" applyBorder="1" applyAlignment="1" applyProtection="1">
      <alignment horizontal="right" vertical="center"/>
      <protection/>
    </xf>
    <xf numFmtId="49" fontId="8" fillId="0" borderId="59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 wrapText="1"/>
      <protection/>
    </xf>
    <xf numFmtId="0" fontId="7" fillId="0" borderId="60" xfId="58" applyFont="1" applyFill="1" applyBorder="1" applyAlignment="1" applyProtection="1">
      <alignment horizontal="center" vertical="center" wrapText="1"/>
      <protection/>
    </xf>
    <xf numFmtId="0" fontId="7" fillId="0" borderId="60" xfId="58" applyFont="1" applyFill="1" applyBorder="1" applyAlignment="1" applyProtection="1">
      <alignment vertical="center" wrapText="1"/>
      <protection/>
    </xf>
    <xf numFmtId="164" fontId="7" fillId="0" borderId="60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0" xfId="0" applyFont="1" applyAlignment="1">
      <alignment horizontal="center" wrapText="1"/>
    </xf>
    <xf numFmtId="0" fontId="21" fillId="0" borderId="31" xfId="0" applyFont="1" applyBorder="1" applyAlignment="1" applyProtection="1">
      <alignment horizontal="left" vertical="center" wrapText="1" indent="1"/>
      <protection/>
    </xf>
    <xf numFmtId="0" fontId="3" fillId="0" borderId="0" xfId="58" applyFont="1" applyFill="1" applyProtection="1">
      <alignment/>
      <protection/>
    </xf>
    <xf numFmtId="0" fontId="3" fillId="0" borderId="0" xfId="58" applyFont="1" applyFill="1" applyAlignment="1" applyProtection="1">
      <alignment horizontal="right" vertical="center" indent="1"/>
      <protection/>
    </xf>
    <xf numFmtId="0" fontId="3" fillId="0" borderId="0" xfId="58" applyFont="1" applyFill="1">
      <alignment/>
      <protection/>
    </xf>
    <xf numFmtId="0" fontId="3" fillId="0" borderId="0" xfId="58" applyFont="1" applyFill="1" applyAlignment="1">
      <alignment horizontal="right" vertical="center" indent="1"/>
      <protection/>
    </xf>
    <xf numFmtId="0" fontId="26" fillId="0" borderId="11" xfId="0" applyFont="1" applyBorder="1" applyAlignment="1">
      <alignment horizontal="justify" wrapText="1"/>
    </xf>
    <xf numFmtId="0" fontId="26" fillId="0" borderId="11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37" xfId="0" applyNumberFormat="1" applyFill="1" applyBorder="1" applyAlignment="1" applyProtection="1">
      <alignment horizontal="left" vertical="center" wrapText="1" indent="1"/>
      <protection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62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16" fillId="0" borderId="24" xfId="58" applyFont="1" applyFill="1" applyBorder="1" applyAlignment="1" applyProtection="1">
      <alignment horizontal="center" vertical="center" wrapText="1"/>
      <protection/>
    </xf>
    <xf numFmtId="0" fontId="16" fillId="0" borderId="28" xfId="58" applyFont="1" applyFill="1" applyBorder="1" applyAlignment="1" applyProtection="1">
      <alignment horizontal="center" vertical="center" wrapText="1"/>
      <protection/>
    </xf>
    <xf numFmtId="0" fontId="16" fillId="0" borderId="41" xfId="58" applyFont="1" applyFill="1" applyBorder="1" applyAlignment="1" applyProtection="1">
      <alignment horizontal="center" vertical="center" wrapText="1"/>
      <protection/>
    </xf>
    <xf numFmtId="164" fontId="18" fillId="0" borderId="38" xfId="58" applyNumberFormat="1" applyFont="1" applyFill="1" applyBorder="1" applyAlignment="1" applyProtection="1">
      <alignment horizontal="right" vertical="center" wrapText="1" indent="1"/>
      <protection/>
    </xf>
    <xf numFmtId="0" fontId="18" fillId="0" borderId="12" xfId="58" applyFont="1" applyFill="1" applyBorder="1" applyAlignment="1" applyProtection="1">
      <alignment horizontal="left" vertical="center" wrapText="1" indent="6"/>
      <protection/>
    </xf>
    <xf numFmtId="0" fontId="3" fillId="0" borderId="0" xfId="58" applyFill="1" applyProtection="1">
      <alignment/>
      <protection/>
    </xf>
    <xf numFmtId="0" fontId="18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22" fillId="0" borderId="12" xfId="0" applyFont="1" applyBorder="1" applyAlignment="1" applyProtection="1">
      <alignment horizontal="left" wrapText="1" indent="1"/>
      <protection/>
    </xf>
    <xf numFmtId="0" fontId="22" fillId="0" borderId="11" xfId="0" applyFont="1" applyBorder="1" applyAlignment="1" applyProtection="1">
      <alignment horizontal="left" wrapText="1" indent="1"/>
      <protection/>
    </xf>
    <xf numFmtId="0" fontId="22" fillId="0" borderId="15" xfId="0" applyFont="1" applyBorder="1" applyAlignment="1" applyProtection="1">
      <alignment horizontal="left" wrapText="1" indent="1"/>
      <protection/>
    </xf>
    <xf numFmtId="0" fontId="23" fillId="0" borderId="22" xfId="0" applyFont="1" applyBorder="1" applyAlignment="1" applyProtection="1">
      <alignment wrapText="1"/>
      <protection/>
    </xf>
    <xf numFmtId="0" fontId="22" fillId="0" borderId="15" xfId="0" applyFont="1" applyBorder="1" applyAlignment="1" applyProtection="1">
      <alignment wrapText="1"/>
      <protection/>
    </xf>
    <xf numFmtId="0" fontId="22" fillId="0" borderId="18" xfId="0" applyFont="1" applyBorder="1" applyAlignment="1" applyProtection="1">
      <alignment wrapText="1"/>
      <protection/>
    </xf>
    <xf numFmtId="0" fontId="22" fillId="0" borderId="17" xfId="0" applyFont="1" applyBorder="1" applyAlignment="1" applyProtection="1">
      <alignment wrapText="1"/>
      <protection/>
    </xf>
    <xf numFmtId="0" fontId="22" fillId="0" borderId="19" xfId="0" applyFont="1" applyBorder="1" applyAlignment="1" applyProtection="1">
      <alignment wrapText="1"/>
      <protection/>
    </xf>
    <xf numFmtId="0" fontId="23" fillId="0" borderId="23" xfId="0" applyFont="1" applyBorder="1" applyAlignment="1" applyProtection="1">
      <alignment wrapText="1"/>
      <protection/>
    </xf>
    <xf numFmtId="0" fontId="23" fillId="0" borderId="30" xfId="0" applyFont="1" applyBorder="1" applyAlignment="1" applyProtection="1">
      <alignment wrapText="1"/>
      <protection/>
    </xf>
    <xf numFmtId="0" fontId="23" fillId="0" borderId="31" xfId="0" applyFont="1" applyBorder="1" applyAlignment="1" applyProtection="1">
      <alignment wrapText="1"/>
      <protection/>
    </xf>
    <xf numFmtId="0" fontId="3" fillId="0" borderId="0" xfId="58" applyFill="1" applyAlignment="1" applyProtection="1">
      <alignment/>
      <protection/>
    </xf>
    <xf numFmtId="164" fontId="21" fillId="0" borderId="29" xfId="0" applyNumberFormat="1" applyFont="1" applyBorder="1" applyAlignment="1" applyProtection="1" quotePrefix="1">
      <alignment horizontal="right" vertical="center" wrapText="1" indent="1"/>
      <protection/>
    </xf>
    <xf numFmtId="0" fontId="20" fillId="0" borderId="0" xfId="58" applyFont="1" applyFill="1" applyProtection="1">
      <alignment/>
      <protection/>
    </xf>
    <xf numFmtId="0" fontId="7" fillId="0" borderId="0" xfId="58" applyFont="1" applyFill="1" applyProtection="1">
      <alignment/>
      <protection/>
    </xf>
    <xf numFmtId="0" fontId="3" fillId="0" borderId="0" xfId="58" applyFill="1" applyBorder="1" applyProtection="1">
      <alignment/>
      <protection/>
    </xf>
    <xf numFmtId="164" fontId="18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18" fillId="0" borderId="18" xfId="58" applyNumberFormat="1" applyFont="1" applyFill="1" applyBorder="1" applyAlignment="1" applyProtection="1">
      <alignment horizontal="center" vertical="center" wrapText="1"/>
      <protection/>
    </xf>
    <xf numFmtId="49" fontId="18" fillId="0" borderId="17" xfId="58" applyNumberFormat="1" applyFont="1" applyFill="1" applyBorder="1" applyAlignment="1" applyProtection="1">
      <alignment horizontal="center" vertical="center" wrapText="1"/>
      <protection/>
    </xf>
    <xf numFmtId="49" fontId="18" fillId="0" borderId="19" xfId="58" applyNumberFormat="1" applyFont="1" applyFill="1" applyBorder="1" applyAlignment="1" applyProtection="1">
      <alignment horizontal="center" vertical="center" wrapText="1"/>
      <protection/>
    </xf>
    <xf numFmtId="0" fontId="23" fillId="0" borderId="22" xfId="0" applyFont="1" applyBorder="1" applyAlignment="1" applyProtection="1">
      <alignment horizontal="center" wrapText="1"/>
      <protection/>
    </xf>
    <xf numFmtId="0" fontId="22" fillId="0" borderId="18" xfId="0" applyFont="1" applyBorder="1" applyAlignment="1" applyProtection="1">
      <alignment horizontal="center" wrapText="1"/>
      <protection/>
    </xf>
    <xf numFmtId="0" fontId="22" fillId="0" borderId="17" xfId="0" applyFont="1" applyBorder="1" applyAlignment="1" applyProtection="1">
      <alignment horizontal="center" wrapText="1"/>
      <protection/>
    </xf>
    <xf numFmtId="0" fontId="22" fillId="0" borderId="19" xfId="0" applyFont="1" applyBorder="1" applyAlignment="1" applyProtection="1">
      <alignment horizontal="center" wrapText="1"/>
      <protection/>
    </xf>
    <xf numFmtId="0" fontId="23" fillId="0" borderId="30" xfId="0" applyFont="1" applyBorder="1" applyAlignment="1" applyProtection="1">
      <alignment horizontal="center" wrapText="1"/>
      <protection/>
    </xf>
    <xf numFmtId="0" fontId="18" fillId="0" borderId="0" xfId="0" applyFont="1" applyFill="1" applyAlignment="1" applyProtection="1">
      <alignment horizontal="center" vertical="center" wrapText="1"/>
      <protection/>
    </xf>
    <xf numFmtId="49" fontId="18" fillId="0" borderId="20" xfId="58" applyNumberFormat="1" applyFont="1" applyFill="1" applyBorder="1" applyAlignment="1" applyProtection="1">
      <alignment horizontal="center" vertical="center" wrapText="1"/>
      <protection/>
    </xf>
    <xf numFmtId="49" fontId="18" fillId="0" borderId="16" xfId="58" applyNumberFormat="1" applyFont="1" applyFill="1" applyBorder="1" applyAlignment="1" applyProtection="1">
      <alignment horizontal="center" vertical="center" wrapText="1"/>
      <protection/>
    </xf>
    <xf numFmtId="49" fontId="18" fillId="0" borderId="21" xfId="58" applyNumberFormat="1" applyFont="1" applyFill="1" applyBorder="1" applyAlignment="1" applyProtection="1">
      <alignment horizontal="center" vertical="center" wrapText="1"/>
      <protection/>
    </xf>
    <xf numFmtId="0" fontId="23" fillId="0" borderId="30" xfId="0" applyFont="1" applyBorder="1" applyAlignment="1" applyProtection="1">
      <alignment horizontal="center" vertical="center" wrapText="1"/>
      <protection/>
    </xf>
    <xf numFmtId="0" fontId="8" fillId="0" borderId="63" xfId="0" applyFont="1" applyFill="1" applyBorder="1" applyAlignment="1" applyProtection="1">
      <alignment horizontal="center" vertical="center" wrapText="1"/>
      <protection/>
    </xf>
    <xf numFmtId="49" fontId="18" fillId="0" borderId="20" xfId="0" applyNumberFormat="1" applyFont="1" applyFill="1" applyBorder="1" applyAlignment="1" applyProtection="1">
      <alignment horizontal="center" vertical="center" wrapText="1"/>
      <protection/>
    </xf>
    <xf numFmtId="49" fontId="18" fillId="0" borderId="17" xfId="0" applyNumberFormat="1" applyFont="1" applyFill="1" applyBorder="1" applyAlignment="1" applyProtection="1">
      <alignment horizontal="center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58" applyFont="1" applyFill="1" applyBorder="1" applyAlignment="1" applyProtection="1">
      <alignment horizontal="left" vertical="center" wrapText="1" indent="1"/>
      <protection/>
    </xf>
    <xf numFmtId="0" fontId="18" fillId="0" borderId="11" xfId="58" applyFont="1" applyFill="1" applyBorder="1" applyAlignment="1" applyProtection="1">
      <alignment horizontal="left" vertical="center" wrapText="1" indent="1"/>
      <protection/>
    </xf>
    <xf numFmtId="0" fontId="18" fillId="0" borderId="31" xfId="58" applyFont="1" applyFill="1" applyBorder="1" applyAlignment="1" applyProtection="1" quotePrefix="1">
      <alignment horizontal="left" vertical="center" wrapText="1" indent="1"/>
      <protection/>
    </xf>
    <xf numFmtId="0" fontId="26" fillId="0" borderId="0" xfId="0" applyFont="1" applyAlignment="1" applyProtection="1">
      <alignment horizontal="right" vertical="top"/>
      <protection/>
    </xf>
    <xf numFmtId="0" fontId="7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vertical="center" wrapText="1"/>
      <protection/>
    </xf>
    <xf numFmtId="164" fontId="18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9" xfId="58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22" xfId="58" applyFont="1" applyFill="1" applyBorder="1" applyAlignment="1">
      <alignment horizontal="center" vertical="center"/>
      <protection/>
    </xf>
    <xf numFmtId="165" fontId="4" fillId="0" borderId="23" xfId="58" applyNumberFormat="1" applyFont="1" applyFill="1" applyBorder="1">
      <alignment/>
      <protection/>
    </xf>
    <xf numFmtId="165" fontId="4" fillId="0" borderId="29" xfId="58" applyNumberFormat="1" applyFont="1" applyFill="1" applyBorder="1">
      <alignment/>
      <protection/>
    </xf>
    <xf numFmtId="0" fontId="5" fillId="0" borderId="0" xfId="58" applyFont="1" applyFill="1">
      <alignment/>
      <protection/>
    </xf>
    <xf numFmtId="0" fontId="16" fillId="0" borderId="22" xfId="58" applyFont="1" applyFill="1" applyBorder="1" applyAlignment="1" applyProtection="1">
      <alignment horizontal="center" vertical="center"/>
      <protection/>
    </xf>
    <xf numFmtId="49" fontId="18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5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61" xfId="0" applyNumberFormat="1" applyFont="1" applyFill="1" applyBorder="1" applyAlignment="1" applyProtection="1">
      <alignment horizontal="center" vertical="center" wrapText="1"/>
      <protection locked="0"/>
    </xf>
    <xf numFmtId="164" fontId="6" fillId="0" borderId="0" xfId="0" applyNumberFormat="1" applyFont="1" applyFill="1" applyAlignment="1" applyProtection="1">
      <alignment horizontal="right"/>
      <protection/>
    </xf>
    <xf numFmtId="164" fontId="5" fillId="0" borderId="0" xfId="0" applyNumberFormat="1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horizontal="center" vertical="center"/>
      <protection/>
    </xf>
    <xf numFmtId="164" fontId="5" fillId="0" borderId="0" xfId="0" applyNumberFormat="1" applyFont="1" applyFill="1" applyAlignment="1" applyProtection="1">
      <alignment horizontal="center" vertical="center" wrapText="1"/>
      <protection/>
    </xf>
    <xf numFmtId="0" fontId="18" fillId="0" borderId="10" xfId="59" applyFont="1" applyFill="1" applyBorder="1" applyAlignment="1" applyProtection="1">
      <alignment horizontal="left" vertical="center" wrapText="1" indent="1"/>
      <protection/>
    </xf>
    <xf numFmtId="164" fontId="27" fillId="0" borderId="43" xfId="58" applyNumberFormat="1" applyFont="1" applyFill="1" applyBorder="1" applyAlignment="1" applyProtection="1">
      <alignment horizontal="left" vertical="center"/>
      <protection/>
    </xf>
    <xf numFmtId="0" fontId="27" fillId="0" borderId="43" xfId="0" applyFont="1" applyFill="1" applyBorder="1" applyAlignment="1" applyProtection="1">
      <alignment horizontal="right" vertical="center"/>
      <protection/>
    </xf>
    <xf numFmtId="0" fontId="7" fillId="0" borderId="22" xfId="58" applyFont="1" applyFill="1" applyBorder="1" applyAlignment="1" applyProtection="1">
      <alignment horizontal="center" vertical="center" wrapText="1"/>
      <protection/>
    </xf>
    <xf numFmtId="0" fontId="7" fillId="0" borderId="23" xfId="58" applyFont="1" applyFill="1" applyBorder="1" applyAlignment="1" applyProtection="1">
      <alignment horizontal="center" vertical="center" wrapText="1"/>
      <protection/>
    </xf>
    <xf numFmtId="0" fontId="7" fillId="0" borderId="48" xfId="58" applyFont="1" applyFill="1" applyBorder="1" applyAlignment="1" applyProtection="1">
      <alignment horizontal="center" vertical="center" wrapText="1"/>
      <protection/>
    </xf>
    <xf numFmtId="0" fontId="7" fillId="0" borderId="57" xfId="58" applyFont="1" applyFill="1" applyBorder="1" applyAlignment="1" applyProtection="1">
      <alignment horizontal="center" vertical="center" wrapText="1"/>
      <protection/>
    </xf>
    <xf numFmtId="0" fontId="7" fillId="0" borderId="22" xfId="58" applyFont="1" applyFill="1" applyBorder="1" applyAlignment="1" applyProtection="1">
      <alignment horizontal="left" vertical="center" wrapText="1" indent="1"/>
      <protection/>
    </xf>
    <xf numFmtId="0" fontId="7" fillId="0" borderId="23" xfId="58" applyFont="1" applyFill="1" applyBorder="1" applyAlignment="1" applyProtection="1">
      <alignment horizontal="left" vertical="center" wrapText="1" indent="1"/>
      <protection/>
    </xf>
    <xf numFmtId="164" fontId="7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57" xfId="58" applyNumberFormat="1" applyFont="1" applyFill="1" applyBorder="1" applyAlignment="1" applyProtection="1">
      <alignment horizontal="right" vertical="center" wrapText="1" indent="1"/>
      <protection/>
    </xf>
    <xf numFmtId="49" fontId="3" fillId="0" borderId="18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12" xfId="0" applyFont="1" applyBorder="1" applyAlignment="1" applyProtection="1">
      <alignment horizontal="left" wrapText="1" indent="1"/>
      <protection/>
    </xf>
    <xf numFmtId="164" fontId="3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7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11" xfId="0" applyFont="1" applyBorder="1" applyAlignment="1" applyProtection="1">
      <alignment horizontal="left" wrapText="1" indent="1"/>
      <protection/>
    </xf>
    <xf numFmtId="164" fontId="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33" borderId="11" xfId="58" applyNumberFormat="1" applyFont="1" applyFill="1" applyBorder="1" applyAlignment="1" applyProtection="1">
      <alignment horizontal="right" vertical="center" wrapText="1" indent="1"/>
      <protection locked="0"/>
    </xf>
    <xf numFmtId="49" fontId="3" fillId="0" borderId="19" xfId="58" applyNumberFormat="1" applyFont="1" applyFill="1" applyBorder="1" applyAlignment="1" applyProtection="1">
      <alignment horizontal="left" vertical="center" wrapText="1" indent="1"/>
      <protection/>
    </xf>
    <xf numFmtId="0" fontId="31" fillId="0" borderId="15" xfId="0" applyFont="1" applyBorder="1" applyAlignment="1" applyProtection="1">
      <alignment horizontal="left" vertical="center" wrapText="1" indent="1"/>
      <protection/>
    </xf>
    <xf numFmtId="164" fontId="3" fillId="33" borderId="15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horizontal="left" vertical="center" wrapText="1" indent="1"/>
      <protection/>
    </xf>
    <xf numFmtId="164" fontId="3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23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12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11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5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2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2" xfId="0" applyFont="1" applyBorder="1" applyAlignment="1" applyProtection="1">
      <alignment vertical="center" wrapText="1"/>
      <protection/>
    </xf>
    <xf numFmtId="0" fontId="31" fillId="0" borderId="15" xfId="0" applyFont="1" applyBorder="1" applyAlignment="1" applyProtection="1">
      <alignment horizontal="left" vertical="center" wrapText="1"/>
      <protection/>
    </xf>
    <xf numFmtId="0" fontId="31" fillId="0" borderId="18" xfId="0" applyFont="1" applyBorder="1" applyAlignment="1" applyProtection="1">
      <alignment vertical="center" wrapText="1"/>
      <protection/>
    </xf>
    <xf numFmtId="0" fontId="31" fillId="0" borderId="17" xfId="0" applyFont="1" applyBorder="1" applyAlignment="1" applyProtection="1">
      <alignment vertical="center" wrapText="1"/>
      <protection/>
    </xf>
    <xf numFmtId="0" fontId="31" fillId="0" borderId="19" xfId="0" applyFont="1" applyBorder="1" applyAlignment="1" applyProtection="1">
      <alignment vertical="center" wrapText="1"/>
      <protection/>
    </xf>
    <xf numFmtId="164" fontId="7" fillId="0" borderId="23" xfId="58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0" fontId="14" fillId="0" borderId="23" xfId="0" applyFont="1" applyBorder="1" applyAlignment="1" applyProtection="1">
      <alignment vertical="center" wrapText="1"/>
      <protection/>
    </xf>
    <xf numFmtId="0" fontId="14" fillId="0" borderId="30" xfId="0" applyFont="1" applyBorder="1" applyAlignment="1" applyProtection="1">
      <alignment vertical="center" wrapText="1"/>
      <protection/>
    </xf>
    <xf numFmtId="0" fontId="14" fillId="0" borderId="31" xfId="0" applyFont="1" applyBorder="1" applyAlignment="1" applyProtection="1">
      <alignment vertical="center" wrapText="1"/>
      <protection/>
    </xf>
    <xf numFmtId="0" fontId="3" fillId="0" borderId="60" xfId="58" applyFont="1" applyFill="1" applyBorder="1" applyAlignment="1" applyProtection="1">
      <alignment horizontal="right" vertical="center" wrapText="1" indent="1"/>
      <protection locked="0"/>
    </xf>
    <xf numFmtId="164" fontId="3" fillId="0" borderId="60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9" xfId="58" applyFont="1" applyFill="1" applyBorder="1" applyAlignment="1" applyProtection="1">
      <alignment horizontal="center" vertical="center" wrapText="1"/>
      <protection/>
    </xf>
    <xf numFmtId="0" fontId="7" fillId="0" borderId="24" xfId="58" applyFont="1" applyFill="1" applyBorder="1" applyAlignment="1" applyProtection="1">
      <alignment horizontal="left" vertical="center" wrapText="1" indent="1"/>
      <protection/>
    </xf>
    <xf numFmtId="0" fontId="7" fillId="0" borderId="28" xfId="58" applyFont="1" applyFill="1" applyBorder="1" applyAlignment="1" applyProtection="1">
      <alignment vertical="center" wrapText="1"/>
      <protection/>
    </xf>
    <xf numFmtId="164" fontId="7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28" xfId="58" applyNumberFormat="1" applyFont="1" applyFill="1" applyBorder="1" applyAlignment="1" applyProtection="1">
      <alignment horizontal="right" vertical="center" wrapText="1" indent="1"/>
      <protection/>
    </xf>
    <xf numFmtId="164" fontId="7" fillId="0" borderId="66" xfId="58" applyNumberFormat="1" applyFont="1" applyFill="1" applyBorder="1" applyAlignment="1" applyProtection="1">
      <alignment horizontal="right" vertical="center" wrapText="1" indent="1"/>
      <protection/>
    </xf>
    <xf numFmtId="49" fontId="3" fillId="0" borderId="20" xfId="58" applyNumberFormat="1" applyFont="1" applyFill="1" applyBorder="1" applyAlignment="1" applyProtection="1">
      <alignment horizontal="left" vertical="center" wrapText="1" indent="1"/>
      <protection/>
    </xf>
    <xf numFmtId="0" fontId="3" fillId="0" borderId="13" xfId="58" applyFont="1" applyFill="1" applyBorder="1" applyAlignment="1" applyProtection="1">
      <alignment horizontal="left" vertical="center" wrapText="1" indent="1"/>
      <protection/>
    </xf>
    <xf numFmtId="164" fontId="3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13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1" xfId="58" applyFont="1" applyFill="1" applyBorder="1" applyAlignment="1" applyProtection="1">
      <alignment horizontal="left" vertical="center" wrapText="1" indent="1"/>
      <protection/>
    </xf>
    <xf numFmtId="164" fontId="3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4" xfId="58" applyFont="1" applyFill="1" applyBorder="1" applyAlignment="1" applyProtection="1">
      <alignment horizontal="left" vertical="center" wrapText="1" indent="1"/>
      <protection/>
    </xf>
    <xf numFmtId="0" fontId="3" fillId="0" borderId="0" xfId="58" applyFont="1" applyFill="1" applyBorder="1" applyAlignment="1" applyProtection="1">
      <alignment horizontal="left" vertical="center" wrapText="1" indent="1"/>
      <protection/>
    </xf>
    <xf numFmtId="0" fontId="3" fillId="0" borderId="11" xfId="58" applyFont="1" applyFill="1" applyBorder="1" applyAlignment="1" applyProtection="1">
      <alignment horizontal="left" indent="6"/>
      <protection/>
    </xf>
    <xf numFmtId="0" fontId="3" fillId="0" borderId="11" xfId="58" applyFont="1" applyFill="1" applyBorder="1" applyAlignment="1" applyProtection="1">
      <alignment horizontal="left" vertical="center" wrapText="1" indent="6"/>
      <protection/>
    </xf>
    <xf numFmtId="49" fontId="3" fillId="0" borderId="16" xfId="58" applyNumberFormat="1" applyFont="1" applyFill="1" applyBorder="1" applyAlignment="1" applyProtection="1">
      <alignment horizontal="left" vertical="center" wrapText="1" indent="1"/>
      <protection/>
    </xf>
    <xf numFmtId="0" fontId="3" fillId="0" borderId="15" xfId="58" applyFont="1" applyFill="1" applyBorder="1" applyAlignment="1" applyProtection="1">
      <alignment horizontal="left" vertical="center" wrapText="1" indent="6"/>
      <protection/>
    </xf>
    <xf numFmtId="49" fontId="3" fillId="0" borderId="21" xfId="58" applyNumberFormat="1" applyFont="1" applyFill="1" applyBorder="1" applyAlignment="1" applyProtection="1">
      <alignment horizontal="left" vertical="center" wrapText="1" indent="1"/>
      <protection/>
    </xf>
    <xf numFmtId="164" fontId="3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39" xfId="58" applyNumberFormat="1" applyFont="1" applyFill="1" applyBorder="1" applyAlignment="1" applyProtection="1">
      <alignment horizontal="right" vertical="center" wrapText="1" indent="1"/>
      <protection locked="0"/>
    </xf>
    <xf numFmtId="164" fontId="3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3" xfId="58" applyFont="1" applyFill="1" applyBorder="1" applyAlignment="1" applyProtection="1">
      <alignment vertical="center" wrapText="1"/>
      <protection/>
    </xf>
    <xf numFmtId="164" fontId="7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3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0" fontId="3" fillId="0" borderId="15" xfId="58" applyFont="1" applyFill="1" applyBorder="1" applyAlignment="1" applyProtection="1">
      <alignment horizontal="left" vertical="center" wrapText="1" indent="1"/>
      <protection/>
    </xf>
    <xf numFmtId="164" fontId="3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11" xfId="0" applyFont="1" applyBorder="1" applyAlignment="1" applyProtection="1">
      <alignment horizontal="left" vertical="center" wrapText="1" indent="1"/>
      <protection/>
    </xf>
    <xf numFmtId="0" fontId="3" fillId="0" borderId="12" xfId="58" applyFont="1" applyFill="1" applyBorder="1" applyAlignment="1" applyProtection="1">
      <alignment horizontal="left" vertical="center" wrapText="1" indent="6"/>
      <protection/>
    </xf>
    <xf numFmtId="164" fontId="3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23" xfId="58" applyFont="1" applyFill="1" applyBorder="1" applyAlignment="1" applyProtection="1">
      <alignment horizontal="left" vertical="center" wrapText="1" indent="1"/>
      <protection/>
    </xf>
    <xf numFmtId="0" fontId="3" fillId="0" borderId="12" xfId="58" applyFont="1" applyFill="1" applyBorder="1" applyAlignment="1" applyProtection="1">
      <alignment horizontal="left" vertical="center" wrapText="1" indent="1"/>
      <protection/>
    </xf>
    <xf numFmtId="0" fontId="3" fillId="0" borderId="10" xfId="58" applyFont="1" applyFill="1" applyBorder="1" applyAlignment="1" applyProtection="1">
      <alignment horizontal="left" vertical="center" wrapText="1" indent="1"/>
      <protection/>
    </xf>
    <xf numFmtId="164" fontId="7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54" xfId="0" applyNumberFormat="1" applyFont="1" applyBorder="1" applyAlignment="1" applyProtection="1">
      <alignment horizontal="right" vertical="center" wrapText="1" indent="1"/>
      <protection/>
    </xf>
    <xf numFmtId="164" fontId="14" fillId="0" borderId="23" xfId="0" applyNumberFormat="1" applyFont="1" applyBorder="1" applyAlignment="1" applyProtection="1">
      <alignment horizontal="right" vertical="center" wrapText="1" indent="1"/>
      <protection/>
    </xf>
    <xf numFmtId="164" fontId="14" fillId="0" borderId="57" xfId="0" applyNumberFormat="1" applyFont="1" applyBorder="1" applyAlignment="1" applyProtection="1">
      <alignment horizontal="right" vertical="center" wrapText="1" indent="1"/>
      <protection/>
    </xf>
    <xf numFmtId="164" fontId="14" fillId="0" borderId="54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23" xfId="0" applyNumberFormat="1" applyFont="1" applyBorder="1" applyAlignment="1" applyProtection="1" quotePrefix="1">
      <alignment horizontal="right" vertical="center" wrapText="1" indent="1"/>
      <protection/>
    </xf>
    <xf numFmtId="164" fontId="14" fillId="0" borderId="57" xfId="0" applyNumberFormat="1" applyFont="1" applyBorder="1" applyAlignment="1" applyProtection="1" quotePrefix="1">
      <alignment horizontal="right" vertical="center" wrapText="1" indent="1"/>
      <protection/>
    </xf>
    <xf numFmtId="0" fontId="14" fillId="0" borderId="30" xfId="0" applyFont="1" applyBorder="1" applyAlignment="1" applyProtection="1">
      <alignment horizontal="left" vertical="center" wrapText="1" indent="1"/>
      <protection/>
    </xf>
    <xf numFmtId="0" fontId="14" fillId="0" borderId="31" xfId="0" applyFont="1" applyBorder="1" applyAlignment="1" applyProtection="1">
      <alignment horizontal="left" vertical="center" wrapText="1" indent="1"/>
      <protection/>
    </xf>
    <xf numFmtId="0" fontId="32" fillId="0" borderId="0" xfId="57">
      <alignment/>
      <protection/>
    </xf>
    <xf numFmtId="3" fontId="34" fillId="0" borderId="72" xfId="57" applyNumberFormat="1" applyFont="1" applyFill="1" applyBorder="1" applyAlignment="1">
      <alignment horizontal="center"/>
      <protection/>
    </xf>
    <xf numFmtId="3" fontId="34" fillId="0" borderId="73" xfId="57" applyNumberFormat="1" applyFont="1" applyFill="1" applyBorder="1">
      <alignment/>
      <protection/>
    </xf>
    <xf numFmtId="3" fontId="34" fillId="0" borderId="38" xfId="57" applyNumberFormat="1" applyFont="1" applyFill="1" applyBorder="1">
      <alignment/>
      <protection/>
    </xf>
    <xf numFmtId="3" fontId="34" fillId="0" borderId="74" xfId="57" applyNumberFormat="1" applyFont="1" applyFill="1" applyBorder="1" applyAlignment="1">
      <alignment horizontal="center"/>
      <protection/>
    </xf>
    <xf numFmtId="3" fontId="34" fillId="0" borderId="75" xfId="57" applyNumberFormat="1" applyFont="1" applyFill="1" applyBorder="1">
      <alignment/>
      <protection/>
    </xf>
    <xf numFmtId="3" fontId="34" fillId="0" borderId="76" xfId="57" applyNumberFormat="1" applyFont="1" applyFill="1" applyBorder="1" applyAlignment="1">
      <alignment horizontal="center"/>
      <protection/>
    </xf>
    <xf numFmtId="3" fontId="34" fillId="0" borderId="77" xfId="57" applyNumberFormat="1" applyFont="1" applyFill="1" applyBorder="1">
      <alignment/>
      <protection/>
    </xf>
    <xf numFmtId="3" fontId="34" fillId="0" borderId="78" xfId="57" applyNumberFormat="1" applyFont="1" applyFill="1" applyBorder="1" applyAlignment="1">
      <alignment horizontal="center"/>
      <protection/>
    </xf>
    <xf numFmtId="3" fontId="33" fillId="34" borderId="25" xfId="57" applyNumberFormat="1" applyFont="1" applyFill="1" applyBorder="1" applyAlignment="1">
      <alignment horizontal="right"/>
      <protection/>
    </xf>
    <xf numFmtId="3" fontId="34" fillId="0" borderId="25" xfId="57" applyNumberFormat="1" applyFont="1" applyFill="1" applyBorder="1">
      <alignment/>
      <protection/>
    </xf>
    <xf numFmtId="0" fontId="34" fillId="0" borderId="79" xfId="57" applyFont="1" applyBorder="1" applyAlignment="1">
      <alignment/>
      <protection/>
    </xf>
    <xf numFmtId="3" fontId="33" fillId="0" borderId="49" xfId="57" applyNumberFormat="1" applyFont="1" applyFill="1" applyBorder="1" applyAlignment="1">
      <alignment horizontal="center"/>
      <protection/>
    </xf>
    <xf numFmtId="3" fontId="33" fillId="0" borderId="0" xfId="57" applyNumberFormat="1" applyFont="1" applyFill="1" applyBorder="1" applyAlignment="1">
      <alignment horizontal="center"/>
      <protection/>
    </xf>
    <xf numFmtId="3" fontId="33" fillId="0" borderId="0" xfId="57" applyNumberFormat="1" applyFont="1" applyFill="1" applyBorder="1">
      <alignment/>
      <protection/>
    </xf>
    <xf numFmtId="3" fontId="34" fillId="0" borderId="0" xfId="57" applyNumberFormat="1" applyFont="1" applyFill="1" applyBorder="1">
      <alignment/>
      <protection/>
    </xf>
    <xf numFmtId="3" fontId="33" fillId="0" borderId="0" xfId="57" applyNumberFormat="1" applyFont="1" applyFill="1" applyBorder="1" applyAlignment="1">
      <alignment horizontal="right"/>
      <protection/>
    </xf>
    <xf numFmtId="3" fontId="34" fillId="0" borderId="80" xfId="57" applyNumberFormat="1" applyFont="1" applyFill="1" applyBorder="1" applyAlignment="1">
      <alignment horizontal="center"/>
      <protection/>
    </xf>
    <xf numFmtId="3" fontId="34" fillId="0" borderId="81" xfId="57" applyNumberFormat="1" applyFont="1" applyFill="1" applyBorder="1" applyAlignment="1">
      <alignment horizontal="center"/>
      <protection/>
    </xf>
    <xf numFmtId="3" fontId="34" fillId="0" borderId="46" xfId="57" applyNumberFormat="1" applyFont="1" applyFill="1" applyBorder="1" applyAlignment="1">
      <alignment/>
      <protection/>
    </xf>
    <xf numFmtId="3" fontId="34" fillId="35" borderId="25" xfId="57" applyNumberFormat="1" applyFont="1" applyFill="1" applyBorder="1">
      <alignment/>
      <protection/>
    </xf>
    <xf numFmtId="3" fontId="34" fillId="0" borderId="71" xfId="57" applyNumberFormat="1" applyFont="1" applyFill="1" applyBorder="1" applyAlignment="1">
      <alignment horizontal="left"/>
      <protection/>
    </xf>
    <xf numFmtId="3" fontId="34" fillId="0" borderId="82" xfId="57" applyNumberFormat="1" applyFont="1" applyFill="1" applyBorder="1">
      <alignment/>
      <protection/>
    </xf>
    <xf numFmtId="3" fontId="34" fillId="0" borderId="83" xfId="57" applyNumberFormat="1" applyFont="1" applyFill="1" applyBorder="1">
      <alignment/>
      <protection/>
    </xf>
    <xf numFmtId="3" fontId="33" fillId="34" borderId="29" xfId="57" applyNumberFormat="1" applyFont="1" applyFill="1" applyBorder="1" applyAlignment="1">
      <alignment horizontal="right"/>
      <protection/>
    </xf>
    <xf numFmtId="3" fontId="33" fillId="0" borderId="0" xfId="57" applyNumberFormat="1" applyFont="1" applyFill="1" applyBorder="1" applyAlignment="1">
      <alignment/>
      <protection/>
    </xf>
    <xf numFmtId="3" fontId="34" fillId="0" borderId="84" xfId="57" applyNumberFormat="1" applyFont="1" applyFill="1" applyBorder="1" applyAlignment="1">
      <alignment horizontal="center"/>
      <protection/>
    </xf>
    <xf numFmtId="3" fontId="34" fillId="0" borderId="85" xfId="57" applyNumberFormat="1" applyFont="1" applyFill="1" applyBorder="1" applyAlignment="1">
      <alignment horizontal="center"/>
      <protection/>
    </xf>
    <xf numFmtId="3" fontId="34" fillId="0" borderId="86" xfId="57" applyNumberFormat="1" applyFont="1" applyFill="1" applyBorder="1" applyAlignment="1">
      <alignment horizontal="center"/>
      <protection/>
    </xf>
    <xf numFmtId="3" fontId="34" fillId="0" borderId="27" xfId="57" applyNumberFormat="1" applyFont="1" applyFill="1" applyBorder="1">
      <alignment/>
      <protection/>
    </xf>
    <xf numFmtId="3" fontId="34" fillId="0" borderId="87" xfId="57" applyNumberFormat="1" applyFont="1" applyFill="1" applyBorder="1" applyAlignment="1">
      <alignment horizontal="center"/>
      <protection/>
    </xf>
    <xf numFmtId="3" fontId="33" fillId="0" borderId="71" xfId="57" applyNumberFormat="1" applyFont="1" applyFill="1" applyBorder="1" applyAlignment="1">
      <alignment/>
      <protection/>
    </xf>
    <xf numFmtId="3" fontId="34" fillId="0" borderId="56" xfId="57" applyNumberFormat="1" applyFont="1" applyFill="1" applyBorder="1" applyAlignment="1">
      <alignment horizontal="center"/>
      <protection/>
    </xf>
    <xf numFmtId="3" fontId="34" fillId="0" borderId="38" xfId="57" applyNumberFormat="1" applyFont="1" applyFill="1" applyBorder="1" applyAlignment="1">
      <alignment horizontal="right"/>
      <protection/>
    </xf>
    <xf numFmtId="3" fontId="34" fillId="0" borderId="26" xfId="57" applyNumberFormat="1" applyFont="1" applyFill="1" applyBorder="1" applyAlignment="1">
      <alignment horizontal="right"/>
      <protection/>
    </xf>
    <xf numFmtId="3" fontId="34" fillId="0" borderId="88" xfId="57" applyNumberFormat="1" applyFont="1" applyFill="1" applyBorder="1" applyAlignment="1">
      <alignment horizontal="center"/>
      <protection/>
    </xf>
    <xf numFmtId="3" fontId="32" fillId="0" borderId="89" xfId="57" applyNumberFormat="1" applyFont="1" applyFill="1" applyBorder="1" applyAlignment="1">
      <alignment horizontal="center"/>
      <protection/>
    </xf>
    <xf numFmtId="3" fontId="37" fillId="0" borderId="90" xfId="57" applyNumberFormat="1" applyFont="1" applyFill="1" applyBorder="1">
      <alignment/>
      <protection/>
    </xf>
    <xf numFmtId="3" fontId="32" fillId="0" borderId="74" xfId="57" applyNumberFormat="1" applyFont="1" applyFill="1" applyBorder="1" applyAlignment="1">
      <alignment horizontal="center"/>
      <protection/>
    </xf>
    <xf numFmtId="3" fontId="37" fillId="0" borderId="75" xfId="57" applyNumberFormat="1" applyFont="1" applyFill="1" applyBorder="1">
      <alignment/>
      <protection/>
    </xf>
    <xf numFmtId="3" fontId="37" fillId="0" borderId="34" xfId="57" applyNumberFormat="1" applyFont="1" applyFill="1" applyBorder="1">
      <alignment/>
      <protection/>
    </xf>
    <xf numFmtId="3" fontId="39" fillId="34" borderId="91" xfId="57" applyNumberFormat="1" applyFont="1" applyFill="1" applyBorder="1">
      <alignment/>
      <protection/>
    </xf>
    <xf numFmtId="3" fontId="38" fillId="0" borderId="56" xfId="57" applyNumberFormat="1" applyFont="1" applyFill="1" applyBorder="1" applyAlignment="1">
      <alignment horizontal="center"/>
      <protection/>
    </xf>
    <xf numFmtId="3" fontId="37" fillId="0" borderId="73" xfId="57" applyNumberFormat="1" applyFont="1" applyFill="1" applyBorder="1">
      <alignment/>
      <protection/>
    </xf>
    <xf numFmtId="3" fontId="37" fillId="0" borderId="92" xfId="57" applyNumberFormat="1" applyFont="1" applyFill="1" applyBorder="1">
      <alignment/>
      <protection/>
    </xf>
    <xf numFmtId="3" fontId="37" fillId="0" borderId="34" xfId="57" applyNumberFormat="1" applyFont="1" applyFill="1" applyBorder="1">
      <alignment/>
      <protection/>
    </xf>
    <xf numFmtId="3" fontId="38" fillId="0" borderId="87" xfId="57" applyNumberFormat="1" applyFont="1" applyFill="1" applyBorder="1" applyAlignment="1">
      <alignment horizontal="center"/>
      <protection/>
    </xf>
    <xf numFmtId="3" fontId="39" fillId="0" borderId="93" xfId="57" applyNumberFormat="1" applyFont="1" applyFill="1" applyBorder="1" applyAlignment="1">
      <alignment/>
      <protection/>
    </xf>
    <xf numFmtId="3" fontId="39" fillId="0" borderId="71" xfId="57" applyNumberFormat="1" applyFont="1" applyFill="1" applyBorder="1" applyAlignment="1">
      <alignment/>
      <protection/>
    </xf>
    <xf numFmtId="3" fontId="39" fillId="34" borderId="34" xfId="57" applyNumberFormat="1" applyFont="1" applyFill="1" applyBorder="1">
      <alignment/>
      <protection/>
    </xf>
    <xf numFmtId="3" fontId="32" fillId="0" borderId="56" xfId="57" applyNumberFormat="1" applyFont="1" applyFill="1" applyBorder="1" applyAlignment="1">
      <alignment horizontal="center"/>
      <protection/>
    </xf>
    <xf numFmtId="3" fontId="37" fillId="0" borderId="36" xfId="57" applyNumberFormat="1" applyFont="1" applyFill="1" applyBorder="1">
      <alignment/>
      <protection/>
    </xf>
    <xf numFmtId="3" fontId="32" fillId="0" borderId="94" xfId="57" applyNumberFormat="1" applyFont="1" applyFill="1" applyBorder="1" applyAlignment="1">
      <alignment horizontal="center"/>
      <protection/>
    </xf>
    <xf numFmtId="3" fontId="37" fillId="0" borderId="35" xfId="57" applyNumberFormat="1" applyFont="1" applyFill="1" applyBorder="1">
      <alignment/>
      <protection/>
    </xf>
    <xf numFmtId="3" fontId="32" fillId="0" borderId="72" xfId="57" applyNumberFormat="1" applyFont="1" applyFill="1" applyBorder="1" applyAlignment="1">
      <alignment horizontal="center"/>
      <protection/>
    </xf>
    <xf numFmtId="3" fontId="37" fillId="0" borderId="95" xfId="57" applyNumberFormat="1" applyFont="1" applyFill="1" applyBorder="1">
      <alignment/>
      <protection/>
    </xf>
    <xf numFmtId="3" fontId="32" fillId="0" borderId="76" xfId="57" applyNumberFormat="1" applyFont="1" applyFill="1" applyBorder="1" applyAlignment="1">
      <alignment horizontal="center"/>
      <protection/>
    </xf>
    <xf numFmtId="3" fontId="38" fillId="0" borderId="96" xfId="57" applyNumberFormat="1" applyFont="1" applyFill="1" applyBorder="1" applyAlignment="1">
      <alignment horizontal="center"/>
      <protection/>
    </xf>
    <xf numFmtId="3" fontId="39" fillId="34" borderId="57" xfId="57" applyNumberFormat="1" applyFont="1" applyFill="1" applyBorder="1">
      <alignment/>
      <protection/>
    </xf>
    <xf numFmtId="3" fontId="38" fillId="0" borderId="0" xfId="57" applyNumberFormat="1" applyFont="1" applyFill="1" applyBorder="1" applyAlignment="1">
      <alignment horizontal="center"/>
      <protection/>
    </xf>
    <xf numFmtId="3" fontId="39" fillId="0" borderId="0" xfId="57" applyNumberFormat="1" applyFont="1" applyFill="1" applyBorder="1" applyAlignment="1">
      <alignment/>
      <protection/>
    </xf>
    <xf numFmtId="3" fontId="35" fillId="0" borderId="29" xfId="57" applyNumberFormat="1" applyFont="1" applyBorder="1" applyAlignment="1">
      <alignment horizontal="center" wrapText="1"/>
      <protection/>
    </xf>
    <xf numFmtId="3" fontId="34" fillId="0" borderId="38" xfId="57" applyNumberFormat="1" applyFont="1" applyBorder="1" applyAlignment="1">
      <alignment horizontal="right"/>
      <protection/>
    </xf>
    <xf numFmtId="3" fontId="37" fillId="0" borderId="97" xfId="57" applyNumberFormat="1" applyFont="1" applyFill="1" applyBorder="1">
      <alignment/>
      <protection/>
    </xf>
    <xf numFmtId="3" fontId="34" fillId="0" borderId="98" xfId="57" applyNumberFormat="1" applyFont="1" applyFill="1" applyBorder="1" applyAlignment="1">
      <alignment horizontal="right"/>
      <protection/>
    </xf>
    <xf numFmtId="3" fontId="34" fillId="0" borderId="99" xfId="57" applyNumberFormat="1" applyFont="1" applyFill="1" applyBorder="1" applyAlignment="1">
      <alignment horizontal="right"/>
      <protection/>
    </xf>
    <xf numFmtId="3" fontId="34" fillId="0" borderId="100" xfId="57" applyNumberFormat="1" applyFont="1" applyFill="1" applyBorder="1" applyAlignment="1">
      <alignment horizontal="right"/>
      <protection/>
    </xf>
    <xf numFmtId="3" fontId="33" fillId="35" borderId="33" xfId="57" applyNumberFormat="1" applyFont="1" applyFill="1" applyBorder="1" applyAlignment="1">
      <alignment horizontal="right"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166" fontId="33" fillId="0" borderId="0" xfId="0" applyNumberFormat="1" applyFont="1" applyBorder="1" applyAlignment="1">
      <alignment/>
    </xf>
    <xf numFmtId="3" fontId="33" fillId="0" borderId="0" xfId="0" applyNumberFormat="1" applyFont="1" applyBorder="1" applyAlignment="1">
      <alignment/>
    </xf>
    <xf numFmtId="166" fontId="33" fillId="0" borderId="61" xfId="0" applyNumberFormat="1" applyFont="1" applyBorder="1" applyAlignment="1">
      <alignment/>
    </xf>
    <xf numFmtId="3" fontId="0" fillId="0" borderId="0" xfId="0" applyNumberFormat="1" applyBorder="1" applyAlignment="1">
      <alignment horizontal="right"/>
    </xf>
    <xf numFmtId="3" fontId="33" fillId="0" borderId="101" xfId="0" applyNumberFormat="1" applyFont="1" applyBorder="1" applyAlignment="1">
      <alignment/>
    </xf>
    <xf numFmtId="166" fontId="33" fillId="0" borderId="70" xfId="0" applyNumberFormat="1" applyFont="1" applyBorder="1" applyAlignment="1">
      <alignment/>
    </xf>
    <xf numFmtId="3" fontId="33" fillId="0" borderId="102" xfId="0" applyNumberFormat="1" applyFont="1" applyBorder="1" applyAlignment="1">
      <alignment/>
    </xf>
    <xf numFmtId="0" fontId="7" fillId="0" borderId="0" xfId="0" applyFont="1" applyFill="1" applyAlignment="1">
      <alignment horizontal="center"/>
    </xf>
    <xf numFmtId="164" fontId="3" fillId="0" borderId="11" xfId="0" applyNumberFormat="1" applyFont="1" applyFill="1" applyBorder="1" applyAlignment="1" applyProtection="1">
      <alignment vertical="center" wrapText="1"/>
      <protection locked="0"/>
    </xf>
    <xf numFmtId="49" fontId="3" fillId="0" borderId="11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5" xfId="0" applyNumberFormat="1" applyFont="1" applyFill="1" applyBorder="1" applyAlignment="1" applyProtection="1">
      <alignment vertical="center" wrapText="1"/>
      <protection/>
    </xf>
    <xf numFmtId="164" fontId="7" fillId="0" borderId="22" xfId="0" applyNumberFormat="1" applyFont="1" applyFill="1" applyBorder="1" applyAlignment="1" applyProtection="1">
      <alignment horizontal="left"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/>
    </xf>
    <xf numFmtId="164" fontId="7" fillId="0" borderId="29" xfId="0" applyNumberFormat="1" applyFont="1" applyFill="1" applyBorder="1" applyAlignment="1" applyProtection="1">
      <alignment vertical="center" wrapText="1"/>
      <protection/>
    </xf>
    <xf numFmtId="164" fontId="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5" xfId="0" applyNumberFormat="1" applyFont="1" applyFill="1" applyBorder="1" applyAlignment="1" applyProtection="1">
      <alignment vertical="center" wrapText="1"/>
      <protection locked="0"/>
    </xf>
    <xf numFmtId="49" fontId="3" fillId="0" borderId="15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27" xfId="0" applyNumberFormat="1" applyFont="1" applyFill="1" applyBorder="1" applyAlignment="1" applyProtection="1">
      <alignment vertical="center" wrapText="1"/>
      <protection/>
    </xf>
    <xf numFmtId="164" fontId="8" fillId="0" borderId="54" xfId="0" applyNumberFormat="1" applyFont="1" applyFill="1" applyBorder="1" applyAlignment="1" applyProtection="1">
      <alignment horizontal="center" vertical="center" wrapText="1"/>
      <protection/>
    </xf>
    <xf numFmtId="164" fontId="16" fillId="0" borderId="103" xfId="0" applyNumberFormat="1" applyFont="1" applyFill="1" applyBorder="1" applyAlignment="1" applyProtection="1">
      <alignment horizontal="center" vertical="center" wrapText="1"/>
      <protection/>
    </xf>
    <xf numFmtId="164" fontId="3" fillId="0" borderId="55" xfId="0" applyNumberFormat="1" applyFont="1" applyFill="1" applyBorder="1" applyAlignment="1" applyProtection="1">
      <alignment vertical="center" wrapText="1"/>
      <protection locked="0"/>
    </xf>
    <xf numFmtId="164" fontId="3" fillId="0" borderId="68" xfId="0" applyNumberFormat="1" applyFont="1" applyFill="1" applyBorder="1" applyAlignment="1" applyProtection="1">
      <alignment vertical="center" wrapText="1"/>
      <protection locked="0"/>
    </xf>
    <xf numFmtId="164" fontId="7" fillId="0" borderId="54" xfId="0" applyNumberFormat="1" applyFont="1" applyFill="1" applyBorder="1" applyAlignment="1" applyProtection="1">
      <alignment vertical="center" wrapText="1"/>
      <protection/>
    </xf>
    <xf numFmtId="0" fontId="22" fillId="0" borderId="10" xfId="0" applyFont="1" applyBorder="1" applyAlignment="1" applyProtection="1">
      <alignment horizontal="left" wrapText="1" indent="1"/>
      <protection/>
    </xf>
    <xf numFmtId="164" fontId="18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40" xfId="0" applyNumberFormat="1" applyFont="1" applyFill="1" applyBorder="1" applyAlignment="1" applyProtection="1" quotePrefix="1">
      <alignment horizontal="right" vertical="center" wrapText="1" indent="1"/>
      <protection locked="0"/>
    </xf>
    <xf numFmtId="0" fontId="18" fillId="0" borderId="19" xfId="59" applyFont="1" applyFill="1" applyBorder="1" applyAlignment="1" applyProtection="1">
      <alignment horizontal="left" vertical="center" indent="1"/>
      <protection/>
    </xf>
    <xf numFmtId="0" fontId="18" fillId="0" borderId="15" xfId="59" applyFont="1" applyFill="1" applyBorder="1" applyAlignment="1" applyProtection="1">
      <alignment horizontal="left" vertical="center" indent="1"/>
      <protection/>
    </xf>
    <xf numFmtId="0" fontId="16" fillId="0" borderId="22" xfId="59" applyFont="1" applyFill="1" applyBorder="1" applyAlignment="1" applyProtection="1">
      <alignment horizontal="left" vertical="center" indent="1"/>
      <protection/>
    </xf>
    <xf numFmtId="0" fontId="8" fillId="0" borderId="29" xfId="59" applyFont="1" applyFill="1" applyBorder="1" applyAlignment="1" applyProtection="1">
      <alignment horizontal="left" vertical="center" indent="1"/>
      <protection/>
    </xf>
    <xf numFmtId="164" fontId="16" fillId="0" borderId="48" xfId="59" applyNumberFormat="1" applyFont="1" applyFill="1" applyBorder="1" applyAlignment="1" applyProtection="1">
      <alignment vertical="center"/>
      <protection/>
    </xf>
    <xf numFmtId="0" fontId="8" fillId="0" borderId="29" xfId="59" applyFont="1" applyFill="1" applyBorder="1" applyAlignment="1" applyProtection="1">
      <alignment horizontal="left" indent="1"/>
      <protection/>
    </xf>
    <xf numFmtId="164" fontId="16" fillId="0" borderId="48" xfId="59" applyNumberFormat="1" applyFont="1" applyFill="1" applyBorder="1" applyProtection="1">
      <alignment/>
      <protection/>
    </xf>
    <xf numFmtId="0" fontId="42" fillId="0" borderId="0" xfId="0" applyFont="1" applyAlignment="1">
      <alignment/>
    </xf>
    <xf numFmtId="0" fontId="43" fillId="0" borderId="0" xfId="0" applyFont="1" applyAlignment="1">
      <alignment horizontal="right"/>
    </xf>
    <xf numFmtId="0" fontId="44" fillId="0" borderId="39" xfId="0" applyFont="1" applyBorder="1" applyAlignment="1">
      <alignment horizontal="center" vertical="center" wrapText="1"/>
    </xf>
    <xf numFmtId="0" fontId="44" fillId="0" borderId="53" xfId="0" applyFont="1" applyBorder="1" applyAlignment="1">
      <alignment horizontal="center" vertical="center" wrapText="1"/>
    </xf>
    <xf numFmtId="0" fontId="45" fillId="0" borderId="20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67" xfId="0" applyFont="1" applyBorder="1" applyAlignment="1">
      <alignment horizontal="center" wrapText="1"/>
    </xf>
    <xf numFmtId="0" fontId="45" fillId="0" borderId="104" xfId="0" applyFont="1" applyBorder="1" applyAlignment="1">
      <alignment horizontal="center" wrapText="1"/>
    </xf>
    <xf numFmtId="0" fontId="45" fillId="0" borderId="17" xfId="0" applyFont="1" applyBorder="1" applyAlignment="1">
      <alignment horizontal="left" vertical="center" wrapText="1"/>
    </xf>
    <xf numFmtId="49" fontId="45" fillId="0" borderId="11" xfId="0" applyNumberFormat="1" applyFont="1" applyBorder="1" applyAlignment="1">
      <alignment horizontal="center" wrapText="1"/>
    </xf>
    <xf numFmtId="165" fontId="45" fillId="0" borderId="11" xfId="40" applyNumberFormat="1" applyFont="1" applyBorder="1" applyAlignment="1" applyProtection="1">
      <alignment horizontal="right" vertical="center" wrapText="1"/>
      <protection locked="0"/>
    </xf>
    <xf numFmtId="165" fontId="45" fillId="0" borderId="55" xfId="40" applyNumberFormat="1" applyFont="1" applyBorder="1" applyAlignment="1" applyProtection="1">
      <alignment horizontal="right" vertical="center" wrapText="1"/>
      <protection locked="0"/>
    </xf>
    <xf numFmtId="165" fontId="45" fillId="0" borderId="34" xfId="40" applyNumberFormat="1" applyFont="1" applyBorder="1" applyAlignment="1">
      <alignment horizontal="right" vertical="center" wrapText="1"/>
    </xf>
    <xf numFmtId="0" fontId="45" fillId="0" borderId="19" xfId="0" applyFont="1" applyBorder="1" applyAlignment="1">
      <alignment horizontal="left" vertical="center" wrapText="1"/>
    </xf>
    <xf numFmtId="49" fontId="45" fillId="0" borderId="15" xfId="0" applyNumberFormat="1" applyFont="1" applyBorder="1" applyAlignment="1">
      <alignment horizontal="center" wrapText="1"/>
    </xf>
    <xf numFmtId="165" fontId="45" fillId="0" borderId="15" xfId="40" applyNumberFormat="1" applyFont="1" applyBorder="1" applyAlignment="1" applyProtection="1">
      <alignment horizontal="right" vertical="center" wrapText="1"/>
      <protection locked="0"/>
    </xf>
    <xf numFmtId="165" fontId="45" fillId="0" borderId="68" xfId="40" applyNumberFormat="1" applyFont="1" applyBorder="1" applyAlignment="1" applyProtection="1">
      <alignment horizontal="right" vertical="center" wrapText="1"/>
      <protection locked="0"/>
    </xf>
    <xf numFmtId="165" fontId="45" fillId="0" borderId="35" xfId="40" applyNumberFormat="1" applyFont="1" applyBorder="1" applyAlignment="1">
      <alignment horizontal="right" vertical="center" wrapText="1"/>
    </xf>
    <xf numFmtId="0" fontId="44" fillId="0" borderId="22" xfId="0" applyFont="1" applyBorder="1" applyAlignment="1">
      <alignment horizontal="left" vertical="center" wrapText="1"/>
    </xf>
    <xf numFmtId="49" fontId="44" fillId="0" borderId="23" xfId="0" applyNumberFormat="1" applyFont="1" applyBorder="1" applyAlignment="1">
      <alignment horizontal="center" wrapText="1"/>
    </xf>
    <xf numFmtId="165" fontId="44" fillId="0" borderId="23" xfId="40" applyNumberFormat="1" applyFont="1" applyBorder="1" applyAlignment="1">
      <alignment horizontal="right" vertical="center" wrapText="1"/>
    </xf>
    <xf numFmtId="165" fontId="44" fillId="0" borderId="54" xfId="40" applyNumberFormat="1" applyFont="1" applyBorder="1" applyAlignment="1">
      <alignment horizontal="right" vertical="center" wrapText="1"/>
    </xf>
    <xf numFmtId="165" fontId="45" fillId="0" borderId="33" xfId="40" applyNumberFormat="1" applyFont="1" applyBorder="1" applyAlignment="1">
      <alignment horizontal="right" vertical="center" wrapText="1"/>
    </xf>
    <xf numFmtId="0" fontId="44" fillId="0" borderId="30" xfId="0" applyFont="1" applyBorder="1" applyAlignment="1">
      <alignment horizontal="left" vertical="center" wrapText="1"/>
    </xf>
    <xf numFmtId="49" fontId="44" fillId="0" borderId="31" xfId="0" applyNumberFormat="1" applyFont="1" applyBorder="1" applyAlignment="1">
      <alignment horizontal="center" wrapText="1"/>
    </xf>
    <xf numFmtId="165" fontId="44" fillId="0" borderId="31" xfId="40" applyNumberFormat="1" applyFont="1" applyBorder="1" applyAlignment="1">
      <alignment horizontal="right" vertical="center" wrapText="1"/>
    </xf>
    <xf numFmtId="165" fontId="44" fillId="0" borderId="103" xfId="40" applyNumberFormat="1" applyFont="1" applyBorder="1" applyAlignment="1">
      <alignment horizontal="right" vertical="center" wrapText="1"/>
    </xf>
    <xf numFmtId="0" fontId="44" fillId="0" borderId="23" xfId="0" applyFont="1" applyBorder="1" applyAlignment="1">
      <alignment horizontal="center" wrapText="1"/>
    </xf>
    <xf numFmtId="0" fontId="45" fillId="0" borderId="18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wrapText="1"/>
    </xf>
    <xf numFmtId="165" fontId="45" fillId="0" borderId="12" xfId="40" applyNumberFormat="1" applyFont="1" applyBorder="1" applyAlignment="1" applyProtection="1">
      <alignment horizontal="right" vertical="center" wrapText="1"/>
      <protection locked="0"/>
    </xf>
    <xf numFmtId="165" fontId="45" fillId="0" borderId="70" xfId="40" applyNumberFormat="1" applyFont="1" applyBorder="1" applyAlignment="1" applyProtection="1">
      <alignment horizontal="right" vertical="center" wrapText="1"/>
      <protection locked="0"/>
    </xf>
    <xf numFmtId="165" fontId="45" fillId="0" borderId="36" xfId="40" applyNumberFormat="1" applyFont="1" applyBorder="1" applyAlignment="1">
      <alignment horizontal="right" vertical="center" wrapText="1"/>
    </xf>
    <xf numFmtId="0" fontId="45" fillId="0" borderId="11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44" fillId="0" borderId="31" xfId="0" applyFont="1" applyBorder="1" applyAlignment="1">
      <alignment horizontal="center" wrapText="1"/>
    </xf>
    <xf numFmtId="165" fontId="45" fillId="0" borderId="97" xfId="40" applyNumberFormat="1" applyFont="1" applyBorder="1" applyAlignment="1">
      <alignment horizontal="right" vertical="center" wrapText="1"/>
    </xf>
    <xf numFmtId="0" fontId="41" fillId="0" borderId="0" xfId="0" applyFont="1" applyAlignment="1" applyProtection="1">
      <alignment horizontal="center" vertical="center" wrapText="1"/>
      <protection locked="0"/>
    </xf>
    <xf numFmtId="0" fontId="41" fillId="0" borderId="0" xfId="0" applyFont="1" applyAlignment="1" applyProtection="1">
      <alignment horizontal="right" vertical="center" wrapText="1"/>
      <protection locked="0"/>
    </xf>
    <xf numFmtId="166" fontId="33" fillId="0" borderId="61" xfId="0" applyNumberFormat="1" applyFont="1" applyBorder="1" applyAlignment="1">
      <alignment horizontal="center"/>
    </xf>
    <xf numFmtId="3" fontId="33" fillId="0" borderId="0" xfId="0" applyNumberFormat="1" applyFont="1" applyBorder="1" applyAlignment="1">
      <alignment horizontal="center"/>
    </xf>
    <xf numFmtId="0" fontId="0" fillId="0" borderId="102" xfId="0" applyBorder="1" applyAlignment="1">
      <alignment/>
    </xf>
    <xf numFmtId="166" fontId="33" fillId="0" borderId="102" xfId="0" applyNumberFormat="1" applyFont="1" applyBorder="1" applyAlignment="1">
      <alignment/>
    </xf>
    <xf numFmtId="3" fontId="33" fillId="0" borderId="42" xfId="0" applyNumberFormat="1" applyFont="1" applyBorder="1" applyAlignment="1">
      <alignment/>
    </xf>
    <xf numFmtId="166" fontId="33" fillId="0" borderId="0" xfId="0" applyNumberFormat="1" applyFont="1" applyBorder="1" applyAlignment="1">
      <alignment horizontal="center"/>
    </xf>
    <xf numFmtId="0" fontId="46" fillId="0" borderId="0" xfId="0" applyFont="1" applyBorder="1" applyAlignment="1">
      <alignment horizontal="left"/>
    </xf>
    <xf numFmtId="3" fontId="46" fillId="0" borderId="0" xfId="0" applyNumberFormat="1" applyFont="1" applyBorder="1" applyAlignment="1">
      <alignment/>
    </xf>
    <xf numFmtId="0" fontId="46" fillId="0" borderId="56" xfId="0" applyFont="1" applyBorder="1" applyAlignment="1">
      <alignment/>
    </xf>
    <xf numFmtId="0" fontId="46" fillId="0" borderId="0" xfId="0" applyFont="1" applyBorder="1" applyAlignment="1">
      <alignment/>
    </xf>
    <xf numFmtId="4" fontId="46" fillId="0" borderId="61" xfId="0" applyNumberFormat="1" applyFont="1" applyBorder="1" applyAlignment="1">
      <alignment/>
    </xf>
    <xf numFmtId="3" fontId="46" fillId="0" borderId="101" xfId="0" applyNumberFormat="1" applyFont="1" applyBorder="1" applyAlignment="1">
      <alignment/>
    </xf>
    <xf numFmtId="4" fontId="46" fillId="0" borderId="0" xfId="0" applyNumberFormat="1" applyFont="1" applyBorder="1" applyAlignment="1">
      <alignment/>
    </xf>
    <xf numFmtId="3" fontId="46" fillId="0" borderId="61" xfId="0" applyNumberFormat="1" applyFont="1" applyBorder="1" applyAlignment="1">
      <alignment/>
    </xf>
    <xf numFmtId="0" fontId="47" fillId="0" borderId="0" xfId="0" applyNumberFormat="1" applyFont="1" applyBorder="1" applyAlignment="1" quotePrefix="1">
      <alignment/>
    </xf>
    <xf numFmtId="0" fontId="46" fillId="0" borderId="0" xfId="0" applyFont="1" applyFill="1" applyBorder="1" applyAlignment="1">
      <alignment/>
    </xf>
    <xf numFmtId="167" fontId="46" fillId="0" borderId="0" xfId="0" applyNumberFormat="1" applyFont="1" applyBorder="1" applyAlignment="1">
      <alignment/>
    </xf>
    <xf numFmtId="1" fontId="46" fillId="0" borderId="0" xfId="0" applyNumberFormat="1" applyFont="1" applyBorder="1" applyAlignment="1">
      <alignment/>
    </xf>
    <xf numFmtId="2" fontId="46" fillId="0" borderId="0" xfId="0" applyNumberFormat="1" applyFont="1" applyBorder="1" applyAlignment="1">
      <alignment/>
    </xf>
    <xf numFmtId="3" fontId="46" fillId="36" borderId="0" xfId="0" applyNumberFormat="1" applyFont="1" applyFill="1" applyBorder="1" applyAlignment="1">
      <alignment/>
    </xf>
    <xf numFmtId="3" fontId="46" fillId="36" borderId="0" xfId="0" applyNumberFormat="1" applyFont="1" applyFill="1" applyBorder="1" applyAlignment="1">
      <alignment wrapText="1"/>
    </xf>
    <xf numFmtId="3" fontId="46" fillId="0" borderId="0" xfId="0" applyNumberFormat="1" applyFont="1" applyFill="1" applyBorder="1" applyAlignment="1">
      <alignment/>
    </xf>
    <xf numFmtId="0" fontId="46" fillId="0" borderId="0" xfId="0" applyFont="1" applyBorder="1" applyAlignment="1">
      <alignment/>
    </xf>
    <xf numFmtId="0" fontId="46" fillId="0" borderId="61" xfId="0" applyFont="1" applyBorder="1" applyAlignment="1">
      <alignment horizontal="right" vertical="center" wrapText="1"/>
    </xf>
    <xf numFmtId="3" fontId="46" fillId="0" borderId="0" xfId="0" applyNumberFormat="1" applyFont="1" applyBorder="1" applyAlignment="1">
      <alignment horizontal="right" vertical="center" wrapText="1"/>
    </xf>
    <xf numFmtId="0" fontId="46" fillId="0" borderId="0" xfId="0" applyFont="1" applyBorder="1" applyAlignment="1">
      <alignment horizontal="right" vertical="center" wrapText="1"/>
    </xf>
    <xf numFmtId="0" fontId="46" fillId="0" borderId="101" xfId="0" applyFont="1" applyBorder="1" applyAlignment="1">
      <alignment horizontal="right" vertical="center" wrapText="1"/>
    </xf>
    <xf numFmtId="166" fontId="46" fillId="0" borderId="61" xfId="0" applyNumberFormat="1" applyFont="1" applyBorder="1" applyAlignment="1">
      <alignment/>
    </xf>
    <xf numFmtId="166" fontId="46" fillId="0" borderId="0" xfId="0" applyNumberFormat="1" applyFont="1" applyBorder="1" applyAlignment="1">
      <alignment/>
    </xf>
    <xf numFmtId="1" fontId="46" fillId="0" borderId="61" xfId="0" applyNumberFormat="1" applyFont="1" applyBorder="1" applyAlignment="1">
      <alignment/>
    </xf>
    <xf numFmtId="0" fontId="46" fillId="0" borderId="0" xfId="0" applyFont="1" applyFill="1" applyBorder="1" applyAlignment="1">
      <alignment/>
    </xf>
    <xf numFmtId="0" fontId="46" fillId="36" borderId="0" xfId="0" applyFont="1" applyFill="1" applyBorder="1" applyAlignment="1">
      <alignment horizontal="right" vertical="center" wrapText="1"/>
    </xf>
    <xf numFmtId="0" fontId="46" fillId="0" borderId="61" xfId="0" applyFont="1" applyFill="1" applyBorder="1" applyAlignment="1">
      <alignment/>
    </xf>
    <xf numFmtId="0" fontId="46" fillId="0" borderId="50" xfId="0" applyFont="1" applyBorder="1" applyAlignment="1">
      <alignment horizontal="right"/>
    </xf>
    <xf numFmtId="3" fontId="47" fillId="0" borderId="54" xfId="0" applyNumberFormat="1" applyFont="1" applyFill="1" applyBorder="1" applyAlignment="1">
      <alignment/>
    </xf>
    <xf numFmtId="3" fontId="47" fillId="0" borderId="50" xfId="0" applyNumberFormat="1" applyFont="1" applyFill="1" applyBorder="1" applyAlignment="1">
      <alignment/>
    </xf>
    <xf numFmtId="3" fontId="47" fillId="0" borderId="48" xfId="0" applyNumberFormat="1" applyFont="1" applyFill="1" applyBorder="1" applyAlignment="1">
      <alignment/>
    </xf>
    <xf numFmtId="1" fontId="46" fillId="0" borderId="101" xfId="0" applyNumberFormat="1" applyFont="1" applyBorder="1" applyAlignment="1">
      <alignment/>
    </xf>
    <xf numFmtId="3" fontId="46" fillId="36" borderId="101" xfId="0" applyNumberFormat="1" applyFont="1" applyFill="1" applyBorder="1" applyAlignment="1">
      <alignment/>
    </xf>
    <xf numFmtId="0" fontId="46" fillId="36" borderId="101" xfId="0" applyFont="1" applyFill="1" applyBorder="1" applyAlignment="1">
      <alignment horizontal="right" vertical="center" wrapText="1"/>
    </xf>
    <xf numFmtId="3" fontId="46" fillId="0" borderId="101" xfId="0" applyNumberFormat="1" applyFont="1" applyFill="1" applyBorder="1" applyAlignment="1">
      <alignment/>
    </xf>
    <xf numFmtId="4" fontId="46" fillId="0" borderId="61" xfId="0" applyNumberFormat="1" applyFont="1" applyBorder="1" applyAlignment="1">
      <alignment horizontal="right" vertical="center"/>
    </xf>
    <xf numFmtId="3" fontId="46" fillId="0" borderId="101" xfId="0" applyNumberFormat="1" applyFont="1" applyBorder="1" applyAlignment="1">
      <alignment horizontal="right" vertical="center" wrapText="1"/>
    </xf>
    <xf numFmtId="4" fontId="46" fillId="0" borderId="0" xfId="0" applyNumberFormat="1" applyFont="1" applyBorder="1" applyAlignment="1">
      <alignment horizontal="right" vertical="center"/>
    </xf>
    <xf numFmtId="3" fontId="46" fillId="37" borderId="0" xfId="0" applyNumberFormat="1" applyFont="1" applyFill="1" applyBorder="1" applyAlignment="1">
      <alignment/>
    </xf>
    <xf numFmtId="3" fontId="46" fillId="37" borderId="101" xfId="0" applyNumberFormat="1" applyFont="1" applyFill="1" applyBorder="1" applyAlignment="1">
      <alignment/>
    </xf>
    <xf numFmtId="0" fontId="47" fillId="37" borderId="0" xfId="0" applyNumberFormat="1" applyFont="1" applyFill="1" applyBorder="1" applyAlignment="1" quotePrefix="1">
      <alignment/>
    </xf>
    <xf numFmtId="0" fontId="47" fillId="37" borderId="101" xfId="0" applyNumberFormat="1" applyFont="1" applyFill="1" applyBorder="1" applyAlignment="1" quotePrefix="1">
      <alignment/>
    </xf>
    <xf numFmtId="0" fontId="47" fillId="37" borderId="0" xfId="0" applyNumberFormat="1" applyFont="1" applyFill="1" applyBorder="1" applyAlignment="1" quotePrefix="1">
      <alignment horizontal="right"/>
    </xf>
    <xf numFmtId="3" fontId="33" fillId="0" borderId="105" xfId="57" applyNumberFormat="1" applyFont="1" applyFill="1" applyBorder="1" applyAlignment="1">
      <alignment horizontal="center" vertical="center"/>
      <protection/>
    </xf>
    <xf numFmtId="3" fontId="33" fillId="0" borderId="49" xfId="57" applyNumberFormat="1" applyFont="1" applyFill="1" applyBorder="1" applyAlignment="1">
      <alignment horizontal="center" vertical="center"/>
      <protection/>
    </xf>
    <xf numFmtId="3" fontId="35" fillId="0" borderId="44" xfId="57" applyNumberFormat="1" applyFont="1" applyFill="1" applyBorder="1" applyAlignment="1">
      <alignment horizontal="center" wrapText="1"/>
      <protection/>
    </xf>
    <xf numFmtId="3" fontId="37" fillId="0" borderId="37" xfId="57" applyNumberFormat="1" applyFont="1" applyFill="1" applyBorder="1">
      <alignment/>
      <protection/>
    </xf>
    <xf numFmtId="0" fontId="16" fillId="0" borderId="54" xfId="0" applyFont="1" applyFill="1" applyBorder="1" applyAlignment="1" applyProtection="1">
      <alignment horizontal="left" vertical="center" wrapText="1" indent="1"/>
      <protection/>
    </xf>
    <xf numFmtId="0" fontId="8" fillId="0" borderId="5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6" fillId="0" borderId="106" xfId="0" applyFont="1" applyFill="1" applyBorder="1" applyAlignment="1" applyProtection="1">
      <alignment horizontal="right"/>
      <protection/>
    </xf>
    <xf numFmtId="0" fontId="2" fillId="0" borderId="106" xfId="0" applyFont="1" applyFill="1" applyBorder="1" applyAlignment="1" applyProtection="1">
      <alignment vertical="center" wrapText="1"/>
      <protection/>
    </xf>
    <xf numFmtId="0" fontId="7" fillId="0" borderId="0" xfId="0" applyFont="1" applyAlignment="1">
      <alignment horizontal="center" wrapText="1"/>
    </xf>
    <xf numFmtId="0" fontId="22" fillId="0" borderId="11" xfId="0" applyFont="1" applyBorder="1" applyAlignment="1" applyProtection="1" quotePrefix="1">
      <alignment horizontal="left" wrapText="1" indent="1"/>
      <protection/>
    </xf>
    <xf numFmtId="0" fontId="18" fillId="0" borderId="0" xfId="0" applyFont="1" applyBorder="1" applyAlignment="1" applyProtection="1">
      <alignment horizontal="right" vertical="center" indent="1"/>
      <protection/>
    </xf>
    <xf numFmtId="0" fontId="18" fillId="0" borderId="0" xfId="0" applyFont="1" applyBorder="1" applyAlignment="1" applyProtection="1">
      <alignment horizontal="left" vertical="center" indent="1"/>
      <protection locked="0"/>
    </xf>
    <xf numFmtId="3" fontId="18" fillId="0" borderId="0" xfId="0" applyNumberFormat="1" applyFont="1" applyBorder="1" applyAlignment="1" applyProtection="1">
      <alignment horizontal="right" vertical="center" indent="1"/>
      <protection locked="0"/>
    </xf>
    <xf numFmtId="3" fontId="18" fillId="0" borderId="0" xfId="0" applyNumberFormat="1" applyFont="1" applyFill="1" applyBorder="1" applyAlignment="1" applyProtection="1">
      <alignment horizontal="right" vertical="center" indent="1"/>
      <protection locked="0"/>
    </xf>
    <xf numFmtId="3" fontId="18" fillId="0" borderId="31" xfId="0" applyNumberFormat="1" applyFont="1" applyBorder="1" applyAlignment="1" applyProtection="1">
      <alignment horizontal="right" vertical="center" indent="1"/>
      <protection locked="0"/>
    </xf>
    <xf numFmtId="0" fontId="18" fillId="0" borderId="30" xfId="0" applyFont="1" applyBorder="1" applyAlignment="1" applyProtection="1">
      <alignment horizontal="right" vertical="center" indent="1"/>
      <protection/>
    </xf>
    <xf numFmtId="0" fontId="0" fillId="0" borderId="0" xfId="0" applyAlignment="1" applyProtection="1">
      <alignment/>
      <protection/>
    </xf>
    <xf numFmtId="0" fontId="18" fillId="0" borderId="20" xfId="0" applyFont="1" applyBorder="1" applyAlignment="1" applyProtection="1">
      <alignment horizontal="right" vertical="center" indent="1"/>
      <protection/>
    </xf>
    <xf numFmtId="0" fontId="18" fillId="0" borderId="13" xfId="0" applyFont="1" applyBorder="1" applyAlignment="1" applyProtection="1">
      <alignment horizontal="left" vertical="center" indent="1"/>
      <protection locked="0"/>
    </xf>
    <xf numFmtId="0" fontId="18" fillId="0" borderId="17" xfId="0" applyFont="1" applyBorder="1" applyAlignment="1" applyProtection="1">
      <alignment horizontal="right" vertical="center" indent="1"/>
      <protection/>
    </xf>
    <xf numFmtId="0" fontId="18" fillId="0" borderId="11" xfId="0" applyFont="1" applyBorder="1" applyAlignment="1" applyProtection="1">
      <alignment horizontal="left" vertical="center" indent="1"/>
      <protection locked="0"/>
    </xf>
    <xf numFmtId="0" fontId="18" fillId="0" borderId="12" xfId="0" applyFont="1" applyBorder="1" applyAlignment="1" applyProtection="1">
      <alignment horizontal="left" vertical="center" indent="1"/>
      <protection locked="0"/>
    </xf>
    <xf numFmtId="0" fontId="18" fillId="0" borderId="0" xfId="0" applyFont="1" applyFill="1" applyBorder="1" applyAlignment="1" applyProtection="1">
      <alignment vertical="center"/>
      <protection/>
    </xf>
    <xf numFmtId="0" fontId="18" fillId="0" borderId="18" xfId="0" applyFont="1" applyBorder="1" applyAlignment="1" applyProtection="1">
      <alignment horizontal="right" vertical="center" indent="1"/>
      <protection/>
    </xf>
    <xf numFmtId="0" fontId="18" fillId="0" borderId="39" xfId="0" applyFont="1" applyBorder="1" applyAlignment="1" applyProtection="1">
      <alignment horizontal="left" vertical="center" indent="1"/>
      <protection locked="0"/>
    </xf>
    <xf numFmtId="0" fontId="18" fillId="0" borderId="31" xfId="0" applyFont="1" applyBorder="1" applyAlignment="1" applyProtection="1">
      <alignment horizontal="left" vertical="center" indent="1"/>
      <protection locked="0"/>
    </xf>
    <xf numFmtId="3" fontId="18" fillId="0" borderId="11" xfId="0" applyNumberFormat="1" applyFont="1" applyBorder="1" applyAlignment="1" applyProtection="1">
      <alignment horizontal="right" vertical="center" indent="1"/>
      <protection locked="0"/>
    </xf>
    <xf numFmtId="3" fontId="18" fillId="0" borderId="58" xfId="0" applyNumberFormat="1" applyFont="1" applyBorder="1" applyAlignment="1" applyProtection="1">
      <alignment horizontal="right" vertical="center" indent="1"/>
      <protection locked="0"/>
    </xf>
    <xf numFmtId="3" fontId="18" fillId="0" borderId="52" xfId="0" applyNumberFormat="1" applyFont="1" applyBorder="1" applyAlignment="1" applyProtection="1">
      <alignment horizontal="right" vertical="center" indent="1"/>
      <protection locked="0"/>
    </xf>
    <xf numFmtId="3" fontId="18" fillId="0" borderId="64" xfId="0" applyNumberFormat="1" applyFont="1" applyBorder="1" applyAlignment="1" applyProtection="1">
      <alignment horizontal="right" vertical="center" indent="1"/>
      <protection locked="0"/>
    </xf>
    <xf numFmtId="3" fontId="18" fillId="0" borderId="59" xfId="0" applyNumberFormat="1" applyFont="1" applyBorder="1" applyAlignment="1" applyProtection="1">
      <alignment horizontal="right" vertical="center" indent="1"/>
      <protection locked="0"/>
    </xf>
    <xf numFmtId="3" fontId="18" fillId="0" borderId="69" xfId="0" applyNumberFormat="1" applyFont="1" applyBorder="1" applyAlignment="1" applyProtection="1">
      <alignment horizontal="right" vertical="center" indent="1"/>
      <protection locked="0"/>
    </xf>
    <xf numFmtId="3" fontId="4" fillId="0" borderId="57" xfId="0" applyNumberFormat="1" applyFont="1" applyFill="1" applyBorder="1" applyAlignment="1" applyProtection="1">
      <alignment horizontal="right" vertical="center" indent="1"/>
      <protection/>
    </xf>
    <xf numFmtId="3" fontId="18" fillId="0" borderId="12" xfId="0" applyNumberFormat="1" applyFont="1" applyBorder="1" applyAlignment="1" applyProtection="1">
      <alignment horizontal="right" vertical="center" indent="1"/>
      <protection locked="0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23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3" fontId="4" fillId="0" borderId="23" xfId="0" applyNumberFormat="1" applyFont="1" applyFill="1" applyBorder="1" applyAlignment="1" applyProtection="1">
      <alignment horizontal="right" vertical="center" indent="1"/>
      <protection/>
    </xf>
    <xf numFmtId="3" fontId="18" fillId="0" borderId="13" xfId="0" applyNumberFormat="1" applyFont="1" applyBorder="1" applyAlignment="1" applyProtection="1">
      <alignment horizontal="right" vertical="center" indent="1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97" xfId="0" applyFont="1" applyBorder="1" applyAlignment="1">
      <alignment horizontal="center" vertical="center"/>
    </xf>
    <xf numFmtId="0" fontId="18" fillId="0" borderId="22" xfId="0" applyFont="1" applyBorder="1" applyAlignment="1" applyProtection="1">
      <alignment horizontal="right" vertical="center" indent="1"/>
      <protection/>
    </xf>
    <xf numFmtId="0" fontId="18" fillId="0" borderId="23" xfId="0" applyFont="1" applyBorder="1" applyAlignment="1" applyProtection="1">
      <alignment horizontal="left" vertical="center" indent="1"/>
      <protection locked="0"/>
    </xf>
    <xf numFmtId="3" fontId="18" fillId="0" borderId="23" xfId="0" applyNumberFormat="1" applyFont="1" applyBorder="1" applyAlignment="1" applyProtection="1">
      <alignment horizontal="right" vertical="center" indent="1"/>
      <protection locked="0"/>
    </xf>
    <xf numFmtId="3" fontId="18" fillId="0" borderId="57" xfId="0" applyNumberFormat="1" applyFont="1" applyBorder="1" applyAlignment="1" applyProtection="1">
      <alignment horizontal="right" vertical="center" indent="1"/>
      <protection locked="0"/>
    </xf>
    <xf numFmtId="3" fontId="4" fillId="0" borderId="33" xfId="0" applyNumberFormat="1" applyFont="1" applyBorder="1" applyAlignment="1">
      <alignment horizontal="center" vertical="center"/>
    </xf>
    <xf numFmtId="0" fontId="18" fillId="0" borderId="31" xfId="58" applyFont="1" applyFill="1" applyBorder="1" applyAlignment="1" applyProtection="1">
      <alignment horizontal="left" vertical="center" wrapText="1" indent="6"/>
      <protection/>
    </xf>
    <xf numFmtId="164" fontId="8" fillId="0" borderId="30" xfId="0" applyNumberFormat="1" applyFont="1" applyFill="1" applyBorder="1" applyAlignment="1" applyProtection="1">
      <alignment horizontal="center" vertical="center" wrapText="1"/>
      <protection/>
    </xf>
    <xf numFmtId="164" fontId="8" fillId="0" borderId="31" xfId="0" applyNumberFormat="1" applyFont="1" applyFill="1" applyBorder="1" applyAlignment="1" applyProtection="1">
      <alignment horizontal="center" vertical="center" wrapText="1"/>
      <protection/>
    </xf>
    <xf numFmtId="164" fontId="8" fillId="0" borderId="32" xfId="0" applyNumberFormat="1" applyFont="1" applyFill="1" applyBorder="1" applyAlignment="1" applyProtection="1">
      <alignment horizontal="center" vertical="center" wrapText="1"/>
      <protection/>
    </xf>
    <xf numFmtId="164" fontId="15" fillId="0" borderId="17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5" xfId="0" applyNumberFormat="1" applyFont="1" applyFill="1" applyBorder="1" applyAlignment="1" applyProtection="1">
      <alignment vertical="center" wrapText="1"/>
      <protection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8" fillId="0" borderId="22" xfId="0" applyNumberFormat="1" applyFont="1" applyFill="1" applyBorder="1" applyAlignment="1" applyProtection="1">
      <alignment horizontal="left" vertical="center" wrapText="1"/>
      <protection/>
    </xf>
    <xf numFmtId="164" fontId="8" fillId="0" borderId="23" xfId="0" applyNumberFormat="1" applyFont="1" applyFill="1" applyBorder="1" applyAlignment="1" applyProtection="1">
      <alignment vertical="center" wrapText="1"/>
      <protection/>
    </xf>
    <xf numFmtId="164" fontId="8" fillId="0" borderId="29" xfId="0" applyNumberFormat="1" applyFont="1" applyFill="1" applyBorder="1" applyAlignment="1" applyProtection="1">
      <alignment vertical="center" wrapText="1"/>
      <protection/>
    </xf>
    <xf numFmtId="164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11" xfId="0" applyNumberFormat="1" applyFont="1" applyFill="1" applyBorder="1" applyAlignment="1" applyProtection="1">
      <alignment vertical="center" wrapText="1"/>
      <protection locked="0"/>
    </xf>
    <xf numFmtId="164" fontId="15" fillId="0" borderId="2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164" fontId="8" fillId="0" borderId="22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23" xfId="0" applyNumberFormat="1" applyFont="1" applyFill="1" applyBorder="1" applyAlignment="1" applyProtection="1">
      <alignment vertical="center" wrapText="1"/>
      <protection locked="0"/>
    </xf>
    <xf numFmtId="164" fontId="8" fillId="0" borderId="29" xfId="0" applyNumberFormat="1" applyFont="1" applyFill="1" applyBorder="1" applyAlignment="1" applyProtection="1">
      <alignment vertical="center" wrapText="1"/>
      <protection/>
    </xf>
    <xf numFmtId="164" fontId="15" fillId="0" borderId="13" xfId="0" applyNumberFormat="1" applyFont="1" applyFill="1" applyBorder="1" applyAlignment="1" applyProtection="1">
      <alignment vertical="center" wrapText="1"/>
      <protection locked="0"/>
    </xf>
    <xf numFmtId="49" fontId="15" fillId="0" borderId="13" xfId="0" applyNumberFormat="1" applyFont="1" applyFill="1" applyBorder="1" applyAlignment="1" applyProtection="1">
      <alignment vertical="center" wrapText="1"/>
      <protection locked="0"/>
    </xf>
    <xf numFmtId="164" fontId="15" fillId="0" borderId="44" xfId="0" applyNumberFormat="1" applyFont="1" applyFill="1" applyBorder="1" applyAlignment="1" applyProtection="1">
      <alignment vertical="center" wrapText="1"/>
      <protection/>
    </xf>
    <xf numFmtId="49" fontId="8" fillId="0" borderId="23" xfId="0" applyNumberFormat="1" applyFont="1" applyFill="1" applyBorder="1" applyAlignment="1" applyProtection="1">
      <alignment vertical="center" wrapText="1"/>
      <protection locked="0"/>
    </xf>
    <xf numFmtId="49" fontId="15" fillId="0" borderId="12" xfId="0" applyNumberFormat="1" applyFont="1" applyFill="1" applyBorder="1" applyAlignment="1" applyProtection="1">
      <alignment vertical="center" wrapText="1"/>
      <protection locked="0"/>
    </xf>
    <xf numFmtId="164" fontId="3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2" xfId="0" applyNumberFormat="1" applyFont="1" applyFill="1" applyBorder="1" applyAlignment="1" applyProtection="1">
      <alignment vertical="center" wrapText="1"/>
      <protection locked="0"/>
    </xf>
    <xf numFmtId="49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70" xfId="0" applyNumberFormat="1" applyFont="1" applyFill="1" applyBorder="1" applyAlignment="1" applyProtection="1">
      <alignment vertical="center" wrapText="1"/>
      <protection locked="0"/>
    </xf>
    <xf numFmtId="164" fontId="3" fillId="0" borderId="38" xfId="0" applyNumberFormat="1" applyFont="1" applyFill="1" applyBorder="1" applyAlignment="1" applyProtection="1">
      <alignment vertical="center" wrapText="1"/>
      <protection/>
    </xf>
    <xf numFmtId="164" fontId="3" fillId="0" borderId="23" xfId="0" applyNumberFormat="1" applyFont="1" applyFill="1" applyBorder="1" applyAlignment="1" applyProtection="1">
      <alignment vertical="center" wrapText="1"/>
      <protection locked="0"/>
    </xf>
    <xf numFmtId="49" fontId="3" fillId="0" borderId="23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54" xfId="0" applyNumberFormat="1" applyFont="1" applyFill="1" applyBorder="1" applyAlignment="1" applyProtection="1">
      <alignment vertical="center" wrapText="1"/>
      <protection locked="0"/>
    </xf>
    <xf numFmtId="164" fontId="3" fillId="0" borderId="29" xfId="0" applyNumberFormat="1" applyFont="1" applyFill="1" applyBorder="1" applyAlignment="1" applyProtection="1">
      <alignment vertical="center" wrapText="1"/>
      <protection/>
    </xf>
    <xf numFmtId="164" fontId="7" fillId="0" borderId="23" xfId="0" applyNumberFormat="1" applyFont="1" applyFill="1" applyBorder="1" applyAlignment="1" applyProtection="1">
      <alignment vertical="center" wrapText="1"/>
      <protection locked="0"/>
    </xf>
    <xf numFmtId="164" fontId="7" fillId="0" borderId="22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26" xfId="0" applyNumberFormat="1" applyFont="1" applyFill="1" applyBorder="1" applyAlignment="1" applyProtection="1">
      <alignment vertical="center" wrapText="1"/>
      <protection/>
    </xf>
    <xf numFmtId="164" fontId="3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0" xfId="0" applyNumberFormat="1" applyFont="1" applyFill="1" applyBorder="1" applyAlignment="1" applyProtection="1">
      <alignment vertical="center" wrapText="1"/>
      <protection locked="0"/>
    </xf>
    <xf numFmtId="49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61" xfId="0" applyNumberFormat="1" applyFont="1" applyFill="1" applyBorder="1" applyAlignment="1" applyProtection="1">
      <alignment vertical="center" wrapText="1"/>
      <protection locked="0"/>
    </xf>
    <xf numFmtId="0" fontId="22" fillId="36" borderId="11" xfId="0" applyFont="1" applyFill="1" applyBorder="1" applyAlignment="1" applyProtection="1">
      <alignment horizontal="left" wrapText="1" indent="1"/>
      <protection/>
    </xf>
    <xf numFmtId="0" fontId="31" fillId="0" borderId="15" xfId="0" applyFont="1" applyBorder="1" applyAlignment="1" applyProtection="1">
      <alignment horizontal="left" wrapText="1" indent="1"/>
      <protection/>
    </xf>
    <xf numFmtId="164" fontId="18" fillId="0" borderId="44" xfId="59" applyNumberFormat="1" applyFont="1" applyFill="1" applyBorder="1" applyAlignment="1" applyProtection="1">
      <alignment vertical="center"/>
      <protection/>
    </xf>
    <xf numFmtId="164" fontId="17" fillId="0" borderId="43" xfId="58" applyNumberFormat="1" applyFont="1" applyFill="1" applyBorder="1" applyAlignment="1" applyProtection="1">
      <alignment horizontal="left" vertical="center"/>
      <protection/>
    </xf>
    <xf numFmtId="164" fontId="17" fillId="0" borderId="43" xfId="58" applyNumberFormat="1" applyFont="1" applyFill="1" applyBorder="1" applyAlignment="1" applyProtection="1">
      <alignment horizontal="left"/>
      <protection/>
    </xf>
    <xf numFmtId="0" fontId="16" fillId="0" borderId="54" xfId="58" applyFont="1" applyFill="1" applyBorder="1" applyAlignment="1" applyProtection="1">
      <alignment vertical="center" wrapText="1"/>
      <protection/>
    </xf>
    <xf numFmtId="0" fontId="16" fillId="0" borderId="54" xfId="58" applyFont="1" applyFill="1" applyBorder="1" applyAlignment="1" applyProtection="1">
      <alignment horizontal="left" vertical="center" wrapText="1" indent="1"/>
      <protection/>
    </xf>
    <xf numFmtId="0" fontId="8" fillId="0" borderId="57" xfId="58" applyFont="1" applyFill="1" applyBorder="1" applyAlignment="1" applyProtection="1">
      <alignment horizontal="center" vertical="center" wrapText="1"/>
      <protection/>
    </xf>
    <xf numFmtId="0" fontId="16" fillId="0" borderId="57" xfId="58" applyFont="1" applyFill="1" applyBorder="1" applyAlignment="1" applyProtection="1">
      <alignment horizontal="center" vertical="center" wrapText="1"/>
      <protection/>
    </xf>
    <xf numFmtId="164" fontId="16" fillId="0" borderId="66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5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58" applyNumberFormat="1" applyFont="1" applyFill="1" applyBorder="1" applyAlignment="1" applyProtection="1">
      <alignment horizontal="right" vertical="center" wrapText="1" indent="1"/>
      <protection/>
    </xf>
    <xf numFmtId="164" fontId="23" fillId="0" borderId="57" xfId="0" applyNumberFormat="1" applyFont="1" applyBorder="1" applyAlignment="1" applyProtection="1">
      <alignment horizontal="right" vertical="center" wrapText="1" indent="1"/>
      <protection/>
    </xf>
    <xf numFmtId="164" fontId="21" fillId="0" borderId="57" xfId="0" applyNumberFormat="1" applyFont="1" applyBorder="1" applyAlignment="1" applyProtection="1" quotePrefix="1">
      <alignment horizontal="right" vertical="center" wrapText="1" indent="1"/>
      <protection/>
    </xf>
    <xf numFmtId="164" fontId="8" fillId="0" borderId="48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48" xfId="0" applyNumberFormat="1" applyFont="1" applyFill="1" applyBorder="1" applyAlignment="1" applyProtection="1">
      <alignment horizontal="center" vertical="center" wrapText="1"/>
      <protection/>
    </xf>
    <xf numFmtId="164" fontId="16" fillId="0" borderId="48" xfId="0" applyNumberFormat="1" applyFont="1" applyFill="1" applyBorder="1" applyAlignment="1" applyProtection="1">
      <alignment horizontal="center" vertical="center" wrapText="1"/>
      <protection/>
    </xf>
    <xf numFmtId="164" fontId="8" fillId="0" borderId="50" xfId="0" applyNumberFormat="1" applyFont="1" applyFill="1" applyBorder="1" applyAlignment="1" applyProtection="1">
      <alignment horizontal="centerContinuous" vertical="center" wrapText="1"/>
      <protection/>
    </xf>
    <xf numFmtId="164" fontId="8" fillId="0" borderId="50" xfId="0" applyNumberFormat="1" applyFont="1" applyFill="1" applyBorder="1" applyAlignment="1" applyProtection="1">
      <alignment horizontal="center" vertical="center" wrapText="1"/>
      <protection/>
    </xf>
    <xf numFmtId="164" fontId="16" fillId="0" borderId="50" xfId="0" applyNumberFormat="1" applyFont="1" applyFill="1" applyBorder="1" applyAlignment="1" applyProtection="1">
      <alignment horizontal="center" vertical="center" wrapText="1"/>
      <protection/>
    </xf>
    <xf numFmtId="164" fontId="30" fillId="0" borderId="0" xfId="0" applyNumberFormat="1" applyFont="1" applyFill="1" applyBorder="1" applyAlignment="1" applyProtection="1">
      <alignment horizontal="center" vertical="center" wrapText="1"/>
      <protection/>
    </xf>
    <xf numFmtId="164" fontId="18" fillId="0" borderId="4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01" xfId="0" applyNumberFormat="1" applyFont="1" applyFill="1" applyBorder="1" applyAlignment="1" applyProtection="1">
      <alignment horizontal="right" vertical="center" wrapText="1" indent="1"/>
      <protection/>
    </xf>
    <xf numFmtId="164" fontId="24" fillId="0" borderId="14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10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94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87" xfId="0" applyNumberFormat="1" applyFont="1" applyFill="1" applyBorder="1" applyAlignment="1" applyProtection="1">
      <alignment horizontal="left" vertical="center" wrapText="1" indent="1"/>
      <protection/>
    </xf>
    <xf numFmtId="164" fontId="18" fillId="0" borderId="87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45" xfId="0" applyNumberFormat="1" applyFont="1" applyFill="1" applyBorder="1" applyAlignment="1" applyProtection="1">
      <alignment horizontal="left" vertical="center" wrapText="1" indent="1"/>
      <protection locked="0"/>
    </xf>
    <xf numFmtId="164" fontId="1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9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0" xfId="0" applyNumberFormat="1" applyFont="1" applyFill="1" applyBorder="1" applyAlignment="1" applyProtection="1">
      <alignment horizontal="right" vertical="center" wrapText="1" indent="1"/>
      <protection/>
    </xf>
    <xf numFmtId="0" fontId="8" fillId="0" borderId="63" xfId="0" applyFont="1" applyFill="1" applyBorder="1" applyAlignment="1" applyProtection="1">
      <alignment vertical="center" wrapText="1"/>
      <protection/>
    </xf>
    <xf numFmtId="0" fontId="8" fillId="0" borderId="67" xfId="0" applyFont="1" applyFill="1" applyBorder="1" applyAlignment="1" applyProtection="1">
      <alignment horizontal="center" vertical="center"/>
      <protection/>
    </xf>
    <xf numFmtId="0" fontId="25" fillId="0" borderId="50" xfId="0" applyFont="1" applyBorder="1" applyAlignment="1" applyProtection="1">
      <alignment horizontal="left" wrapText="1" indent="1"/>
      <protection/>
    </xf>
    <xf numFmtId="164" fontId="18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4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9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49" fontId="8" fillId="0" borderId="58" xfId="0" applyNumberFormat="1" applyFont="1" applyFill="1" applyBorder="1" applyAlignment="1" applyProtection="1">
      <alignment horizontal="right" vertical="center"/>
      <protection/>
    </xf>
    <xf numFmtId="49" fontId="8" fillId="0" borderId="13" xfId="0" applyNumberFormat="1" applyFont="1" applyFill="1" applyBorder="1" applyAlignment="1" applyProtection="1">
      <alignment horizontal="right" vertical="center"/>
      <protection/>
    </xf>
    <xf numFmtId="49" fontId="8" fillId="0" borderId="31" xfId="0" applyNumberFormat="1" applyFont="1" applyFill="1" applyBorder="1" applyAlignment="1" applyProtection="1">
      <alignment horizontal="right" vertical="center"/>
      <protection/>
    </xf>
    <xf numFmtId="0" fontId="8" fillId="0" borderId="66" xfId="0" applyFont="1" applyFill="1" applyBorder="1" applyAlignment="1" applyProtection="1">
      <alignment horizontal="center" vertical="center" wrapText="1"/>
      <protection/>
    </xf>
    <xf numFmtId="0" fontId="16" fillId="0" borderId="57" xfId="0" applyFont="1" applyFill="1" applyBorder="1" applyAlignment="1" applyProtection="1">
      <alignment horizontal="center" vertical="center" wrapText="1"/>
      <protection/>
    </xf>
    <xf numFmtId="164" fontId="18" fillId="0" borderId="64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07" xfId="0" applyNumberFormat="1" applyFont="1" applyFill="1" applyBorder="1" applyAlignment="1" applyProtection="1">
      <alignment horizontal="center" vertical="center" wrapText="1"/>
      <protection/>
    </xf>
    <xf numFmtId="164" fontId="18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48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23" xfId="0" applyNumberFormat="1" applyFont="1" applyFill="1" applyBorder="1" applyAlignment="1" applyProtection="1">
      <alignment horizontal="right" vertical="center" wrapText="1" indent="1"/>
      <protection/>
    </xf>
    <xf numFmtId="3" fontId="4" fillId="0" borderId="57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48" xfId="0" applyFont="1" applyFill="1" applyBorder="1" applyAlignment="1" applyProtection="1">
      <alignment horizontal="center" vertical="center" wrapText="1"/>
      <protection/>
    </xf>
    <xf numFmtId="0" fontId="2" fillId="0" borderId="52" xfId="0" applyFont="1" applyFill="1" applyBorder="1" applyAlignment="1" applyProtection="1">
      <alignment vertical="center" wrapText="1"/>
      <protection/>
    </xf>
    <xf numFmtId="49" fontId="8" fillId="0" borderId="108" xfId="0" applyNumberFormat="1" applyFont="1" applyFill="1" applyBorder="1" applyAlignment="1" applyProtection="1">
      <alignment horizontal="right" vertical="center"/>
      <protection/>
    </xf>
    <xf numFmtId="0" fontId="6" fillId="0" borderId="101" xfId="0" applyFont="1" applyFill="1" applyBorder="1" applyAlignment="1" applyProtection="1">
      <alignment horizontal="right"/>
      <protection/>
    </xf>
    <xf numFmtId="0" fontId="2" fillId="0" borderId="101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164" fontId="16" fillId="0" borderId="22" xfId="0" applyNumberFormat="1" applyFont="1" applyFill="1" applyBorder="1" applyAlignment="1" applyProtection="1">
      <alignment horizontal="right" vertical="center" wrapText="1" indent="1"/>
      <protection/>
    </xf>
    <xf numFmtId="3" fontId="38" fillId="0" borderId="109" xfId="57" applyNumberFormat="1" applyFont="1" applyFill="1" applyBorder="1" applyAlignment="1">
      <alignment horizontal="center"/>
      <protection/>
    </xf>
    <xf numFmtId="3" fontId="39" fillId="0" borderId="110" xfId="57" applyNumberFormat="1" applyFont="1" applyFill="1" applyBorder="1" applyAlignment="1">
      <alignment/>
      <protection/>
    </xf>
    <xf numFmtId="3" fontId="39" fillId="0" borderId="111" xfId="57" applyNumberFormat="1" applyFont="1" applyFill="1" applyBorder="1" applyAlignment="1">
      <alignment/>
      <protection/>
    </xf>
    <xf numFmtId="3" fontId="39" fillId="0" borderId="52" xfId="57" applyNumberFormat="1" applyFont="1" applyFill="1" applyBorder="1" applyAlignment="1">
      <alignment/>
      <protection/>
    </xf>
    <xf numFmtId="164" fontId="15" fillId="0" borderId="30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31" xfId="0" applyNumberFormat="1" applyFont="1" applyFill="1" applyBorder="1" applyAlignment="1" applyProtection="1">
      <alignment vertical="center" wrapText="1"/>
      <protection locked="0"/>
    </xf>
    <xf numFmtId="49" fontId="15" fillId="0" borderId="31" xfId="0" applyNumberFormat="1" applyFont="1" applyFill="1" applyBorder="1" applyAlignment="1" applyProtection="1">
      <alignment vertical="center" wrapText="1"/>
      <protection locked="0"/>
    </xf>
    <xf numFmtId="164" fontId="15" fillId="0" borderId="32" xfId="0" applyNumberFormat="1" applyFont="1" applyFill="1" applyBorder="1" applyAlignment="1" applyProtection="1">
      <alignment vertical="center" wrapText="1"/>
      <protection/>
    </xf>
    <xf numFmtId="164" fontId="18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31" xfId="58" applyFont="1" applyFill="1" applyBorder="1" applyAlignment="1" applyProtection="1">
      <alignment horizontal="left" vertical="center" wrapText="1" indent="1"/>
      <protection/>
    </xf>
    <xf numFmtId="0" fontId="16" fillId="0" borderId="30" xfId="0" applyFont="1" applyFill="1" applyBorder="1" applyAlignment="1" applyProtection="1">
      <alignment horizontal="center" vertical="center" wrapText="1"/>
      <protection/>
    </xf>
    <xf numFmtId="164" fontId="16" fillId="0" borderId="3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16" fillId="0" borderId="0" xfId="58" applyFont="1" applyFill="1" applyBorder="1" applyAlignment="1" applyProtection="1">
      <alignment horizontal="left" vertical="center" wrapText="1" indent="1"/>
      <protection/>
    </xf>
    <xf numFmtId="0" fontId="16" fillId="0" borderId="0" xfId="58" applyFont="1" applyFill="1" applyBorder="1" applyAlignment="1" applyProtection="1">
      <alignment vertical="center" wrapText="1"/>
      <protection/>
    </xf>
    <xf numFmtId="164" fontId="16" fillId="0" borderId="0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39" xfId="0" applyFont="1" applyBorder="1" applyAlignment="1" applyProtection="1">
      <alignment horizontal="left" wrapText="1" indent="1"/>
      <protection/>
    </xf>
    <xf numFmtId="164" fontId="18" fillId="36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49" fillId="36" borderId="25" xfId="58" applyNumberFormat="1" applyFont="1" applyFill="1" applyBorder="1" applyAlignment="1" applyProtection="1">
      <alignment horizontal="right" vertical="center" wrapText="1" indent="1"/>
      <protection locked="0"/>
    </xf>
    <xf numFmtId="49" fontId="18" fillId="36" borderId="18" xfId="58" applyNumberFormat="1" applyFont="1" applyFill="1" applyBorder="1" applyAlignment="1" applyProtection="1">
      <alignment horizontal="left" vertical="center" wrapText="1" indent="1"/>
      <protection/>
    </xf>
    <xf numFmtId="164" fontId="18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12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164" fontId="9" fillId="0" borderId="0" xfId="0" applyNumberFormat="1" applyFont="1" applyFill="1" applyBorder="1" applyAlignment="1" applyProtection="1">
      <alignment horizontal="center" textRotation="180" wrapText="1"/>
      <protection/>
    </xf>
    <xf numFmtId="164" fontId="4" fillId="0" borderId="0" xfId="0" applyNumberFormat="1" applyFont="1" applyFill="1" applyBorder="1" applyAlignment="1" applyProtection="1">
      <alignment horizontal="left" vertical="center" wrapText="1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164" fontId="8" fillId="0" borderId="103" xfId="0" applyNumberFormat="1" applyFont="1" applyFill="1" applyBorder="1" applyAlignment="1" applyProtection="1">
      <alignment horizontal="center" vertical="center" wrapText="1"/>
      <protection/>
    </xf>
    <xf numFmtId="164" fontId="15" fillId="0" borderId="67" xfId="0" applyNumberFormat="1" applyFont="1" applyFill="1" applyBorder="1" applyAlignment="1" applyProtection="1">
      <alignment vertical="center" wrapText="1"/>
      <protection locked="0"/>
    </xf>
    <xf numFmtId="164" fontId="15" fillId="0" borderId="70" xfId="0" applyNumberFormat="1" applyFont="1" applyFill="1" applyBorder="1" applyAlignment="1" applyProtection="1">
      <alignment vertical="center" wrapText="1"/>
      <protection locked="0"/>
    </xf>
    <xf numFmtId="164" fontId="15" fillId="0" borderId="55" xfId="0" applyNumberFormat="1" applyFont="1" applyFill="1" applyBorder="1" applyAlignment="1" applyProtection="1">
      <alignment vertical="center" wrapText="1"/>
      <protection locked="0"/>
    </xf>
    <xf numFmtId="49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61" xfId="0" applyNumberFormat="1" applyFont="1" applyFill="1" applyBorder="1" applyAlignment="1" applyProtection="1">
      <alignment vertical="center" wrapText="1"/>
      <protection locked="0"/>
    </xf>
    <xf numFmtId="164" fontId="15" fillId="0" borderId="26" xfId="0" applyNumberFormat="1" applyFont="1" applyFill="1" applyBorder="1" applyAlignment="1" applyProtection="1">
      <alignment vertical="center" wrapText="1"/>
      <protection/>
    </xf>
    <xf numFmtId="164" fontId="15" fillId="0" borderId="10" xfId="0" applyNumberFormat="1" applyFont="1" applyFill="1" applyBorder="1" applyAlignment="1" applyProtection="1">
      <alignment vertical="center" wrapText="1"/>
      <protection locked="0"/>
    </xf>
    <xf numFmtId="49" fontId="15" fillId="0" borderId="10" xfId="0" applyNumberFormat="1" applyFont="1" applyFill="1" applyBorder="1" applyAlignment="1" applyProtection="1">
      <alignment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16" xfId="0" applyNumberFormat="1" applyFont="1" applyFill="1" applyBorder="1" applyAlignment="1" applyProtection="1">
      <alignment horizontal="left" vertical="center" wrapText="1"/>
      <protection locked="0"/>
    </xf>
    <xf numFmtId="49" fontId="15" fillId="0" borderId="39" xfId="0" applyNumberFormat="1" applyFont="1" applyFill="1" applyBorder="1" applyAlignment="1" applyProtection="1">
      <alignment vertical="center" wrapText="1"/>
      <protection locked="0"/>
    </xf>
    <xf numFmtId="164" fontId="15" fillId="0" borderId="39" xfId="0" applyNumberFormat="1" applyFont="1" applyFill="1" applyBorder="1" applyAlignment="1" applyProtection="1">
      <alignment vertical="center" wrapText="1"/>
      <protection locked="0"/>
    </xf>
    <xf numFmtId="164" fontId="15" fillId="0" borderId="53" xfId="0" applyNumberFormat="1" applyFont="1" applyFill="1" applyBorder="1" applyAlignment="1" applyProtection="1">
      <alignment vertical="center" wrapText="1"/>
      <protection locked="0"/>
    </xf>
    <xf numFmtId="164" fontId="15" fillId="0" borderId="40" xfId="0" applyNumberFormat="1" applyFont="1" applyFill="1" applyBorder="1" applyAlignment="1" applyProtection="1">
      <alignment vertical="center" wrapText="1"/>
      <protection/>
    </xf>
    <xf numFmtId="164" fontId="8" fillId="0" borderId="54" xfId="0" applyNumberFormat="1" applyFont="1" applyFill="1" applyBorder="1" applyAlignment="1" applyProtection="1">
      <alignment vertical="center" wrapText="1"/>
      <protection locked="0"/>
    </xf>
    <xf numFmtId="164" fontId="15" fillId="0" borderId="68" xfId="0" applyNumberFormat="1" applyFont="1" applyFill="1" applyBorder="1" applyAlignment="1" applyProtection="1">
      <alignment vertical="center" wrapText="1"/>
      <protection locked="0"/>
    </xf>
    <xf numFmtId="164" fontId="15" fillId="0" borderId="103" xfId="0" applyNumberFormat="1" applyFont="1" applyFill="1" applyBorder="1" applyAlignment="1" applyProtection="1">
      <alignment vertical="center" wrapText="1"/>
      <protection locked="0"/>
    </xf>
    <xf numFmtId="164" fontId="8" fillId="0" borderId="54" xfId="0" applyNumberFormat="1" applyFont="1" applyFill="1" applyBorder="1" applyAlignment="1" applyProtection="1">
      <alignment vertical="center" wrapText="1"/>
      <protection/>
    </xf>
    <xf numFmtId="164" fontId="3" fillId="0" borderId="20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13" xfId="0" applyNumberFormat="1" applyFont="1" applyFill="1" applyBorder="1" applyAlignment="1" applyProtection="1">
      <alignment vertical="center" wrapText="1"/>
      <protection locked="0"/>
    </xf>
    <xf numFmtId="49" fontId="3" fillId="0" borderId="39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39" xfId="0" applyNumberFormat="1" applyFont="1" applyFill="1" applyBorder="1" applyAlignment="1" applyProtection="1">
      <alignment vertical="center" wrapText="1"/>
      <protection locked="0"/>
    </xf>
    <xf numFmtId="164" fontId="3" fillId="0" borderId="40" xfId="0" applyNumberFormat="1" applyFont="1" applyFill="1" applyBorder="1" applyAlignment="1" applyProtection="1">
      <alignment vertical="center" wrapText="1"/>
      <protection/>
    </xf>
    <xf numFmtId="49" fontId="8" fillId="0" borderId="44" xfId="0" applyNumberFormat="1" applyFont="1" applyFill="1" applyBorder="1" applyAlignment="1" applyProtection="1">
      <alignment horizontal="right" vertical="center" indent="1"/>
      <protection/>
    </xf>
    <xf numFmtId="0" fontId="8" fillId="0" borderId="63" xfId="0" applyFont="1" applyFill="1" applyBorder="1" applyAlignment="1" applyProtection="1">
      <alignment vertical="center"/>
      <protection/>
    </xf>
    <xf numFmtId="11" fontId="8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/>
    </xf>
    <xf numFmtId="0" fontId="22" fillId="0" borderId="11" xfId="0" applyFont="1" applyFill="1" applyBorder="1" applyAlignment="1" applyProtection="1">
      <alignment horizontal="left" wrapText="1" indent="1"/>
      <protection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1" xfId="0" applyFont="1" applyFill="1" applyBorder="1" applyAlignment="1" applyProtection="1">
      <alignment horizontal="left" wrapText="1" indent="1"/>
      <protection/>
    </xf>
    <xf numFmtId="0" fontId="22" fillId="0" borderId="10" xfId="0" applyFont="1" applyFill="1" applyBorder="1" applyAlignment="1" applyProtection="1">
      <alignment horizontal="left" wrapText="1" indent="1"/>
      <protection/>
    </xf>
    <xf numFmtId="0" fontId="22" fillId="0" borderId="12" xfId="0" applyFont="1" applyFill="1" applyBorder="1" applyAlignment="1" applyProtection="1">
      <alignment horizontal="left" wrapText="1" indent="1"/>
      <protection/>
    </xf>
    <xf numFmtId="164" fontId="18" fillId="0" borderId="2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5" xfId="0" applyFont="1" applyFill="1" applyBorder="1" applyAlignment="1" applyProtection="1">
      <alignment horizontal="left" vertical="center" wrapText="1" indent="1"/>
      <protection/>
    </xf>
    <xf numFmtId="0" fontId="22" fillId="0" borderId="11" xfId="0" applyFont="1" applyFill="1" applyBorder="1" applyAlignment="1" applyProtection="1">
      <alignment horizontal="left" vertical="center" wrapText="1" indent="1"/>
      <protection/>
    </xf>
    <xf numFmtId="0" fontId="18" fillId="0" borderId="11" xfId="58" applyFont="1" applyFill="1" applyBorder="1" applyAlignment="1" applyProtection="1">
      <alignment horizontal="left" vertical="center" wrapText="1" indent="6"/>
      <protection/>
    </xf>
    <xf numFmtId="164" fontId="18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12" xfId="58" applyFont="1" applyFill="1" applyBorder="1" applyAlignment="1" applyProtection="1">
      <alignment horizontal="left" vertical="center" wrapText="1" indent="1"/>
      <protection/>
    </xf>
    <xf numFmtId="164" fontId="18" fillId="0" borderId="38" xfId="58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18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8" fillId="0" borderId="114" xfId="0" applyFont="1" applyFill="1" applyBorder="1" applyAlignment="1" applyProtection="1" quotePrefix="1">
      <alignment horizontal="right" vertical="center" indent="1"/>
      <protection/>
    </xf>
    <xf numFmtId="0" fontId="8" fillId="0" borderId="112" xfId="0" applyFont="1" applyFill="1" applyBorder="1" applyAlignment="1" applyProtection="1" quotePrefix="1">
      <alignment horizontal="right" vertical="center" indent="1"/>
      <protection/>
    </xf>
    <xf numFmtId="0" fontId="8" fillId="0" borderId="58" xfId="0" applyFont="1" applyFill="1" applyBorder="1" applyAlignment="1" applyProtection="1" quotePrefix="1">
      <alignment horizontal="right" vertical="center" indent="1"/>
      <protection/>
    </xf>
    <xf numFmtId="0" fontId="8" fillId="0" borderId="43" xfId="0" applyFont="1" applyFill="1" applyBorder="1" applyAlignment="1" applyProtection="1">
      <alignment horizontal="right" vertical="center" indent="1"/>
      <protection/>
    </xf>
    <xf numFmtId="0" fontId="8" fillId="0" borderId="97" xfId="0" applyFont="1" applyFill="1" applyBorder="1" applyAlignment="1" applyProtection="1">
      <alignment horizontal="right" vertical="center" indent="1"/>
      <protection/>
    </xf>
    <xf numFmtId="0" fontId="6" fillId="0" borderId="37" xfId="0" applyFont="1" applyFill="1" applyBorder="1" applyAlignment="1" applyProtection="1">
      <alignment horizontal="right"/>
      <protection/>
    </xf>
    <xf numFmtId="0" fontId="8" fillId="0" borderId="65" xfId="0" applyFont="1" applyFill="1" applyBorder="1" applyAlignment="1" applyProtection="1">
      <alignment horizontal="right" vertical="center" wrapText="1" indent="1"/>
      <protection/>
    </xf>
    <xf numFmtId="0" fontId="8" fillId="0" borderId="104" xfId="0" applyFont="1" applyFill="1" applyBorder="1" applyAlignment="1" applyProtection="1">
      <alignment horizontal="right" vertical="center" wrapText="1" indent="1"/>
      <protection/>
    </xf>
    <xf numFmtId="0" fontId="8" fillId="0" borderId="66" xfId="0" applyFont="1" applyFill="1" applyBorder="1" applyAlignment="1" applyProtection="1">
      <alignment horizontal="right" vertical="center" wrapText="1" indent="1"/>
      <protection/>
    </xf>
    <xf numFmtId="0" fontId="16" fillId="0" borderId="54" xfId="0" applyFont="1" applyFill="1" applyBorder="1" applyAlignment="1" applyProtection="1">
      <alignment horizontal="center" vertical="center" wrapText="1"/>
      <protection/>
    </xf>
    <xf numFmtId="0" fontId="16" fillId="0" borderId="33" xfId="0" applyFont="1" applyFill="1" applyBorder="1" applyAlignment="1" applyProtection="1">
      <alignment horizontal="center" vertical="center" wrapText="1"/>
      <protection/>
    </xf>
    <xf numFmtId="164" fontId="8" fillId="0" borderId="46" xfId="0" applyNumberFormat="1" applyFont="1" applyFill="1" applyBorder="1" applyAlignment="1" applyProtection="1">
      <alignment horizontal="right" vertical="center" wrapText="1" indent="1"/>
      <protection/>
    </xf>
    <xf numFmtId="164" fontId="8" fillId="0" borderId="35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1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7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6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4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70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36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64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5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4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2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5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0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36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4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3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7" xfId="5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37" xfId="0" applyFont="1" applyFill="1" applyBorder="1" applyAlignment="1" applyProtection="1">
      <alignment horizontal="right" vertical="center" wrapText="1" indent="1"/>
      <protection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3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65" xfId="58" applyNumberFormat="1" applyFont="1" applyFill="1" applyBorder="1" applyAlignment="1" applyProtection="1">
      <alignment horizontal="right" vertical="center" wrapText="1" indent="1"/>
      <protection/>
    </xf>
    <xf numFmtId="164" fontId="16" fillId="0" borderId="104" xfId="58" applyNumberFormat="1" applyFont="1" applyFill="1" applyBorder="1" applyAlignment="1" applyProtection="1">
      <alignment horizontal="right" vertical="center" wrapText="1" indent="1"/>
      <protection/>
    </xf>
    <xf numFmtId="164" fontId="18" fillId="0" borderId="67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3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71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54" xfId="0" applyNumberFormat="1" applyFont="1" applyBorder="1" applyAlignment="1" applyProtection="1">
      <alignment horizontal="right" vertical="center" wrapText="1" indent="1"/>
      <protection/>
    </xf>
    <xf numFmtId="164" fontId="23" fillId="0" borderId="33" xfId="0" applyNumberFormat="1" applyFont="1" applyBorder="1" applyAlignment="1" applyProtection="1">
      <alignment horizontal="right" vertical="center" wrapText="1" indent="1"/>
      <protection/>
    </xf>
    <xf numFmtId="164" fontId="21" fillId="0" borderId="54" xfId="0" applyNumberFormat="1" applyFont="1" applyBorder="1" applyAlignment="1" applyProtection="1" quotePrefix="1">
      <alignment horizontal="right" vertical="center" wrapText="1" indent="1"/>
      <protection/>
    </xf>
    <xf numFmtId="164" fontId="21" fillId="0" borderId="33" xfId="0" applyNumberFormat="1" applyFont="1" applyBorder="1" applyAlignment="1" applyProtection="1" quotePrefix="1">
      <alignment horizontal="right" vertical="center" wrapText="1" indent="1"/>
      <protection/>
    </xf>
    <xf numFmtId="0" fontId="0" fillId="0" borderId="50" xfId="0" applyFont="1" applyFill="1" applyBorder="1" applyAlignment="1" applyProtection="1">
      <alignment horizontal="right" vertical="center" wrapText="1" indent="1"/>
      <protection/>
    </xf>
    <xf numFmtId="3" fontId="4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6" fontId="8" fillId="0" borderId="66" xfId="0" applyNumberFormat="1" applyFont="1" applyFill="1" applyBorder="1" applyAlignment="1" applyProtection="1">
      <alignment horizontal="center" vertical="center" wrapText="1"/>
      <protection/>
    </xf>
    <xf numFmtId="49" fontId="16" fillId="0" borderId="57" xfId="0" applyNumberFormat="1" applyFont="1" applyFill="1" applyBorder="1" applyAlignment="1" applyProtection="1">
      <alignment horizontal="center" vertical="center" wrapText="1"/>
      <protection/>
    </xf>
    <xf numFmtId="49" fontId="8" fillId="0" borderId="114" xfId="0" applyNumberFormat="1" applyFont="1" applyFill="1" applyBorder="1" applyAlignment="1" applyProtection="1">
      <alignment horizontal="right" vertical="center"/>
      <protection/>
    </xf>
    <xf numFmtId="49" fontId="8" fillId="0" borderId="43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Fill="1" applyBorder="1" applyAlignment="1" applyProtection="1">
      <alignment horizontal="right"/>
      <protection/>
    </xf>
    <xf numFmtId="0" fontId="8" fillId="0" borderId="60" xfId="0" applyFont="1" applyFill="1" applyBorder="1" applyAlignment="1" applyProtection="1">
      <alignment horizontal="center" vertical="center" wrapText="1"/>
      <protection/>
    </xf>
    <xf numFmtId="0" fontId="16" fillId="0" borderId="50" xfId="0" applyFont="1" applyFill="1" applyBorder="1" applyAlignment="1" applyProtection="1">
      <alignment horizontal="center" vertical="center" wrapText="1"/>
      <protection/>
    </xf>
    <xf numFmtId="164" fontId="8" fillId="0" borderId="46" xfId="0" applyNumberFormat="1" applyFont="1" applyFill="1" applyBorder="1" applyAlignment="1" applyProtection="1">
      <alignment horizontal="center" vertical="center" wrapText="1"/>
      <protection/>
    </xf>
    <xf numFmtId="164" fontId="8" fillId="0" borderId="15" xfId="0" applyNumberFormat="1" applyFont="1" applyFill="1" applyBorder="1" applyAlignment="1" applyProtection="1">
      <alignment horizontal="center" vertical="center" wrapText="1"/>
      <protection/>
    </xf>
    <xf numFmtId="164" fontId="18" fillId="0" borderId="114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8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2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06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115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9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0" xfId="0" applyNumberFormat="1" applyFont="1" applyFill="1" applyBorder="1" applyAlignment="1" applyProtection="1">
      <alignment horizontal="right" vertical="center" wrapText="1" indent="1"/>
      <protection/>
    </xf>
    <xf numFmtId="0" fontId="18" fillId="0" borderId="10" xfId="0" applyFont="1" applyFill="1" applyBorder="1" applyAlignment="1" applyProtection="1">
      <alignment horizontal="right" vertical="center" wrapText="1" indent="1"/>
      <protection/>
    </xf>
    <xf numFmtId="0" fontId="0" fillId="0" borderId="10" xfId="0" applyFill="1" applyBorder="1" applyAlignment="1" applyProtection="1">
      <alignment horizontal="right" vertical="center" wrapText="1" indent="1"/>
      <protection/>
    </xf>
    <xf numFmtId="3" fontId="4" fillId="0" borderId="50" xfId="0" applyNumberFormat="1" applyFont="1" applyFill="1" applyBorder="1" applyAlignment="1" applyProtection="1">
      <alignment horizontal="right" vertical="center" wrapText="1" indent="1"/>
      <protection locked="0"/>
    </xf>
    <xf numFmtId="3" fontId="32" fillId="0" borderId="116" xfId="57" applyNumberFormat="1" applyFont="1" applyFill="1" applyBorder="1" applyAlignment="1">
      <alignment horizontal="center"/>
      <protection/>
    </xf>
    <xf numFmtId="3" fontId="37" fillId="0" borderId="117" xfId="57" applyNumberFormat="1" applyFont="1" applyFill="1" applyBorder="1" applyAlignment="1">
      <alignment vertical="center" wrapText="1"/>
      <protection/>
    </xf>
    <xf numFmtId="3" fontId="37" fillId="0" borderId="0" xfId="57" applyNumberFormat="1" applyFont="1" applyFill="1" applyBorder="1">
      <alignment/>
      <protection/>
    </xf>
    <xf numFmtId="0" fontId="26" fillId="0" borderId="0" xfId="0" applyFont="1" applyAlignment="1" applyProtection="1">
      <alignment horizontal="left" vertical="top"/>
      <protection locked="0"/>
    </xf>
    <xf numFmtId="0" fontId="26" fillId="0" borderId="0" xfId="0" applyFont="1" applyAlignment="1" applyProtection="1">
      <alignment vertical="top"/>
      <protection locked="0"/>
    </xf>
    <xf numFmtId="0" fontId="26" fillId="0" borderId="0" xfId="0" applyFont="1" applyAlignment="1" applyProtection="1">
      <alignment horizontal="left" vertical="top"/>
      <protection/>
    </xf>
    <xf numFmtId="164" fontId="4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4" xfId="0" applyNumberFormat="1" applyFont="1" applyFill="1" applyBorder="1" applyAlignment="1" applyProtection="1">
      <alignment horizontal="center" vertical="center" wrapText="1"/>
      <protection/>
    </xf>
    <xf numFmtId="164" fontId="1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68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8" fillId="0" borderId="61" xfId="0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64" fontId="4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6" fillId="0" borderId="57" xfId="0" applyNumberFormat="1" applyFont="1" applyFill="1" applyBorder="1" applyAlignment="1" applyProtection="1">
      <alignment horizontal="center" vertical="center" wrapText="1"/>
      <protection/>
    </xf>
    <xf numFmtId="164" fontId="18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33" xfId="0" applyNumberFormat="1" applyFont="1" applyFill="1" applyBorder="1" applyAlignment="1" applyProtection="1">
      <alignment horizontal="left" vertical="center" wrapText="1" indent="2"/>
      <protection/>
    </xf>
    <xf numFmtId="164" fontId="0" fillId="0" borderId="54" xfId="0" applyNumberFormat="1" applyFont="1" applyFill="1" applyBorder="1" applyAlignment="1" applyProtection="1">
      <alignment horizontal="left" vertical="center" wrapText="1" indent="2"/>
      <protection/>
    </xf>
    <xf numFmtId="0" fontId="7" fillId="0" borderId="0" xfId="58" applyFont="1" applyFill="1" applyAlignment="1" applyProtection="1">
      <alignment horizontal="center"/>
      <protection/>
    </xf>
    <xf numFmtId="164" fontId="17" fillId="0" borderId="43" xfId="58" applyNumberFormat="1" applyFont="1" applyFill="1" applyBorder="1" applyAlignment="1" applyProtection="1">
      <alignment horizontal="left" vertical="center"/>
      <protection/>
    </xf>
    <xf numFmtId="164" fontId="7" fillId="0" borderId="0" xfId="58" applyNumberFormat="1" applyFont="1" applyFill="1" applyBorder="1" applyAlignment="1" applyProtection="1">
      <alignment horizontal="center" vertical="center"/>
      <protection/>
    </xf>
    <xf numFmtId="164" fontId="17" fillId="0" borderId="43" xfId="58" applyNumberFormat="1" applyFont="1" applyFill="1" applyBorder="1" applyAlignment="1" applyProtection="1">
      <alignment horizontal="left"/>
      <protection/>
    </xf>
    <xf numFmtId="164" fontId="9" fillId="0" borderId="0" xfId="0" applyNumberFormat="1" applyFont="1" applyFill="1" applyAlignment="1" applyProtection="1">
      <alignment horizontal="center" textRotation="180" wrapText="1"/>
      <protection/>
    </xf>
    <xf numFmtId="164" fontId="30" fillId="0" borderId="60" xfId="0" applyNumberFormat="1" applyFont="1" applyFill="1" applyBorder="1" applyAlignment="1" applyProtection="1">
      <alignment horizontal="center" vertical="center" wrapText="1"/>
      <protection/>
    </xf>
    <xf numFmtId="164" fontId="8" fillId="0" borderId="104" xfId="0" applyNumberFormat="1" applyFont="1" applyFill="1" applyBorder="1" applyAlignment="1" applyProtection="1">
      <alignment horizontal="center" vertical="center" wrapText="1"/>
      <protection/>
    </xf>
    <xf numFmtId="164" fontId="8" fillId="0" borderId="97" xfId="0" applyNumberFormat="1" applyFont="1" applyFill="1" applyBorder="1" applyAlignment="1" applyProtection="1">
      <alignment horizontal="center" vertical="center" wrapText="1"/>
      <protection/>
    </xf>
    <xf numFmtId="164" fontId="8" fillId="0" borderId="112" xfId="0" applyNumberFormat="1" applyFont="1" applyFill="1" applyBorder="1" applyAlignment="1" applyProtection="1">
      <alignment horizontal="center" vertical="center" wrapText="1"/>
      <protection/>
    </xf>
    <xf numFmtId="164" fontId="8" fillId="0" borderId="113" xfId="0" applyNumberFormat="1" applyFont="1" applyFill="1" applyBorder="1" applyAlignment="1" applyProtection="1">
      <alignment horizontal="center" vertical="center" wrapText="1"/>
      <protection/>
    </xf>
    <xf numFmtId="164" fontId="5" fillId="0" borderId="0" xfId="58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right"/>
      <protection/>
    </xf>
    <xf numFmtId="0" fontId="4" fillId="0" borderId="44" xfId="58" applyFont="1" applyFill="1" applyBorder="1" applyAlignment="1">
      <alignment horizontal="center" vertical="center" wrapText="1"/>
      <protection/>
    </xf>
    <xf numFmtId="0" fontId="4" fillId="0" borderId="27" xfId="58" applyFont="1" applyFill="1" applyBorder="1" applyAlignment="1">
      <alignment horizontal="center" vertical="center" wrapText="1"/>
      <protection/>
    </xf>
    <xf numFmtId="0" fontId="4" fillId="0" borderId="20" xfId="58" applyFont="1" applyFill="1" applyBorder="1" applyAlignment="1">
      <alignment horizontal="center" vertical="center" wrapText="1"/>
      <protection/>
    </xf>
    <xf numFmtId="0" fontId="4" fillId="0" borderId="19" xfId="58" applyFont="1" applyFill="1" applyBorder="1" applyAlignment="1">
      <alignment horizontal="center" vertical="center" wrapText="1"/>
      <protection/>
    </xf>
    <xf numFmtId="0" fontId="4" fillId="0" borderId="13" xfId="58" applyFont="1" applyFill="1" applyBorder="1" applyAlignment="1">
      <alignment horizontal="center" vertical="center" wrapText="1"/>
      <protection/>
    </xf>
    <xf numFmtId="0" fontId="4" fillId="0" borderId="15" xfId="58" applyFont="1" applyFill="1" applyBorder="1" applyAlignment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right"/>
      <protection/>
    </xf>
    <xf numFmtId="0" fontId="8" fillId="0" borderId="22" xfId="58" applyFont="1" applyFill="1" applyBorder="1" applyAlignment="1" applyProtection="1">
      <alignment horizontal="left"/>
      <protection/>
    </xf>
    <xf numFmtId="0" fontId="8" fillId="0" borderId="23" xfId="58" applyFont="1" applyFill="1" applyBorder="1" applyAlignment="1" applyProtection="1">
      <alignment horizontal="left"/>
      <protection/>
    </xf>
    <xf numFmtId="0" fontId="18" fillId="0" borderId="60" xfId="58" applyFont="1" applyFill="1" applyBorder="1" applyAlignment="1">
      <alignment horizontal="justify" vertical="center" wrapText="1"/>
      <protection/>
    </xf>
    <xf numFmtId="164" fontId="15" fillId="0" borderId="19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8" xfId="0" applyNumberFormat="1" applyFont="1" applyFill="1" applyBorder="1" applyAlignment="1" applyProtection="1">
      <alignment horizontal="left" vertical="center" wrapText="1"/>
      <protection locked="0"/>
    </xf>
    <xf numFmtId="164" fontId="15" fillId="0" borderId="15" xfId="0" applyNumberFormat="1" applyFont="1" applyFill="1" applyBorder="1" applyAlignment="1" applyProtection="1">
      <alignment vertical="center" wrapText="1"/>
      <protection locked="0"/>
    </xf>
    <xf numFmtId="164" fontId="15" fillId="0" borderId="12" xfId="0" applyNumberFormat="1" applyFont="1" applyFill="1" applyBorder="1" applyAlignment="1" applyProtection="1">
      <alignment vertical="center" wrapText="1"/>
      <protection locked="0"/>
    </xf>
    <xf numFmtId="164" fontId="15" fillId="0" borderId="27" xfId="0" applyNumberFormat="1" applyFont="1" applyFill="1" applyBorder="1" applyAlignment="1" applyProtection="1">
      <alignment vertical="center" wrapText="1"/>
      <protection/>
    </xf>
    <xf numFmtId="164" fontId="15" fillId="0" borderId="38" xfId="0" applyNumberFormat="1" applyFont="1" applyFill="1" applyBorder="1" applyAlignment="1" applyProtection="1">
      <alignment vertical="center" wrapText="1"/>
      <protection/>
    </xf>
    <xf numFmtId="164" fontId="11" fillId="0" borderId="0" xfId="0" applyNumberFormat="1" applyFont="1" applyFill="1" applyAlignment="1">
      <alignment horizontal="center" vertical="center" wrapText="1"/>
    </xf>
    <xf numFmtId="164" fontId="7" fillId="0" borderId="0" xfId="0" applyNumberFormat="1" applyFont="1" applyFill="1" applyAlignment="1">
      <alignment horizontal="center" vertical="center" wrapText="1"/>
    </xf>
    <xf numFmtId="0" fontId="8" fillId="0" borderId="49" xfId="0" applyFont="1" applyFill="1" applyBorder="1" applyAlignment="1" applyProtection="1">
      <alignment horizontal="left" indent="1"/>
      <protection/>
    </xf>
    <xf numFmtId="0" fontId="8" fillId="0" borderId="50" xfId="0" applyFont="1" applyFill="1" applyBorder="1" applyAlignment="1" applyProtection="1">
      <alignment horizontal="left" indent="1"/>
      <protection/>
    </xf>
    <xf numFmtId="0" fontId="8" fillId="0" borderId="48" xfId="0" applyFont="1" applyFill="1" applyBorder="1" applyAlignment="1" applyProtection="1">
      <alignment horizontal="left" indent="1"/>
      <protection/>
    </xf>
    <xf numFmtId="0" fontId="18" fillId="0" borderId="13" xfId="0" applyFont="1" applyFill="1" applyBorder="1" applyAlignment="1" applyProtection="1">
      <alignment horizontal="right" indent="1"/>
      <protection locked="0"/>
    </xf>
    <xf numFmtId="0" fontId="18" fillId="0" borderId="44" xfId="0" applyFont="1" applyFill="1" applyBorder="1" applyAlignment="1" applyProtection="1">
      <alignment horizontal="right" indent="1"/>
      <protection locked="0"/>
    </xf>
    <xf numFmtId="0" fontId="18" fillId="0" borderId="15" xfId="0" applyFont="1" applyFill="1" applyBorder="1" applyAlignment="1" applyProtection="1">
      <alignment horizontal="right" indent="1"/>
      <protection locked="0"/>
    </xf>
    <xf numFmtId="0" fontId="18" fillId="0" borderId="27" xfId="0" applyFont="1" applyFill="1" applyBorder="1" applyAlignment="1" applyProtection="1">
      <alignment horizontal="right" indent="1"/>
      <protection locked="0"/>
    </xf>
    <xf numFmtId="49" fontId="7" fillId="0" borderId="0" xfId="0" applyNumberFormat="1" applyFont="1" applyFill="1" applyBorder="1" applyAlignment="1" applyProtection="1">
      <alignment horizontal="left" vertical="center"/>
      <protection/>
    </xf>
    <xf numFmtId="0" fontId="16" fillId="0" borderId="23" xfId="0" applyFont="1" applyFill="1" applyBorder="1" applyAlignment="1" applyProtection="1">
      <alignment horizontal="right" indent="1"/>
      <protection/>
    </xf>
    <xf numFmtId="0" fontId="16" fillId="0" borderId="29" xfId="0" applyFont="1" applyFill="1" applyBorder="1" applyAlignment="1" applyProtection="1">
      <alignment horizontal="right" indent="1"/>
      <protection/>
    </xf>
    <xf numFmtId="0" fontId="8" fillId="0" borderId="28" xfId="0" applyFont="1" applyFill="1" applyBorder="1" applyAlignment="1" applyProtection="1">
      <alignment horizontal="center"/>
      <protection/>
    </xf>
    <xf numFmtId="0" fontId="8" fillId="0" borderId="41" xfId="0" applyFont="1" applyFill="1" applyBorder="1" applyAlignment="1" applyProtection="1">
      <alignment horizontal="center"/>
      <protection/>
    </xf>
    <xf numFmtId="0" fontId="8" fillId="0" borderId="118" xfId="0" applyFont="1" applyFill="1" applyBorder="1" applyAlignment="1" applyProtection="1">
      <alignment horizontal="center"/>
      <protection/>
    </xf>
    <xf numFmtId="0" fontId="8" fillId="0" borderId="60" xfId="0" applyFont="1" applyFill="1" applyBorder="1" applyAlignment="1" applyProtection="1">
      <alignment horizontal="center"/>
      <protection/>
    </xf>
    <xf numFmtId="0" fontId="8" fillId="0" borderId="119" xfId="0" applyFont="1" applyFill="1" applyBorder="1" applyAlignment="1" applyProtection="1">
      <alignment horizontal="center"/>
      <protection/>
    </xf>
    <xf numFmtId="0" fontId="18" fillId="0" borderId="62" xfId="0" applyFont="1" applyFill="1" applyBorder="1" applyAlignment="1" applyProtection="1">
      <alignment horizontal="left" indent="1"/>
      <protection locked="0"/>
    </xf>
    <xf numFmtId="0" fontId="18" fillId="0" borderId="114" xfId="0" applyFont="1" applyFill="1" applyBorder="1" applyAlignment="1" applyProtection="1">
      <alignment horizontal="left" indent="1"/>
      <protection locked="0"/>
    </xf>
    <xf numFmtId="0" fontId="18" fillId="0" borderId="120" xfId="0" applyFont="1" applyFill="1" applyBorder="1" applyAlignment="1" applyProtection="1">
      <alignment horizontal="left" indent="1"/>
      <protection locked="0"/>
    </xf>
    <xf numFmtId="0" fontId="18" fillId="0" borderId="45" xfId="0" applyFont="1" applyFill="1" applyBorder="1" applyAlignment="1" applyProtection="1">
      <alignment horizontal="left" indent="1"/>
      <protection locked="0"/>
    </xf>
    <xf numFmtId="0" fontId="18" fillId="0" borderId="46" xfId="0" applyFont="1" applyFill="1" applyBorder="1" applyAlignment="1" applyProtection="1">
      <alignment horizontal="left" indent="1"/>
      <protection locked="0"/>
    </xf>
    <xf numFmtId="0" fontId="18" fillId="0" borderId="107" xfId="0" applyFont="1" applyFill="1" applyBorder="1" applyAlignment="1" applyProtection="1">
      <alignment horizontal="left" indent="1"/>
      <protection locked="0"/>
    </xf>
    <xf numFmtId="0" fontId="7" fillId="0" borderId="0" xfId="0" applyFont="1" applyFill="1" applyAlignment="1" applyProtection="1">
      <alignment horizontal="left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wrapText="1"/>
      <protection/>
    </xf>
    <xf numFmtId="0" fontId="0" fillId="0" borderId="0" xfId="0" applyAlignment="1">
      <alignment wrapText="1"/>
    </xf>
    <xf numFmtId="0" fontId="3" fillId="0" borderId="0" xfId="0" applyFont="1" applyFill="1" applyAlignment="1" applyProtection="1">
      <alignment horizontal="left"/>
      <protection locked="0"/>
    </xf>
    <xf numFmtId="0" fontId="7" fillId="0" borderId="0" xfId="0" applyFont="1" applyFill="1" applyAlignment="1">
      <alignment horizontal="center" wrapText="1"/>
    </xf>
    <xf numFmtId="164" fontId="27" fillId="0" borderId="43" xfId="58" applyNumberFormat="1" applyFont="1" applyFill="1" applyBorder="1" applyAlignment="1" applyProtection="1">
      <alignment horizontal="left"/>
      <protection/>
    </xf>
    <xf numFmtId="164" fontId="27" fillId="0" borderId="43" xfId="58" applyNumberFormat="1" applyFont="1" applyFill="1" applyBorder="1" applyAlignment="1" applyProtection="1">
      <alignment horizontal="left" vertical="center"/>
      <protection/>
    </xf>
    <xf numFmtId="164" fontId="7" fillId="0" borderId="0" xfId="0" applyNumberFormat="1" applyFont="1" applyFill="1" applyAlignment="1" applyProtection="1">
      <alignment horizontal="center" vertical="center" wrapText="1"/>
      <protection/>
    </xf>
    <xf numFmtId="164" fontId="8" fillId="0" borderId="49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57" xfId="0" applyNumberFormat="1" applyFont="1" applyFill="1" applyBorder="1" applyAlignment="1" applyProtection="1">
      <alignment horizontal="left" vertical="center" wrapText="1" indent="2"/>
      <protection/>
    </xf>
    <xf numFmtId="164" fontId="8" fillId="0" borderId="104" xfId="0" applyNumberFormat="1" applyFont="1" applyFill="1" applyBorder="1" applyAlignment="1" applyProtection="1">
      <alignment horizontal="center" vertical="center"/>
      <protection/>
    </xf>
    <xf numFmtId="164" fontId="8" fillId="0" borderId="97" xfId="0" applyNumberFormat="1" applyFont="1" applyFill="1" applyBorder="1" applyAlignment="1" applyProtection="1">
      <alignment horizontal="center" vertical="center"/>
      <protection/>
    </xf>
    <xf numFmtId="164" fontId="8" fillId="0" borderId="62" xfId="0" applyNumberFormat="1" applyFont="1" applyFill="1" applyBorder="1" applyAlignment="1" applyProtection="1">
      <alignment horizontal="center" vertical="center"/>
      <protection/>
    </xf>
    <xf numFmtId="164" fontId="8" fillId="0" borderId="114" xfId="0" applyNumberFormat="1" applyFont="1" applyFill="1" applyBorder="1" applyAlignment="1" applyProtection="1">
      <alignment horizontal="center" vertical="center"/>
      <protection/>
    </xf>
    <xf numFmtId="164" fontId="8" fillId="0" borderId="58" xfId="0" applyNumberFormat="1" applyFont="1" applyFill="1" applyBorder="1" applyAlignment="1" applyProtection="1">
      <alignment horizontal="center" vertical="center"/>
      <protection/>
    </xf>
    <xf numFmtId="164" fontId="8" fillId="0" borderId="104" xfId="0" applyNumberFormat="1" applyFont="1" applyFill="1" applyBorder="1" applyAlignment="1" applyProtection="1">
      <alignment horizontal="center" vertical="center" wrapText="1"/>
      <protection/>
    </xf>
    <xf numFmtId="164" fontId="8" fillId="0" borderId="97" xfId="0" applyNumberFormat="1" applyFont="1" applyFill="1" applyBorder="1" applyAlignment="1" applyProtection="1">
      <alignment horizontal="center" vertical="center" wrapText="1"/>
      <protection/>
    </xf>
    <xf numFmtId="0" fontId="18" fillId="0" borderId="60" xfId="0" applyFont="1" applyFill="1" applyBorder="1" applyAlignment="1">
      <alignment horizontal="justify" vertical="center" wrapText="1"/>
    </xf>
    <xf numFmtId="0" fontId="14" fillId="0" borderId="0" xfId="0" applyFont="1" applyAlignment="1">
      <alignment horizontal="center" wrapText="1"/>
    </xf>
    <xf numFmtId="0" fontId="17" fillId="0" borderId="54" xfId="59" applyFont="1" applyFill="1" applyBorder="1" applyAlignment="1" applyProtection="1">
      <alignment horizontal="left" vertical="center" indent="1"/>
      <protection/>
    </xf>
    <xf numFmtId="0" fontId="17" fillId="0" borderId="50" xfId="59" applyFont="1" applyFill="1" applyBorder="1" applyAlignment="1" applyProtection="1">
      <alignment horizontal="left" vertical="center" indent="1"/>
      <protection/>
    </xf>
    <xf numFmtId="0" fontId="17" fillId="0" borderId="57" xfId="59" applyFont="1" applyFill="1" applyBorder="1" applyAlignment="1" applyProtection="1">
      <alignment horizontal="left" vertical="center" indent="1"/>
      <protection/>
    </xf>
    <xf numFmtId="0" fontId="7" fillId="0" borderId="0" xfId="59" applyFont="1" applyFill="1" applyAlignment="1" applyProtection="1">
      <alignment horizontal="center" wrapText="1"/>
      <protection/>
    </xf>
    <xf numFmtId="0" fontId="7" fillId="0" borderId="0" xfId="59" applyFont="1" applyFill="1" applyAlignment="1" applyProtection="1">
      <alignment horizontal="center"/>
      <protection/>
    </xf>
    <xf numFmtId="0" fontId="47" fillId="0" borderId="49" xfId="0" applyFont="1" applyBorder="1" applyAlignment="1">
      <alignment horizontal="left"/>
    </xf>
    <xf numFmtId="0" fontId="46" fillId="0" borderId="50" xfId="0" applyFont="1" applyBorder="1" applyAlignment="1">
      <alignment horizontal="left"/>
    </xf>
    <xf numFmtId="0" fontId="40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Border="1" applyAlignment="1">
      <alignment/>
    </xf>
    <xf numFmtId="0" fontId="7" fillId="0" borderId="0" xfId="0" applyFont="1" applyFill="1" applyAlignment="1">
      <alignment horizontal="center"/>
    </xf>
    <xf numFmtId="3" fontId="33" fillId="0" borderId="61" xfId="0" applyNumberFormat="1" applyFont="1" applyBorder="1" applyAlignment="1">
      <alignment horizontal="left"/>
    </xf>
    <xf numFmtId="0" fontId="0" fillId="0" borderId="101" xfId="0" applyBorder="1" applyAlignment="1">
      <alignment horizontal="left"/>
    </xf>
    <xf numFmtId="0" fontId="46" fillId="0" borderId="0" xfId="0" applyFont="1" applyBorder="1" applyAlignment="1">
      <alignment horizontal="left"/>
    </xf>
    <xf numFmtId="0" fontId="8" fillId="0" borderId="49" xfId="0" applyFont="1" applyBorder="1" applyAlignment="1" applyProtection="1">
      <alignment horizontal="left" vertical="center" indent="2"/>
      <protection/>
    </xf>
    <xf numFmtId="0" fontId="8" fillId="0" borderId="48" xfId="0" applyFont="1" applyBorder="1" applyAlignment="1" applyProtection="1">
      <alignment horizontal="left" vertical="center" indent="2"/>
      <protection/>
    </xf>
    <xf numFmtId="0" fontId="7" fillId="0" borderId="0" xfId="0" applyFont="1" applyAlignment="1">
      <alignment horizontal="center" wrapText="1"/>
    </xf>
    <xf numFmtId="0" fontId="17" fillId="0" borderId="0" xfId="0" applyFont="1" applyAlignment="1" applyProtection="1">
      <alignment horizontal="right"/>
      <protection/>
    </xf>
    <xf numFmtId="0" fontId="0" fillId="0" borderId="0" xfId="0" applyFont="1" applyAlignment="1">
      <alignment horizontal="right" wrapText="1"/>
    </xf>
    <xf numFmtId="3" fontId="4" fillId="0" borderId="104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3" fontId="4" fillId="0" borderId="97" xfId="0" applyNumberFormat="1" applyFont="1" applyBorder="1" applyAlignment="1">
      <alignment horizontal="center" vertical="center" wrapText="1"/>
    </xf>
    <xf numFmtId="3" fontId="33" fillId="0" borderId="121" xfId="57" applyNumberFormat="1" applyFont="1" applyFill="1" applyBorder="1" applyAlignment="1">
      <alignment wrapText="1"/>
      <protection/>
    </xf>
    <xf numFmtId="3" fontId="35" fillId="0" borderId="41" xfId="57" applyNumberFormat="1" applyFont="1" applyBorder="1" applyAlignment="1">
      <alignment horizontal="center" wrapText="1"/>
      <protection/>
    </xf>
    <xf numFmtId="3" fontId="35" fillId="0" borderId="26" xfId="57" applyNumberFormat="1" applyFont="1" applyBorder="1" applyAlignment="1">
      <alignment horizontal="center" wrapText="1"/>
      <protection/>
    </xf>
    <xf numFmtId="3" fontId="35" fillId="0" borderId="38" xfId="57" applyNumberFormat="1" applyFont="1" applyBorder="1" applyAlignment="1">
      <alignment horizontal="center" wrapText="1"/>
      <protection/>
    </xf>
    <xf numFmtId="3" fontId="34" fillId="0" borderId="122" xfId="57" applyNumberFormat="1" applyFont="1" applyFill="1" applyBorder="1" applyAlignment="1">
      <alignment vertical="center" wrapText="1"/>
      <protection/>
    </xf>
    <xf numFmtId="3" fontId="34" fillId="0" borderId="123" xfId="57" applyNumberFormat="1" applyFont="1" applyFill="1" applyBorder="1" applyAlignment="1">
      <alignment vertical="center" wrapText="1"/>
      <protection/>
    </xf>
    <xf numFmtId="3" fontId="39" fillId="0" borderId="124" xfId="57" applyNumberFormat="1" applyFont="1" applyFill="1" applyBorder="1" applyAlignment="1">
      <alignment/>
      <protection/>
    </xf>
    <xf numFmtId="3" fontId="36" fillId="0" borderId="24" xfId="57" applyNumberFormat="1" applyFont="1" applyFill="1" applyBorder="1" applyAlignment="1">
      <alignment horizontal="center" vertical="center" wrapText="1"/>
      <protection/>
    </xf>
    <xf numFmtId="3" fontId="36" fillId="0" borderId="16" xfId="57" applyNumberFormat="1" applyFont="1" applyFill="1" applyBorder="1" applyAlignment="1">
      <alignment horizontal="center" vertical="center" wrapText="1"/>
      <protection/>
    </xf>
    <xf numFmtId="3" fontId="36" fillId="0" borderId="18" xfId="57" applyNumberFormat="1" applyFont="1" applyFill="1" applyBorder="1" applyAlignment="1">
      <alignment horizontal="center" vertical="center" wrapText="1"/>
      <protection/>
    </xf>
    <xf numFmtId="3" fontId="36" fillId="0" borderId="65" xfId="57" applyNumberFormat="1" applyFont="1" applyFill="1" applyBorder="1" applyAlignment="1">
      <alignment horizontal="left" vertical="center" wrapText="1"/>
      <protection/>
    </xf>
    <xf numFmtId="3" fontId="36" fillId="0" borderId="119" xfId="57" applyNumberFormat="1" applyFont="1" applyFill="1" applyBorder="1" applyAlignment="1">
      <alignment horizontal="left" vertical="center" wrapText="1"/>
      <protection/>
    </xf>
    <xf numFmtId="3" fontId="36" fillId="0" borderId="61" xfId="57" applyNumberFormat="1" applyFont="1" applyFill="1" applyBorder="1" applyAlignment="1">
      <alignment horizontal="left" vertical="center" wrapText="1"/>
      <protection/>
    </xf>
    <xf numFmtId="3" fontId="36" fillId="0" borderId="101" xfId="57" applyNumberFormat="1" applyFont="1" applyFill="1" applyBorder="1" applyAlignment="1">
      <alignment horizontal="left" vertical="center" wrapText="1"/>
      <protection/>
    </xf>
    <xf numFmtId="3" fontId="36" fillId="0" borderId="70" xfId="57" applyNumberFormat="1" applyFont="1" applyFill="1" applyBorder="1" applyAlignment="1">
      <alignment horizontal="left" vertical="center" wrapText="1"/>
      <protection/>
    </xf>
    <xf numFmtId="3" fontId="36" fillId="0" borderId="42" xfId="57" applyNumberFormat="1" applyFont="1" applyFill="1" applyBorder="1" applyAlignment="1">
      <alignment horizontal="left" vertical="center" wrapText="1"/>
      <protection/>
    </xf>
    <xf numFmtId="3" fontId="36" fillId="0" borderId="50" xfId="57" applyNumberFormat="1" applyFont="1" applyFill="1" applyBorder="1" applyAlignment="1">
      <alignment horizontal="center" vertical="center"/>
      <protection/>
    </xf>
    <xf numFmtId="3" fontId="36" fillId="0" borderId="48" xfId="57" applyNumberFormat="1" applyFont="1" applyFill="1" applyBorder="1" applyAlignment="1">
      <alignment horizontal="center" vertical="center"/>
      <protection/>
    </xf>
    <xf numFmtId="3" fontId="37" fillId="0" borderId="125" xfId="57" applyNumberFormat="1" applyFont="1" applyFill="1" applyBorder="1" applyAlignment="1">
      <alignment vertical="center" wrapText="1"/>
      <protection/>
    </xf>
    <xf numFmtId="3" fontId="37" fillId="0" borderId="126" xfId="57" applyNumberFormat="1" applyFont="1" applyFill="1" applyBorder="1" applyAlignment="1">
      <alignment vertical="center" wrapText="1"/>
      <protection/>
    </xf>
    <xf numFmtId="3" fontId="36" fillId="0" borderId="127" xfId="57" applyNumberFormat="1" applyFont="1" applyFill="1" applyBorder="1" applyAlignment="1">
      <alignment horizontal="center" vertical="center"/>
      <protection/>
    </xf>
    <xf numFmtId="3" fontId="36" fillId="0" borderId="114" xfId="57" applyNumberFormat="1" applyFont="1" applyFill="1" applyBorder="1" applyAlignment="1">
      <alignment horizontal="center" vertical="center"/>
      <protection/>
    </xf>
    <xf numFmtId="3" fontId="33" fillId="0" borderId="128" xfId="57" applyNumberFormat="1" applyFont="1" applyFill="1" applyBorder="1" applyAlignment="1">
      <alignment/>
      <protection/>
    </xf>
    <xf numFmtId="3" fontId="33" fillId="0" borderId="129" xfId="57" applyNumberFormat="1" applyFont="1" applyFill="1" applyBorder="1" applyAlignment="1">
      <alignment/>
      <protection/>
    </xf>
    <xf numFmtId="3" fontId="34" fillId="0" borderId="68" xfId="57" applyNumberFormat="1" applyFont="1" applyFill="1" applyBorder="1" applyAlignment="1">
      <alignment vertical="center" wrapText="1"/>
      <protection/>
    </xf>
    <xf numFmtId="3" fontId="34" fillId="0" borderId="61" xfId="57" applyNumberFormat="1" applyFont="1" applyFill="1" applyBorder="1" applyAlignment="1">
      <alignment vertical="center" wrapText="1"/>
      <protection/>
    </xf>
    <xf numFmtId="3" fontId="34" fillId="0" borderId="70" xfId="57" applyNumberFormat="1" applyFont="1" applyFill="1" applyBorder="1" applyAlignment="1">
      <alignment vertical="center" wrapText="1"/>
      <protection/>
    </xf>
    <xf numFmtId="3" fontId="33" fillId="0" borderId="71" xfId="57" applyNumberFormat="1" applyFont="1" applyFill="1" applyBorder="1" applyAlignment="1">
      <alignment/>
      <protection/>
    </xf>
    <xf numFmtId="3" fontId="34" fillId="0" borderId="130" xfId="57" applyNumberFormat="1" applyFont="1" applyFill="1" applyBorder="1" applyAlignment="1">
      <alignment vertical="center" wrapText="1"/>
      <protection/>
    </xf>
    <xf numFmtId="3" fontId="33" fillId="0" borderId="131" xfId="57" applyNumberFormat="1" applyFont="1" applyFill="1" applyBorder="1" applyAlignment="1">
      <alignment/>
      <protection/>
    </xf>
    <xf numFmtId="3" fontId="33" fillId="0" borderId="83" xfId="57" applyNumberFormat="1" applyFont="1" applyFill="1" applyBorder="1" applyAlignment="1">
      <alignment/>
      <protection/>
    </xf>
    <xf numFmtId="3" fontId="34" fillId="0" borderId="126" xfId="57" applyNumberFormat="1" applyFont="1" applyFill="1" applyBorder="1" applyAlignment="1">
      <alignment vertical="center"/>
      <protection/>
    </xf>
    <xf numFmtId="3" fontId="33" fillId="0" borderId="132" xfId="57" applyNumberFormat="1" applyFont="1" applyFill="1" applyBorder="1" applyAlignment="1">
      <alignment/>
      <protection/>
    </xf>
    <xf numFmtId="3" fontId="33" fillId="0" borderId="133" xfId="57" applyNumberFormat="1" applyFont="1" applyFill="1" applyBorder="1" applyAlignment="1">
      <alignment/>
      <protection/>
    </xf>
    <xf numFmtId="3" fontId="34" fillId="0" borderId="134" xfId="57" applyNumberFormat="1" applyFont="1" applyFill="1" applyBorder="1" applyAlignment="1">
      <alignment vertical="center"/>
      <protection/>
    </xf>
    <xf numFmtId="3" fontId="33" fillId="0" borderId="135" xfId="57" applyNumberFormat="1" applyFont="1" applyFill="1" applyBorder="1" applyAlignment="1">
      <alignment vertical="center" wrapText="1"/>
      <protection/>
    </xf>
    <xf numFmtId="3" fontId="33" fillId="0" borderId="126" xfId="57" applyNumberFormat="1" applyFont="1" applyFill="1" applyBorder="1" applyAlignment="1">
      <alignment vertical="center" wrapText="1"/>
      <protection/>
    </xf>
    <xf numFmtId="3" fontId="33" fillId="0" borderId="136" xfId="57" applyNumberFormat="1" applyFont="1" applyFill="1" applyBorder="1" applyAlignment="1">
      <alignment vertical="center" wrapText="1"/>
      <protection/>
    </xf>
    <xf numFmtId="3" fontId="36" fillId="0" borderId="20" xfId="57" applyNumberFormat="1" applyFont="1" applyFill="1" applyBorder="1" applyAlignment="1">
      <alignment horizontal="center" vertical="center" wrapText="1"/>
      <protection/>
    </xf>
    <xf numFmtId="0" fontId="32" fillId="0" borderId="17" xfId="57" applyBorder="1" applyAlignment="1">
      <alignment horizontal="center" vertical="center" wrapText="1"/>
      <protection/>
    </xf>
    <xf numFmtId="3" fontId="33" fillId="0" borderId="50" xfId="57" applyNumberFormat="1" applyFont="1" applyFill="1" applyBorder="1" applyAlignment="1">
      <alignment/>
      <protection/>
    </xf>
    <xf numFmtId="3" fontId="33" fillId="0" borderId="61" xfId="57" applyNumberFormat="1" applyFont="1" applyFill="1" applyBorder="1" applyAlignment="1">
      <alignment vertical="center" wrapText="1"/>
      <protection/>
    </xf>
    <xf numFmtId="3" fontId="33" fillId="0" borderId="103" xfId="57" applyNumberFormat="1" applyFont="1" applyFill="1" applyBorder="1" applyAlignment="1">
      <alignment vertical="center" wrapText="1"/>
      <protection/>
    </xf>
    <xf numFmtId="3" fontId="34" fillId="0" borderId="122" xfId="57" applyNumberFormat="1" applyFont="1" applyFill="1" applyBorder="1" applyAlignment="1">
      <alignment horizontal="left" vertical="center"/>
      <protection/>
    </xf>
    <xf numFmtId="3" fontId="34" fillId="0" borderId="123" xfId="57" applyNumberFormat="1" applyFont="1" applyFill="1" applyBorder="1" applyAlignment="1">
      <alignment horizontal="left" vertical="center"/>
      <protection/>
    </xf>
    <xf numFmtId="3" fontId="34" fillId="0" borderId="130" xfId="57" applyNumberFormat="1" applyFont="1" applyFill="1" applyBorder="1" applyAlignment="1">
      <alignment horizontal="left" vertical="center"/>
      <protection/>
    </xf>
    <xf numFmtId="3" fontId="36" fillId="0" borderId="13" xfId="57" applyNumberFormat="1" applyFont="1" applyFill="1" applyBorder="1" applyAlignment="1">
      <alignment horizontal="center" vertical="center" wrapText="1"/>
      <protection/>
    </xf>
    <xf numFmtId="0" fontId="32" fillId="0" borderId="11" xfId="57" applyBorder="1" applyAlignment="1">
      <alignment horizontal="center" vertical="center" wrapText="1"/>
      <protection/>
    </xf>
    <xf numFmtId="3" fontId="39" fillId="0" borderId="126" xfId="57" applyNumberFormat="1" applyFont="1" applyFill="1" applyBorder="1" applyAlignment="1">
      <alignment vertical="center" wrapText="1"/>
      <protection/>
    </xf>
    <xf numFmtId="3" fontId="37" fillId="0" borderId="126" xfId="57" applyNumberFormat="1" applyFont="1" applyFill="1" applyBorder="1" applyAlignment="1">
      <alignment wrapText="1"/>
      <protection/>
    </xf>
    <xf numFmtId="3" fontId="37" fillId="0" borderId="137" xfId="57" applyNumberFormat="1" applyFont="1" applyFill="1" applyBorder="1" applyAlignment="1">
      <alignment wrapText="1"/>
      <protection/>
    </xf>
    <xf numFmtId="0" fontId="41" fillId="0" borderId="0" xfId="0" applyFont="1" applyAlignment="1" applyProtection="1">
      <alignment horizontal="center" vertical="center" wrapText="1"/>
      <protection locked="0"/>
    </xf>
    <xf numFmtId="0" fontId="25" fillId="0" borderId="24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31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0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102" xfId="0" applyFont="1" applyBorder="1" applyAlignment="1">
      <alignment horizontal="center" vertical="center" wrapText="1"/>
    </xf>
    <xf numFmtId="0" fontId="25" fillId="0" borderId="104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97" xfId="0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Már látott hiperhivatkozás" xfId="56"/>
    <cellStyle name="Normál_7. sz tájékoztató" xfId="57"/>
    <cellStyle name="Normál_KVRENMUNKA" xfId="58"/>
    <cellStyle name="Normál_SEGEDLETEK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styles" Target="styles.xml" /><Relationship Id="rId41" Type="http://schemas.openxmlformats.org/officeDocument/2006/relationships/sharedStrings" Target="sharedStrings.xml" /><Relationship Id="rId42" Type="http://schemas.openxmlformats.org/officeDocument/2006/relationships/externalLink" Target="externalLinks/externalLink1.xml" /><Relationship Id="rId4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Vera\AppData\Local\Microsoft\Windows\Temporary%20Internet%20Files\Content.Outlook\N0FDTIZV\2015Kv%2002%20m&#243;d%20T&#225;t%20t&#225;b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"/>
      <sheetName val="2.sz.mell."/>
      <sheetName val="3.sz.mell."/>
      <sheetName val="4.sz.mell."/>
      <sheetName val="5.sz.mell  "/>
      <sheetName val="6.sz.mell  "/>
      <sheetName val="7.sz.mell."/>
      <sheetName val="8.sz.mell."/>
      <sheetName val="9. sz. mell"/>
      <sheetName val="10. sz. mell "/>
      <sheetName val="11. sz .mell "/>
      <sheetName val="12. sz. mell  "/>
      <sheetName val="13. sz. mell"/>
      <sheetName val="14. sz. mell"/>
      <sheetName val="9.2.2. sz.  mell"/>
      <sheetName val="15. sz. mell"/>
      <sheetName val="16. sz. mell"/>
      <sheetName val="17. sz. mell"/>
      <sheetName val="9.3.2. sz. mell"/>
      <sheetName val="9.3.3. sz. mell"/>
      <sheetName val="18.sz.mell."/>
      <sheetName val="19.sz.mell."/>
      <sheetName val="9.4.2.sz.mell."/>
      <sheetName val="9.4.3.sz.mell."/>
      <sheetName val="1. sz tájékoztató"/>
      <sheetName val="2. sz. tájékoztató"/>
      <sheetName val="Munka1"/>
    </sheetNames>
    <sheetDataSet>
      <sheetData sheetId="0">
        <row r="45">
          <cell r="F45">
            <v>24954</v>
          </cell>
        </row>
        <row r="102">
          <cell r="F102">
            <v>207377</v>
          </cell>
        </row>
        <row r="103">
          <cell r="F103">
            <v>53100</v>
          </cell>
        </row>
        <row r="104">
          <cell r="F104">
            <v>248420</v>
          </cell>
        </row>
        <row r="105">
          <cell r="F105">
            <v>11121</v>
          </cell>
        </row>
        <row r="107">
          <cell r="F107">
            <v>886</v>
          </cell>
        </row>
        <row r="108">
          <cell r="F108">
            <v>0</v>
          </cell>
        </row>
        <row r="109">
          <cell r="F109">
            <v>0</v>
          </cell>
        </row>
        <row r="110">
          <cell r="F110">
            <v>0</v>
          </cell>
        </row>
        <row r="111">
          <cell r="F111">
            <v>136730</v>
          </cell>
        </row>
        <row r="112">
          <cell r="F112">
            <v>0</v>
          </cell>
        </row>
        <row r="113">
          <cell r="F113">
            <v>0</v>
          </cell>
        </row>
        <row r="115">
          <cell r="F115">
            <v>9717</v>
          </cell>
        </row>
        <row r="118">
          <cell r="F118">
            <v>160725</v>
          </cell>
        </row>
        <row r="119">
          <cell r="F119">
            <v>0</v>
          </cell>
        </row>
        <row r="120">
          <cell r="F120">
            <v>142369</v>
          </cell>
        </row>
        <row r="121">
          <cell r="F121">
            <v>0</v>
          </cell>
        </row>
        <row r="122">
          <cell r="F122">
            <v>78495</v>
          </cell>
        </row>
        <row r="123">
          <cell r="F123">
            <v>0</v>
          </cell>
        </row>
        <row r="124">
          <cell r="F124">
            <v>0</v>
          </cell>
        </row>
        <row r="125">
          <cell r="F125">
            <v>0</v>
          </cell>
        </row>
        <row r="126">
          <cell r="F126">
            <v>77134</v>
          </cell>
        </row>
        <row r="127">
          <cell r="F127">
            <v>0</v>
          </cell>
        </row>
        <row r="128">
          <cell r="F128">
            <v>161</v>
          </cell>
        </row>
        <row r="129">
          <cell r="F129">
            <v>0</v>
          </cell>
        </row>
        <row r="130">
          <cell r="F130">
            <v>1200</v>
          </cell>
        </row>
        <row r="132">
          <cell r="F132">
            <v>113247</v>
          </cell>
        </row>
        <row r="133">
          <cell r="F133">
            <v>21045</v>
          </cell>
        </row>
        <row r="135">
          <cell r="F135">
            <v>0</v>
          </cell>
        </row>
        <row r="139">
          <cell r="F139">
            <v>0</v>
          </cell>
        </row>
        <row r="144">
          <cell r="F144">
            <v>25933</v>
          </cell>
        </row>
        <row r="145">
          <cell r="F145">
            <v>0</v>
          </cell>
        </row>
        <row r="146">
          <cell r="F146">
            <v>25933</v>
          </cell>
        </row>
        <row r="149">
          <cell r="F149">
            <v>0</v>
          </cell>
        </row>
        <row r="154">
          <cell r="F154">
            <v>25933</v>
          </cell>
        </row>
      </sheetData>
      <sheetData sheetId="2">
        <row r="35">
          <cell r="F35">
            <v>3584</v>
          </cell>
        </row>
        <row r="111">
          <cell r="E111">
            <v>1200</v>
          </cell>
        </row>
        <row r="119">
          <cell r="E119">
            <v>1200</v>
          </cell>
        </row>
      </sheetData>
      <sheetData sheetId="3">
        <row r="6">
          <cell r="F6">
            <v>93641</v>
          </cell>
        </row>
        <row r="55">
          <cell r="F55">
            <v>102</v>
          </cell>
        </row>
        <row r="75">
          <cell r="E75">
            <v>97</v>
          </cell>
        </row>
        <row r="95">
          <cell r="E95">
            <v>61054</v>
          </cell>
        </row>
        <row r="96">
          <cell r="E96">
            <v>16666</v>
          </cell>
        </row>
        <row r="97">
          <cell r="E97">
            <v>14340</v>
          </cell>
        </row>
        <row r="111">
          <cell r="E111">
            <v>1780</v>
          </cell>
        </row>
      </sheetData>
      <sheetData sheetId="8">
        <row r="10">
          <cell r="F10">
            <v>129400</v>
          </cell>
        </row>
        <row r="11">
          <cell r="F11">
            <v>102315</v>
          </cell>
        </row>
        <row r="12">
          <cell r="F12">
            <v>124836</v>
          </cell>
        </row>
        <row r="13">
          <cell r="F13">
            <v>6547</v>
          </cell>
        </row>
        <row r="14">
          <cell r="F14">
            <v>8352</v>
          </cell>
        </row>
        <row r="15">
          <cell r="F15">
            <v>193</v>
          </cell>
        </row>
        <row r="22">
          <cell r="F22">
            <v>13651</v>
          </cell>
        </row>
        <row r="24">
          <cell r="F24">
            <v>9141</v>
          </cell>
        </row>
        <row r="25">
          <cell r="F25">
            <v>3917</v>
          </cell>
        </row>
        <row r="26">
          <cell r="F26">
            <v>3917</v>
          </cell>
        </row>
        <row r="27">
          <cell r="F27">
            <v>1324</v>
          </cell>
        </row>
        <row r="34">
          <cell r="F34">
            <v>7465</v>
          </cell>
        </row>
        <row r="35">
          <cell r="F35">
            <v>92039</v>
          </cell>
        </row>
        <row r="36">
          <cell r="F36">
            <v>92039</v>
          </cell>
        </row>
        <row r="37">
          <cell r="F37">
            <v>160582</v>
          </cell>
        </row>
        <row r="38">
          <cell r="F38">
            <v>160582</v>
          </cell>
        </row>
        <row r="40">
          <cell r="F40">
            <v>123050</v>
          </cell>
        </row>
        <row r="41">
          <cell r="F41">
            <v>6351</v>
          </cell>
        </row>
        <row r="42">
          <cell r="F42">
            <v>116699</v>
          </cell>
        </row>
        <row r="43">
          <cell r="F43">
            <v>21985</v>
          </cell>
        </row>
        <row r="44">
          <cell r="F44">
            <v>330</v>
          </cell>
        </row>
        <row r="45">
          <cell r="F45">
            <v>1185</v>
          </cell>
        </row>
        <row r="46">
          <cell r="F46">
            <v>2133</v>
          </cell>
        </row>
        <row r="49">
          <cell r="F49">
            <v>17950</v>
          </cell>
        </row>
        <row r="50">
          <cell r="F50">
            <v>0</v>
          </cell>
        </row>
        <row r="52">
          <cell r="F52">
            <v>14499</v>
          </cell>
        </row>
        <row r="53">
          <cell r="F53">
            <v>8685</v>
          </cell>
        </row>
        <row r="54">
          <cell r="F54">
            <v>6265</v>
          </cell>
        </row>
        <row r="55">
          <cell r="F55">
            <v>1979</v>
          </cell>
        </row>
        <row r="56">
          <cell r="F56">
            <v>9</v>
          </cell>
        </row>
        <row r="57">
          <cell r="F57">
            <v>281</v>
          </cell>
        </row>
        <row r="58">
          <cell r="F58">
            <v>12066</v>
          </cell>
        </row>
        <row r="60">
          <cell r="F60">
            <v>12066</v>
          </cell>
        </row>
        <row r="65">
          <cell r="F65">
            <v>619</v>
          </cell>
        </row>
        <row r="66">
          <cell r="F66">
            <v>1458</v>
          </cell>
        </row>
        <row r="69">
          <cell r="F69">
            <v>0</v>
          </cell>
        </row>
        <row r="85">
          <cell r="F85">
            <v>240296</v>
          </cell>
        </row>
        <row r="87">
          <cell r="F87">
            <v>14012</v>
          </cell>
        </row>
        <row r="88">
          <cell r="F88">
            <v>14012</v>
          </cell>
        </row>
        <row r="103">
          <cell r="F103">
            <v>57564</v>
          </cell>
        </row>
        <row r="104">
          <cell r="F104">
            <v>13342</v>
          </cell>
        </row>
        <row r="105">
          <cell r="F105">
            <v>159380</v>
          </cell>
        </row>
        <row r="106">
          <cell r="F106">
            <v>11121</v>
          </cell>
        </row>
        <row r="107">
          <cell r="F107">
            <v>151470</v>
          </cell>
        </row>
        <row r="108">
          <cell r="F108">
            <v>789</v>
          </cell>
        </row>
        <row r="112">
          <cell r="F112">
            <v>136730</v>
          </cell>
        </row>
        <row r="115">
          <cell r="F115">
            <v>934</v>
          </cell>
        </row>
        <row r="116">
          <cell r="F116">
            <v>9717</v>
          </cell>
        </row>
        <row r="117">
          <cell r="F117">
            <v>3300</v>
          </cell>
        </row>
        <row r="119">
          <cell r="F119">
            <v>155491</v>
          </cell>
        </row>
        <row r="121">
          <cell r="F121">
            <v>142369</v>
          </cell>
        </row>
        <row r="123">
          <cell r="F123">
            <v>78495</v>
          </cell>
        </row>
        <row r="127">
          <cell r="F127">
            <v>77134</v>
          </cell>
        </row>
        <row r="129">
          <cell r="F129">
            <v>161</v>
          </cell>
        </row>
        <row r="131">
          <cell r="F131">
            <v>1200</v>
          </cell>
        </row>
        <row r="133">
          <cell r="F133">
            <v>113247</v>
          </cell>
        </row>
        <row r="134">
          <cell r="F134">
            <v>21045</v>
          </cell>
        </row>
        <row r="147">
          <cell r="F147">
            <v>25933</v>
          </cell>
        </row>
      </sheetData>
      <sheetData sheetId="10">
        <row r="39">
          <cell r="F39">
            <v>3584</v>
          </cell>
        </row>
        <row r="97">
          <cell r="F97">
            <v>2384</v>
          </cell>
        </row>
        <row r="105">
          <cell r="F105">
            <v>934</v>
          </cell>
        </row>
        <row r="107">
          <cell r="F107">
            <v>1450</v>
          </cell>
        </row>
        <row r="113">
          <cell r="F113">
            <v>1200</v>
          </cell>
        </row>
        <row r="121">
          <cell r="F121">
            <v>1200</v>
          </cell>
        </row>
      </sheetData>
      <sheetData sheetId="11">
        <row r="10">
          <cell r="F10">
            <v>93641</v>
          </cell>
        </row>
      </sheetData>
      <sheetData sheetId="12">
        <row r="11">
          <cell r="F11">
            <v>3062</v>
          </cell>
        </row>
        <row r="34">
          <cell r="F34">
            <v>102</v>
          </cell>
        </row>
        <row r="38">
          <cell r="F38">
            <v>97</v>
          </cell>
        </row>
        <row r="47">
          <cell r="F47">
            <v>17185</v>
          </cell>
        </row>
        <row r="50">
          <cell r="F50">
            <v>97</v>
          </cell>
        </row>
        <row r="52">
          <cell r="F52">
            <v>1780</v>
          </cell>
        </row>
      </sheetData>
      <sheetData sheetId="13">
        <row r="11">
          <cell r="C11">
            <v>3000</v>
          </cell>
        </row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3000</v>
          </cell>
        </row>
        <row r="37">
          <cell r="C37">
            <v>0</v>
          </cell>
        </row>
        <row r="41">
          <cell r="C41">
            <v>3000</v>
          </cell>
        </row>
        <row r="46">
          <cell r="C46">
            <v>1911</v>
          </cell>
        </row>
        <row r="47">
          <cell r="C47">
            <v>516</v>
          </cell>
        </row>
      </sheetData>
      <sheetData sheetId="14">
        <row r="19">
          <cell r="C19">
            <v>0</v>
          </cell>
        </row>
        <row r="25">
          <cell r="C25">
            <v>0</v>
          </cell>
        </row>
        <row r="29">
          <cell r="C29">
            <v>0</v>
          </cell>
        </row>
        <row r="35">
          <cell r="C35">
            <v>0</v>
          </cell>
        </row>
        <row r="36">
          <cell r="C36">
            <v>0</v>
          </cell>
        </row>
        <row r="40">
          <cell r="C40">
            <v>0</v>
          </cell>
        </row>
      </sheetData>
      <sheetData sheetId="15">
        <row r="20">
          <cell r="C20">
            <v>0</v>
          </cell>
        </row>
        <row r="26">
          <cell r="C26">
            <v>0</v>
          </cell>
        </row>
        <row r="30">
          <cell r="C30">
            <v>0</v>
          </cell>
        </row>
        <row r="36">
          <cell r="C36">
            <v>0</v>
          </cell>
        </row>
        <row r="37">
          <cell r="C37">
            <v>95361</v>
          </cell>
        </row>
        <row r="38">
          <cell r="E38">
            <v>97</v>
          </cell>
        </row>
        <row r="40">
          <cell r="C40">
            <v>95361</v>
          </cell>
        </row>
        <row r="41">
          <cell r="C41">
            <v>95361</v>
          </cell>
        </row>
        <row r="46">
          <cell r="C46">
            <v>60341</v>
          </cell>
        </row>
        <row r="47">
          <cell r="C47">
            <v>16473</v>
          </cell>
        </row>
        <row r="48">
          <cell r="C48">
            <v>18870</v>
          </cell>
        </row>
        <row r="52">
          <cell r="C52">
            <v>250</v>
          </cell>
        </row>
      </sheetData>
      <sheetData sheetId="16">
        <row r="10">
          <cell r="F10">
            <v>0</v>
          </cell>
        </row>
        <row r="11">
          <cell r="F11">
            <v>3942</v>
          </cell>
        </row>
        <row r="12">
          <cell r="F12">
            <v>20</v>
          </cell>
        </row>
        <row r="13">
          <cell r="F13">
            <v>0</v>
          </cell>
        </row>
        <row r="14">
          <cell r="F14">
            <v>30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4</v>
          </cell>
        </row>
        <row r="18">
          <cell r="F18">
            <v>0</v>
          </cell>
        </row>
        <row r="19">
          <cell r="F19">
            <v>280</v>
          </cell>
        </row>
        <row r="23">
          <cell r="F23">
            <v>110</v>
          </cell>
        </row>
        <row r="34">
          <cell r="F34">
            <v>140</v>
          </cell>
        </row>
        <row r="38">
          <cell r="F38">
            <v>78</v>
          </cell>
        </row>
        <row r="47">
          <cell r="F47">
            <v>2887</v>
          </cell>
        </row>
        <row r="49">
          <cell r="F49">
            <v>0</v>
          </cell>
        </row>
        <row r="52">
          <cell r="F52">
            <v>233</v>
          </cell>
        </row>
      </sheetData>
      <sheetData sheetId="17">
        <row r="11">
          <cell r="C11">
            <v>2210</v>
          </cell>
        </row>
        <row r="12">
          <cell r="C12">
            <v>15</v>
          </cell>
          <cell r="E12">
            <v>20</v>
          </cell>
        </row>
        <row r="14">
          <cell r="E14">
            <v>30</v>
          </cell>
        </row>
        <row r="17">
          <cell r="C17">
            <v>5</v>
          </cell>
        </row>
        <row r="38">
          <cell r="E38">
            <v>78</v>
          </cell>
        </row>
        <row r="40">
          <cell r="C40">
            <v>17394</v>
          </cell>
        </row>
        <row r="46">
          <cell r="C46">
            <v>7964</v>
          </cell>
        </row>
        <row r="47">
          <cell r="C47">
            <v>2135</v>
          </cell>
        </row>
        <row r="48">
          <cell r="C48">
            <v>9292</v>
          </cell>
        </row>
        <row r="52">
          <cell r="C52">
            <v>233</v>
          </cell>
          <cell r="E52">
            <v>233</v>
          </cell>
        </row>
      </sheetData>
      <sheetData sheetId="20">
        <row r="10">
          <cell r="F10">
            <v>0</v>
          </cell>
        </row>
        <row r="11">
          <cell r="F11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76933</v>
          </cell>
        </row>
        <row r="15">
          <cell r="F15">
            <v>0</v>
          </cell>
        </row>
        <row r="16">
          <cell r="F16">
            <v>0</v>
          </cell>
        </row>
        <row r="17">
          <cell r="F17">
            <v>28</v>
          </cell>
        </row>
        <row r="18">
          <cell r="F18">
            <v>0</v>
          </cell>
        </row>
        <row r="19">
          <cell r="F19">
            <v>0</v>
          </cell>
        </row>
        <row r="23">
          <cell r="F23">
            <v>764</v>
          </cell>
        </row>
        <row r="35">
          <cell r="F35">
            <v>925</v>
          </cell>
        </row>
        <row r="38">
          <cell r="F38">
            <v>320</v>
          </cell>
        </row>
        <row r="46">
          <cell r="F46">
            <v>19686</v>
          </cell>
        </row>
        <row r="49">
          <cell r="F49">
            <v>0</v>
          </cell>
        </row>
        <row r="51">
          <cell r="F51">
            <v>3221</v>
          </cell>
        </row>
      </sheetData>
      <sheetData sheetId="21">
        <row r="14">
          <cell r="C14">
            <v>71781</v>
          </cell>
          <cell r="E14">
            <v>71781</v>
          </cell>
        </row>
        <row r="19">
          <cell r="C19">
            <v>3000</v>
          </cell>
          <cell r="E19">
            <v>3000</v>
          </cell>
        </row>
        <row r="38">
          <cell r="E38">
            <v>320</v>
          </cell>
        </row>
        <row r="40">
          <cell r="C40">
            <v>61653</v>
          </cell>
        </row>
        <row r="45">
          <cell r="C45">
            <v>61898</v>
          </cell>
        </row>
        <row r="46">
          <cell r="C46">
            <v>17792</v>
          </cell>
        </row>
        <row r="47">
          <cell r="C47">
            <v>56744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zoomScalePageLayoutView="0" workbookViewId="0" topLeftCell="A1">
      <selection activeCell="A27" sqref="A27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404</v>
      </c>
    </row>
    <row r="4" spans="1:2" ht="12.75">
      <c r="A4" s="131"/>
      <c r="B4" s="131"/>
    </row>
    <row r="5" spans="1:2" s="139" customFormat="1" ht="15.75">
      <c r="A5" s="87" t="s">
        <v>694</v>
      </c>
      <c r="B5" s="138"/>
    </row>
    <row r="6" spans="1:2" ht="12.75">
      <c r="A6" s="131"/>
      <c r="B6" s="131"/>
    </row>
    <row r="7" spans="1:2" ht="12.75">
      <c r="A7" s="131" t="s">
        <v>696</v>
      </c>
      <c r="B7" s="131" t="s">
        <v>697</v>
      </c>
    </row>
    <row r="8" spans="1:2" ht="12.75">
      <c r="A8" s="131" t="s">
        <v>698</v>
      </c>
      <c r="B8" s="131" t="s">
        <v>699</v>
      </c>
    </row>
    <row r="9" spans="1:2" ht="12.75">
      <c r="A9" s="131" t="s">
        <v>700</v>
      </c>
      <c r="B9" s="131" t="s">
        <v>701</v>
      </c>
    </row>
    <row r="10" spans="1:2" ht="12.75">
      <c r="A10" s="131"/>
      <c r="B10" s="131"/>
    </row>
    <row r="11" spans="1:2" ht="12.75">
      <c r="A11" s="131"/>
      <c r="B11" s="131"/>
    </row>
    <row r="12" spans="1:2" s="139" customFormat="1" ht="15.75">
      <c r="A12" s="87" t="s">
        <v>695</v>
      </c>
      <c r="B12" s="138"/>
    </row>
    <row r="13" spans="1:2" ht="12.75">
      <c r="A13" s="131"/>
      <c r="B13" s="131"/>
    </row>
    <row r="14" spans="1:2" ht="12.75">
      <c r="A14" s="131" t="s">
        <v>705</v>
      </c>
      <c r="B14" s="131" t="s">
        <v>704</v>
      </c>
    </row>
    <row r="15" spans="1:2" ht="12.75">
      <c r="A15" s="131" t="s">
        <v>510</v>
      </c>
      <c r="B15" s="131" t="s">
        <v>703</v>
      </c>
    </row>
    <row r="16" spans="1:2" ht="12.75">
      <c r="A16" s="131" t="s">
        <v>706</v>
      </c>
      <c r="B16" s="131" t="s">
        <v>702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D8"/>
  <sheetViews>
    <sheetView zoomScale="120" zoomScaleNormal="120" zoomScalePageLayoutView="0" workbookViewId="0" topLeftCell="A1">
      <selection activeCell="C14" sqref="C14"/>
    </sheetView>
  </sheetViews>
  <sheetFormatPr defaultColWidth="9.00390625" defaultRowHeight="12.75"/>
  <cols>
    <col min="1" max="1" width="5.625" style="141" customWidth="1"/>
    <col min="2" max="2" width="66.875" style="141" customWidth="1"/>
    <col min="3" max="3" width="27.00390625" style="141" customWidth="1"/>
    <col min="4" max="16384" width="9.375" style="141" customWidth="1"/>
  </cols>
  <sheetData>
    <row r="1" spans="1:3" ht="33" customHeight="1">
      <c r="A1" s="1091" t="s">
        <v>852</v>
      </c>
      <c r="B1" s="1091"/>
      <c r="C1" s="1091"/>
    </row>
    <row r="2" spans="1:4" ht="15.75" customHeight="1" thickBot="1">
      <c r="A2" s="142"/>
      <c r="B2" s="142"/>
      <c r="C2" s="154" t="s">
        <v>303</v>
      </c>
      <c r="D2" s="149"/>
    </row>
    <row r="3" spans="1:3" ht="26.25" customHeight="1" thickBot="1">
      <c r="A3" s="172" t="s">
        <v>267</v>
      </c>
      <c r="B3" s="173" t="s">
        <v>452</v>
      </c>
      <c r="C3" s="174" t="s">
        <v>479</v>
      </c>
    </row>
    <row r="4" spans="1:3" ht="15.75" thickBot="1">
      <c r="A4" s="175">
        <v>1</v>
      </c>
      <c r="B4" s="176">
        <v>2</v>
      </c>
      <c r="C4" s="177">
        <v>3</v>
      </c>
    </row>
    <row r="5" spans="1:3" ht="15">
      <c r="A5" s="178" t="s">
        <v>269</v>
      </c>
      <c r="B5" s="185"/>
      <c r="C5" s="182"/>
    </row>
    <row r="6" spans="1:3" ht="15">
      <c r="A6" s="179" t="s">
        <v>270</v>
      </c>
      <c r="B6" s="186"/>
      <c r="C6" s="183"/>
    </row>
    <row r="7" spans="1:3" ht="15.75" thickBot="1">
      <c r="A7" s="180" t="s">
        <v>271</v>
      </c>
      <c r="B7" s="187"/>
      <c r="C7" s="184"/>
    </row>
    <row r="8" spans="1:3" s="447" customFormat="1" ht="17.25" customHeight="1" thickBot="1">
      <c r="A8" s="448" t="s">
        <v>272</v>
      </c>
      <c r="B8" s="126" t="s">
        <v>453</v>
      </c>
      <c r="C8" s="181">
        <f>SUM(C5:C7)</f>
        <v>0</v>
      </c>
    </row>
  </sheetData>
  <sheetProtection/>
  <mergeCells count="1">
    <mergeCell ref="A1:C1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5. melléklet az 1/2015. (I.27.)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J30"/>
  <sheetViews>
    <sheetView view="pageBreakPreview" zoomScale="60" zoomScalePageLayoutView="0" workbookViewId="0" topLeftCell="A7">
      <selection activeCell="I40" sqref="I40"/>
    </sheetView>
  </sheetViews>
  <sheetFormatPr defaultColWidth="9.00390625" defaultRowHeight="12.75"/>
  <cols>
    <col min="1" max="1" width="50.125" style="43" customWidth="1"/>
    <col min="2" max="2" width="13.125" style="42" customWidth="1"/>
    <col min="3" max="3" width="14.00390625" style="42" customWidth="1"/>
    <col min="4" max="5" width="13.625" style="42" customWidth="1"/>
    <col min="6" max="6" width="16.625" style="42" customWidth="1"/>
    <col min="7" max="7" width="15.875" style="56" customWidth="1"/>
    <col min="8" max="9" width="12.875" style="42" customWidth="1"/>
    <col min="10" max="10" width="13.875" style="42" customWidth="1"/>
    <col min="11" max="16384" width="9.375" style="42" customWidth="1"/>
  </cols>
  <sheetData>
    <row r="1" spans="4:10" ht="25.5" customHeight="1">
      <c r="D1" s="1109" t="s">
        <v>129</v>
      </c>
      <c r="E1" s="1109"/>
      <c r="F1" s="1109"/>
      <c r="G1" s="1109"/>
      <c r="H1" s="1109"/>
      <c r="I1" s="1109"/>
      <c r="J1" s="1109"/>
    </row>
    <row r="2" spans="1:10" ht="22.5" customHeight="1">
      <c r="A2" s="1110" t="s">
        <v>250</v>
      </c>
      <c r="B2" s="1110"/>
      <c r="C2" s="1110"/>
      <c r="D2" s="1110"/>
      <c r="E2" s="1110"/>
      <c r="F2" s="1110"/>
      <c r="G2" s="1110"/>
      <c r="H2" s="1110"/>
      <c r="I2" s="1110"/>
      <c r="J2" s="1110"/>
    </row>
    <row r="3" spans="1:10" s="45" customFormat="1" ht="44.25" customHeight="1" thickBot="1">
      <c r="A3" s="188"/>
      <c r="B3" s="56"/>
      <c r="C3" s="56"/>
      <c r="D3" s="56"/>
      <c r="E3" s="56"/>
      <c r="F3" s="56"/>
      <c r="G3" s="56"/>
      <c r="H3" s="56"/>
      <c r="I3" s="56"/>
      <c r="J3" s="51" t="s">
        <v>130</v>
      </c>
    </row>
    <row r="4" spans="1:10" s="56" customFormat="1" ht="48.75" thickBot="1">
      <c r="A4" s="189" t="s">
        <v>318</v>
      </c>
      <c r="B4" s="190" t="s">
        <v>319</v>
      </c>
      <c r="C4" s="190" t="s">
        <v>320</v>
      </c>
      <c r="D4" s="190" t="s">
        <v>850</v>
      </c>
      <c r="E4" s="190" t="s">
        <v>838</v>
      </c>
      <c r="F4" s="190" t="s">
        <v>131</v>
      </c>
      <c r="G4" s="639" t="s">
        <v>127</v>
      </c>
      <c r="H4" s="639" t="s">
        <v>128</v>
      </c>
      <c r="I4" s="639" t="s">
        <v>132</v>
      </c>
      <c r="J4" s="52" t="s">
        <v>19</v>
      </c>
    </row>
    <row r="5" spans="1:10" s="56" customFormat="1" ht="12" customHeight="1" thickBot="1">
      <c r="A5" s="791">
        <v>1</v>
      </c>
      <c r="B5" s="792">
        <v>2</v>
      </c>
      <c r="C5" s="792">
        <v>3</v>
      </c>
      <c r="D5" s="792">
        <v>4</v>
      </c>
      <c r="E5" s="792">
        <v>5</v>
      </c>
      <c r="F5" s="792">
        <v>6</v>
      </c>
      <c r="G5" s="939">
        <v>7</v>
      </c>
      <c r="H5" s="939">
        <v>8</v>
      </c>
      <c r="I5" s="939">
        <v>9</v>
      </c>
      <c r="J5" s="793">
        <v>10</v>
      </c>
    </row>
    <row r="6" spans="1:10" ht="21" customHeight="1">
      <c r="A6" s="803" t="s">
        <v>133</v>
      </c>
      <c r="B6" s="809">
        <v>77603</v>
      </c>
      <c r="C6" s="810" t="s">
        <v>63</v>
      </c>
      <c r="D6" s="809"/>
      <c r="E6" s="809">
        <v>77603</v>
      </c>
      <c r="F6" s="809">
        <v>77603</v>
      </c>
      <c r="G6" s="940">
        <v>77603</v>
      </c>
      <c r="H6" s="940"/>
      <c r="I6" s="940"/>
      <c r="J6" s="811">
        <f>B6-D6-F6</f>
        <v>0</v>
      </c>
    </row>
    <row r="7" spans="1:10" ht="15.75" customHeight="1">
      <c r="A7" s="801" t="s">
        <v>134</v>
      </c>
      <c r="B7" s="804"/>
      <c r="C7" s="813"/>
      <c r="D7" s="804"/>
      <c r="E7" s="804"/>
      <c r="F7" s="804"/>
      <c r="G7" s="941"/>
      <c r="H7" s="941">
        <v>56183</v>
      </c>
      <c r="I7" s="941">
        <v>56183</v>
      </c>
      <c r="J7" s="805"/>
    </row>
    <row r="8" spans="1:10" ht="15.75" customHeight="1">
      <c r="A8" s="801" t="s">
        <v>135</v>
      </c>
      <c r="B8" s="804"/>
      <c r="C8" s="813"/>
      <c r="D8" s="804"/>
      <c r="E8" s="804"/>
      <c r="F8" s="804"/>
      <c r="G8" s="941"/>
      <c r="H8" s="941">
        <v>30447</v>
      </c>
      <c r="I8" s="941">
        <v>30447</v>
      </c>
      <c r="J8" s="805"/>
    </row>
    <row r="9" spans="1:10" ht="15.75" customHeight="1">
      <c r="A9" s="794" t="s">
        <v>21</v>
      </c>
      <c r="B9" s="795">
        <v>65891</v>
      </c>
      <c r="C9" s="802" t="s">
        <v>20</v>
      </c>
      <c r="D9" s="795"/>
      <c r="E9" s="795">
        <v>911</v>
      </c>
      <c r="F9" s="795">
        <v>911</v>
      </c>
      <c r="G9" s="942">
        <v>911</v>
      </c>
      <c r="H9" s="942">
        <v>911</v>
      </c>
      <c r="I9" s="942">
        <v>911</v>
      </c>
      <c r="J9" s="796">
        <f>B9-D9-F9</f>
        <v>64980</v>
      </c>
    </row>
    <row r="10" spans="1:10" ht="15.75" customHeight="1">
      <c r="A10" s="794" t="s">
        <v>80</v>
      </c>
      <c r="B10" s="795">
        <v>35349</v>
      </c>
      <c r="C10" s="943" t="s">
        <v>23</v>
      </c>
      <c r="D10" s="797"/>
      <c r="E10" s="797">
        <v>0</v>
      </c>
      <c r="F10" s="797">
        <v>35349</v>
      </c>
      <c r="G10" s="797">
        <v>35349</v>
      </c>
      <c r="H10" s="944"/>
      <c r="I10" s="797"/>
      <c r="J10" s="945"/>
    </row>
    <row r="11" spans="1:10" ht="15.75" customHeight="1">
      <c r="A11" s="794" t="s">
        <v>136</v>
      </c>
      <c r="B11" s="804"/>
      <c r="C11" s="943"/>
      <c r="D11" s="797"/>
      <c r="E11" s="795"/>
      <c r="F11" s="795"/>
      <c r="G11" s="795"/>
      <c r="H11" s="942"/>
      <c r="I11" s="795">
        <v>3644</v>
      </c>
      <c r="J11" s="796"/>
    </row>
    <row r="12" spans="1:10" ht="15.75" customHeight="1">
      <c r="A12" s="794" t="s">
        <v>137</v>
      </c>
      <c r="B12" s="804"/>
      <c r="C12" s="802"/>
      <c r="D12" s="795"/>
      <c r="E12" s="946"/>
      <c r="F12" s="804"/>
      <c r="G12" s="804"/>
      <c r="H12" s="804">
        <f>49509+I1</f>
        <v>49509</v>
      </c>
      <c r="I12" s="804">
        <f>H12+482+2095</f>
        <v>52086</v>
      </c>
      <c r="J12" s="805"/>
    </row>
    <row r="13" spans="1:10" ht="15.75" customHeight="1">
      <c r="A13" s="794" t="s">
        <v>138</v>
      </c>
      <c r="B13" s="946"/>
      <c r="C13" s="802"/>
      <c r="D13" s="804"/>
      <c r="E13" s="795"/>
      <c r="F13" s="797"/>
      <c r="G13" s="944"/>
      <c r="H13" s="944">
        <v>1859</v>
      </c>
      <c r="I13" s="795">
        <v>1859</v>
      </c>
      <c r="J13" s="796"/>
    </row>
    <row r="14" spans="1:10" ht="15.75" customHeight="1">
      <c r="A14" s="794" t="s">
        <v>139</v>
      </c>
      <c r="B14" s="795"/>
      <c r="C14" s="802"/>
      <c r="D14" s="946"/>
      <c r="E14" s="795"/>
      <c r="F14" s="795"/>
      <c r="G14" s="797"/>
      <c r="H14" s="795">
        <v>3798</v>
      </c>
      <c r="I14" s="795">
        <v>3798</v>
      </c>
      <c r="J14" s="945"/>
    </row>
    <row r="15" spans="1:10" ht="15.75" customHeight="1">
      <c r="A15" s="794" t="s">
        <v>140</v>
      </c>
      <c r="B15" s="946"/>
      <c r="C15" s="947"/>
      <c r="D15" s="795"/>
      <c r="E15" s="795"/>
      <c r="F15" s="795"/>
      <c r="G15" s="797"/>
      <c r="H15" s="795">
        <v>1503</v>
      </c>
      <c r="I15" s="795">
        <v>1503</v>
      </c>
      <c r="J15" s="948"/>
    </row>
    <row r="16" spans="1:10" ht="15.75" customHeight="1">
      <c r="A16" s="794" t="s">
        <v>141</v>
      </c>
      <c r="B16" s="795"/>
      <c r="C16" s="802"/>
      <c r="D16" s="795"/>
      <c r="E16" s="795"/>
      <c r="F16" s="946"/>
      <c r="G16" s="797"/>
      <c r="H16" s="944">
        <v>4600</v>
      </c>
      <c r="I16" s="795">
        <v>4600</v>
      </c>
      <c r="J16" s="948"/>
    </row>
    <row r="17" spans="1:10" ht="15.75" customHeight="1" thickBot="1">
      <c r="A17" s="949" t="s">
        <v>142</v>
      </c>
      <c r="B17" s="913"/>
      <c r="C17" s="950"/>
      <c r="D17" s="951"/>
      <c r="E17" s="946"/>
      <c r="F17" s="951"/>
      <c r="G17" s="951"/>
      <c r="H17" s="951">
        <v>460</v>
      </c>
      <c r="I17" s="952">
        <v>460</v>
      </c>
      <c r="J17" s="953"/>
    </row>
    <row r="18" spans="1:10" ht="15.75" customHeight="1" thickBot="1">
      <c r="A18" s="806" t="s">
        <v>24</v>
      </c>
      <c r="B18" s="807"/>
      <c r="C18" s="812"/>
      <c r="D18" s="807"/>
      <c r="E18" s="807">
        <v>78514</v>
      </c>
      <c r="F18" s="807">
        <f>SUM(F6:F10)</f>
        <v>113863</v>
      </c>
      <c r="G18" s="954">
        <v>113863</v>
      </c>
      <c r="H18" s="954">
        <f>SUM(H6:H17)</f>
        <v>149270</v>
      </c>
      <c r="I18" s="954">
        <f>SUM(I6:I17)</f>
        <v>155491</v>
      </c>
      <c r="J18" s="808"/>
    </row>
    <row r="19" spans="1:10" ht="15.75" customHeight="1">
      <c r="A19" s="803" t="s">
        <v>22</v>
      </c>
      <c r="B19" s="809">
        <v>520</v>
      </c>
      <c r="C19" s="810" t="s">
        <v>23</v>
      </c>
      <c r="D19" s="809"/>
      <c r="E19" s="809">
        <v>250</v>
      </c>
      <c r="F19" s="809">
        <v>250</v>
      </c>
      <c r="G19" s="940">
        <v>520</v>
      </c>
      <c r="H19" s="940">
        <v>1780</v>
      </c>
      <c r="I19" s="940">
        <v>1780</v>
      </c>
      <c r="J19" s="811"/>
    </row>
    <row r="20" spans="1:10" ht="15.75" customHeight="1">
      <c r="A20" s="1103" t="s">
        <v>17</v>
      </c>
      <c r="B20" s="797">
        <v>233</v>
      </c>
      <c r="C20" s="943" t="s">
        <v>504</v>
      </c>
      <c r="D20" s="1105"/>
      <c r="E20" s="797">
        <v>233</v>
      </c>
      <c r="F20" s="797">
        <v>233</v>
      </c>
      <c r="G20" s="955">
        <v>233</v>
      </c>
      <c r="H20" s="955">
        <v>233</v>
      </c>
      <c r="I20" s="955">
        <v>233</v>
      </c>
      <c r="J20" s="1107"/>
    </row>
    <row r="21" spans="1:10" s="57" customFormat="1" ht="18" customHeight="1">
      <c r="A21" s="1104"/>
      <c r="B21" s="804"/>
      <c r="C21" s="813"/>
      <c r="D21" s="1106"/>
      <c r="E21" s="804"/>
      <c r="F21" s="804"/>
      <c r="G21" s="941"/>
      <c r="H21" s="941"/>
      <c r="I21" s="941"/>
      <c r="J21" s="1108"/>
    </row>
    <row r="22" spans="1:10" ht="13.5" thickBot="1">
      <c r="A22" s="912" t="s">
        <v>195</v>
      </c>
      <c r="B22" s="913"/>
      <c r="C22" s="914"/>
      <c r="D22" s="913"/>
      <c r="E22" s="913"/>
      <c r="F22" s="913">
        <v>115</v>
      </c>
      <c r="G22" s="956">
        <v>1040</v>
      </c>
      <c r="H22" s="956">
        <v>3221</v>
      </c>
      <c r="I22" s="956">
        <v>3221</v>
      </c>
      <c r="J22" s="915"/>
    </row>
    <row r="23" spans="1:10" ht="13.5" thickBot="1">
      <c r="A23" s="806" t="s">
        <v>25</v>
      </c>
      <c r="B23" s="807"/>
      <c r="C23" s="812"/>
      <c r="D23" s="807"/>
      <c r="E23" s="807">
        <f>SUM(E19+E20)</f>
        <v>483</v>
      </c>
      <c r="F23" s="807">
        <f>SUM(F19:F22)</f>
        <v>598</v>
      </c>
      <c r="G23" s="954">
        <v>1793</v>
      </c>
      <c r="H23" s="954">
        <f>SUM(H19:H22)</f>
        <v>5234</v>
      </c>
      <c r="I23" s="954">
        <f>SUM(I19:I22)</f>
        <v>5234</v>
      </c>
      <c r="J23" s="808"/>
    </row>
    <row r="24" spans="1:10" ht="12.75">
      <c r="A24" s="801"/>
      <c r="B24" s="804"/>
      <c r="C24" s="813"/>
      <c r="D24" s="804"/>
      <c r="E24" s="804"/>
      <c r="F24" s="804"/>
      <c r="G24" s="941"/>
      <c r="H24" s="941"/>
      <c r="I24" s="941"/>
      <c r="J24" s="805">
        <f aca="true" t="shared" si="0" ref="J24:J29">B24-D24-F24</f>
        <v>0</v>
      </c>
    </row>
    <row r="25" spans="1:10" ht="12.75">
      <c r="A25" s="794"/>
      <c r="B25" s="795"/>
      <c r="C25" s="802"/>
      <c r="D25" s="795"/>
      <c r="E25" s="795"/>
      <c r="F25" s="795"/>
      <c r="G25" s="942"/>
      <c r="H25" s="942"/>
      <c r="I25" s="942"/>
      <c r="J25" s="796">
        <f t="shared" si="0"/>
        <v>0</v>
      </c>
    </row>
    <row r="26" spans="1:10" ht="12.75">
      <c r="A26" s="794"/>
      <c r="B26" s="795"/>
      <c r="C26" s="802"/>
      <c r="D26" s="795"/>
      <c r="E26" s="795"/>
      <c r="F26" s="795"/>
      <c r="G26" s="942"/>
      <c r="H26" s="942"/>
      <c r="I26" s="942"/>
      <c r="J26" s="796">
        <f t="shared" si="0"/>
        <v>0</v>
      </c>
    </row>
    <row r="27" spans="1:10" ht="12.75">
      <c r="A27" s="794"/>
      <c r="B27" s="795"/>
      <c r="C27" s="802"/>
      <c r="D27" s="795"/>
      <c r="E27" s="795"/>
      <c r="F27" s="795"/>
      <c r="G27" s="942"/>
      <c r="H27" s="942"/>
      <c r="I27" s="942"/>
      <c r="J27" s="796">
        <f t="shared" si="0"/>
        <v>0</v>
      </c>
    </row>
    <row r="28" spans="1:10" ht="12.75">
      <c r="A28" s="794"/>
      <c r="B28" s="795"/>
      <c r="C28" s="802"/>
      <c r="D28" s="795"/>
      <c r="E28" s="795"/>
      <c r="F28" s="795"/>
      <c r="G28" s="942"/>
      <c r="H28" s="942"/>
      <c r="I28" s="942"/>
      <c r="J28" s="796">
        <f t="shared" si="0"/>
        <v>0</v>
      </c>
    </row>
    <row r="29" spans="1:10" ht="13.5" thickBot="1">
      <c r="A29" s="794"/>
      <c r="B29" s="795"/>
      <c r="C29" s="802"/>
      <c r="D29" s="795"/>
      <c r="E29" s="795"/>
      <c r="F29" s="795"/>
      <c r="G29" s="942"/>
      <c r="H29" s="942"/>
      <c r="I29" s="942"/>
      <c r="J29" s="796">
        <f t="shared" si="0"/>
        <v>0</v>
      </c>
    </row>
    <row r="30" spans="1:10" ht="13.5" thickBot="1">
      <c r="A30" s="798" t="s">
        <v>317</v>
      </c>
      <c r="B30" s="799"/>
      <c r="C30" s="799"/>
      <c r="D30" s="799">
        <f>SUM(D9:D29)</f>
        <v>0</v>
      </c>
      <c r="E30" s="799">
        <f>SUM(E18+E23)</f>
        <v>78997</v>
      </c>
      <c r="F30" s="799">
        <f>SUM(F18+F23)</f>
        <v>114461</v>
      </c>
      <c r="G30" s="957">
        <v>115656</v>
      </c>
      <c r="H30" s="957">
        <f>SUM(H18,H23)</f>
        <v>154504</v>
      </c>
      <c r="I30" s="957">
        <f>SUM(I18,I23)</f>
        <v>160725</v>
      </c>
      <c r="J30" s="800">
        <f>SUM(J9:J29)</f>
        <v>64980</v>
      </c>
    </row>
  </sheetData>
  <sheetProtection/>
  <mergeCells count="5">
    <mergeCell ref="A20:A21"/>
    <mergeCell ref="D20:D21"/>
    <mergeCell ref="J20:J21"/>
    <mergeCell ref="D1:J1"/>
    <mergeCell ref="A2:J2"/>
  </mergeCells>
  <printOptions horizontalCentered="1"/>
  <pageMargins left="0.7874015748031497" right="0.7874015748031497" top="1.02" bottom="0.984251968503937" header="0.7874015748031497" footer="0.7874015748031497"/>
  <pageSetup horizontalDpi="300" verticalDpi="300" orientation="landscape" paperSize="9" scale="81" r:id="rId1"/>
  <headerFooter alignWithMargins="0">
    <oddHeader>&amp;R&amp;"Times New Roman CE,Félkövér dőlt"&amp;11 6. melléklet az 1/2015. (I.27.) önkormányzati rendelethez*</oddHeader>
    <oddFooter>&amp;L*Módosította a 2/2016(II.23.) önkormányzati rendelet 7. melléklete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28"/>
  <sheetViews>
    <sheetView view="pageBreakPreview" zoomScale="60" zoomScalePageLayoutView="0" workbookViewId="0" topLeftCell="A1">
      <selection activeCell="A1" sqref="A1:J28"/>
    </sheetView>
  </sheetViews>
  <sheetFormatPr defaultColWidth="9.00390625" defaultRowHeight="12.75"/>
  <cols>
    <col min="1" max="1" width="41.875" style="43" customWidth="1"/>
    <col min="2" max="2" width="14.00390625" style="42" customWidth="1"/>
    <col min="3" max="3" width="16.375" style="42" customWidth="1"/>
    <col min="4" max="4" width="14.875" style="42" customWidth="1"/>
    <col min="5" max="5" width="15.375" style="42" customWidth="1"/>
    <col min="6" max="6" width="15.875" style="42" customWidth="1"/>
    <col min="7" max="7" width="12.625" style="42" customWidth="1"/>
    <col min="8" max="8" width="16.625" style="42" customWidth="1"/>
    <col min="9" max="10" width="12.875" style="42" customWidth="1"/>
    <col min="11" max="11" width="13.875" style="42" customWidth="1"/>
    <col min="12" max="16384" width="9.375" style="42" customWidth="1"/>
  </cols>
  <sheetData>
    <row r="1" spans="1:10" ht="24.75" customHeight="1">
      <c r="A1" s="1110" t="s">
        <v>251</v>
      </c>
      <c r="B1" s="1110"/>
      <c r="C1" s="1110"/>
      <c r="D1" s="1110"/>
      <c r="E1" s="1110"/>
      <c r="F1" s="1110"/>
      <c r="G1" s="1110"/>
      <c r="H1" s="1110"/>
      <c r="I1" s="1110"/>
      <c r="J1" s="1110"/>
    </row>
    <row r="2" spans="1:10" ht="23.25" customHeight="1" thickBot="1">
      <c r="A2" s="188"/>
      <c r="B2" s="56"/>
      <c r="C2" s="56"/>
      <c r="D2" s="56"/>
      <c r="E2" s="56"/>
      <c r="F2" s="56"/>
      <c r="G2" s="56"/>
      <c r="H2" s="56"/>
      <c r="I2" s="56"/>
      <c r="J2" s="51" t="s">
        <v>314</v>
      </c>
    </row>
    <row r="3" spans="1:10" s="45" customFormat="1" ht="48.75" customHeight="1" thickBot="1">
      <c r="A3" s="189" t="s">
        <v>321</v>
      </c>
      <c r="B3" s="190" t="s">
        <v>319</v>
      </c>
      <c r="C3" s="190" t="s">
        <v>320</v>
      </c>
      <c r="D3" s="190" t="s">
        <v>836</v>
      </c>
      <c r="E3" s="190" t="s">
        <v>838</v>
      </c>
      <c r="F3" s="190" t="s">
        <v>131</v>
      </c>
      <c r="G3" s="639" t="s">
        <v>127</v>
      </c>
      <c r="H3" s="639" t="s">
        <v>128</v>
      </c>
      <c r="I3" s="639" t="s">
        <v>132</v>
      </c>
      <c r="J3" s="52" t="s">
        <v>143</v>
      </c>
    </row>
    <row r="4" spans="1:10" s="56" customFormat="1" ht="15" customHeight="1" thickBot="1">
      <c r="A4" s="53">
        <v>1</v>
      </c>
      <c r="B4" s="54">
        <v>2</v>
      </c>
      <c r="C4" s="54">
        <v>3</v>
      </c>
      <c r="D4" s="54">
        <v>4</v>
      </c>
      <c r="E4" s="54">
        <v>5</v>
      </c>
      <c r="F4" s="54">
        <v>6</v>
      </c>
      <c r="G4" s="640">
        <v>7</v>
      </c>
      <c r="H4" s="640">
        <v>8</v>
      </c>
      <c r="I4" s="640">
        <v>9</v>
      </c>
      <c r="J4" s="55">
        <v>10</v>
      </c>
    </row>
    <row r="5" spans="1:10" ht="15.75" customHeight="1">
      <c r="A5" s="958" t="s">
        <v>835</v>
      </c>
      <c r="B5" s="636">
        <v>145651</v>
      </c>
      <c r="C5" s="637" t="s">
        <v>837</v>
      </c>
      <c r="D5" s="959">
        <v>181000</v>
      </c>
      <c r="E5" s="636">
        <v>181000</v>
      </c>
      <c r="F5" s="959">
        <v>145651</v>
      </c>
      <c r="G5" s="642">
        <v>145651</v>
      </c>
      <c r="H5" s="959"/>
      <c r="I5" s="959"/>
      <c r="J5" s="638">
        <v>0</v>
      </c>
    </row>
    <row r="6" spans="1:10" ht="15.75" customHeight="1">
      <c r="A6" s="634" t="s">
        <v>144</v>
      </c>
      <c r="B6" s="636"/>
      <c r="C6" s="637"/>
      <c r="D6" s="628"/>
      <c r="E6" s="636"/>
      <c r="F6" s="628"/>
      <c r="G6" s="636"/>
      <c r="H6" s="829">
        <v>70232</v>
      </c>
      <c r="I6" s="829">
        <v>70232</v>
      </c>
      <c r="J6" s="638"/>
    </row>
    <row r="7" spans="1:10" ht="15.75" customHeight="1">
      <c r="A7" s="634" t="s">
        <v>145</v>
      </c>
      <c r="B7" s="628"/>
      <c r="C7" s="637"/>
      <c r="D7" s="827"/>
      <c r="E7" s="636"/>
      <c r="F7" s="628"/>
      <c r="G7" s="636"/>
      <c r="H7" s="628">
        <v>43950</v>
      </c>
      <c r="I7" s="628">
        <v>43950</v>
      </c>
      <c r="J7" s="638"/>
    </row>
    <row r="8" spans="1:10" ht="15.75" customHeight="1">
      <c r="A8" s="634" t="s">
        <v>146</v>
      </c>
      <c r="B8" s="628"/>
      <c r="C8" s="637"/>
      <c r="D8" s="628"/>
      <c r="E8" s="636"/>
      <c r="F8" s="827"/>
      <c r="G8" s="636"/>
      <c r="H8" s="628">
        <v>1880</v>
      </c>
      <c r="I8" s="628">
        <v>1880</v>
      </c>
      <c r="J8" s="638"/>
    </row>
    <row r="9" spans="1:10" ht="15.75" customHeight="1" thickBot="1">
      <c r="A9" s="826" t="s">
        <v>147</v>
      </c>
      <c r="B9" s="827"/>
      <c r="C9" s="960"/>
      <c r="D9" s="827"/>
      <c r="E9" s="961"/>
      <c r="F9" s="961"/>
      <c r="G9" s="961"/>
      <c r="H9" s="829">
        <v>26307</v>
      </c>
      <c r="I9" s="829">
        <v>26307</v>
      </c>
      <c r="J9" s="962"/>
    </row>
    <row r="10" spans="1:10" ht="15.75" customHeight="1" thickBot="1">
      <c r="A10" s="824" t="s">
        <v>24</v>
      </c>
      <c r="B10" s="819"/>
      <c r="C10" s="820"/>
      <c r="D10" s="819"/>
      <c r="E10" s="823">
        <v>181000</v>
      </c>
      <c r="F10" s="823">
        <v>145651</v>
      </c>
      <c r="G10" s="821">
        <v>145651</v>
      </c>
      <c r="H10" s="821">
        <f>SUM(H5:H9)</f>
        <v>142369</v>
      </c>
      <c r="I10" s="821">
        <f>SUM(I5:I9)</f>
        <v>142369</v>
      </c>
      <c r="J10" s="822">
        <v>0</v>
      </c>
    </row>
    <row r="11" spans="1:10" ht="15.75" customHeight="1" thickBot="1">
      <c r="A11" s="826" t="s">
        <v>26</v>
      </c>
      <c r="B11" s="827"/>
      <c r="C11" s="828" t="s">
        <v>504</v>
      </c>
      <c r="D11" s="827">
        <v>1000</v>
      </c>
      <c r="E11" s="827">
        <v>1000</v>
      </c>
      <c r="F11" s="827">
        <v>1000</v>
      </c>
      <c r="G11" s="829"/>
      <c r="H11" s="829"/>
      <c r="I11" s="829"/>
      <c r="J11" s="825">
        <v>0</v>
      </c>
    </row>
    <row r="12" spans="1:10" ht="15.75" customHeight="1" thickBot="1">
      <c r="A12" s="824" t="s">
        <v>25</v>
      </c>
      <c r="B12" s="819"/>
      <c r="C12" s="820"/>
      <c r="D12" s="819"/>
      <c r="E12" s="823">
        <v>1000</v>
      </c>
      <c r="F12" s="823">
        <v>1000</v>
      </c>
      <c r="G12" s="821"/>
      <c r="H12" s="821"/>
      <c r="I12" s="821"/>
      <c r="J12" s="822">
        <v>0</v>
      </c>
    </row>
    <row r="13" spans="1:10" ht="15.75" customHeight="1">
      <c r="A13" s="814"/>
      <c r="B13" s="815"/>
      <c r="C13" s="816"/>
      <c r="D13" s="815"/>
      <c r="E13" s="815"/>
      <c r="F13" s="815"/>
      <c r="G13" s="817"/>
      <c r="H13" s="817"/>
      <c r="I13" s="817"/>
      <c r="J13" s="818">
        <f aca="true" t="shared" si="0" ref="J13:J27">B13-D13-E13</f>
        <v>0</v>
      </c>
    </row>
    <row r="14" spans="1:10" ht="15.75" customHeight="1">
      <c r="A14" s="634"/>
      <c r="B14" s="628"/>
      <c r="C14" s="629"/>
      <c r="D14" s="628"/>
      <c r="E14" s="628"/>
      <c r="F14" s="628"/>
      <c r="G14" s="641"/>
      <c r="H14" s="641"/>
      <c r="I14" s="641"/>
      <c r="J14" s="630">
        <f t="shared" si="0"/>
        <v>0</v>
      </c>
    </row>
    <row r="15" spans="1:10" ht="15.75" customHeight="1">
      <c r="A15" s="634"/>
      <c r="B15" s="628"/>
      <c r="C15" s="629"/>
      <c r="D15" s="628"/>
      <c r="E15" s="628"/>
      <c r="F15" s="628"/>
      <c r="G15" s="641"/>
      <c r="H15" s="641"/>
      <c r="I15" s="641"/>
      <c r="J15" s="630">
        <f t="shared" si="0"/>
        <v>0</v>
      </c>
    </row>
    <row r="16" spans="1:10" ht="15.75" customHeight="1">
      <c r="A16" s="634"/>
      <c r="B16" s="628"/>
      <c r="C16" s="629"/>
      <c r="D16" s="628"/>
      <c r="E16" s="628"/>
      <c r="F16" s="628"/>
      <c r="G16" s="641"/>
      <c r="H16" s="641"/>
      <c r="I16" s="641"/>
      <c r="J16" s="630">
        <f t="shared" si="0"/>
        <v>0</v>
      </c>
    </row>
    <row r="17" spans="1:10" ht="15.75" customHeight="1">
      <c r="A17" s="634"/>
      <c r="B17" s="628"/>
      <c r="C17" s="629"/>
      <c r="D17" s="628"/>
      <c r="E17" s="628"/>
      <c r="F17" s="628"/>
      <c r="G17" s="641"/>
      <c r="H17" s="641"/>
      <c r="I17" s="641"/>
      <c r="J17" s="630">
        <f t="shared" si="0"/>
        <v>0</v>
      </c>
    </row>
    <row r="18" spans="1:10" ht="15.75" customHeight="1">
      <c r="A18" s="634"/>
      <c r="B18" s="628"/>
      <c r="C18" s="629"/>
      <c r="D18" s="628"/>
      <c r="E18" s="628"/>
      <c r="F18" s="628"/>
      <c r="G18" s="641"/>
      <c r="H18" s="641"/>
      <c r="I18" s="641"/>
      <c r="J18" s="630">
        <f t="shared" si="0"/>
        <v>0</v>
      </c>
    </row>
    <row r="19" spans="1:10" s="57" customFormat="1" ht="18" customHeight="1">
      <c r="A19" s="634"/>
      <c r="B19" s="628"/>
      <c r="C19" s="629"/>
      <c r="D19" s="628"/>
      <c r="E19" s="628"/>
      <c r="F19" s="628"/>
      <c r="G19" s="641"/>
      <c r="H19" s="641"/>
      <c r="I19" s="641"/>
      <c r="J19" s="630">
        <f t="shared" si="0"/>
        <v>0</v>
      </c>
    </row>
    <row r="20" spans="1:10" ht="15.75">
      <c r="A20" s="634"/>
      <c r="B20" s="628"/>
      <c r="C20" s="629"/>
      <c r="D20" s="628"/>
      <c r="E20" s="628"/>
      <c r="F20" s="628"/>
      <c r="G20" s="641"/>
      <c r="H20" s="641"/>
      <c r="I20" s="641"/>
      <c r="J20" s="630">
        <f t="shared" si="0"/>
        <v>0</v>
      </c>
    </row>
    <row r="21" spans="1:10" ht="15.75">
      <c r="A21" s="634"/>
      <c r="B21" s="628"/>
      <c r="C21" s="629"/>
      <c r="D21" s="628"/>
      <c r="E21" s="628"/>
      <c r="F21" s="628"/>
      <c r="G21" s="641"/>
      <c r="H21" s="641"/>
      <c r="I21" s="641"/>
      <c r="J21" s="630">
        <f t="shared" si="0"/>
        <v>0</v>
      </c>
    </row>
    <row r="22" spans="1:10" ht="15.75">
      <c r="A22" s="634"/>
      <c r="B22" s="628"/>
      <c r="C22" s="629"/>
      <c r="D22" s="628"/>
      <c r="E22" s="628"/>
      <c r="F22" s="628"/>
      <c r="G22" s="641"/>
      <c r="H22" s="641"/>
      <c r="I22" s="641"/>
      <c r="J22" s="630">
        <f t="shared" si="0"/>
        <v>0</v>
      </c>
    </row>
    <row r="23" spans="1:10" ht="15.75">
      <c r="A23" s="634"/>
      <c r="B23" s="628"/>
      <c r="C23" s="629"/>
      <c r="D23" s="628"/>
      <c r="E23" s="628"/>
      <c r="F23" s="628"/>
      <c r="G23" s="641"/>
      <c r="H23" s="641"/>
      <c r="I23" s="641"/>
      <c r="J23" s="630">
        <f t="shared" si="0"/>
        <v>0</v>
      </c>
    </row>
    <row r="24" spans="1:10" ht="15.75">
      <c r="A24" s="634"/>
      <c r="B24" s="628"/>
      <c r="C24" s="629"/>
      <c r="D24" s="628"/>
      <c r="E24" s="628"/>
      <c r="F24" s="628"/>
      <c r="G24" s="641"/>
      <c r="H24" s="641"/>
      <c r="I24" s="641"/>
      <c r="J24" s="630">
        <f t="shared" si="0"/>
        <v>0</v>
      </c>
    </row>
    <row r="25" spans="1:10" ht="15.75">
      <c r="A25" s="634"/>
      <c r="B25" s="628"/>
      <c r="C25" s="629"/>
      <c r="D25" s="628"/>
      <c r="E25" s="628"/>
      <c r="F25" s="628"/>
      <c r="G25" s="641"/>
      <c r="H25" s="641"/>
      <c r="I25" s="641"/>
      <c r="J25" s="630">
        <f t="shared" si="0"/>
        <v>0</v>
      </c>
    </row>
    <row r="26" spans="1:10" ht="15.75">
      <c r="A26" s="634"/>
      <c r="B26" s="628"/>
      <c r="C26" s="629"/>
      <c r="D26" s="628"/>
      <c r="E26" s="628"/>
      <c r="F26" s="628"/>
      <c r="G26" s="641"/>
      <c r="H26" s="641"/>
      <c r="I26" s="641"/>
      <c r="J26" s="630">
        <f t="shared" si="0"/>
        <v>0</v>
      </c>
    </row>
    <row r="27" spans="1:10" ht="16.5" thickBot="1">
      <c r="A27" s="635"/>
      <c r="B27" s="636"/>
      <c r="C27" s="637"/>
      <c r="D27" s="636"/>
      <c r="E27" s="636"/>
      <c r="F27" s="636"/>
      <c r="G27" s="642"/>
      <c r="H27" s="642"/>
      <c r="I27" s="642"/>
      <c r="J27" s="638">
        <f t="shared" si="0"/>
        <v>0</v>
      </c>
    </row>
    <row r="28" spans="1:10" ht="16.5" thickBot="1">
      <c r="A28" s="631" t="s">
        <v>317</v>
      </c>
      <c r="B28" s="632">
        <f>SUM(B5:B27)</f>
        <v>145651</v>
      </c>
      <c r="C28" s="632"/>
      <c r="D28" s="632">
        <f>SUM(D5:D27)</f>
        <v>182000</v>
      </c>
      <c r="E28" s="632">
        <v>182000</v>
      </c>
      <c r="F28" s="632">
        <v>146651</v>
      </c>
      <c r="G28" s="643">
        <v>145651</v>
      </c>
      <c r="H28" s="643">
        <v>142369</v>
      </c>
      <c r="I28" s="643">
        <v>142369</v>
      </c>
      <c r="J28" s="633">
        <f>SUM(J5:J27)</f>
        <v>0</v>
      </c>
    </row>
  </sheetData>
  <sheetProtection/>
  <mergeCells count="1">
    <mergeCell ref="A1:J1"/>
  </mergeCells>
  <printOptions horizontalCentered="1"/>
  <pageMargins left="0.7874015748031497" right="0.7874015748031497" top="1.2369791666666667" bottom="0.984251968503937" header="0.7874015748031497" footer="0.7874015748031497"/>
  <pageSetup horizontalDpi="300" verticalDpi="300" orientation="landscape" paperSize="9" scale="83" r:id="rId1"/>
  <headerFooter alignWithMargins="0">
    <oddHeader xml:space="preserve">&amp;R&amp;"Times New Roman CE,Félkövér dőlt"&amp;12 &amp;11 7. melléklet az 1/2015. (I.27.) önkormányzati rendelethez*&amp;"Times New Roman CE,Normál"&amp;10
   </oddHeader>
    <oddFooter>&amp;L*Módosította a 2/2016 (II.23.) önkormányzati törvény 8. melléklete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H48"/>
  <sheetViews>
    <sheetView zoomScalePageLayoutView="0" workbookViewId="0" topLeftCell="A25">
      <selection activeCell="B2" sqref="B2:E2"/>
    </sheetView>
  </sheetViews>
  <sheetFormatPr defaultColWidth="9.00390625" defaultRowHeight="12.75"/>
  <cols>
    <col min="1" max="1" width="38.625" style="47" customWidth="1"/>
    <col min="2" max="5" width="13.875" style="47" customWidth="1"/>
    <col min="6" max="16384" width="9.375" style="47" customWidth="1"/>
  </cols>
  <sheetData>
    <row r="1" spans="1:5" ht="12.75">
      <c r="A1" s="206"/>
      <c r="B1" s="206"/>
      <c r="C1" s="206"/>
      <c r="D1" s="206"/>
      <c r="E1" s="206"/>
    </row>
    <row r="2" spans="1:5" ht="15.75">
      <c r="A2" s="207" t="s">
        <v>390</v>
      </c>
      <c r="B2" s="1132"/>
      <c r="C2" s="1132"/>
      <c r="D2" s="1132"/>
      <c r="E2" s="1132"/>
    </row>
    <row r="3" spans="1:5" ht="14.25" thickBot="1">
      <c r="A3" s="206"/>
      <c r="B3" s="206"/>
      <c r="C3" s="206"/>
      <c r="D3" s="1133" t="s">
        <v>383</v>
      </c>
      <c r="E3" s="1133"/>
    </row>
    <row r="4" spans="1:5" ht="15" customHeight="1" thickBot="1">
      <c r="A4" s="208" t="s">
        <v>382</v>
      </c>
      <c r="B4" s="209" t="s">
        <v>504</v>
      </c>
      <c r="C4" s="209" t="s">
        <v>505</v>
      </c>
      <c r="D4" s="209" t="s">
        <v>805</v>
      </c>
      <c r="E4" s="210" t="s">
        <v>300</v>
      </c>
    </row>
    <row r="5" spans="1:5" ht="12.75">
      <c r="A5" s="211" t="s">
        <v>384</v>
      </c>
      <c r="B5" s="88"/>
      <c r="C5" s="88"/>
      <c r="D5" s="88"/>
      <c r="E5" s="212">
        <f aca="true" t="shared" si="0" ref="E5:E11">SUM(B5:D5)</f>
        <v>0</v>
      </c>
    </row>
    <row r="6" spans="1:5" ht="12.75">
      <c r="A6" s="213" t="s">
        <v>397</v>
      </c>
      <c r="B6" s="89"/>
      <c r="C6" s="89"/>
      <c r="D6" s="89"/>
      <c r="E6" s="214">
        <f t="shared" si="0"/>
        <v>0</v>
      </c>
    </row>
    <row r="7" spans="1:5" ht="12.75">
      <c r="A7" s="215" t="s">
        <v>385</v>
      </c>
      <c r="B7" s="90"/>
      <c r="C7" s="90"/>
      <c r="D7" s="90"/>
      <c r="E7" s="216">
        <f t="shared" si="0"/>
        <v>0</v>
      </c>
    </row>
    <row r="8" spans="1:5" ht="12.75">
      <c r="A8" s="215" t="s">
        <v>399</v>
      </c>
      <c r="B8" s="90"/>
      <c r="C8" s="90"/>
      <c r="D8" s="90"/>
      <c r="E8" s="216">
        <f t="shared" si="0"/>
        <v>0</v>
      </c>
    </row>
    <row r="9" spans="1:5" ht="12.75">
      <c r="A9" s="215" t="s">
        <v>386</v>
      </c>
      <c r="B9" s="90"/>
      <c r="C9" s="90"/>
      <c r="D9" s="90"/>
      <c r="E9" s="216">
        <f t="shared" si="0"/>
        <v>0</v>
      </c>
    </row>
    <row r="10" spans="1:5" ht="12.75">
      <c r="A10" s="215" t="s">
        <v>387</v>
      </c>
      <c r="B10" s="90"/>
      <c r="C10" s="90"/>
      <c r="D10" s="90"/>
      <c r="E10" s="216">
        <f t="shared" si="0"/>
        <v>0</v>
      </c>
    </row>
    <row r="11" spans="1:5" ht="13.5" thickBot="1">
      <c r="A11" s="91"/>
      <c r="B11" s="92"/>
      <c r="C11" s="92"/>
      <c r="D11" s="92"/>
      <c r="E11" s="216">
        <f t="shared" si="0"/>
        <v>0</v>
      </c>
    </row>
    <row r="12" spans="1:5" ht="13.5" thickBot="1">
      <c r="A12" s="217" t="s">
        <v>389</v>
      </c>
      <c r="B12" s="218">
        <f>B5+SUM(B7:B11)</f>
        <v>0</v>
      </c>
      <c r="C12" s="218">
        <f>C5+SUM(C7:C11)</f>
        <v>0</v>
      </c>
      <c r="D12" s="218">
        <f>D5+SUM(D7:D11)</f>
        <v>0</v>
      </c>
      <c r="E12" s="219">
        <f>E5+SUM(E7:E11)</f>
        <v>0</v>
      </c>
    </row>
    <row r="13" spans="1:5" ht="13.5" thickBot="1">
      <c r="A13" s="50"/>
      <c r="B13" s="50"/>
      <c r="C13" s="50"/>
      <c r="D13" s="50"/>
      <c r="E13" s="50"/>
    </row>
    <row r="14" spans="1:5" ht="15" customHeight="1" thickBot="1">
      <c r="A14" s="208" t="s">
        <v>388</v>
      </c>
      <c r="B14" s="209" t="s">
        <v>504</v>
      </c>
      <c r="C14" s="209" t="s">
        <v>505</v>
      </c>
      <c r="D14" s="209" t="s">
        <v>805</v>
      </c>
      <c r="E14" s="210" t="s">
        <v>300</v>
      </c>
    </row>
    <row r="15" spans="1:5" ht="12.75">
      <c r="A15" s="211" t="s">
        <v>393</v>
      </c>
      <c r="B15" s="88"/>
      <c r="C15" s="88"/>
      <c r="D15" s="88"/>
      <c r="E15" s="212">
        <f>SUM(B15:D15)</f>
        <v>0</v>
      </c>
    </row>
    <row r="16" spans="1:5" ht="12.75">
      <c r="A16" s="220" t="s">
        <v>394</v>
      </c>
      <c r="B16" s="90"/>
      <c r="C16" s="90"/>
      <c r="D16" s="90"/>
      <c r="E16" s="216">
        <f>SUM(B16:D16)</f>
        <v>0</v>
      </c>
    </row>
    <row r="17" spans="1:5" ht="12.75">
      <c r="A17" s="215" t="s">
        <v>395</v>
      </c>
      <c r="B17" s="90"/>
      <c r="C17" s="90"/>
      <c r="D17" s="90"/>
      <c r="E17" s="216">
        <f>SUM(B17:D17)</f>
        <v>0</v>
      </c>
    </row>
    <row r="18" spans="1:5" ht="13.5" thickBot="1">
      <c r="A18" s="215" t="s">
        <v>396</v>
      </c>
      <c r="B18" s="90"/>
      <c r="C18" s="90"/>
      <c r="D18" s="90"/>
      <c r="E18" s="216">
        <f>SUM(B18:D18)</f>
        <v>0</v>
      </c>
    </row>
    <row r="19" spans="1:5" ht="13.5" thickBot="1">
      <c r="A19" s="217" t="s">
        <v>301</v>
      </c>
      <c r="B19" s="218"/>
      <c r="C19" s="218">
        <f>SUM(C15:C18)</f>
        <v>0</v>
      </c>
      <c r="D19" s="218">
        <f>SUM(D15:D18)</f>
        <v>0</v>
      </c>
      <c r="E19" s="219">
        <f>SUM(E15:E18)</f>
        <v>0</v>
      </c>
    </row>
    <row r="20" spans="1:5" ht="12.75">
      <c r="A20" s="206"/>
      <c r="B20" s="206"/>
      <c r="C20" s="206"/>
      <c r="D20" s="206"/>
      <c r="E20" s="206"/>
    </row>
    <row r="21" spans="1:5" ht="12.75">
      <c r="A21" s="206"/>
      <c r="B21" s="206"/>
      <c r="C21" s="206"/>
      <c r="D21" s="206"/>
      <c r="E21" s="206"/>
    </row>
    <row r="22" spans="1:5" ht="15.75">
      <c r="A22" s="207" t="s">
        <v>390</v>
      </c>
      <c r="B22" s="1132" t="s">
        <v>247</v>
      </c>
      <c r="C22" s="1132"/>
      <c r="D22" s="1132"/>
      <c r="E22" s="1132"/>
    </row>
    <row r="23" spans="1:5" ht="12.75">
      <c r="A23" s="1134" t="s">
        <v>839</v>
      </c>
      <c r="B23" s="1135"/>
      <c r="C23" s="1135"/>
      <c r="D23" s="1135"/>
      <c r="E23" s="1135"/>
    </row>
    <row r="24" spans="1:5" ht="24.75" customHeight="1">
      <c r="A24" s="1135"/>
      <c r="B24" s="1135"/>
      <c r="C24" s="1135"/>
      <c r="D24" s="1135"/>
      <c r="E24" s="1135"/>
    </row>
    <row r="25" spans="1:5" ht="14.25" thickBot="1">
      <c r="A25" s="206"/>
      <c r="B25" s="206"/>
      <c r="C25" s="206"/>
      <c r="D25" s="1133" t="s">
        <v>383</v>
      </c>
      <c r="E25" s="1133"/>
    </row>
    <row r="26" spans="1:5" ht="13.5" thickBot="1">
      <c r="A26" s="208" t="s">
        <v>382</v>
      </c>
      <c r="B26" s="209" t="s">
        <v>504</v>
      </c>
      <c r="C26" s="209" t="s">
        <v>505</v>
      </c>
      <c r="D26" s="209" t="s">
        <v>805</v>
      </c>
      <c r="E26" s="210" t="s">
        <v>300</v>
      </c>
    </row>
    <row r="27" spans="1:5" ht="12.75">
      <c r="A27" s="211" t="s">
        <v>384</v>
      </c>
      <c r="B27" s="88"/>
      <c r="C27" s="88"/>
      <c r="D27" s="88"/>
      <c r="E27" s="212">
        <f aca="true" t="shared" si="1" ref="E27:E33">SUM(B27:D27)</f>
        <v>0</v>
      </c>
    </row>
    <row r="28" spans="1:5" ht="12.75">
      <c r="A28" s="213" t="s">
        <v>397</v>
      </c>
      <c r="B28" s="89"/>
      <c r="C28" s="89"/>
      <c r="D28" s="89"/>
      <c r="E28" s="214">
        <f t="shared" si="1"/>
        <v>0</v>
      </c>
    </row>
    <row r="29" spans="1:5" ht="12.75">
      <c r="A29" s="215" t="s">
        <v>385</v>
      </c>
      <c r="B29" s="90">
        <v>141172</v>
      </c>
      <c r="C29" s="90"/>
      <c r="D29" s="90"/>
      <c r="E29" s="216">
        <f t="shared" si="1"/>
        <v>141172</v>
      </c>
    </row>
    <row r="30" spans="1:5" ht="12.75">
      <c r="A30" s="215" t="s">
        <v>399</v>
      </c>
      <c r="B30" s="90"/>
      <c r="C30" s="90"/>
      <c r="D30" s="90"/>
      <c r="E30" s="216">
        <f t="shared" si="1"/>
        <v>0</v>
      </c>
    </row>
    <row r="31" spans="1:5" ht="12.75">
      <c r="A31" s="215" t="s">
        <v>386</v>
      </c>
      <c r="B31" s="90"/>
      <c r="C31" s="90"/>
      <c r="D31" s="90"/>
      <c r="E31" s="216">
        <f t="shared" si="1"/>
        <v>0</v>
      </c>
    </row>
    <row r="32" spans="1:5" ht="12.75">
      <c r="A32" s="215" t="s">
        <v>387</v>
      </c>
      <c r="B32" s="90"/>
      <c r="C32" s="90"/>
      <c r="D32" s="90"/>
      <c r="E32" s="216">
        <f t="shared" si="1"/>
        <v>0</v>
      </c>
    </row>
    <row r="33" spans="1:5" ht="13.5" thickBot="1">
      <c r="A33" s="91"/>
      <c r="B33" s="92"/>
      <c r="C33" s="92"/>
      <c r="D33" s="92"/>
      <c r="E33" s="216">
        <f t="shared" si="1"/>
        <v>0</v>
      </c>
    </row>
    <row r="34" spans="1:5" ht="13.5" thickBot="1">
      <c r="A34" s="217" t="s">
        <v>389</v>
      </c>
      <c r="B34" s="218">
        <f>B27+SUM(B29:B33)</f>
        <v>141172</v>
      </c>
      <c r="C34" s="218">
        <f>C27+SUM(C29:C33)</f>
        <v>0</v>
      </c>
      <c r="D34" s="218">
        <f>D27+SUM(D29:D33)</f>
        <v>0</v>
      </c>
      <c r="E34" s="219">
        <f>E27+SUM(E29:E33)</f>
        <v>141172</v>
      </c>
    </row>
    <row r="35" spans="1:5" ht="13.5" thickBot="1">
      <c r="A35" s="50"/>
      <c r="B35" s="50"/>
      <c r="C35" s="50"/>
      <c r="D35" s="50"/>
      <c r="E35" s="50"/>
    </row>
    <row r="36" spans="1:5" ht="13.5" thickBot="1">
      <c r="A36" s="208" t="s">
        <v>388</v>
      </c>
      <c r="B36" s="209" t="s">
        <v>504</v>
      </c>
      <c r="C36" s="209" t="s">
        <v>505</v>
      </c>
      <c r="D36" s="209" t="s">
        <v>805</v>
      </c>
      <c r="E36" s="210" t="s">
        <v>300</v>
      </c>
    </row>
    <row r="37" spans="1:5" ht="12.75">
      <c r="A37" s="211" t="s">
        <v>393</v>
      </c>
      <c r="B37" s="88">
        <v>3470</v>
      </c>
      <c r="C37" s="88"/>
      <c r="D37" s="88"/>
      <c r="E37" s="212">
        <f>SUM(B37:D37)</f>
        <v>3470</v>
      </c>
    </row>
    <row r="38" spans="1:5" ht="12.75">
      <c r="A38" s="220" t="s">
        <v>394</v>
      </c>
      <c r="B38" s="90">
        <v>122792</v>
      </c>
      <c r="C38" s="90"/>
      <c r="D38" s="90"/>
      <c r="E38" s="216">
        <f>SUM(B38:D38)</f>
        <v>122792</v>
      </c>
    </row>
    <row r="39" spans="1:5" ht="12.75">
      <c r="A39" s="215" t="s">
        <v>395</v>
      </c>
      <c r="B39" s="90">
        <v>14910</v>
      </c>
      <c r="C39" s="90"/>
      <c r="D39" s="90"/>
      <c r="E39" s="216">
        <f>SUM(B39:D39)</f>
        <v>14910</v>
      </c>
    </row>
    <row r="40" spans="1:5" ht="13.5" thickBot="1">
      <c r="A40" s="215" t="s">
        <v>396</v>
      </c>
      <c r="B40" s="90"/>
      <c r="C40" s="90"/>
      <c r="D40" s="90"/>
      <c r="E40" s="216">
        <f>SUM(B40:D40)</f>
        <v>0</v>
      </c>
    </row>
    <row r="41" spans="1:5" ht="13.5" thickBot="1">
      <c r="A41" s="217" t="s">
        <v>301</v>
      </c>
      <c r="B41" s="218">
        <f>SUM(B37:B40)</f>
        <v>141172</v>
      </c>
      <c r="C41" s="218">
        <f>SUM(C37:C40)</f>
        <v>0</v>
      </c>
      <c r="D41" s="218">
        <f>SUM(D37:D40)</f>
        <v>0</v>
      </c>
      <c r="E41" s="219">
        <f>SUM(E37:E40)</f>
        <v>141172</v>
      </c>
    </row>
    <row r="42" spans="1:5" ht="12.75">
      <c r="A42" s="206"/>
      <c r="B42" s="206"/>
      <c r="C42" s="206"/>
      <c r="D42" s="206"/>
      <c r="E42" s="206"/>
    </row>
    <row r="43" spans="1:5" ht="15.75">
      <c r="A43" s="1118" t="s">
        <v>840</v>
      </c>
      <c r="B43" s="1118"/>
      <c r="C43" s="1118"/>
      <c r="D43" s="1118"/>
      <c r="E43" s="1118"/>
    </row>
    <row r="44" spans="1:5" ht="13.5" thickBot="1">
      <c r="A44" s="206"/>
      <c r="B44" s="206"/>
      <c r="C44" s="206"/>
      <c r="D44" s="206"/>
      <c r="E44" s="206"/>
    </row>
    <row r="45" spans="1:8" ht="13.5" thickBot="1">
      <c r="A45" s="1123" t="s">
        <v>391</v>
      </c>
      <c r="B45" s="1124"/>
      <c r="C45" s="1125"/>
      <c r="D45" s="1121" t="s">
        <v>400</v>
      </c>
      <c r="E45" s="1122"/>
      <c r="H45" s="48"/>
    </row>
    <row r="46" spans="1:5" ht="12.75">
      <c r="A46" s="1126"/>
      <c r="B46" s="1127"/>
      <c r="C46" s="1128"/>
      <c r="D46" s="1114"/>
      <c r="E46" s="1115"/>
    </row>
    <row r="47" spans="1:5" ht="13.5" thickBot="1">
      <c r="A47" s="1129"/>
      <c r="B47" s="1130"/>
      <c r="C47" s="1131"/>
      <c r="D47" s="1116"/>
      <c r="E47" s="1117"/>
    </row>
    <row r="48" spans="1:5" ht="13.5" thickBot="1">
      <c r="A48" s="1111" t="s">
        <v>301</v>
      </c>
      <c r="B48" s="1112"/>
      <c r="C48" s="1113"/>
      <c r="D48" s="1119">
        <f>SUM(D46:E47)</f>
        <v>0</v>
      </c>
      <c r="E48" s="1120"/>
    </row>
  </sheetData>
  <sheetProtection/>
  <mergeCells count="14">
    <mergeCell ref="B2:E2"/>
    <mergeCell ref="B22:E22"/>
    <mergeCell ref="D3:E3"/>
    <mergeCell ref="D25:E25"/>
    <mergeCell ref="A23:E24"/>
    <mergeCell ref="A48:C48"/>
    <mergeCell ref="D46:E46"/>
    <mergeCell ref="D47:E47"/>
    <mergeCell ref="A43:E43"/>
    <mergeCell ref="D48:E48"/>
    <mergeCell ref="D45:E45"/>
    <mergeCell ref="A45:C45"/>
    <mergeCell ref="A46:C46"/>
    <mergeCell ref="A47:C47"/>
  </mergeCells>
  <conditionalFormatting sqref="B41:D41 D48:E48 B19:E19 E27:E34 B34:D34 E37:E41 E5:E12 B12:D12 E15:E18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&amp;C&amp;"Times New Roman CE,Félkövér"&amp;12
Európai uniós támogatással megvalósuló projektek 
bevételei, kiadásai, hozzájárulások&amp;R&amp;"Times New Roman CE,Félkövér dőlt"&amp;11 8. melléklet az 1/2015. (I.27.)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view="pageBreakPreview" zoomScale="85" zoomScaleSheetLayoutView="85" zoomScalePageLayoutView="0" workbookViewId="0" topLeftCell="A136">
      <selection activeCell="K24" sqref="K24"/>
    </sheetView>
  </sheetViews>
  <sheetFormatPr defaultColWidth="9.00390625" defaultRowHeight="12.75"/>
  <cols>
    <col min="1" max="1" width="12.625" style="381" customWidth="1"/>
    <col min="2" max="2" width="72.00390625" style="382" customWidth="1"/>
    <col min="3" max="3" width="16.125" style="382" customWidth="1"/>
    <col min="4" max="4" width="15.625" style="383" customWidth="1"/>
    <col min="5" max="6" width="11.875" style="3" customWidth="1"/>
    <col min="7" max="16384" width="9.375" style="3" customWidth="1"/>
  </cols>
  <sheetData>
    <row r="1" spans="1:6" s="2" customFormat="1" ht="16.5" customHeight="1">
      <c r="A1" s="221"/>
      <c r="B1" s="223"/>
      <c r="C1" s="223"/>
      <c r="D1" s="245"/>
      <c r="E1" s="245" t="s">
        <v>148</v>
      </c>
      <c r="F1" s="1066" t="s">
        <v>58</v>
      </c>
    </row>
    <row r="2" spans="1:6" s="93" customFormat="1" ht="21" customHeight="1" thickBot="1">
      <c r="A2" s="221"/>
      <c r="B2" s="223"/>
      <c r="C2" s="223"/>
      <c r="D2" s="245"/>
      <c r="E2" s="245"/>
      <c r="F2" s="245"/>
    </row>
    <row r="3" spans="1:6" s="93" customFormat="1" ht="39.75" customHeight="1">
      <c r="A3" s="388" t="s">
        <v>315</v>
      </c>
      <c r="B3" s="351" t="s">
        <v>480</v>
      </c>
      <c r="C3" s="879"/>
      <c r="D3" s="353"/>
      <c r="E3" s="353"/>
      <c r="F3" s="963" t="s">
        <v>302</v>
      </c>
    </row>
    <row r="4" spans="1:6" s="94" customFormat="1" ht="15.75" customHeight="1" thickBot="1">
      <c r="A4" s="964" t="s">
        <v>454</v>
      </c>
      <c r="B4" s="352" t="s">
        <v>714</v>
      </c>
      <c r="C4" s="352"/>
      <c r="D4" s="354"/>
      <c r="E4" s="354"/>
      <c r="F4" s="354">
        <v>1</v>
      </c>
    </row>
    <row r="5" spans="1:6" ht="14.25" thickBot="1">
      <c r="A5" s="224"/>
      <c r="B5" s="224"/>
      <c r="C5" s="224"/>
      <c r="D5" s="225" t="s">
        <v>303</v>
      </c>
      <c r="E5" s="225" t="s">
        <v>303</v>
      </c>
      <c r="F5" s="225"/>
    </row>
    <row r="6" spans="1:6" s="58" customFormat="1" ht="12.75" customHeight="1" thickBot="1">
      <c r="A6" s="389" t="s">
        <v>456</v>
      </c>
      <c r="B6" s="226" t="s">
        <v>304</v>
      </c>
      <c r="C6" s="965" t="s">
        <v>149</v>
      </c>
      <c r="D6" s="355" t="s">
        <v>150</v>
      </c>
      <c r="E6" s="355" t="s">
        <v>151</v>
      </c>
      <c r="F6" s="355" t="s">
        <v>152</v>
      </c>
    </row>
    <row r="7" spans="1:6" s="58" customFormat="1" ht="15.75" customHeight="1" thickBot="1">
      <c r="A7" s="194">
        <v>1</v>
      </c>
      <c r="B7" s="195">
        <v>2</v>
      </c>
      <c r="C7" s="196">
        <v>3</v>
      </c>
      <c r="D7" s="196">
        <v>4</v>
      </c>
      <c r="E7" s="196">
        <v>5</v>
      </c>
      <c r="F7" s="196">
        <v>6</v>
      </c>
    </row>
    <row r="8" spans="1:6" s="58" customFormat="1" ht="12" customHeight="1" thickBot="1">
      <c r="A8" s="228"/>
      <c r="B8" s="229" t="s">
        <v>306</v>
      </c>
      <c r="C8" s="356"/>
      <c r="D8" s="356"/>
      <c r="E8" s="356"/>
      <c r="F8" s="356"/>
    </row>
    <row r="9" spans="1:6" s="95" customFormat="1" ht="12" customHeight="1" thickBot="1">
      <c r="A9" s="32" t="s">
        <v>269</v>
      </c>
      <c r="B9" s="21" t="s">
        <v>512</v>
      </c>
      <c r="C9" s="290">
        <f>+C10+C11+C12+C13+C14+C15+C16+C17+C18</f>
        <v>343101</v>
      </c>
      <c r="D9" s="290">
        <f>+D10+D11+D12+D13+D14+D15+D16+D17+D18+D19</f>
        <v>359228</v>
      </c>
      <c r="E9" s="290">
        <f>+E10+E11+E12+E13+E14+E15+E16+E17+E18+E19</f>
        <v>361722</v>
      </c>
      <c r="F9" s="290">
        <f>+F10+F11+F12+F13+F14+F15+F16+F17+F18+F19</f>
        <v>371643</v>
      </c>
    </row>
    <row r="10" spans="1:6" s="96" customFormat="1" ht="12" customHeight="1">
      <c r="A10" s="416" t="s">
        <v>353</v>
      </c>
      <c r="B10" s="398" t="s">
        <v>513</v>
      </c>
      <c r="C10" s="307">
        <v>128864</v>
      </c>
      <c r="D10" s="307">
        <v>128864</v>
      </c>
      <c r="E10" s="307">
        <v>128864</v>
      </c>
      <c r="F10" s="307">
        <v>129400</v>
      </c>
    </row>
    <row r="11" spans="1:6" s="96" customFormat="1" ht="12" customHeight="1">
      <c r="A11" s="417" t="s">
        <v>354</v>
      </c>
      <c r="B11" s="399" t="s">
        <v>514</v>
      </c>
      <c r="C11" s="292">
        <v>97314</v>
      </c>
      <c r="D11" s="292">
        <v>98824</v>
      </c>
      <c r="E11" s="292">
        <v>99643</v>
      </c>
      <c r="F11" s="292">
        <v>102315</v>
      </c>
    </row>
    <row r="12" spans="1:6" s="96" customFormat="1" ht="12" customHeight="1">
      <c r="A12" s="417" t="s">
        <v>355</v>
      </c>
      <c r="B12" s="399" t="s">
        <v>515</v>
      </c>
      <c r="C12" s="292">
        <v>110624</v>
      </c>
      <c r="D12" s="292">
        <v>110208</v>
      </c>
      <c r="E12" s="292">
        <v>110208</v>
      </c>
      <c r="F12" s="292">
        <v>124836</v>
      </c>
    </row>
    <row r="13" spans="1:6" s="96" customFormat="1" ht="12" customHeight="1">
      <c r="A13" s="417" t="s">
        <v>356</v>
      </c>
      <c r="B13" s="399" t="s">
        <v>516</v>
      </c>
      <c r="C13" s="292">
        <v>6299</v>
      </c>
      <c r="D13" s="292">
        <v>6299</v>
      </c>
      <c r="E13" s="292">
        <v>6299</v>
      </c>
      <c r="F13" s="292">
        <v>6547</v>
      </c>
    </row>
    <row r="14" spans="1:6" s="95" customFormat="1" ht="12" customHeight="1">
      <c r="A14" s="417" t="s">
        <v>401</v>
      </c>
      <c r="B14" s="399" t="s">
        <v>517</v>
      </c>
      <c r="C14" s="966"/>
      <c r="D14" s="292"/>
      <c r="E14" s="292"/>
      <c r="F14" s="292">
        <v>8352</v>
      </c>
    </row>
    <row r="15" spans="1:6" s="95" customFormat="1" ht="12" customHeight="1">
      <c r="A15" s="418" t="s">
        <v>357</v>
      </c>
      <c r="B15" s="400" t="s">
        <v>518</v>
      </c>
      <c r="C15" s="966"/>
      <c r="D15" s="292"/>
      <c r="E15" s="292"/>
      <c r="F15" s="292">
        <v>193</v>
      </c>
    </row>
    <row r="16" spans="1:6" s="95" customFormat="1" ht="12" customHeight="1">
      <c r="A16" s="418" t="s">
        <v>358</v>
      </c>
      <c r="B16" s="399" t="s">
        <v>83</v>
      </c>
      <c r="C16" s="916"/>
      <c r="D16" s="916">
        <v>1937</v>
      </c>
      <c r="E16" s="916">
        <v>1957</v>
      </c>
      <c r="F16" s="916"/>
    </row>
    <row r="17" spans="1:6" s="95" customFormat="1" ht="12" customHeight="1">
      <c r="A17" s="418" t="s">
        <v>368</v>
      </c>
      <c r="B17" s="399" t="s">
        <v>84</v>
      </c>
      <c r="C17" s="292"/>
      <c r="D17" s="917">
        <v>5573</v>
      </c>
      <c r="E17" s="917">
        <v>7228</v>
      </c>
      <c r="F17" s="917"/>
    </row>
    <row r="18" spans="1:6" s="95" customFormat="1" ht="12" customHeight="1">
      <c r="A18" s="417" t="s">
        <v>369</v>
      </c>
      <c r="B18" s="399" t="s">
        <v>85</v>
      </c>
      <c r="C18" s="292"/>
      <c r="D18" s="292">
        <v>7275</v>
      </c>
      <c r="E18" s="292">
        <v>7275</v>
      </c>
      <c r="F18" s="292"/>
    </row>
    <row r="19" spans="1:6" s="95" customFormat="1" ht="12" customHeight="1" thickBot="1">
      <c r="A19" s="426" t="s">
        <v>370</v>
      </c>
      <c r="B19" s="644" t="s">
        <v>86</v>
      </c>
      <c r="C19" s="916"/>
      <c r="D19" s="916">
        <v>248</v>
      </c>
      <c r="E19" s="916">
        <v>248</v>
      </c>
      <c r="F19" s="916"/>
    </row>
    <row r="20" spans="1:6" s="95" customFormat="1" ht="12" customHeight="1" thickBot="1">
      <c r="A20" s="32" t="s">
        <v>270</v>
      </c>
      <c r="B20" s="285" t="s">
        <v>519</v>
      </c>
      <c r="C20" s="290">
        <f>+C21+C22+C23+C24+C25</f>
        <v>16465</v>
      </c>
      <c r="D20" s="290">
        <f>+D21+D22+D23+D24+D25+D27+D28</f>
        <v>78937</v>
      </c>
      <c r="E20" s="290">
        <f>+E21+E22+E23+E24+E25+E27+E28</f>
        <v>24155</v>
      </c>
      <c r="F20" s="290">
        <f>+F21+F22+F23+F24+F25+F27</f>
        <v>28033</v>
      </c>
    </row>
    <row r="21" spans="1:6" s="95" customFormat="1" ht="12" customHeight="1">
      <c r="A21" s="416" t="s">
        <v>359</v>
      </c>
      <c r="B21" s="398" t="s">
        <v>520</v>
      </c>
      <c r="C21" s="293"/>
      <c r="D21" s="293"/>
      <c r="E21" s="293"/>
      <c r="F21" s="293"/>
    </row>
    <row r="22" spans="1:6" s="95" customFormat="1" ht="12" customHeight="1">
      <c r="A22" s="417" t="s">
        <v>360</v>
      </c>
      <c r="B22" s="399" t="s">
        <v>82</v>
      </c>
      <c r="C22" s="292"/>
      <c r="D22" s="292">
        <v>8851</v>
      </c>
      <c r="E22" s="292">
        <v>10514</v>
      </c>
      <c r="F22" s="292">
        <v>13651</v>
      </c>
    </row>
    <row r="23" spans="1:6" s="95" customFormat="1" ht="12" customHeight="1">
      <c r="A23" s="417" t="s">
        <v>361</v>
      </c>
      <c r="B23" s="967" t="s">
        <v>29</v>
      </c>
      <c r="C23" s="968">
        <v>4148</v>
      </c>
      <c r="D23" s="968">
        <v>4148</v>
      </c>
      <c r="E23" s="968">
        <v>0</v>
      </c>
      <c r="F23" s="968"/>
    </row>
    <row r="24" spans="1:6" s="95" customFormat="1" ht="12" customHeight="1">
      <c r="A24" s="417" t="s">
        <v>362</v>
      </c>
      <c r="B24" s="967" t="s">
        <v>861</v>
      </c>
      <c r="C24" s="292">
        <v>8400</v>
      </c>
      <c r="D24" s="292">
        <v>8400</v>
      </c>
      <c r="E24" s="292">
        <v>8400</v>
      </c>
      <c r="F24" s="292">
        <v>9141</v>
      </c>
    </row>
    <row r="25" spans="1:6" s="96" customFormat="1" ht="12" customHeight="1">
      <c r="A25" s="417" t="s">
        <v>363</v>
      </c>
      <c r="B25" s="969" t="s">
        <v>4</v>
      </c>
      <c r="C25" s="968">
        <v>3917</v>
      </c>
      <c r="D25" s="968">
        <v>3917</v>
      </c>
      <c r="E25" s="968">
        <v>3917</v>
      </c>
      <c r="F25" s="968">
        <v>3917</v>
      </c>
    </row>
    <row r="26" spans="1:6" s="96" customFormat="1" ht="12" customHeight="1">
      <c r="A26" s="417" t="s">
        <v>97</v>
      </c>
      <c r="B26" s="967" t="s">
        <v>523</v>
      </c>
      <c r="C26" s="292">
        <v>3917</v>
      </c>
      <c r="D26" s="917">
        <v>3917</v>
      </c>
      <c r="E26" s="917">
        <v>3917</v>
      </c>
      <c r="F26" s="917">
        <v>3917</v>
      </c>
    </row>
    <row r="27" spans="1:6" s="96" customFormat="1" ht="12" customHeight="1">
      <c r="A27" s="417" t="s">
        <v>372</v>
      </c>
      <c r="B27" s="967" t="s">
        <v>115</v>
      </c>
      <c r="C27" s="292"/>
      <c r="D27" s="917">
        <v>1194</v>
      </c>
      <c r="E27" s="917">
        <v>1324</v>
      </c>
      <c r="F27" s="917">
        <v>1324</v>
      </c>
    </row>
    <row r="28" spans="1:6" s="95" customFormat="1" ht="12" customHeight="1">
      <c r="A28" s="417" t="s">
        <v>374</v>
      </c>
      <c r="B28" s="967" t="s">
        <v>53</v>
      </c>
      <c r="C28" s="292"/>
      <c r="D28" s="917">
        <v>52427</v>
      </c>
      <c r="E28" s="917"/>
      <c r="F28" s="917"/>
    </row>
    <row r="29" spans="1:6" s="96" customFormat="1" ht="12" customHeight="1" thickBot="1">
      <c r="A29" s="426" t="s">
        <v>100</v>
      </c>
      <c r="B29" s="970" t="s">
        <v>153</v>
      </c>
      <c r="C29" s="916"/>
      <c r="D29" s="916">
        <v>52427</v>
      </c>
      <c r="E29" s="916"/>
      <c r="F29" s="916"/>
    </row>
    <row r="30" spans="1:6" s="96" customFormat="1" ht="12" customHeight="1" thickBot="1">
      <c r="A30" s="32" t="s">
        <v>271</v>
      </c>
      <c r="B30" s="21" t="s">
        <v>524</v>
      </c>
      <c r="C30" s="290">
        <f>+C31+C32+C33+C34+C35</f>
        <v>99485</v>
      </c>
      <c r="D30" s="290">
        <f>+D31+D32+D33+D34+D35+D37</f>
        <v>207640</v>
      </c>
      <c r="E30" s="290">
        <f>+E31+E32+E33+E34+E35+E37</f>
        <v>264215</v>
      </c>
      <c r="F30" s="290">
        <f>+F31+F32+F33+F34+F35+F37</f>
        <v>260086</v>
      </c>
    </row>
    <row r="31" spans="1:6" s="96" customFormat="1" ht="12" customHeight="1">
      <c r="A31" s="416" t="s">
        <v>342</v>
      </c>
      <c r="B31" s="971" t="s">
        <v>525</v>
      </c>
      <c r="C31" s="293"/>
      <c r="D31" s="293"/>
      <c r="E31" s="293"/>
      <c r="F31" s="293"/>
    </row>
    <row r="32" spans="1:6" s="96" customFormat="1" ht="12" customHeight="1">
      <c r="A32" s="417" t="s">
        <v>343</v>
      </c>
      <c r="B32" s="967" t="s">
        <v>526</v>
      </c>
      <c r="C32" s="292"/>
      <c r="D32" s="292"/>
      <c r="E32" s="292"/>
      <c r="F32" s="292"/>
    </row>
    <row r="33" spans="1:6" s="96" customFormat="1" ht="12" customHeight="1">
      <c r="A33" s="417" t="s">
        <v>344</v>
      </c>
      <c r="B33" s="967" t="s">
        <v>745</v>
      </c>
      <c r="C33" s="292"/>
      <c r="D33" s="292"/>
      <c r="E33" s="292"/>
      <c r="F33" s="292"/>
    </row>
    <row r="34" spans="1:6" s="96" customFormat="1" ht="12" customHeight="1">
      <c r="A34" s="417" t="s">
        <v>345</v>
      </c>
      <c r="B34" s="969" t="s">
        <v>37</v>
      </c>
      <c r="C34" s="968">
        <v>7446</v>
      </c>
      <c r="D34" s="968">
        <v>7446</v>
      </c>
      <c r="E34" s="968">
        <v>11594</v>
      </c>
      <c r="F34" s="968">
        <v>7465</v>
      </c>
    </row>
    <row r="35" spans="1:6" s="96" customFormat="1" ht="12" customHeight="1">
      <c r="A35" s="417" t="s">
        <v>421</v>
      </c>
      <c r="B35" s="969" t="s">
        <v>3</v>
      </c>
      <c r="C35" s="968">
        <v>92039</v>
      </c>
      <c r="D35" s="968">
        <v>92039</v>
      </c>
      <c r="E35" s="968">
        <v>92039</v>
      </c>
      <c r="F35" s="968">
        <v>92039</v>
      </c>
    </row>
    <row r="36" spans="1:6" s="96" customFormat="1" ht="12" customHeight="1">
      <c r="A36" s="417" t="s">
        <v>102</v>
      </c>
      <c r="B36" s="967" t="s">
        <v>528</v>
      </c>
      <c r="C36" s="292">
        <v>92039</v>
      </c>
      <c r="D36" s="917">
        <v>92039</v>
      </c>
      <c r="E36" s="917">
        <v>92039</v>
      </c>
      <c r="F36" s="917">
        <v>92039</v>
      </c>
    </row>
    <row r="37" spans="1:6" s="96" customFormat="1" ht="12" customHeight="1">
      <c r="A37" s="417" t="s">
        <v>422</v>
      </c>
      <c r="B37" s="399" t="s">
        <v>118</v>
      </c>
      <c r="C37" s="292"/>
      <c r="D37" s="917">
        <v>108155</v>
      </c>
      <c r="E37" s="917">
        <v>160582</v>
      </c>
      <c r="F37" s="917">
        <v>160582</v>
      </c>
    </row>
    <row r="38" spans="1:6" s="96" customFormat="1" ht="12" customHeight="1" thickBot="1">
      <c r="A38" s="426" t="s">
        <v>104</v>
      </c>
      <c r="B38" s="644" t="s">
        <v>105</v>
      </c>
      <c r="C38" s="916"/>
      <c r="D38" s="916">
        <v>108155</v>
      </c>
      <c r="E38" s="916">
        <v>160582</v>
      </c>
      <c r="F38" s="916">
        <v>160582</v>
      </c>
    </row>
    <row r="39" spans="1:6" s="96" customFormat="1" ht="12" customHeight="1" thickBot="1">
      <c r="A39" s="32" t="s">
        <v>423</v>
      </c>
      <c r="B39" s="21" t="s">
        <v>529</v>
      </c>
      <c r="C39" s="296">
        <f>+C40+C43+C44+C46+C45</f>
        <v>114350</v>
      </c>
      <c r="D39" s="296">
        <f>+D40+D43+D44+D46+D45</f>
        <v>114350</v>
      </c>
      <c r="E39" s="296">
        <f>+E40+E43+E44+E46+E45</f>
        <v>114350</v>
      </c>
      <c r="F39" s="296">
        <f>+F40+F43+F44+F46+F45</f>
        <v>148683</v>
      </c>
    </row>
    <row r="40" spans="1:6" s="96" customFormat="1" ht="12" customHeight="1">
      <c r="A40" s="416" t="s">
        <v>530</v>
      </c>
      <c r="B40" s="398" t="s">
        <v>536</v>
      </c>
      <c r="C40" s="393">
        <f>+C41+C42</f>
        <v>95800</v>
      </c>
      <c r="D40" s="393">
        <f>+D41+D42</f>
        <v>95800</v>
      </c>
      <c r="E40" s="393">
        <f>+E41+E42</f>
        <v>95800</v>
      </c>
      <c r="F40" s="393">
        <f>+F41+F42</f>
        <v>123050</v>
      </c>
    </row>
    <row r="41" spans="1:6" s="96" customFormat="1" ht="12" customHeight="1">
      <c r="A41" s="417" t="s">
        <v>531</v>
      </c>
      <c r="B41" s="752" t="s">
        <v>862</v>
      </c>
      <c r="C41" s="292">
        <v>5800</v>
      </c>
      <c r="D41" s="292">
        <v>5800</v>
      </c>
      <c r="E41" s="292">
        <v>5800</v>
      </c>
      <c r="F41" s="292">
        <v>6351</v>
      </c>
    </row>
    <row r="42" spans="1:6" s="96" customFormat="1" ht="12" customHeight="1">
      <c r="A42" s="417" t="s">
        <v>532</v>
      </c>
      <c r="B42" s="752" t="s">
        <v>2</v>
      </c>
      <c r="C42" s="292">
        <v>90000</v>
      </c>
      <c r="D42" s="292">
        <v>90000</v>
      </c>
      <c r="E42" s="292">
        <v>90000</v>
      </c>
      <c r="F42" s="292">
        <v>116699</v>
      </c>
    </row>
    <row r="43" spans="1:6" s="96" customFormat="1" ht="12" customHeight="1">
      <c r="A43" s="417" t="s">
        <v>533</v>
      </c>
      <c r="B43" s="399" t="s">
        <v>539</v>
      </c>
      <c r="C43" s="292">
        <v>16000</v>
      </c>
      <c r="D43" s="292">
        <v>16000</v>
      </c>
      <c r="E43" s="292">
        <v>16000</v>
      </c>
      <c r="F43" s="292">
        <v>21985</v>
      </c>
    </row>
    <row r="44" spans="1:6" s="96" customFormat="1" ht="12" customHeight="1">
      <c r="A44" s="417" t="s">
        <v>534</v>
      </c>
      <c r="B44" s="399" t="s">
        <v>863</v>
      </c>
      <c r="C44" s="292">
        <v>250</v>
      </c>
      <c r="D44" s="292">
        <v>250</v>
      </c>
      <c r="E44" s="292">
        <v>250</v>
      </c>
      <c r="F44" s="292">
        <v>330</v>
      </c>
    </row>
    <row r="45" spans="1:6" s="96" customFormat="1" ht="12" customHeight="1">
      <c r="A45" s="417" t="s">
        <v>535</v>
      </c>
      <c r="B45" s="400" t="s">
        <v>1</v>
      </c>
      <c r="C45" s="294">
        <v>1300</v>
      </c>
      <c r="D45" s="294">
        <v>1300</v>
      </c>
      <c r="E45" s="294">
        <v>1300</v>
      </c>
      <c r="F45" s="294">
        <v>1185</v>
      </c>
    </row>
    <row r="46" spans="1:6" s="96" customFormat="1" ht="12" customHeight="1" thickBot="1">
      <c r="A46" s="417" t="s">
        <v>864</v>
      </c>
      <c r="B46" s="400" t="s">
        <v>0</v>
      </c>
      <c r="C46" s="294">
        <v>1000</v>
      </c>
      <c r="D46" s="294">
        <v>1000</v>
      </c>
      <c r="E46" s="294">
        <v>1000</v>
      </c>
      <c r="F46" s="294">
        <v>2133</v>
      </c>
    </row>
    <row r="47" spans="1:6" s="96" customFormat="1" ht="12" customHeight="1" thickBot="1">
      <c r="A47" s="32" t="s">
        <v>273</v>
      </c>
      <c r="B47" s="21" t="s">
        <v>542</v>
      </c>
      <c r="C47" s="290">
        <f>SUM(C48:C57)</f>
        <v>26993</v>
      </c>
      <c r="D47" s="290">
        <f>SUM(D48:D57)</f>
        <v>35867</v>
      </c>
      <c r="E47" s="290">
        <f>SUM(E48:E57)</f>
        <v>35867</v>
      </c>
      <c r="F47" s="290">
        <f>F48+F49+F50+F51+F52+F53+F54+F55+F56+F57</f>
        <v>49668</v>
      </c>
    </row>
    <row r="48" spans="1:6" s="96" customFormat="1" ht="12" customHeight="1">
      <c r="A48" s="416" t="s">
        <v>346</v>
      </c>
      <c r="B48" s="398" t="s">
        <v>545</v>
      </c>
      <c r="C48" s="293"/>
      <c r="D48" s="293"/>
      <c r="E48" s="293"/>
      <c r="F48" s="293"/>
    </row>
    <row r="49" spans="1:6" s="96" customFormat="1" ht="12" customHeight="1">
      <c r="A49" s="417" t="s">
        <v>347</v>
      </c>
      <c r="B49" s="399" t="s">
        <v>546</v>
      </c>
      <c r="C49" s="292"/>
      <c r="D49" s="292">
        <v>5623</v>
      </c>
      <c r="E49" s="292">
        <v>11823</v>
      </c>
      <c r="F49" s="292">
        <v>17950</v>
      </c>
    </row>
    <row r="50" spans="1:6" s="96" customFormat="1" ht="12" customHeight="1">
      <c r="A50" s="417" t="s">
        <v>348</v>
      </c>
      <c r="B50" s="399" t="s">
        <v>547</v>
      </c>
      <c r="C50" s="292">
        <v>300</v>
      </c>
      <c r="D50" s="292">
        <v>300</v>
      </c>
      <c r="E50" s="292">
        <v>300</v>
      </c>
      <c r="F50" s="292">
        <v>0</v>
      </c>
    </row>
    <row r="51" spans="1:6" s="96" customFormat="1" ht="12" customHeight="1">
      <c r="A51" s="417" t="s">
        <v>425</v>
      </c>
      <c r="B51" s="399" t="s">
        <v>548</v>
      </c>
      <c r="C51" s="292">
        <v>6200</v>
      </c>
      <c r="D51" s="292">
        <v>6200</v>
      </c>
      <c r="E51" s="292"/>
      <c r="F51" s="292"/>
    </row>
    <row r="52" spans="1:6" s="96" customFormat="1" ht="12" customHeight="1">
      <c r="A52" s="417" t="s">
        <v>426</v>
      </c>
      <c r="B52" s="399" t="s">
        <v>549</v>
      </c>
      <c r="C52" s="292">
        <v>14955</v>
      </c>
      <c r="D52" s="292">
        <v>16855</v>
      </c>
      <c r="E52" s="292">
        <v>16855</v>
      </c>
      <c r="F52" s="292">
        <v>14499</v>
      </c>
    </row>
    <row r="53" spans="1:6" s="96" customFormat="1" ht="12" customHeight="1">
      <c r="A53" s="417" t="s">
        <v>427</v>
      </c>
      <c r="B53" s="399" t="s">
        <v>550</v>
      </c>
      <c r="C53" s="292">
        <v>4038</v>
      </c>
      <c r="D53" s="292">
        <v>4038</v>
      </c>
      <c r="E53" s="292">
        <v>4038</v>
      </c>
      <c r="F53" s="292">
        <v>8685</v>
      </c>
    </row>
    <row r="54" spans="1:6" s="96" customFormat="1" ht="12" customHeight="1">
      <c r="A54" s="417" t="s">
        <v>428</v>
      </c>
      <c r="B54" s="399" t="s">
        <v>551</v>
      </c>
      <c r="C54" s="292"/>
      <c r="D54" s="292">
        <v>1351</v>
      </c>
      <c r="E54" s="292">
        <v>1351</v>
      </c>
      <c r="F54" s="292">
        <v>6265</v>
      </c>
    </row>
    <row r="55" spans="1:6" s="96" customFormat="1" ht="12" customHeight="1">
      <c r="A55" s="417" t="s">
        <v>429</v>
      </c>
      <c r="B55" s="399" t="s">
        <v>552</v>
      </c>
      <c r="C55" s="292">
        <v>1500</v>
      </c>
      <c r="D55" s="292">
        <v>1500</v>
      </c>
      <c r="E55" s="292">
        <v>1500</v>
      </c>
      <c r="F55" s="292">
        <v>1979</v>
      </c>
    </row>
    <row r="56" spans="1:6" s="96" customFormat="1" ht="12" customHeight="1">
      <c r="A56" s="417" t="s">
        <v>543</v>
      </c>
      <c r="B56" s="399" t="s">
        <v>553</v>
      </c>
      <c r="C56" s="295"/>
      <c r="D56" s="295"/>
      <c r="E56" s="295"/>
      <c r="F56" s="295">
        <v>9</v>
      </c>
    </row>
    <row r="57" spans="1:6" s="96" customFormat="1" ht="12" customHeight="1" thickBot="1">
      <c r="A57" s="418" t="s">
        <v>544</v>
      </c>
      <c r="B57" s="400" t="s">
        <v>554</v>
      </c>
      <c r="C57" s="387"/>
      <c r="D57" s="387"/>
      <c r="E57" s="387"/>
      <c r="F57" s="387">
        <v>281</v>
      </c>
    </row>
    <row r="58" spans="1:6" s="96" customFormat="1" ht="12" customHeight="1" thickBot="1">
      <c r="A58" s="32" t="s">
        <v>274</v>
      </c>
      <c r="B58" s="21" t="s">
        <v>555</v>
      </c>
      <c r="C58" s="290">
        <f>SUM(C59:C63)</f>
        <v>0</v>
      </c>
      <c r="D58" s="290">
        <f>SUM(D59:D63)</f>
        <v>3643</v>
      </c>
      <c r="E58" s="290">
        <f>SUM(E59:E63)</f>
        <v>3643</v>
      </c>
      <c r="F58" s="290">
        <f>SUM(F59:F63)</f>
        <v>12066</v>
      </c>
    </row>
    <row r="59" spans="1:6" s="96" customFormat="1" ht="12" customHeight="1">
      <c r="A59" s="416" t="s">
        <v>349</v>
      </c>
      <c r="B59" s="398" t="s">
        <v>559</v>
      </c>
      <c r="C59" s="442"/>
      <c r="D59" s="442"/>
      <c r="E59" s="442"/>
      <c r="F59" s="442"/>
    </row>
    <row r="60" spans="1:6" s="96" customFormat="1" ht="12" customHeight="1">
      <c r="A60" s="417" t="s">
        <v>350</v>
      </c>
      <c r="B60" s="399" t="s">
        <v>560</v>
      </c>
      <c r="C60" s="295"/>
      <c r="D60" s="295">
        <v>3643</v>
      </c>
      <c r="E60" s="295">
        <v>3643</v>
      </c>
      <c r="F60" s="295">
        <v>12066</v>
      </c>
    </row>
    <row r="61" spans="1:6" s="96" customFormat="1" ht="12" customHeight="1">
      <c r="A61" s="417" t="s">
        <v>556</v>
      </c>
      <c r="B61" s="399" t="s">
        <v>561</v>
      </c>
      <c r="C61" s="295"/>
      <c r="D61" s="295"/>
      <c r="E61" s="295"/>
      <c r="F61" s="295"/>
    </row>
    <row r="62" spans="1:6" s="96" customFormat="1" ht="12" customHeight="1">
      <c r="A62" s="417" t="s">
        <v>557</v>
      </c>
      <c r="B62" s="399" t="s">
        <v>562</v>
      </c>
      <c r="C62" s="295"/>
      <c r="D62" s="295"/>
      <c r="E62" s="295"/>
      <c r="F62" s="295"/>
    </row>
    <row r="63" spans="1:6" s="96" customFormat="1" ht="12" customHeight="1" thickBot="1">
      <c r="A63" s="418" t="s">
        <v>558</v>
      </c>
      <c r="B63" s="400" t="s">
        <v>563</v>
      </c>
      <c r="C63" s="387"/>
      <c r="D63" s="387"/>
      <c r="E63" s="387"/>
      <c r="F63" s="387"/>
    </row>
    <row r="64" spans="1:6" s="96" customFormat="1" ht="12" customHeight="1" thickBot="1">
      <c r="A64" s="32" t="s">
        <v>430</v>
      </c>
      <c r="B64" s="21" t="s">
        <v>564</v>
      </c>
      <c r="C64" s="290">
        <f>SUM(C65:C67)</f>
        <v>53885</v>
      </c>
      <c r="D64" s="290">
        <f>SUM(D65:D67)</f>
        <v>2077</v>
      </c>
      <c r="E64" s="290">
        <f>SUM(E65:E67)</f>
        <v>2077</v>
      </c>
      <c r="F64" s="290">
        <f>SUM(F65:F67)</f>
        <v>2077</v>
      </c>
    </row>
    <row r="65" spans="1:6" s="96" customFormat="1" ht="12" customHeight="1">
      <c r="A65" s="416" t="s">
        <v>351</v>
      </c>
      <c r="B65" s="398" t="s">
        <v>87</v>
      </c>
      <c r="C65" s="293"/>
      <c r="D65" s="293">
        <v>619</v>
      </c>
      <c r="E65" s="293">
        <v>619</v>
      </c>
      <c r="F65" s="293">
        <v>619</v>
      </c>
    </row>
    <row r="66" spans="1:6" s="96" customFormat="1" ht="12" customHeight="1">
      <c r="A66" s="417" t="s">
        <v>352</v>
      </c>
      <c r="B66" s="399" t="s">
        <v>28</v>
      </c>
      <c r="C66" s="968">
        <v>1458</v>
      </c>
      <c r="D66" s="968">
        <v>1458</v>
      </c>
      <c r="E66" s="968">
        <v>1458</v>
      </c>
      <c r="F66" s="968">
        <v>1458</v>
      </c>
    </row>
    <row r="67" spans="1:6" s="96" customFormat="1" ht="12" customHeight="1">
      <c r="A67" s="417" t="s">
        <v>568</v>
      </c>
      <c r="B67" s="399" t="s">
        <v>30</v>
      </c>
      <c r="C67" s="968">
        <v>52427</v>
      </c>
      <c r="D67" s="968"/>
      <c r="E67" s="968"/>
      <c r="F67" s="968"/>
    </row>
    <row r="68" spans="1:6" s="96" customFormat="1" ht="12" customHeight="1" thickBot="1">
      <c r="A68" s="418" t="s">
        <v>569</v>
      </c>
      <c r="B68" s="400" t="s">
        <v>567</v>
      </c>
      <c r="C68" s="294"/>
      <c r="D68" s="294"/>
      <c r="E68" s="294"/>
      <c r="F68" s="294"/>
    </row>
    <row r="69" spans="1:6" s="96" customFormat="1" ht="12" customHeight="1" thickBot="1">
      <c r="A69" s="32" t="s">
        <v>276</v>
      </c>
      <c r="B69" s="285" t="s">
        <v>570</v>
      </c>
      <c r="C69" s="290">
        <f>SUM(C70:C72)</f>
        <v>108155</v>
      </c>
      <c r="D69" s="290">
        <f>SUM(D70:D72)</f>
        <v>0</v>
      </c>
      <c r="E69" s="290">
        <f>SUM(E70:E72)</f>
        <v>0</v>
      </c>
      <c r="F69" s="290">
        <f>SUM(F70:F72)</f>
        <v>0</v>
      </c>
    </row>
    <row r="70" spans="1:6" s="96" customFormat="1" ht="12" customHeight="1">
      <c r="A70" s="416" t="s">
        <v>431</v>
      </c>
      <c r="B70" s="398" t="s">
        <v>572</v>
      </c>
      <c r="C70" s="295"/>
      <c r="D70" s="295"/>
      <c r="E70" s="295"/>
      <c r="F70" s="295"/>
    </row>
    <row r="71" spans="1:6" s="96" customFormat="1" ht="12" customHeight="1">
      <c r="A71" s="417" t="s">
        <v>432</v>
      </c>
      <c r="B71" s="399" t="s">
        <v>748</v>
      </c>
      <c r="C71" s="295"/>
      <c r="D71" s="295"/>
      <c r="E71" s="295"/>
      <c r="F71" s="295"/>
    </row>
    <row r="72" spans="1:6" s="96" customFormat="1" ht="12" customHeight="1">
      <c r="A72" s="417" t="s">
        <v>486</v>
      </c>
      <c r="B72" s="399" t="s">
        <v>31</v>
      </c>
      <c r="C72" s="972">
        <v>108155</v>
      </c>
      <c r="D72" s="972"/>
      <c r="E72" s="972"/>
      <c r="F72" s="972"/>
    </row>
    <row r="73" spans="1:6" s="96" customFormat="1" ht="12" customHeight="1" thickBot="1">
      <c r="A73" s="418" t="s">
        <v>571</v>
      </c>
      <c r="B73" s="400" t="s">
        <v>574</v>
      </c>
      <c r="C73" s="295"/>
      <c r="D73" s="295"/>
      <c r="E73" s="295"/>
      <c r="F73" s="295"/>
    </row>
    <row r="74" spans="1:6" s="96" customFormat="1" ht="12" customHeight="1" thickBot="1">
      <c r="A74" s="32" t="s">
        <v>277</v>
      </c>
      <c r="B74" s="21" t="s">
        <v>575</v>
      </c>
      <c r="C74" s="296">
        <f>+C9+C20+C30+C39+C47+C58+C64+C69</f>
        <v>762434</v>
      </c>
      <c r="D74" s="296">
        <f>+D9+D20+D30+D39+D47+D58+D64+D69</f>
        <v>801742</v>
      </c>
      <c r="E74" s="296">
        <f>+E9+E20+E30+E39+E47+E58+E64+E69</f>
        <v>806029</v>
      </c>
      <c r="F74" s="296">
        <f>+F9+F20+F30+F39+F47+F58+F64+F69</f>
        <v>872256</v>
      </c>
    </row>
    <row r="75" spans="1:6" s="96" customFormat="1" ht="12" customHeight="1" thickBot="1">
      <c r="A75" s="419" t="s">
        <v>709</v>
      </c>
      <c r="B75" s="285" t="s">
        <v>577</v>
      </c>
      <c r="C75" s="290">
        <f>SUM(C76:C78)</f>
        <v>0</v>
      </c>
      <c r="D75" s="290">
        <f>SUM(D76:D78)</f>
        <v>0</v>
      </c>
      <c r="E75" s="290">
        <f>SUM(E76:E78)</f>
        <v>0</v>
      </c>
      <c r="F75" s="290">
        <f>SUM(F76:F78)</f>
        <v>0</v>
      </c>
    </row>
    <row r="76" spans="1:6" s="96" customFormat="1" ht="12" customHeight="1">
      <c r="A76" s="416" t="s">
        <v>610</v>
      </c>
      <c r="B76" s="398" t="s">
        <v>578</v>
      </c>
      <c r="C76" s="295"/>
      <c r="D76" s="295"/>
      <c r="E76" s="295"/>
      <c r="F76" s="295"/>
    </row>
    <row r="77" spans="1:6" s="96" customFormat="1" ht="12" customHeight="1">
      <c r="A77" s="417" t="s">
        <v>619</v>
      </c>
      <c r="B77" s="399" t="s">
        <v>579</v>
      </c>
      <c r="C77" s="295"/>
      <c r="D77" s="295"/>
      <c r="E77" s="295"/>
      <c r="F77" s="295"/>
    </row>
    <row r="78" spans="1:6" s="96" customFormat="1" ht="12" customHeight="1" thickBot="1">
      <c r="A78" s="418" t="s">
        <v>620</v>
      </c>
      <c r="B78" s="402" t="s">
        <v>580</v>
      </c>
      <c r="C78" s="295"/>
      <c r="D78" s="295"/>
      <c r="E78" s="295"/>
      <c r="F78" s="295"/>
    </row>
    <row r="79" spans="1:6" s="96" customFormat="1" ht="12" customHeight="1" thickBot="1">
      <c r="A79" s="419" t="s">
        <v>581</v>
      </c>
      <c r="B79" s="285" t="s">
        <v>582</v>
      </c>
      <c r="C79" s="290">
        <f>SUM(C80:C83)</f>
        <v>0</v>
      </c>
      <c r="D79" s="290">
        <f>SUM(D80:D83)</f>
        <v>0</v>
      </c>
      <c r="E79" s="290">
        <f>SUM(E80:E83)</f>
        <v>0</v>
      </c>
      <c r="F79" s="290">
        <f>SUM(F80:F83)</f>
        <v>0</v>
      </c>
    </row>
    <row r="80" spans="1:6" s="96" customFormat="1" ht="12" customHeight="1">
      <c r="A80" s="416" t="s">
        <v>402</v>
      </c>
      <c r="B80" s="398" t="s">
        <v>583</v>
      </c>
      <c r="C80" s="295"/>
      <c r="D80" s="295"/>
      <c r="E80" s="295"/>
      <c r="F80" s="295"/>
    </row>
    <row r="81" spans="1:6" s="95" customFormat="1" ht="12" customHeight="1">
      <c r="A81" s="417" t="s">
        <v>403</v>
      </c>
      <c r="B81" s="399" t="s">
        <v>584</v>
      </c>
      <c r="C81" s="295"/>
      <c r="D81" s="295"/>
      <c r="E81" s="295"/>
      <c r="F81" s="295"/>
    </row>
    <row r="82" spans="1:6" s="96" customFormat="1" ht="12" customHeight="1">
      <c r="A82" s="417" t="s">
        <v>611</v>
      </c>
      <c r="B82" s="399" t="s">
        <v>585</v>
      </c>
      <c r="C82" s="295"/>
      <c r="D82" s="295"/>
      <c r="E82" s="295"/>
      <c r="F82" s="295"/>
    </row>
    <row r="83" spans="1:6" s="96" customFormat="1" ht="12" customHeight="1" thickBot="1">
      <c r="A83" s="418" t="s">
        <v>612</v>
      </c>
      <c r="B83" s="400" t="s">
        <v>586</v>
      </c>
      <c r="C83" s="295"/>
      <c r="D83" s="295"/>
      <c r="E83" s="295"/>
      <c r="F83" s="295"/>
    </row>
    <row r="84" spans="1:6" s="96" customFormat="1" ht="12" customHeight="1" thickBot="1">
      <c r="A84" s="419" t="s">
        <v>587</v>
      </c>
      <c r="B84" s="285" t="s">
        <v>588</v>
      </c>
      <c r="C84" s="290">
        <f>SUM(C85:C86)</f>
        <v>223615</v>
      </c>
      <c r="D84" s="290">
        <f>SUM(D85:D86)</f>
        <v>240297</v>
      </c>
      <c r="E84" s="290">
        <f>SUM(E85:E86)</f>
        <v>240297</v>
      </c>
      <c r="F84" s="290">
        <f>SUM(F85:F86)</f>
        <v>240296</v>
      </c>
    </row>
    <row r="85" spans="1:6" s="96" customFormat="1" ht="12" customHeight="1">
      <c r="A85" s="416" t="s">
        <v>613</v>
      </c>
      <c r="B85" s="398" t="s">
        <v>36</v>
      </c>
      <c r="C85" s="295">
        <v>223615</v>
      </c>
      <c r="D85" s="295">
        <v>240297</v>
      </c>
      <c r="E85" s="295">
        <v>240297</v>
      </c>
      <c r="F85" s="295">
        <v>240296</v>
      </c>
    </row>
    <row r="86" spans="1:6" s="96" customFormat="1" ht="12" customHeight="1" thickBot="1">
      <c r="A86" s="418" t="s">
        <v>614</v>
      </c>
      <c r="B86" s="400" t="s">
        <v>590</v>
      </c>
      <c r="C86" s="295"/>
      <c r="D86" s="295"/>
      <c r="E86" s="295"/>
      <c r="F86" s="295"/>
    </row>
    <row r="87" spans="1:6" s="96" customFormat="1" ht="12" customHeight="1" thickBot="1">
      <c r="A87" s="419" t="s">
        <v>591</v>
      </c>
      <c r="B87" s="285" t="s">
        <v>592</v>
      </c>
      <c r="C87" s="290">
        <f>SUM(C88:C90)</f>
        <v>0</v>
      </c>
      <c r="D87" s="290">
        <f>SUM(D88:D90)</f>
        <v>0</v>
      </c>
      <c r="E87" s="290">
        <f>SUM(E88:E90)</f>
        <v>0</v>
      </c>
      <c r="F87" s="290">
        <f>SUM(F88:F90)</f>
        <v>14012</v>
      </c>
    </row>
    <row r="88" spans="1:6" s="96" customFormat="1" ht="12" customHeight="1">
      <c r="A88" s="416" t="s">
        <v>615</v>
      </c>
      <c r="B88" s="398" t="s">
        <v>593</v>
      </c>
      <c r="C88" s="295"/>
      <c r="D88" s="295"/>
      <c r="E88" s="295"/>
      <c r="F88" s="295">
        <v>14012</v>
      </c>
    </row>
    <row r="89" spans="1:6" s="95" customFormat="1" ht="12" customHeight="1">
      <c r="A89" s="417" t="s">
        <v>616</v>
      </c>
      <c r="B89" s="399" t="s">
        <v>594</v>
      </c>
      <c r="C89" s="295"/>
      <c r="D89" s="295"/>
      <c r="E89" s="295"/>
      <c r="F89" s="295"/>
    </row>
    <row r="90" spans="1:6" s="95" customFormat="1" ht="12" customHeight="1" thickBot="1">
      <c r="A90" s="418" t="s">
        <v>617</v>
      </c>
      <c r="B90" s="400" t="s">
        <v>595</v>
      </c>
      <c r="C90" s="295"/>
      <c r="D90" s="295"/>
      <c r="E90" s="295"/>
      <c r="F90" s="295"/>
    </row>
    <row r="91" spans="1:6" s="95" customFormat="1" ht="12" customHeight="1" thickBot="1">
      <c r="A91" s="419" t="s">
        <v>596</v>
      </c>
      <c r="B91" s="285" t="s">
        <v>618</v>
      </c>
      <c r="C91" s="290">
        <f>SUM(C92:C95)</f>
        <v>0</v>
      </c>
      <c r="D91" s="290">
        <f>SUM(D92:D95)</f>
        <v>0</v>
      </c>
      <c r="E91" s="290">
        <f>SUM(E92:E95)</f>
        <v>0</v>
      </c>
      <c r="F91" s="290">
        <f>SUM(F92:F95)</f>
        <v>0</v>
      </c>
    </row>
    <row r="92" spans="1:6" s="95" customFormat="1" ht="12" customHeight="1">
      <c r="A92" s="420" t="s">
        <v>597</v>
      </c>
      <c r="B92" s="398" t="s">
        <v>598</v>
      </c>
      <c r="C92" s="295"/>
      <c r="D92" s="295"/>
      <c r="E92" s="295"/>
      <c r="F92" s="295"/>
    </row>
    <row r="93" spans="1:6" s="96" customFormat="1" ht="15" customHeight="1">
      <c r="A93" s="421" t="s">
        <v>599</v>
      </c>
      <c r="B93" s="399" t="s">
        <v>600</v>
      </c>
      <c r="C93" s="295"/>
      <c r="D93" s="295"/>
      <c r="E93" s="295"/>
      <c r="F93" s="295"/>
    </row>
    <row r="94" spans="1:6" ht="12.75">
      <c r="A94" s="421" t="s">
        <v>601</v>
      </c>
      <c r="B94" s="399" t="s">
        <v>602</v>
      </c>
      <c r="C94" s="295"/>
      <c r="D94" s="295"/>
      <c r="E94" s="295"/>
      <c r="F94" s="295"/>
    </row>
    <row r="95" spans="1:6" s="58" customFormat="1" ht="16.5" customHeight="1" thickBot="1">
      <c r="A95" s="422" t="s">
        <v>603</v>
      </c>
      <c r="B95" s="400" t="s">
        <v>604</v>
      </c>
      <c r="C95" s="295"/>
      <c r="D95" s="295"/>
      <c r="E95" s="295"/>
      <c r="F95" s="295"/>
    </row>
    <row r="96" spans="1:6" s="97" customFormat="1" ht="12" customHeight="1" thickBot="1">
      <c r="A96" s="419" t="s">
        <v>605</v>
      </c>
      <c r="B96" s="285" t="s">
        <v>606</v>
      </c>
      <c r="C96" s="443"/>
      <c r="D96" s="443"/>
      <c r="E96" s="443"/>
      <c r="F96" s="443"/>
    </row>
    <row r="97" spans="1:6" ht="12" customHeight="1" thickBot="1">
      <c r="A97" s="419" t="s">
        <v>607</v>
      </c>
      <c r="B97" s="406" t="s">
        <v>608</v>
      </c>
      <c r="C97" s="296">
        <f>+C75+C79+C84+C87+C91+C96</f>
        <v>223615</v>
      </c>
      <c r="D97" s="296">
        <f>+D75+D79+D84+D87+D91+D96</f>
        <v>240297</v>
      </c>
      <c r="E97" s="296">
        <f>+E75+E79+E84+E87+E91+E96</f>
        <v>240297</v>
      </c>
      <c r="F97" s="296">
        <f>+F75+F79+F84+F87+F91+F96</f>
        <v>254308</v>
      </c>
    </row>
    <row r="98" spans="1:6" ht="12" customHeight="1" thickBot="1">
      <c r="A98" s="423" t="s">
        <v>621</v>
      </c>
      <c r="B98" s="408" t="s">
        <v>736</v>
      </c>
      <c r="C98" s="296">
        <f>+C74+C97</f>
        <v>986049</v>
      </c>
      <c r="D98" s="296">
        <f>+D74+D97</f>
        <v>1042039</v>
      </c>
      <c r="E98" s="296">
        <f>+E74+E97</f>
        <v>1046326</v>
      </c>
      <c r="F98" s="296">
        <f>+F74+F97</f>
        <v>1126564</v>
      </c>
    </row>
    <row r="99" spans="1:6" ht="12" customHeight="1">
      <c r="A99" s="234"/>
      <c r="B99" s="235"/>
      <c r="C99" s="361"/>
      <c r="D99" s="361"/>
      <c r="E99" s="361"/>
      <c r="F99" s="361"/>
    </row>
    <row r="100" spans="1:6" ht="12" customHeight="1" thickBot="1">
      <c r="A100" s="424"/>
      <c r="B100" s="237"/>
      <c r="C100" s="362"/>
      <c r="D100" s="362"/>
      <c r="E100" s="362"/>
      <c r="F100" s="362"/>
    </row>
    <row r="101" spans="1:6" ht="12" customHeight="1" thickBot="1">
      <c r="A101" s="238"/>
      <c r="B101" s="239" t="s">
        <v>308</v>
      </c>
      <c r="C101" s="363"/>
      <c r="D101" s="363"/>
      <c r="E101" s="363"/>
      <c r="F101" s="363"/>
    </row>
    <row r="102" spans="1:6" ht="12" customHeight="1" thickBot="1">
      <c r="A102" s="390" t="s">
        <v>269</v>
      </c>
      <c r="B102" s="31" t="s">
        <v>624</v>
      </c>
      <c r="C102" s="289">
        <f>SUM(C103:C107)</f>
        <v>524182</v>
      </c>
      <c r="D102" s="289">
        <f>SUM(D103:D107)</f>
        <v>564402</v>
      </c>
      <c r="E102" s="289">
        <f>SUM(E103:E107)</f>
        <v>373431</v>
      </c>
      <c r="F102" s="289">
        <f>SUM(F103:F107)</f>
        <v>392877</v>
      </c>
    </row>
    <row r="103" spans="1:6" ht="12" customHeight="1">
      <c r="A103" s="425" t="s">
        <v>353</v>
      </c>
      <c r="B103" s="10" t="s">
        <v>298</v>
      </c>
      <c r="C103" s="291">
        <v>36533</v>
      </c>
      <c r="D103" s="291">
        <v>48959</v>
      </c>
      <c r="E103" s="291">
        <v>51179</v>
      </c>
      <c r="F103" s="291">
        <v>57564</v>
      </c>
    </row>
    <row r="104" spans="1:6" ht="12" customHeight="1">
      <c r="A104" s="417" t="s">
        <v>354</v>
      </c>
      <c r="B104" s="8" t="s">
        <v>433</v>
      </c>
      <c r="C104" s="292">
        <v>9683</v>
      </c>
      <c r="D104" s="292">
        <v>11910</v>
      </c>
      <c r="E104" s="292">
        <v>12966</v>
      </c>
      <c r="F104" s="292">
        <v>13342</v>
      </c>
    </row>
    <row r="105" spans="1:6" ht="12" customHeight="1">
      <c r="A105" s="417" t="s">
        <v>355</v>
      </c>
      <c r="B105" s="8" t="s">
        <v>35</v>
      </c>
      <c r="C105" s="294">
        <v>133062</v>
      </c>
      <c r="D105" s="294">
        <v>134004</v>
      </c>
      <c r="E105" s="294">
        <v>151568</v>
      </c>
      <c r="F105" s="294">
        <v>159380</v>
      </c>
    </row>
    <row r="106" spans="1:6" ht="12" customHeight="1">
      <c r="A106" s="417" t="s">
        <v>356</v>
      </c>
      <c r="B106" s="11" t="s">
        <v>434</v>
      </c>
      <c r="C106" s="294">
        <v>9611</v>
      </c>
      <c r="D106" s="294">
        <v>11121</v>
      </c>
      <c r="E106" s="294">
        <v>11121</v>
      </c>
      <c r="F106" s="294">
        <v>11121</v>
      </c>
    </row>
    <row r="107" spans="1:6" ht="12" customHeight="1">
      <c r="A107" s="417" t="s">
        <v>367</v>
      </c>
      <c r="B107" s="19" t="s">
        <v>435</v>
      </c>
      <c r="C107" s="294">
        <f>SUM(C108:C117)</f>
        <v>335293</v>
      </c>
      <c r="D107" s="294">
        <f>SUM(D108:D117)</f>
        <v>358408</v>
      </c>
      <c r="E107" s="294">
        <f>SUM(E108:E117)</f>
        <v>146597</v>
      </c>
      <c r="F107" s="294">
        <f>F108+F112+F115+F116+F117</f>
        <v>151470</v>
      </c>
    </row>
    <row r="108" spans="1:6" ht="12" customHeight="1">
      <c r="A108" s="417" t="s">
        <v>357</v>
      </c>
      <c r="B108" s="8" t="s">
        <v>625</v>
      </c>
      <c r="C108" s="294"/>
      <c r="D108" s="294"/>
      <c r="E108" s="294"/>
      <c r="F108" s="294">
        <v>789</v>
      </c>
    </row>
    <row r="109" spans="1:6" ht="12" customHeight="1">
      <c r="A109" s="417" t="s">
        <v>358</v>
      </c>
      <c r="B109" s="134" t="s">
        <v>626</v>
      </c>
      <c r="C109" s="294"/>
      <c r="D109" s="294"/>
      <c r="E109" s="294"/>
      <c r="F109" s="294"/>
    </row>
    <row r="110" spans="1:6" ht="12" customHeight="1">
      <c r="A110" s="417" t="s">
        <v>368</v>
      </c>
      <c r="B110" s="135" t="s">
        <v>627</v>
      </c>
      <c r="C110" s="294"/>
      <c r="D110" s="294"/>
      <c r="E110" s="294"/>
      <c r="F110" s="294"/>
    </row>
    <row r="111" spans="1:6" ht="12" customHeight="1">
      <c r="A111" s="417" t="s">
        <v>369</v>
      </c>
      <c r="B111" s="135" t="s">
        <v>628</v>
      </c>
      <c r="C111" s="294"/>
      <c r="D111" s="294"/>
      <c r="E111" s="294"/>
      <c r="F111" s="294"/>
    </row>
    <row r="112" spans="1:6" ht="12" customHeight="1">
      <c r="A112" s="417" t="s">
        <v>370</v>
      </c>
      <c r="B112" s="134" t="s">
        <v>27</v>
      </c>
      <c r="C112" s="294">
        <v>294719</v>
      </c>
      <c r="D112" s="294">
        <v>315834</v>
      </c>
      <c r="E112" s="294">
        <v>131680</v>
      </c>
      <c r="F112" s="294">
        <v>136730</v>
      </c>
    </row>
    <row r="113" spans="1:6" ht="12" customHeight="1">
      <c r="A113" s="417" t="s">
        <v>371</v>
      </c>
      <c r="B113" s="134" t="s">
        <v>32</v>
      </c>
      <c r="C113" s="973">
        <v>27657</v>
      </c>
      <c r="D113" s="973">
        <v>27657</v>
      </c>
      <c r="E113" s="973"/>
      <c r="F113" s="973"/>
    </row>
    <row r="114" spans="1:6" ht="12" customHeight="1">
      <c r="A114" s="417" t="s">
        <v>373</v>
      </c>
      <c r="B114" s="135" t="s">
        <v>631</v>
      </c>
      <c r="C114" s="294"/>
      <c r="D114" s="294"/>
      <c r="E114" s="294"/>
      <c r="F114" s="294"/>
    </row>
    <row r="115" spans="1:6" ht="12" customHeight="1">
      <c r="A115" s="426" t="s">
        <v>436</v>
      </c>
      <c r="B115" s="136" t="s">
        <v>121</v>
      </c>
      <c r="C115" s="294"/>
      <c r="D115" s="294">
        <v>2000</v>
      </c>
      <c r="E115" s="294">
        <v>2000</v>
      </c>
      <c r="F115" s="294">
        <v>934</v>
      </c>
    </row>
    <row r="116" spans="1:6" ht="12" customHeight="1">
      <c r="A116" s="417" t="s">
        <v>622</v>
      </c>
      <c r="B116" s="135" t="s">
        <v>78</v>
      </c>
      <c r="C116" s="973">
        <v>9717</v>
      </c>
      <c r="D116" s="973">
        <v>9717</v>
      </c>
      <c r="E116" s="973">
        <v>9717</v>
      </c>
      <c r="F116" s="973">
        <v>9717</v>
      </c>
    </row>
    <row r="117" spans="1:6" ht="12" customHeight="1" thickBot="1">
      <c r="A117" s="427" t="s">
        <v>623</v>
      </c>
      <c r="B117" s="790" t="s">
        <v>18</v>
      </c>
      <c r="C117" s="298">
        <v>3200</v>
      </c>
      <c r="D117" s="298">
        <v>3200</v>
      </c>
      <c r="E117" s="298">
        <v>3200</v>
      </c>
      <c r="F117" s="298">
        <v>3300</v>
      </c>
    </row>
    <row r="118" spans="1:6" ht="12" customHeight="1" thickBot="1">
      <c r="A118" s="32" t="s">
        <v>270</v>
      </c>
      <c r="B118" s="30" t="s">
        <v>635</v>
      </c>
      <c r="C118" s="290">
        <f>+C119+C121+C123</f>
        <v>310835</v>
      </c>
      <c r="D118" s="290">
        <f>+D119+D121+D123</f>
        <v>310950</v>
      </c>
      <c r="E118" s="290">
        <f>+E119+E121+E123</f>
        <v>370134</v>
      </c>
      <c r="F118" s="290">
        <f>+F119+F121+F123+H126</f>
        <v>376355</v>
      </c>
    </row>
    <row r="119" spans="1:6" ht="12" customHeight="1">
      <c r="A119" s="416" t="s">
        <v>359</v>
      </c>
      <c r="B119" s="8" t="s">
        <v>484</v>
      </c>
      <c r="C119" s="293">
        <v>78514</v>
      </c>
      <c r="D119" s="293">
        <v>113863</v>
      </c>
      <c r="E119" s="293">
        <v>149270</v>
      </c>
      <c r="F119" s="293">
        <v>155491</v>
      </c>
    </row>
    <row r="120" spans="1:6" ht="12" customHeight="1">
      <c r="A120" s="416" t="s">
        <v>360</v>
      </c>
      <c r="B120" s="12" t="s">
        <v>639</v>
      </c>
      <c r="C120" s="293"/>
      <c r="D120" s="293"/>
      <c r="E120" s="293"/>
      <c r="F120" s="293"/>
    </row>
    <row r="121" spans="1:6" ht="12" customHeight="1">
      <c r="A121" s="416" t="s">
        <v>361</v>
      </c>
      <c r="B121" s="12" t="s">
        <v>437</v>
      </c>
      <c r="C121" s="292">
        <v>181000</v>
      </c>
      <c r="D121" s="292">
        <v>145651</v>
      </c>
      <c r="E121" s="292">
        <v>142369</v>
      </c>
      <c r="F121" s="292">
        <v>142369</v>
      </c>
    </row>
    <row r="122" spans="1:6" ht="12" customHeight="1">
      <c r="A122" s="416" t="s">
        <v>362</v>
      </c>
      <c r="B122" s="12" t="s">
        <v>640</v>
      </c>
      <c r="C122" s="263"/>
      <c r="D122" s="263"/>
      <c r="E122" s="263"/>
      <c r="F122" s="263"/>
    </row>
    <row r="123" spans="1:6" ht="12" customHeight="1">
      <c r="A123" s="416" t="s">
        <v>363</v>
      </c>
      <c r="B123" s="974" t="s">
        <v>487</v>
      </c>
      <c r="C123" s="263">
        <f>SUM(C124:C131)</f>
        <v>51321</v>
      </c>
      <c r="D123" s="263">
        <f>SUM(D124:D131)</f>
        <v>51436</v>
      </c>
      <c r="E123" s="263">
        <f>SUM(E124:E131)</f>
        <v>78495</v>
      </c>
      <c r="F123" s="263">
        <f>F127+F129+F131</f>
        <v>78495</v>
      </c>
    </row>
    <row r="124" spans="1:6" ht="12" customHeight="1">
      <c r="A124" s="416" t="s">
        <v>372</v>
      </c>
      <c r="B124" s="975" t="s">
        <v>749</v>
      </c>
      <c r="C124" s="263"/>
      <c r="D124" s="263"/>
      <c r="E124" s="263"/>
      <c r="F124" s="263"/>
    </row>
    <row r="125" spans="1:6" ht="12" customHeight="1">
      <c r="A125" s="416" t="s">
        <v>374</v>
      </c>
      <c r="B125" s="394" t="s">
        <v>645</v>
      </c>
      <c r="C125" s="263"/>
      <c r="D125" s="263"/>
      <c r="E125" s="263"/>
      <c r="F125" s="263"/>
    </row>
    <row r="126" spans="1:6" ht="12" customHeight="1">
      <c r="A126" s="416" t="s">
        <v>438</v>
      </c>
      <c r="B126" s="976" t="s">
        <v>81</v>
      </c>
      <c r="C126" s="263">
        <v>483</v>
      </c>
      <c r="D126" s="263">
        <v>598</v>
      </c>
      <c r="E126" s="263"/>
      <c r="F126" s="263"/>
    </row>
    <row r="127" spans="1:6" ht="12" customHeight="1">
      <c r="A127" s="416" t="s">
        <v>439</v>
      </c>
      <c r="B127" s="976" t="s">
        <v>34</v>
      </c>
      <c r="C127" s="977">
        <v>49638</v>
      </c>
      <c r="D127" s="977">
        <v>49638</v>
      </c>
      <c r="E127" s="977">
        <v>77295</v>
      </c>
      <c r="F127" s="977">
        <v>77134</v>
      </c>
    </row>
    <row r="128" spans="1:6" ht="12" customHeight="1">
      <c r="A128" s="416" t="s">
        <v>440</v>
      </c>
      <c r="B128" s="135" t="s">
        <v>643</v>
      </c>
      <c r="C128" s="263"/>
      <c r="D128" s="263"/>
      <c r="E128" s="263"/>
      <c r="F128" s="263"/>
    </row>
    <row r="129" spans="1:6" ht="12" customHeight="1">
      <c r="A129" s="416" t="s">
        <v>636</v>
      </c>
      <c r="B129" s="135" t="s">
        <v>631</v>
      </c>
      <c r="C129" s="263"/>
      <c r="D129" s="263"/>
      <c r="E129" s="263"/>
      <c r="F129" s="263">
        <v>161</v>
      </c>
    </row>
    <row r="130" spans="1:6" ht="12" customHeight="1">
      <c r="A130" s="416" t="s">
        <v>637</v>
      </c>
      <c r="B130" s="135" t="s">
        <v>642</v>
      </c>
      <c r="C130" s="263"/>
      <c r="D130" s="263"/>
      <c r="E130" s="263"/>
      <c r="F130" s="263"/>
    </row>
    <row r="131" spans="1:6" s="97" customFormat="1" ht="12" customHeight="1" thickBot="1">
      <c r="A131" s="426" t="s">
        <v>638</v>
      </c>
      <c r="B131" s="135" t="s">
        <v>641</v>
      </c>
      <c r="C131" s="264">
        <v>1200</v>
      </c>
      <c r="D131" s="264">
        <v>1200</v>
      </c>
      <c r="E131" s="264">
        <v>1200</v>
      </c>
      <c r="F131" s="264">
        <v>1200</v>
      </c>
    </row>
    <row r="132" spans="1:6" ht="12" customHeight="1" thickBot="1">
      <c r="A132" s="32" t="s">
        <v>271</v>
      </c>
      <c r="B132" s="123" t="s">
        <v>646</v>
      </c>
      <c r="C132" s="290">
        <f>+C133+C134</f>
        <v>151032</v>
      </c>
      <c r="D132" s="290">
        <f>+D133+D134</f>
        <v>154766</v>
      </c>
      <c r="E132" s="290">
        <f>+E133+E134</f>
        <v>100661</v>
      </c>
      <c r="F132" s="290">
        <f>+F133+F134</f>
        <v>134292</v>
      </c>
    </row>
    <row r="133" spans="1:6" ht="12" customHeight="1">
      <c r="A133" s="416" t="s">
        <v>342</v>
      </c>
      <c r="B133" s="978" t="s">
        <v>39</v>
      </c>
      <c r="C133" s="979">
        <v>102156</v>
      </c>
      <c r="D133" s="979">
        <v>105890</v>
      </c>
      <c r="E133" s="979">
        <v>83910</v>
      </c>
      <c r="F133" s="979">
        <v>113247</v>
      </c>
    </row>
    <row r="134" spans="1:6" ht="12" customHeight="1" thickBot="1">
      <c r="A134" s="418" t="s">
        <v>343</v>
      </c>
      <c r="B134" s="12" t="s">
        <v>38</v>
      </c>
      <c r="C134" s="294">
        <v>48876</v>
      </c>
      <c r="D134" s="294">
        <v>48876</v>
      </c>
      <c r="E134" s="294">
        <v>16751</v>
      </c>
      <c r="F134" s="294">
        <v>21045</v>
      </c>
    </row>
    <row r="135" spans="1:6" ht="12" customHeight="1" thickBot="1">
      <c r="A135" s="32" t="s">
        <v>272</v>
      </c>
      <c r="B135" s="123" t="s">
        <v>647</v>
      </c>
      <c r="C135" s="290">
        <f>+C102+C118+C132</f>
        <v>986049</v>
      </c>
      <c r="D135" s="290">
        <f>+D102+D118+D132</f>
        <v>1030118</v>
      </c>
      <c r="E135" s="290">
        <f>+E102+E118+E132</f>
        <v>844226</v>
      </c>
      <c r="F135" s="290">
        <f>+F102+F118+F132</f>
        <v>903524</v>
      </c>
    </row>
    <row r="136" spans="1:6" ht="12" customHeight="1" thickBot="1">
      <c r="A136" s="32" t="s">
        <v>273</v>
      </c>
      <c r="B136" s="123" t="s">
        <v>648</v>
      </c>
      <c r="C136" s="290">
        <f>+C137+C138+C139</f>
        <v>0</v>
      </c>
      <c r="D136" s="290">
        <f>+D137+D138+D139</f>
        <v>0</v>
      </c>
      <c r="E136" s="290">
        <f>+E137+E138+E139</f>
        <v>0</v>
      </c>
      <c r="F136" s="290">
        <f>+F137+F138+F139</f>
        <v>0</v>
      </c>
    </row>
    <row r="137" spans="1:6" ht="12" customHeight="1">
      <c r="A137" s="416" t="s">
        <v>346</v>
      </c>
      <c r="B137" s="9" t="s">
        <v>649</v>
      </c>
      <c r="C137" s="263"/>
      <c r="D137" s="263"/>
      <c r="E137" s="263"/>
      <c r="F137" s="263"/>
    </row>
    <row r="138" spans="1:6" s="97" customFormat="1" ht="12" customHeight="1">
      <c r="A138" s="416" t="s">
        <v>347</v>
      </c>
      <c r="B138" s="9" t="s">
        <v>650</v>
      </c>
      <c r="C138" s="263"/>
      <c r="D138" s="263"/>
      <c r="E138" s="263"/>
      <c r="F138" s="263"/>
    </row>
    <row r="139" spans="1:12" ht="12" customHeight="1" thickBot="1">
      <c r="A139" s="426" t="s">
        <v>348</v>
      </c>
      <c r="B139" s="7" t="s">
        <v>651</v>
      </c>
      <c r="C139" s="263"/>
      <c r="D139" s="263"/>
      <c r="E139" s="263"/>
      <c r="F139" s="263"/>
      <c r="L139" s="246"/>
    </row>
    <row r="140" spans="1:6" ht="13.5" thickBot="1">
      <c r="A140" s="32" t="s">
        <v>274</v>
      </c>
      <c r="B140" s="123" t="s">
        <v>708</v>
      </c>
      <c r="C140" s="290">
        <f>+C141+C142+C143+C144</f>
        <v>0</v>
      </c>
      <c r="D140" s="290">
        <f>+D141+D142+D143+D144</f>
        <v>0</v>
      </c>
      <c r="E140" s="290">
        <f>+E141+E142+E143+E144</f>
        <v>0</v>
      </c>
      <c r="F140" s="290">
        <f>+F141+F142+F143+F144</f>
        <v>0</v>
      </c>
    </row>
    <row r="141" spans="1:6" ht="12" customHeight="1">
      <c r="A141" s="416" t="s">
        <v>349</v>
      </c>
      <c r="B141" s="9" t="s">
        <v>652</v>
      </c>
      <c r="C141" s="263"/>
      <c r="D141" s="263"/>
      <c r="E141" s="263"/>
      <c r="F141" s="263"/>
    </row>
    <row r="142" spans="1:6" s="97" customFormat="1" ht="12" customHeight="1">
      <c r="A142" s="416" t="s">
        <v>350</v>
      </c>
      <c r="B142" s="9" t="s">
        <v>653</v>
      </c>
      <c r="C142" s="263"/>
      <c r="D142" s="263"/>
      <c r="E142" s="263"/>
      <c r="F142" s="263"/>
    </row>
    <row r="143" spans="1:6" s="97" customFormat="1" ht="12" customHeight="1">
      <c r="A143" s="416" t="s">
        <v>556</v>
      </c>
      <c r="B143" s="9" t="s">
        <v>654</v>
      </c>
      <c r="C143" s="263"/>
      <c r="D143" s="263"/>
      <c r="E143" s="263"/>
      <c r="F143" s="263"/>
    </row>
    <row r="144" spans="1:6" s="97" customFormat="1" ht="12" customHeight="1" thickBot="1">
      <c r="A144" s="426" t="s">
        <v>557</v>
      </c>
      <c r="B144" s="7" t="s">
        <v>655</v>
      </c>
      <c r="C144" s="263"/>
      <c r="D144" s="263"/>
      <c r="E144" s="263"/>
      <c r="F144" s="263"/>
    </row>
    <row r="145" spans="1:6" s="97" customFormat="1" ht="12" customHeight="1" thickBot="1">
      <c r="A145" s="32" t="s">
        <v>275</v>
      </c>
      <c r="B145" s="123" t="s">
        <v>656</v>
      </c>
      <c r="C145" s="296">
        <f>+C146+C147+C148+C149</f>
        <v>0</v>
      </c>
      <c r="D145" s="296">
        <f>+D146+D147+D148+D149</f>
        <v>11921</v>
      </c>
      <c r="E145" s="296">
        <f>+E146+E147+E148+E149</f>
        <v>202100</v>
      </c>
      <c r="F145" s="296">
        <f>+F146+F147+F148+F149</f>
        <v>223040</v>
      </c>
    </row>
    <row r="146" spans="1:6" s="97" customFormat="1" ht="12" customHeight="1">
      <c r="A146" s="416" t="s">
        <v>351</v>
      </c>
      <c r="B146" s="9" t="s">
        <v>657</v>
      </c>
      <c r="C146" s="263"/>
      <c r="D146" s="263"/>
      <c r="E146" s="263"/>
      <c r="F146" s="263"/>
    </row>
    <row r="147" spans="1:6" s="97" customFormat="1" ht="12" customHeight="1">
      <c r="A147" s="416" t="s">
        <v>352</v>
      </c>
      <c r="B147" s="9" t="s">
        <v>667</v>
      </c>
      <c r="C147" s="263"/>
      <c r="D147" s="263">
        <v>11921</v>
      </c>
      <c r="E147" s="263">
        <v>11921</v>
      </c>
      <c r="F147" s="263">
        <v>25933</v>
      </c>
    </row>
    <row r="148" spans="1:6" ht="12.75" customHeight="1">
      <c r="A148" s="416" t="s">
        <v>568</v>
      </c>
      <c r="B148" s="9" t="s">
        <v>154</v>
      </c>
      <c r="C148" s="263"/>
      <c r="D148" s="263"/>
      <c r="E148" s="263">
        <v>190179</v>
      </c>
      <c r="F148" s="263">
        <v>197107</v>
      </c>
    </row>
    <row r="149" spans="1:6" ht="12" customHeight="1" thickBot="1">
      <c r="A149" s="426" t="s">
        <v>569</v>
      </c>
      <c r="B149" s="7" t="s">
        <v>155</v>
      </c>
      <c r="C149" s="263"/>
      <c r="D149" s="263"/>
      <c r="E149" s="263"/>
      <c r="F149" s="263"/>
    </row>
    <row r="150" spans="1:6" ht="15" customHeight="1" thickBot="1">
      <c r="A150" s="32" t="s">
        <v>276</v>
      </c>
      <c r="B150" s="123" t="s">
        <v>660</v>
      </c>
      <c r="C150" s="299">
        <f>+C151+C152+C153+C154</f>
        <v>0</v>
      </c>
      <c r="D150" s="299">
        <f>+D151+D152+D153+D154</f>
        <v>0</v>
      </c>
      <c r="E150" s="299">
        <f>+E151+E152+E153+E154</f>
        <v>0</v>
      </c>
      <c r="F150" s="299">
        <f>+F151+F152+F153+F154</f>
        <v>0</v>
      </c>
    </row>
    <row r="151" spans="1:6" ht="12.75">
      <c r="A151" s="416" t="s">
        <v>431</v>
      </c>
      <c r="B151" s="9" t="s">
        <v>661</v>
      </c>
      <c r="C151" s="263"/>
      <c r="D151" s="263"/>
      <c r="E151" s="263"/>
      <c r="F151" s="263"/>
    </row>
    <row r="152" spans="1:6" ht="15" customHeight="1">
      <c r="A152" s="416" t="s">
        <v>432</v>
      </c>
      <c r="B152" s="9" t="s">
        <v>662</v>
      </c>
      <c r="C152" s="263"/>
      <c r="D152" s="263"/>
      <c r="E152" s="263"/>
      <c r="F152" s="263"/>
    </row>
    <row r="153" spans="1:6" ht="14.25" customHeight="1">
      <c r="A153" s="416" t="s">
        <v>486</v>
      </c>
      <c r="B153" s="9" t="s">
        <v>663</v>
      </c>
      <c r="C153" s="263"/>
      <c r="D153" s="263"/>
      <c r="E153" s="263"/>
      <c r="F153" s="263"/>
    </row>
    <row r="154" spans="1:6" ht="13.5" thickBot="1">
      <c r="A154" s="416" t="s">
        <v>571</v>
      </c>
      <c r="B154" s="9" t="s">
        <v>664</v>
      </c>
      <c r="C154" s="263"/>
      <c r="D154" s="263"/>
      <c r="E154" s="263"/>
      <c r="F154" s="263"/>
    </row>
    <row r="155" spans="1:6" ht="13.5" thickBot="1">
      <c r="A155" s="32" t="s">
        <v>277</v>
      </c>
      <c r="B155" s="123" t="s">
        <v>665</v>
      </c>
      <c r="C155" s="410">
        <f>+C136+C140+C145+C150</f>
        <v>0</v>
      </c>
      <c r="D155" s="410">
        <f>+D136+D140+D145+D150</f>
        <v>11921</v>
      </c>
      <c r="E155" s="410">
        <f>+E136+E140+E145+E150</f>
        <v>202100</v>
      </c>
      <c r="F155" s="410">
        <f>+F136+F140+F145+F150</f>
        <v>223040</v>
      </c>
    </row>
    <row r="156" spans="1:6" ht="13.5" thickBot="1">
      <c r="A156" s="428" t="s">
        <v>278</v>
      </c>
      <c r="B156" s="373" t="s">
        <v>666</v>
      </c>
      <c r="C156" s="410">
        <f>+C135+C155</f>
        <v>986049</v>
      </c>
      <c r="D156" s="410">
        <f>+D135+D155</f>
        <v>1042039</v>
      </c>
      <c r="E156" s="410">
        <f>+E135+E155</f>
        <v>1046326</v>
      </c>
      <c r="F156" s="410">
        <f>F135+F155</f>
        <v>1126564</v>
      </c>
    </row>
    <row r="157" spans="1:6" ht="13.5" thickBot="1">
      <c r="A157" s="980"/>
      <c r="B157" s="981"/>
      <c r="C157" s="982"/>
      <c r="D157" s="982"/>
      <c r="E157" s="982"/>
      <c r="F157" s="982"/>
    </row>
    <row r="158" spans="1:6" ht="13.5" thickBot="1">
      <c r="A158" s="243" t="s">
        <v>457</v>
      </c>
      <c r="B158" s="244"/>
      <c r="C158" s="120">
        <v>17</v>
      </c>
      <c r="D158" s="120">
        <v>17</v>
      </c>
      <c r="E158" s="120">
        <v>17</v>
      </c>
      <c r="F158" s="120">
        <v>17</v>
      </c>
    </row>
    <row r="159" spans="1:6" ht="13.5" thickBot="1">
      <c r="A159" s="243" t="s">
        <v>458</v>
      </c>
      <c r="B159" s="244"/>
      <c r="C159" s="120">
        <v>15</v>
      </c>
      <c r="D159" s="120">
        <v>15</v>
      </c>
      <c r="E159" s="120">
        <v>15</v>
      </c>
      <c r="F159" s="120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6" r:id="rId1"/>
  <headerFooter alignWithMargins="0">
    <oddFooter>&amp;L*Módosította a 2/ (II.23.) önkormányzati rendelet 9. melléklete</oddFooter>
  </headerFooter>
  <rowBreaks count="1" manualBreakCount="1">
    <brk id="9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9"/>
  <sheetViews>
    <sheetView view="pageBreakPreview" zoomScale="85" zoomScaleSheetLayoutView="85" zoomScalePageLayoutView="0" workbookViewId="0" topLeftCell="A145">
      <selection activeCell="E5" sqref="E5"/>
    </sheetView>
  </sheetViews>
  <sheetFormatPr defaultColWidth="9.00390625" defaultRowHeight="12.75"/>
  <cols>
    <col min="1" max="1" width="14.375" style="381" customWidth="1"/>
    <col min="2" max="2" width="72.00390625" style="382" customWidth="1"/>
    <col min="3" max="3" width="15.875" style="382" customWidth="1"/>
    <col min="4" max="4" width="13.00390625" style="383" customWidth="1"/>
    <col min="5" max="5" width="13.625" style="3" customWidth="1"/>
    <col min="6" max="6" width="12.875" style="3" customWidth="1"/>
    <col min="7" max="16384" width="9.375" style="3" customWidth="1"/>
  </cols>
  <sheetData>
    <row r="1" spans="1:7" s="2" customFormat="1" ht="16.5" customHeight="1">
      <c r="A1" s="221"/>
      <c r="B1" s="223"/>
      <c r="C1" s="223"/>
      <c r="D1" s="245"/>
      <c r="E1" s="245"/>
      <c r="F1" s="245" t="s">
        <v>156</v>
      </c>
      <c r="G1" s="2" t="s">
        <v>58</v>
      </c>
    </row>
    <row r="2" spans="1:6" s="93" customFormat="1" ht="21" customHeight="1" thickBot="1">
      <c r="A2" s="221"/>
      <c r="B2" s="223"/>
      <c r="C2" s="223"/>
      <c r="D2" s="245"/>
      <c r="E2" s="245"/>
      <c r="F2" s="245"/>
    </row>
    <row r="3" spans="1:6" s="93" customFormat="1" ht="27.75" customHeight="1">
      <c r="A3" s="388" t="s">
        <v>315</v>
      </c>
      <c r="B3" s="351" t="s">
        <v>480</v>
      </c>
      <c r="C3" s="353"/>
      <c r="D3" s="353"/>
      <c r="E3" s="353"/>
      <c r="F3" s="353" t="s">
        <v>302</v>
      </c>
    </row>
    <row r="4" spans="1:6" s="94" customFormat="1" ht="15.75" customHeight="1" thickBot="1">
      <c r="A4" s="878" t="s">
        <v>454</v>
      </c>
      <c r="B4" s="352" t="s">
        <v>750</v>
      </c>
      <c r="C4" s="354"/>
      <c r="D4" s="354"/>
      <c r="E4" s="354"/>
      <c r="F4" s="354">
        <v>2</v>
      </c>
    </row>
    <row r="5" spans="1:6" ht="14.25" thickBot="1">
      <c r="A5" s="224"/>
      <c r="B5" s="224"/>
      <c r="C5" s="225"/>
      <c r="D5" s="225"/>
      <c r="E5" s="225"/>
      <c r="F5" s="225" t="s">
        <v>303</v>
      </c>
    </row>
    <row r="6" spans="1:6" s="58" customFormat="1" ht="18.75" customHeight="1" thickBot="1">
      <c r="A6" s="389" t="s">
        <v>456</v>
      </c>
      <c r="B6" s="226" t="s">
        <v>304</v>
      </c>
      <c r="C6" s="355" t="s">
        <v>149</v>
      </c>
      <c r="D6" s="355" t="s">
        <v>150</v>
      </c>
      <c r="E6" s="355" t="s">
        <v>151</v>
      </c>
      <c r="F6" s="355" t="s">
        <v>152</v>
      </c>
    </row>
    <row r="7" spans="1:6" s="58" customFormat="1" ht="15.75" customHeight="1" thickBot="1">
      <c r="A7" s="194">
        <v>1</v>
      </c>
      <c r="B7" s="195">
        <v>2</v>
      </c>
      <c r="C7" s="196">
        <v>3</v>
      </c>
      <c r="D7" s="196">
        <v>4</v>
      </c>
      <c r="E7" s="196">
        <v>5</v>
      </c>
      <c r="F7" s="196">
        <v>6</v>
      </c>
    </row>
    <row r="8" spans="1:6" s="58" customFormat="1" ht="12" customHeight="1" thickBot="1">
      <c r="A8" s="228"/>
      <c r="B8" s="229" t="s">
        <v>306</v>
      </c>
      <c r="C8" s="356"/>
      <c r="D8" s="356"/>
      <c r="E8" s="356"/>
      <c r="F8" s="356"/>
    </row>
    <row r="9" spans="1:6" s="95" customFormat="1" ht="12" customHeight="1" thickBot="1">
      <c r="A9" s="32" t="s">
        <v>269</v>
      </c>
      <c r="B9" s="21" t="s">
        <v>512</v>
      </c>
      <c r="C9" s="290">
        <f>+C10+C11+C12+C13+C14+C15</f>
        <v>247740</v>
      </c>
      <c r="D9" s="290">
        <f>+D10+D11+D12+D13+D14+D15+D16+D17+D18+D19</f>
        <v>265753</v>
      </c>
      <c r="E9" s="290">
        <f>+E10+E11+E12+E13+E14+E15+E16+E17+E18+E19</f>
        <v>268081</v>
      </c>
      <c r="F9" s="290">
        <f>+F10+F11+F12+F13+F14+F15+F16+F17+F18+F19</f>
        <v>278002</v>
      </c>
    </row>
    <row r="10" spans="1:6" s="96" customFormat="1" ht="12" customHeight="1">
      <c r="A10" s="416" t="s">
        <v>353</v>
      </c>
      <c r="B10" s="398" t="s">
        <v>513</v>
      </c>
      <c r="C10" s="293">
        <v>33503</v>
      </c>
      <c r="D10" s="293">
        <v>35674</v>
      </c>
      <c r="E10" s="293">
        <v>35674</v>
      </c>
      <c r="F10" s="293">
        <f>'[1]9. sz. mell'!F10-'[1]12. sz. mell  '!F10</f>
        <v>35759</v>
      </c>
    </row>
    <row r="11" spans="1:6" s="96" customFormat="1" ht="12" customHeight="1">
      <c r="A11" s="417" t="s">
        <v>354</v>
      </c>
      <c r="B11" s="399" t="s">
        <v>514</v>
      </c>
      <c r="C11" s="292">
        <v>97314</v>
      </c>
      <c r="D11" s="292">
        <v>98824</v>
      </c>
      <c r="E11" s="292">
        <v>99643</v>
      </c>
      <c r="F11" s="293">
        <f>'[1]9. sz. mell'!F11</f>
        <v>102315</v>
      </c>
    </row>
    <row r="12" spans="1:6" s="96" customFormat="1" ht="12" customHeight="1">
      <c r="A12" s="417" t="s">
        <v>355</v>
      </c>
      <c r="B12" s="399" t="s">
        <v>515</v>
      </c>
      <c r="C12" s="292">
        <v>110624</v>
      </c>
      <c r="D12" s="292">
        <v>110208</v>
      </c>
      <c r="E12" s="292">
        <v>110208</v>
      </c>
      <c r="F12" s="293">
        <f>'[1]9. sz. mell'!F12</f>
        <v>124836</v>
      </c>
    </row>
    <row r="13" spans="1:6" s="96" customFormat="1" ht="12" customHeight="1">
      <c r="A13" s="417" t="s">
        <v>356</v>
      </c>
      <c r="B13" s="399" t="s">
        <v>516</v>
      </c>
      <c r="C13" s="292">
        <v>6299</v>
      </c>
      <c r="D13" s="292">
        <v>6299</v>
      </c>
      <c r="E13" s="292">
        <v>6299</v>
      </c>
      <c r="F13" s="293">
        <f>'[1]9. sz. mell'!F13</f>
        <v>6547</v>
      </c>
    </row>
    <row r="14" spans="1:6" s="95" customFormat="1" ht="12" customHeight="1">
      <c r="A14" s="417" t="s">
        <v>401</v>
      </c>
      <c r="B14" s="399" t="s">
        <v>517</v>
      </c>
      <c r="C14" s="966"/>
      <c r="D14" s="292"/>
      <c r="E14" s="292"/>
      <c r="F14" s="293">
        <f>'[1]9. sz. mell'!F14</f>
        <v>8352</v>
      </c>
    </row>
    <row r="15" spans="1:6" s="95" customFormat="1" ht="12" customHeight="1">
      <c r="A15" s="418" t="s">
        <v>357</v>
      </c>
      <c r="B15" s="400" t="s">
        <v>518</v>
      </c>
      <c r="C15" s="983"/>
      <c r="D15" s="292"/>
      <c r="E15" s="292"/>
      <c r="F15" s="293">
        <f>'[1]9. sz. mell'!F15</f>
        <v>193</v>
      </c>
    </row>
    <row r="16" spans="1:6" s="95" customFormat="1" ht="12" customHeight="1">
      <c r="A16" s="418" t="s">
        <v>358</v>
      </c>
      <c r="B16" s="399" t="s">
        <v>83</v>
      </c>
      <c r="C16" s="292"/>
      <c r="D16" s="292">
        <v>1937</v>
      </c>
      <c r="E16" s="292">
        <v>1957</v>
      </c>
      <c r="F16" s="293">
        <f>'[1]9. sz. mell'!F16</f>
        <v>0</v>
      </c>
    </row>
    <row r="17" spans="1:6" s="95" customFormat="1" ht="12" customHeight="1">
      <c r="A17" s="418" t="s">
        <v>368</v>
      </c>
      <c r="B17" s="399" t="s">
        <v>84</v>
      </c>
      <c r="C17" s="292"/>
      <c r="D17" s="292">
        <v>5288</v>
      </c>
      <c r="E17" s="292">
        <v>6777</v>
      </c>
      <c r="F17" s="293">
        <f>'[1]9. sz. mell'!F17</f>
        <v>0</v>
      </c>
    </row>
    <row r="18" spans="1:6" s="95" customFormat="1" ht="12" customHeight="1">
      <c r="A18" s="418" t="s">
        <v>369</v>
      </c>
      <c r="B18" s="399" t="s">
        <v>85</v>
      </c>
      <c r="C18" s="292"/>
      <c r="D18" s="292">
        <v>7275</v>
      </c>
      <c r="E18" s="292">
        <v>7275</v>
      </c>
      <c r="F18" s="293">
        <f>'[1]9. sz. mell'!F18</f>
        <v>0</v>
      </c>
    </row>
    <row r="19" spans="1:6" s="95" customFormat="1" ht="12" customHeight="1" thickBot="1">
      <c r="A19" s="418" t="s">
        <v>370</v>
      </c>
      <c r="B19" s="644" t="s">
        <v>86</v>
      </c>
      <c r="C19" s="292"/>
      <c r="D19" s="292">
        <v>248</v>
      </c>
      <c r="E19" s="292">
        <v>248</v>
      </c>
      <c r="F19" s="293">
        <f>'[1]9. sz. mell'!F19</f>
        <v>0</v>
      </c>
    </row>
    <row r="20" spans="1:6" s="95" customFormat="1" ht="12" customHeight="1" thickBot="1">
      <c r="A20" s="32" t="s">
        <v>270</v>
      </c>
      <c r="B20" s="285" t="s">
        <v>519</v>
      </c>
      <c r="C20" s="290">
        <f>+C21+C22+C23+C24+C25</f>
        <v>16465</v>
      </c>
      <c r="D20" s="290">
        <f>+D21+D22+D23+D24+D25+D27+D28</f>
        <v>78937</v>
      </c>
      <c r="E20" s="290">
        <f>+E21+E22+E23+E24+E25+E27+E28</f>
        <v>24155</v>
      </c>
      <c r="F20" s="290">
        <f>+F21+F22+F23+F24+F25+F27+F28</f>
        <v>28033</v>
      </c>
    </row>
    <row r="21" spans="1:6" s="95" customFormat="1" ht="12" customHeight="1">
      <c r="A21" s="416" t="s">
        <v>359</v>
      </c>
      <c r="B21" s="398" t="s">
        <v>520</v>
      </c>
      <c r="C21" s="293"/>
      <c r="D21" s="293"/>
      <c r="E21" s="293"/>
      <c r="F21" s="293">
        <f>'[1]9. sz. mell'!F21</f>
        <v>0</v>
      </c>
    </row>
    <row r="22" spans="1:6" s="95" customFormat="1" ht="12" customHeight="1">
      <c r="A22" s="417" t="s">
        <v>360</v>
      </c>
      <c r="B22" s="399" t="s">
        <v>82</v>
      </c>
      <c r="C22" s="292"/>
      <c r="D22" s="292">
        <v>8851</v>
      </c>
      <c r="E22" s="292">
        <v>10514</v>
      </c>
      <c r="F22" s="293">
        <f>'[1]9. sz. mell'!F22</f>
        <v>13651</v>
      </c>
    </row>
    <row r="23" spans="1:6" s="95" customFormat="1" ht="12" customHeight="1">
      <c r="A23" s="417" t="s">
        <v>361</v>
      </c>
      <c r="B23" s="399" t="s">
        <v>29</v>
      </c>
      <c r="C23" s="292">
        <v>4148</v>
      </c>
      <c r="D23" s="292">
        <v>4148</v>
      </c>
      <c r="E23" s="292"/>
      <c r="F23" s="293">
        <f>'[1]9. sz. mell'!F23</f>
        <v>0</v>
      </c>
    </row>
    <row r="24" spans="1:6" s="95" customFormat="1" ht="12" customHeight="1">
      <c r="A24" s="417" t="s">
        <v>362</v>
      </c>
      <c r="B24" s="399" t="s">
        <v>861</v>
      </c>
      <c r="C24" s="292">
        <v>8400</v>
      </c>
      <c r="D24" s="292">
        <v>8400</v>
      </c>
      <c r="E24" s="292">
        <v>8400</v>
      </c>
      <c r="F24" s="293">
        <f>'[1]9. sz. mell'!F24</f>
        <v>9141</v>
      </c>
    </row>
    <row r="25" spans="1:6" s="96" customFormat="1" ht="12" customHeight="1">
      <c r="A25" s="417" t="s">
        <v>363</v>
      </c>
      <c r="B25" s="830" t="s">
        <v>4</v>
      </c>
      <c r="C25" s="292">
        <v>3917</v>
      </c>
      <c r="D25" s="292">
        <v>3917</v>
      </c>
      <c r="E25" s="292">
        <v>3917</v>
      </c>
      <c r="F25" s="293">
        <f>'[1]9. sz. mell'!F25</f>
        <v>3917</v>
      </c>
    </row>
    <row r="26" spans="1:6" s="96" customFormat="1" ht="12" customHeight="1">
      <c r="A26" s="417" t="s">
        <v>97</v>
      </c>
      <c r="B26" s="399" t="s">
        <v>523</v>
      </c>
      <c r="C26" s="292">
        <v>3917</v>
      </c>
      <c r="D26" s="917">
        <v>3917</v>
      </c>
      <c r="E26" s="917">
        <v>3917</v>
      </c>
      <c r="F26" s="293">
        <f>'[1]9. sz. mell'!F26</f>
        <v>3917</v>
      </c>
    </row>
    <row r="27" spans="1:6" s="96" customFormat="1" ht="12" customHeight="1">
      <c r="A27" s="417" t="s">
        <v>372</v>
      </c>
      <c r="B27" s="399" t="s">
        <v>115</v>
      </c>
      <c r="C27" s="292"/>
      <c r="D27" s="917">
        <v>1194</v>
      </c>
      <c r="E27" s="917">
        <v>1324</v>
      </c>
      <c r="F27" s="293">
        <f>'[1]9. sz. mell'!F27</f>
        <v>1324</v>
      </c>
    </row>
    <row r="28" spans="1:6" s="95" customFormat="1" ht="12" customHeight="1">
      <c r="A28" s="417" t="s">
        <v>374</v>
      </c>
      <c r="B28" s="399" t="s">
        <v>53</v>
      </c>
      <c r="C28" s="292"/>
      <c r="D28" s="917">
        <v>52427</v>
      </c>
      <c r="E28" s="917"/>
      <c r="F28" s="293">
        <f>'[1]9. sz. mell'!F28</f>
        <v>0</v>
      </c>
    </row>
    <row r="29" spans="1:6" s="96" customFormat="1" ht="12" customHeight="1" thickBot="1">
      <c r="A29" s="426" t="s">
        <v>100</v>
      </c>
      <c r="B29" s="644" t="s">
        <v>153</v>
      </c>
      <c r="C29" s="916"/>
      <c r="D29" s="916">
        <v>52427</v>
      </c>
      <c r="E29" s="916"/>
      <c r="F29" s="293">
        <f>'[1]9. sz. mell'!F29</f>
        <v>0</v>
      </c>
    </row>
    <row r="30" spans="1:6" s="96" customFormat="1" ht="12" customHeight="1" thickBot="1">
      <c r="A30" s="32" t="s">
        <v>271</v>
      </c>
      <c r="B30" s="21" t="s">
        <v>524</v>
      </c>
      <c r="C30" s="290">
        <f>+C31+C32+C33+C34+C35</f>
        <v>99485</v>
      </c>
      <c r="D30" s="290">
        <f>+D31+D32+D33+D34+D35+D37</f>
        <v>207640</v>
      </c>
      <c r="E30" s="290">
        <f>+E31+E32+E33+E34+E35+E37</f>
        <v>264215</v>
      </c>
      <c r="F30" s="290">
        <f>+F31+F32+F33+F34+F35+F37</f>
        <v>260086</v>
      </c>
    </row>
    <row r="31" spans="1:6" s="96" customFormat="1" ht="12" customHeight="1">
      <c r="A31" s="416" t="s">
        <v>342</v>
      </c>
      <c r="B31" s="398" t="s">
        <v>525</v>
      </c>
      <c r="C31" s="293"/>
      <c r="D31" s="293"/>
      <c r="E31" s="293"/>
      <c r="F31" s="293">
        <f>'[1]9. sz. mell'!F31</f>
        <v>0</v>
      </c>
    </row>
    <row r="32" spans="1:6" s="96" customFormat="1" ht="12" customHeight="1">
      <c r="A32" s="417" t="s">
        <v>343</v>
      </c>
      <c r="B32" s="399" t="s">
        <v>526</v>
      </c>
      <c r="C32" s="292"/>
      <c r="D32" s="292"/>
      <c r="E32" s="292"/>
      <c r="F32" s="293">
        <f>'[1]9. sz. mell'!F32</f>
        <v>0</v>
      </c>
    </row>
    <row r="33" spans="1:6" s="96" customFormat="1" ht="12" customHeight="1">
      <c r="A33" s="417" t="s">
        <v>344</v>
      </c>
      <c r="B33" s="399" t="s">
        <v>745</v>
      </c>
      <c r="C33" s="292"/>
      <c r="D33" s="292"/>
      <c r="E33" s="292"/>
      <c r="F33" s="293">
        <f>'[1]9. sz. mell'!F33</f>
        <v>0</v>
      </c>
    </row>
    <row r="34" spans="1:6" s="96" customFormat="1" ht="12" customHeight="1">
      <c r="A34" s="417" t="s">
        <v>345</v>
      </c>
      <c r="B34" s="830" t="s">
        <v>37</v>
      </c>
      <c r="C34" s="292">
        <v>7446</v>
      </c>
      <c r="D34" s="292">
        <v>7446</v>
      </c>
      <c r="E34" s="292">
        <v>11594</v>
      </c>
      <c r="F34" s="293">
        <f>'[1]9. sz. mell'!F34</f>
        <v>7465</v>
      </c>
    </row>
    <row r="35" spans="1:6" s="96" customFormat="1" ht="12" customHeight="1">
      <c r="A35" s="417" t="s">
        <v>421</v>
      </c>
      <c r="B35" s="830" t="s">
        <v>3</v>
      </c>
      <c r="C35" s="292">
        <v>92039</v>
      </c>
      <c r="D35" s="292">
        <v>92039</v>
      </c>
      <c r="E35" s="292">
        <v>92039</v>
      </c>
      <c r="F35" s="293">
        <f>'[1]9. sz. mell'!F35</f>
        <v>92039</v>
      </c>
    </row>
    <row r="36" spans="1:6" s="96" customFormat="1" ht="12" customHeight="1">
      <c r="A36" s="417" t="s">
        <v>102</v>
      </c>
      <c r="B36" s="399" t="s">
        <v>528</v>
      </c>
      <c r="C36" s="292">
        <v>92039</v>
      </c>
      <c r="D36" s="917">
        <v>92039</v>
      </c>
      <c r="E36" s="917">
        <v>92039</v>
      </c>
      <c r="F36" s="293">
        <f>'[1]9. sz. mell'!F36</f>
        <v>92039</v>
      </c>
    </row>
    <row r="37" spans="1:6" s="96" customFormat="1" ht="12" customHeight="1">
      <c r="A37" s="417" t="s">
        <v>422</v>
      </c>
      <c r="B37" s="399" t="s">
        <v>157</v>
      </c>
      <c r="C37" s="292"/>
      <c r="D37" s="917">
        <v>108155</v>
      </c>
      <c r="E37" s="917">
        <v>160582</v>
      </c>
      <c r="F37" s="293">
        <f>'[1]9. sz. mell'!F37</f>
        <v>160582</v>
      </c>
    </row>
    <row r="38" spans="1:6" s="96" customFormat="1" ht="12" customHeight="1" thickBot="1">
      <c r="A38" s="426" t="s">
        <v>104</v>
      </c>
      <c r="B38" s="644" t="s">
        <v>105</v>
      </c>
      <c r="C38" s="916"/>
      <c r="D38" s="916">
        <v>108155</v>
      </c>
      <c r="E38" s="916">
        <v>160582</v>
      </c>
      <c r="F38" s="293">
        <f>'[1]9. sz. mell'!F38</f>
        <v>160582</v>
      </c>
    </row>
    <row r="39" spans="1:6" s="96" customFormat="1" ht="12" customHeight="1" thickBot="1">
      <c r="A39" s="32" t="s">
        <v>423</v>
      </c>
      <c r="B39" s="21" t="s">
        <v>529</v>
      </c>
      <c r="C39" s="296">
        <f>+C40+C43+C44+C46+C45</f>
        <v>114350</v>
      </c>
      <c r="D39" s="296">
        <f>+D40+D43+D44+D46+D45</f>
        <v>114350</v>
      </c>
      <c r="E39" s="296">
        <f>+E40+E43+E44+E46+E45</f>
        <v>114350</v>
      </c>
      <c r="F39" s="296">
        <f>+F40+F43+F44+F46+F45</f>
        <v>148683</v>
      </c>
    </row>
    <row r="40" spans="1:6" s="96" customFormat="1" ht="12" customHeight="1">
      <c r="A40" s="416" t="s">
        <v>530</v>
      </c>
      <c r="B40" s="398" t="s">
        <v>536</v>
      </c>
      <c r="C40" s="393">
        <f>+C41+C42</f>
        <v>95800</v>
      </c>
      <c r="D40" s="393">
        <f>+D41+D42</f>
        <v>95800</v>
      </c>
      <c r="E40" s="393">
        <f>+E41+E42</f>
        <v>95800</v>
      </c>
      <c r="F40" s="393">
        <f>'[1]9. sz. mell'!F40</f>
        <v>123050</v>
      </c>
    </row>
    <row r="41" spans="1:6" s="96" customFormat="1" ht="12" customHeight="1">
      <c r="A41" s="417" t="s">
        <v>531</v>
      </c>
      <c r="B41" s="752" t="s">
        <v>862</v>
      </c>
      <c r="C41" s="292">
        <v>5800</v>
      </c>
      <c r="D41" s="292">
        <v>5800</v>
      </c>
      <c r="E41" s="292">
        <v>5800</v>
      </c>
      <c r="F41" s="393">
        <f>'[1]9. sz. mell'!F41</f>
        <v>6351</v>
      </c>
    </row>
    <row r="42" spans="1:6" s="96" customFormat="1" ht="12" customHeight="1">
      <c r="A42" s="417" t="s">
        <v>532</v>
      </c>
      <c r="B42" s="752" t="s">
        <v>2</v>
      </c>
      <c r="C42" s="292">
        <v>90000</v>
      </c>
      <c r="D42" s="292">
        <v>90000</v>
      </c>
      <c r="E42" s="292">
        <v>90000</v>
      </c>
      <c r="F42" s="393">
        <f>'[1]9. sz. mell'!F42</f>
        <v>116699</v>
      </c>
    </row>
    <row r="43" spans="1:6" s="96" customFormat="1" ht="12" customHeight="1">
      <c r="A43" s="417" t="s">
        <v>533</v>
      </c>
      <c r="B43" s="399" t="s">
        <v>539</v>
      </c>
      <c r="C43" s="292">
        <v>16000</v>
      </c>
      <c r="D43" s="292">
        <v>16000</v>
      </c>
      <c r="E43" s="292">
        <v>16000</v>
      </c>
      <c r="F43" s="393">
        <f>'[1]9. sz. mell'!F43</f>
        <v>21985</v>
      </c>
    </row>
    <row r="44" spans="1:6" s="96" customFormat="1" ht="12" customHeight="1">
      <c r="A44" s="417" t="s">
        <v>534</v>
      </c>
      <c r="B44" s="399" t="s">
        <v>863</v>
      </c>
      <c r="C44" s="292">
        <v>250</v>
      </c>
      <c r="D44" s="292">
        <v>250</v>
      </c>
      <c r="E44" s="292">
        <v>250</v>
      </c>
      <c r="F44" s="393">
        <f>'[1]9. sz. mell'!F44</f>
        <v>330</v>
      </c>
    </row>
    <row r="45" spans="1:6" s="96" customFormat="1" ht="12" customHeight="1">
      <c r="A45" s="417" t="s">
        <v>535</v>
      </c>
      <c r="B45" s="400" t="s">
        <v>1</v>
      </c>
      <c r="C45" s="294">
        <v>1300</v>
      </c>
      <c r="D45" s="294">
        <v>1300</v>
      </c>
      <c r="E45" s="294">
        <v>1300</v>
      </c>
      <c r="F45" s="393">
        <f>'[1]9. sz. mell'!F45</f>
        <v>1185</v>
      </c>
    </row>
    <row r="46" spans="1:6" s="96" customFormat="1" ht="12" customHeight="1" thickBot="1">
      <c r="A46" s="417" t="s">
        <v>864</v>
      </c>
      <c r="B46" s="400" t="s">
        <v>0</v>
      </c>
      <c r="C46" s="294">
        <v>1000</v>
      </c>
      <c r="D46" s="294">
        <v>1000</v>
      </c>
      <c r="E46" s="294">
        <v>1000</v>
      </c>
      <c r="F46" s="393">
        <f>'[1]9. sz. mell'!F46</f>
        <v>2133</v>
      </c>
    </row>
    <row r="47" spans="1:6" s="96" customFormat="1" ht="12" customHeight="1" thickBot="1">
      <c r="A47" s="32" t="s">
        <v>273</v>
      </c>
      <c r="B47" s="21" t="s">
        <v>542</v>
      </c>
      <c r="C47" s="290">
        <f>SUM(C48:C57)</f>
        <v>22343</v>
      </c>
      <c r="D47" s="290">
        <f>SUM(D48:D57)</f>
        <v>31217</v>
      </c>
      <c r="E47" s="290">
        <f>SUM(E48:E57)</f>
        <v>31217</v>
      </c>
      <c r="F47" s="290">
        <f>SUM(F48:F57)</f>
        <v>46084</v>
      </c>
    </row>
    <row r="48" spans="1:6" s="96" customFormat="1" ht="12" customHeight="1">
      <c r="A48" s="416" t="s">
        <v>346</v>
      </c>
      <c r="B48" s="398" t="s">
        <v>545</v>
      </c>
      <c r="C48" s="293"/>
      <c r="D48" s="293"/>
      <c r="E48" s="293"/>
      <c r="F48" s="293">
        <f>'[1]9. sz. mell'!F48</f>
        <v>0</v>
      </c>
    </row>
    <row r="49" spans="1:6" s="96" customFormat="1" ht="12" customHeight="1">
      <c r="A49" s="417" t="s">
        <v>347</v>
      </c>
      <c r="B49" s="399" t="s">
        <v>546</v>
      </c>
      <c r="C49" s="292"/>
      <c r="D49" s="292">
        <v>5623</v>
      </c>
      <c r="E49" s="292">
        <v>7173</v>
      </c>
      <c r="F49" s="293">
        <f>'[1]9. sz. mell'!F49-'[1]11. sz .mell '!F39</f>
        <v>14366</v>
      </c>
    </row>
    <row r="50" spans="1:6" s="96" customFormat="1" ht="12" customHeight="1">
      <c r="A50" s="417" t="s">
        <v>348</v>
      </c>
      <c r="B50" s="399" t="s">
        <v>547</v>
      </c>
      <c r="C50" s="292">
        <v>300</v>
      </c>
      <c r="D50" s="292">
        <v>300</v>
      </c>
      <c r="E50" s="292">
        <v>300</v>
      </c>
      <c r="F50" s="293">
        <f>'[1]9. sz. mell'!F50</f>
        <v>0</v>
      </c>
    </row>
    <row r="51" spans="1:6" s="96" customFormat="1" ht="12" customHeight="1">
      <c r="A51" s="417" t="s">
        <v>425</v>
      </c>
      <c r="B51" s="399" t="s">
        <v>548</v>
      </c>
      <c r="C51" s="292">
        <v>1550</v>
      </c>
      <c r="D51" s="292">
        <v>1550</v>
      </c>
      <c r="E51" s="292"/>
      <c r="F51" s="293">
        <f>'[1]9. sz. mell'!F51</f>
        <v>0</v>
      </c>
    </row>
    <row r="52" spans="1:6" s="96" customFormat="1" ht="12" customHeight="1">
      <c r="A52" s="417" t="s">
        <v>426</v>
      </c>
      <c r="B52" s="399" t="s">
        <v>549</v>
      </c>
      <c r="C52" s="292">
        <v>14955</v>
      </c>
      <c r="D52" s="292">
        <v>16855</v>
      </c>
      <c r="E52" s="292">
        <v>16855</v>
      </c>
      <c r="F52" s="293">
        <f>'[1]9. sz. mell'!F52</f>
        <v>14499</v>
      </c>
    </row>
    <row r="53" spans="1:6" s="96" customFormat="1" ht="12" customHeight="1">
      <c r="A53" s="417" t="s">
        <v>427</v>
      </c>
      <c r="B53" s="399" t="s">
        <v>550</v>
      </c>
      <c r="C53" s="292">
        <v>4038</v>
      </c>
      <c r="D53" s="292">
        <v>4038</v>
      </c>
      <c r="E53" s="292">
        <v>4038</v>
      </c>
      <c r="F53" s="293">
        <f>'[1]9. sz. mell'!F53</f>
        <v>8685</v>
      </c>
    </row>
    <row r="54" spans="1:6" s="96" customFormat="1" ht="12" customHeight="1">
      <c r="A54" s="417" t="s">
        <v>428</v>
      </c>
      <c r="B54" s="399" t="s">
        <v>551</v>
      </c>
      <c r="C54" s="292"/>
      <c r="D54" s="292">
        <v>1351</v>
      </c>
      <c r="E54" s="292">
        <v>1351</v>
      </c>
      <c r="F54" s="293">
        <f>'[1]9. sz. mell'!F54</f>
        <v>6265</v>
      </c>
    </row>
    <row r="55" spans="1:6" s="96" customFormat="1" ht="12" customHeight="1">
      <c r="A55" s="417" t="s">
        <v>429</v>
      </c>
      <c r="B55" s="399" t="s">
        <v>552</v>
      </c>
      <c r="C55" s="292">
        <v>1500</v>
      </c>
      <c r="D55" s="292">
        <v>1500</v>
      </c>
      <c r="E55" s="292">
        <v>1500</v>
      </c>
      <c r="F55" s="293">
        <f>'[1]9. sz. mell'!F55</f>
        <v>1979</v>
      </c>
    </row>
    <row r="56" spans="1:6" s="96" customFormat="1" ht="12" customHeight="1">
      <c r="A56" s="417" t="s">
        <v>543</v>
      </c>
      <c r="B56" s="399" t="s">
        <v>553</v>
      </c>
      <c r="C56" s="295"/>
      <c r="D56" s="295"/>
      <c r="E56" s="295"/>
      <c r="F56" s="293">
        <f>'[1]9. sz. mell'!F56</f>
        <v>9</v>
      </c>
    </row>
    <row r="57" spans="1:6" s="96" customFormat="1" ht="12" customHeight="1" thickBot="1">
      <c r="A57" s="418" t="s">
        <v>544</v>
      </c>
      <c r="B57" s="400" t="s">
        <v>554</v>
      </c>
      <c r="C57" s="387"/>
      <c r="D57" s="387"/>
      <c r="E57" s="387"/>
      <c r="F57" s="293">
        <f>'[1]9. sz. mell'!F57</f>
        <v>281</v>
      </c>
    </row>
    <row r="58" spans="1:6" s="96" customFormat="1" ht="12" customHeight="1" thickBot="1">
      <c r="A58" s="32" t="s">
        <v>274</v>
      </c>
      <c r="B58" s="21" t="s">
        <v>555</v>
      </c>
      <c r="C58" s="290">
        <f>SUM(C59:C63)</f>
        <v>0</v>
      </c>
      <c r="D58" s="290">
        <f>SUM(D59:D63)</f>
        <v>3643</v>
      </c>
      <c r="E58" s="290">
        <f>SUM(E59:E63)</f>
        <v>3643</v>
      </c>
      <c r="F58" s="290">
        <f>SUM(F59:F63)</f>
        <v>12066</v>
      </c>
    </row>
    <row r="59" spans="1:6" s="96" customFormat="1" ht="12" customHeight="1">
      <c r="A59" s="416" t="s">
        <v>349</v>
      </c>
      <c r="B59" s="398" t="s">
        <v>559</v>
      </c>
      <c r="C59" s="442"/>
      <c r="D59" s="442"/>
      <c r="E59" s="442"/>
      <c r="F59" s="442">
        <f>'[1]9. sz. mell'!F59</f>
        <v>0</v>
      </c>
    </row>
    <row r="60" spans="1:6" s="96" customFormat="1" ht="12" customHeight="1">
      <c r="A60" s="417" t="s">
        <v>350</v>
      </c>
      <c r="B60" s="399" t="s">
        <v>560</v>
      </c>
      <c r="C60" s="295"/>
      <c r="D60" s="295">
        <v>3643</v>
      </c>
      <c r="E60" s="295">
        <v>3643</v>
      </c>
      <c r="F60" s="442">
        <f>'[1]9. sz. mell'!F60</f>
        <v>12066</v>
      </c>
    </row>
    <row r="61" spans="1:6" s="96" customFormat="1" ht="12" customHeight="1">
      <c r="A61" s="417" t="s">
        <v>556</v>
      </c>
      <c r="B61" s="399" t="s">
        <v>561</v>
      </c>
      <c r="C61" s="295"/>
      <c r="D61" s="295"/>
      <c r="E61" s="295"/>
      <c r="F61" s="442">
        <f>'[1]9. sz. mell'!F61</f>
        <v>0</v>
      </c>
    </row>
    <row r="62" spans="1:6" s="96" customFormat="1" ht="12" customHeight="1">
      <c r="A62" s="417" t="s">
        <v>557</v>
      </c>
      <c r="B62" s="399" t="s">
        <v>562</v>
      </c>
      <c r="C62" s="295"/>
      <c r="D62" s="295"/>
      <c r="E62" s="295"/>
      <c r="F62" s="442">
        <f>'[1]9. sz. mell'!F62</f>
        <v>0</v>
      </c>
    </row>
    <row r="63" spans="1:6" s="96" customFormat="1" ht="12" customHeight="1" thickBot="1">
      <c r="A63" s="418" t="s">
        <v>558</v>
      </c>
      <c r="B63" s="400" t="s">
        <v>563</v>
      </c>
      <c r="C63" s="387"/>
      <c r="D63" s="387"/>
      <c r="E63" s="387"/>
      <c r="F63" s="442">
        <f>'[1]9. sz. mell'!F63</f>
        <v>0</v>
      </c>
    </row>
    <row r="64" spans="1:6" s="96" customFormat="1" ht="12" customHeight="1" thickBot="1">
      <c r="A64" s="32" t="s">
        <v>430</v>
      </c>
      <c r="B64" s="21" t="s">
        <v>564</v>
      </c>
      <c r="C64" s="290">
        <f>SUM(C65:C67)</f>
        <v>53885</v>
      </c>
      <c r="D64" s="290">
        <f>SUM(D65:D67)</f>
        <v>2077</v>
      </c>
      <c r="E64" s="290">
        <f>SUM(E65:E67)</f>
        <v>2077</v>
      </c>
      <c r="F64" s="290">
        <f>SUM(F65:F67)</f>
        <v>2077</v>
      </c>
    </row>
    <row r="65" spans="1:6" s="96" customFormat="1" ht="12" customHeight="1">
      <c r="A65" s="416" t="s">
        <v>351</v>
      </c>
      <c r="B65" s="399" t="s">
        <v>88</v>
      </c>
      <c r="C65" s="293"/>
      <c r="D65" s="293">
        <v>619</v>
      </c>
      <c r="E65" s="293">
        <v>619</v>
      </c>
      <c r="F65" s="293">
        <f>'[1]9. sz. mell'!F65-'[1]11. sz .mell '!I149</f>
        <v>619</v>
      </c>
    </row>
    <row r="66" spans="1:6" s="96" customFormat="1" ht="12" customHeight="1">
      <c r="A66" s="417" t="s">
        <v>352</v>
      </c>
      <c r="B66" s="399" t="s">
        <v>28</v>
      </c>
      <c r="C66" s="292">
        <v>1458</v>
      </c>
      <c r="D66" s="292">
        <v>1458</v>
      </c>
      <c r="E66" s="292">
        <v>1458</v>
      </c>
      <c r="F66" s="293">
        <f>'[1]9. sz. mell'!F66</f>
        <v>1458</v>
      </c>
    </row>
    <row r="67" spans="1:6" s="96" customFormat="1" ht="12" customHeight="1">
      <c r="A67" s="417" t="s">
        <v>568</v>
      </c>
      <c r="B67" s="399" t="s">
        <v>30</v>
      </c>
      <c r="C67" s="292">
        <v>52427</v>
      </c>
      <c r="D67" s="292"/>
      <c r="E67" s="292"/>
      <c r="F67" s="293">
        <f>'[1]9. sz. mell'!F67</f>
        <v>0</v>
      </c>
    </row>
    <row r="68" spans="1:6" s="96" customFormat="1" ht="12" customHeight="1" thickBot="1">
      <c r="A68" s="418" t="s">
        <v>569</v>
      </c>
      <c r="B68" s="400" t="s">
        <v>567</v>
      </c>
      <c r="C68" s="294"/>
      <c r="D68" s="294"/>
      <c r="E68" s="294"/>
      <c r="F68" s="293">
        <f>'[1]9. sz. mell'!F68</f>
        <v>0</v>
      </c>
    </row>
    <row r="69" spans="1:6" s="96" customFormat="1" ht="12" customHeight="1" thickBot="1">
      <c r="A69" s="32" t="s">
        <v>276</v>
      </c>
      <c r="B69" s="285" t="s">
        <v>570</v>
      </c>
      <c r="C69" s="290">
        <f>SUM(C70:C72)</f>
        <v>108155</v>
      </c>
      <c r="D69" s="290">
        <f>SUM(D70:D72)</f>
        <v>0</v>
      </c>
      <c r="E69" s="290">
        <f>SUM(E70:E72)</f>
        <v>0</v>
      </c>
      <c r="F69" s="290">
        <f>SUM(F70:F72)</f>
        <v>0</v>
      </c>
    </row>
    <row r="70" spans="1:6" s="96" customFormat="1" ht="12" customHeight="1">
      <c r="A70" s="416" t="s">
        <v>431</v>
      </c>
      <c r="B70" s="398" t="s">
        <v>572</v>
      </c>
      <c r="C70" s="295"/>
      <c r="D70" s="295"/>
      <c r="E70" s="295"/>
      <c r="F70" s="295"/>
    </row>
    <row r="71" spans="1:6" s="96" customFormat="1" ht="12" customHeight="1">
      <c r="A71" s="417" t="s">
        <v>432</v>
      </c>
      <c r="B71" s="399" t="s">
        <v>748</v>
      </c>
      <c r="C71" s="295"/>
      <c r="D71" s="295"/>
      <c r="E71" s="295"/>
      <c r="F71" s="295"/>
    </row>
    <row r="72" spans="1:6" s="96" customFormat="1" ht="12" customHeight="1">
      <c r="A72" s="417" t="s">
        <v>486</v>
      </c>
      <c r="B72" s="399" t="s">
        <v>31</v>
      </c>
      <c r="C72" s="295">
        <v>108155</v>
      </c>
      <c r="D72" s="295"/>
      <c r="E72" s="295"/>
      <c r="F72" s="295"/>
    </row>
    <row r="73" spans="1:6" s="96" customFormat="1" ht="12" customHeight="1" thickBot="1">
      <c r="A73" s="418" t="s">
        <v>571</v>
      </c>
      <c r="B73" s="400" t="s">
        <v>574</v>
      </c>
      <c r="C73" s="295"/>
      <c r="D73" s="295"/>
      <c r="E73" s="295"/>
      <c r="F73" s="295"/>
    </row>
    <row r="74" spans="1:6" s="96" customFormat="1" ht="12" customHeight="1" thickBot="1">
      <c r="A74" s="32" t="s">
        <v>277</v>
      </c>
      <c r="B74" s="21" t="s">
        <v>575</v>
      </c>
      <c r="C74" s="296">
        <f>+C9+C20+C30+C39+C47+C58+C64+C69</f>
        <v>662423</v>
      </c>
      <c r="D74" s="296">
        <f>+D9+D20+D30+D39+D47+D58+D64+D69</f>
        <v>703617</v>
      </c>
      <c r="E74" s="296">
        <f>+E9+E20+E30+E39+E47+E58+E64+E69</f>
        <v>707738</v>
      </c>
      <c r="F74" s="296">
        <f>+F9+F20+F30+F39+F47+F58+F64+F69</f>
        <v>775031</v>
      </c>
    </row>
    <row r="75" spans="1:6" s="96" customFormat="1" ht="12" customHeight="1" thickBot="1">
      <c r="A75" s="419" t="s">
        <v>709</v>
      </c>
      <c r="B75" s="285" t="s">
        <v>577</v>
      </c>
      <c r="C75" s="290">
        <f>SUM(C76:C78)</f>
        <v>0</v>
      </c>
      <c r="D75" s="290">
        <f>SUM(D76:D78)</f>
        <v>0</v>
      </c>
      <c r="E75" s="290">
        <f>SUM(E76:E78)</f>
        <v>0</v>
      </c>
      <c r="F75" s="290">
        <f>SUM(F76:F78)</f>
        <v>0</v>
      </c>
    </row>
    <row r="76" spans="1:6" s="96" customFormat="1" ht="12" customHeight="1">
      <c r="A76" s="416" t="s">
        <v>610</v>
      </c>
      <c r="B76" s="398" t="s">
        <v>578</v>
      </c>
      <c r="C76" s="295"/>
      <c r="D76" s="295"/>
      <c r="E76" s="295"/>
      <c r="F76" s="295"/>
    </row>
    <row r="77" spans="1:6" s="96" customFormat="1" ht="12" customHeight="1">
      <c r="A77" s="417" t="s">
        <v>619</v>
      </c>
      <c r="B77" s="399" t="s">
        <v>579</v>
      </c>
      <c r="C77" s="295"/>
      <c r="D77" s="295"/>
      <c r="E77" s="295"/>
      <c r="F77" s="295"/>
    </row>
    <row r="78" spans="1:6" s="96" customFormat="1" ht="12" customHeight="1" thickBot="1">
      <c r="A78" s="418" t="s">
        <v>620</v>
      </c>
      <c r="B78" s="402" t="s">
        <v>580</v>
      </c>
      <c r="C78" s="295"/>
      <c r="D78" s="295"/>
      <c r="E78" s="295"/>
      <c r="F78" s="295"/>
    </row>
    <row r="79" spans="1:6" s="96" customFormat="1" ht="12" customHeight="1" thickBot="1">
      <c r="A79" s="419" t="s">
        <v>581</v>
      </c>
      <c r="B79" s="285" t="s">
        <v>582</v>
      </c>
      <c r="C79" s="290">
        <f>SUM(C80:C83)</f>
        <v>0</v>
      </c>
      <c r="D79" s="290">
        <f>SUM(D80:D83)</f>
        <v>0</v>
      </c>
      <c r="E79" s="290">
        <f>SUM(E80:E83)</f>
        <v>0</v>
      </c>
      <c r="F79" s="290">
        <f>SUM(F80:F83)</f>
        <v>0</v>
      </c>
    </row>
    <row r="80" spans="1:6" s="96" customFormat="1" ht="12" customHeight="1">
      <c r="A80" s="416" t="s">
        <v>402</v>
      </c>
      <c r="B80" s="398" t="s">
        <v>583</v>
      </c>
      <c r="C80" s="295"/>
      <c r="D80" s="295"/>
      <c r="E80" s="295"/>
      <c r="F80" s="295"/>
    </row>
    <row r="81" spans="1:6" s="95" customFormat="1" ht="12" customHeight="1">
      <c r="A81" s="417" t="s">
        <v>403</v>
      </c>
      <c r="B81" s="399" t="s">
        <v>584</v>
      </c>
      <c r="C81" s="295"/>
      <c r="D81" s="295"/>
      <c r="E81" s="295"/>
      <c r="F81" s="295"/>
    </row>
    <row r="82" spans="1:6" s="96" customFormat="1" ht="12" customHeight="1">
      <c r="A82" s="417" t="s">
        <v>611</v>
      </c>
      <c r="B82" s="399" t="s">
        <v>585</v>
      </c>
      <c r="C82" s="295"/>
      <c r="D82" s="295"/>
      <c r="E82" s="295"/>
      <c r="F82" s="295"/>
    </row>
    <row r="83" spans="1:6" s="96" customFormat="1" ht="12" customHeight="1" thickBot="1">
      <c r="A83" s="418" t="s">
        <v>612</v>
      </c>
      <c r="B83" s="400" t="s">
        <v>586</v>
      </c>
      <c r="C83" s="295"/>
      <c r="D83" s="295"/>
      <c r="E83" s="295"/>
      <c r="F83" s="295"/>
    </row>
    <row r="84" spans="1:6" s="96" customFormat="1" ht="12" customHeight="1" thickBot="1">
      <c r="A84" s="419" t="s">
        <v>587</v>
      </c>
      <c r="B84" s="285" t="s">
        <v>588</v>
      </c>
      <c r="C84" s="290">
        <f>SUM(C85:C86)</f>
        <v>223615</v>
      </c>
      <c r="D84" s="290">
        <f>SUM(D85:D86)</f>
        <v>240297</v>
      </c>
      <c r="E84" s="290">
        <f>SUM(E85:E86)</f>
        <v>240297</v>
      </c>
      <c r="F84" s="290">
        <f>SUM(F85:F86)</f>
        <v>240296</v>
      </c>
    </row>
    <row r="85" spans="1:6" s="96" customFormat="1" ht="12" customHeight="1">
      <c r="A85" s="416" t="s">
        <v>613</v>
      </c>
      <c r="B85" s="398" t="s">
        <v>589</v>
      </c>
      <c r="C85" s="295">
        <v>223615</v>
      </c>
      <c r="D85" s="295">
        <v>240297</v>
      </c>
      <c r="E85" s="295">
        <v>240297</v>
      </c>
      <c r="F85" s="295">
        <f>'[1]9. sz. mell'!F85</f>
        <v>240296</v>
      </c>
    </row>
    <row r="86" spans="1:6" s="96" customFormat="1" ht="12" customHeight="1" thickBot="1">
      <c r="A86" s="418" t="s">
        <v>614</v>
      </c>
      <c r="B86" s="400" t="s">
        <v>590</v>
      </c>
      <c r="C86" s="295"/>
      <c r="D86" s="295"/>
      <c r="E86" s="295"/>
      <c r="F86" s="295"/>
    </row>
    <row r="87" spans="1:6" s="96" customFormat="1" ht="12" customHeight="1" thickBot="1">
      <c r="A87" s="419" t="s">
        <v>591</v>
      </c>
      <c r="B87" s="285" t="s">
        <v>592</v>
      </c>
      <c r="C87" s="290">
        <f>SUM(C88:C90)</f>
        <v>0</v>
      </c>
      <c r="D87" s="290">
        <f>SUM(D88:D90)</f>
        <v>0</v>
      </c>
      <c r="E87" s="290">
        <f>SUM(E88:E90)</f>
        <v>0</v>
      </c>
      <c r="F87" s="290">
        <f>SUM(F88:F90)</f>
        <v>14012</v>
      </c>
    </row>
    <row r="88" spans="1:6" s="96" customFormat="1" ht="12" customHeight="1">
      <c r="A88" s="416" t="s">
        <v>615</v>
      </c>
      <c r="B88" s="398" t="s">
        <v>593</v>
      </c>
      <c r="C88" s="295"/>
      <c r="D88" s="295"/>
      <c r="E88" s="295"/>
      <c r="F88" s="295">
        <f>'[1]9. sz. mell'!F88</f>
        <v>14012</v>
      </c>
    </row>
    <row r="89" spans="1:6" s="95" customFormat="1" ht="12" customHeight="1">
      <c r="A89" s="417" t="s">
        <v>616</v>
      </c>
      <c r="B89" s="399" t="s">
        <v>594</v>
      </c>
      <c r="C89" s="295"/>
      <c r="D89" s="295"/>
      <c r="E89" s="295"/>
      <c r="F89" s="295"/>
    </row>
    <row r="90" spans="1:6" s="95" customFormat="1" ht="12" customHeight="1" thickBot="1">
      <c r="A90" s="418" t="s">
        <v>617</v>
      </c>
      <c r="B90" s="400" t="s">
        <v>595</v>
      </c>
      <c r="C90" s="295"/>
      <c r="D90" s="295"/>
      <c r="E90" s="295"/>
      <c r="F90" s="295"/>
    </row>
    <row r="91" spans="1:6" s="95" customFormat="1" ht="12" customHeight="1" thickBot="1">
      <c r="A91" s="419" t="s">
        <v>596</v>
      </c>
      <c r="B91" s="285" t="s">
        <v>618</v>
      </c>
      <c r="C91" s="290">
        <f>SUM(C92:C95)</f>
        <v>0</v>
      </c>
      <c r="D91" s="290">
        <f>SUM(D92:D95)</f>
        <v>0</v>
      </c>
      <c r="E91" s="290">
        <f>SUM(E92:E95)</f>
        <v>0</v>
      </c>
      <c r="F91" s="290">
        <f>SUM(F92:F95)</f>
        <v>0</v>
      </c>
    </row>
    <row r="92" spans="1:6" s="95" customFormat="1" ht="12" customHeight="1">
      <c r="A92" s="420" t="s">
        <v>597</v>
      </c>
      <c r="B92" s="398" t="s">
        <v>598</v>
      </c>
      <c r="C92" s="295"/>
      <c r="D92" s="295"/>
      <c r="E92" s="295"/>
      <c r="F92" s="295"/>
    </row>
    <row r="93" spans="1:6" s="96" customFormat="1" ht="15" customHeight="1">
      <c r="A93" s="421" t="s">
        <v>599</v>
      </c>
      <c r="B93" s="399" t="s">
        <v>600</v>
      </c>
      <c r="C93" s="295"/>
      <c r="D93" s="295"/>
      <c r="E93" s="295"/>
      <c r="F93" s="295"/>
    </row>
    <row r="94" spans="1:6" ht="12.75">
      <c r="A94" s="421" t="s">
        <v>601</v>
      </c>
      <c r="B94" s="399" t="s">
        <v>602</v>
      </c>
      <c r="C94" s="295"/>
      <c r="D94" s="295"/>
      <c r="E94" s="295"/>
      <c r="F94" s="295"/>
    </row>
    <row r="95" spans="1:6" s="58" customFormat="1" ht="16.5" customHeight="1" thickBot="1">
      <c r="A95" s="422" t="s">
        <v>603</v>
      </c>
      <c r="B95" s="400" t="s">
        <v>604</v>
      </c>
      <c r="C95" s="295"/>
      <c r="D95" s="295"/>
      <c r="E95" s="295"/>
      <c r="F95" s="295"/>
    </row>
    <row r="96" spans="1:6" s="97" customFormat="1" ht="12" customHeight="1" thickBot="1">
      <c r="A96" s="419" t="s">
        <v>605</v>
      </c>
      <c r="B96" s="285" t="s">
        <v>606</v>
      </c>
      <c r="C96" s="443"/>
      <c r="D96" s="443"/>
      <c r="E96" s="443"/>
      <c r="F96" s="443"/>
    </row>
    <row r="97" spans="1:6" ht="12" customHeight="1" thickBot="1">
      <c r="A97" s="419" t="s">
        <v>607</v>
      </c>
      <c r="B97" s="406" t="s">
        <v>608</v>
      </c>
      <c r="C97" s="296">
        <f>+C75+C79+C84+C87+C91+C96</f>
        <v>223615</v>
      </c>
      <c r="D97" s="296">
        <f>+D75+D79+D84+D87+D91+D96</f>
        <v>240297</v>
      </c>
      <c r="E97" s="296">
        <f>+E75+E79+E84+E87+E91+E96</f>
        <v>240297</v>
      </c>
      <c r="F97" s="296">
        <f>+F75+F79+F84+F87+F91+F96</f>
        <v>254308</v>
      </c>
    </row>
    <row r="98" spans="1:6" ht="12" customHeight="1" thickBot="1">
      <c r="A98" s="423" t="s">
        <v>621</v>
      </c>
      <c r="B98" s="408" t="s">
        <v>736</v>
      </c>
      <c r="C98" s="296">
        <f>+C74+C97</f>
        <v>886038</v>
      </c>
      <c r="D98" s="296">
        <f>+D74+D97</f>
        <v>943914</v>
      </c>
      <c r="E98" s="296">
        <f>+E74+E97</f>
        <v>948035</v>
      </c>
      <c r="F98" s="296">
        <f>+F74+F97</f>
        <v>1029339</v>
      </c>
    </row>
    <row r="99" spans="1:6" ht="12" customHeight="1">
      <c r="A99" s="234"/>
      <c r="B99" s="235"/>
      <c r="C99" s="361"/>
      <c r="D99" s="361"/>
      <c r="E99" s="361"/>
      <c r="F99" s="361"/>
    </row>
    <row r="100" spans="1:6" ht="12" customHeight="1" thickBot="1">
      <c r="A100" s="424"/>
      <c r="B100" s="237"/>
      <c r="C100" s="362"/>
      <c r="D100" s="362"/>
      <c r="E100" s="362"/>
      <c r="F100" s="362"/>
    </row>
    <row r="101" spans="1:6" ht="12" customHeight="1" thickBot="1">
      <c r="A101" s="238"/>
      <c r="B101" s="239" t="s">
        <v>308</v>
      </c>
      <c r="C101" s="363"/>
      <c r="D101" s="363"/>
      <c r="E101" s="363"/>
      <c r="F101" s="363"/>
    </row>
    <row r="102" spans="1:6" ht="12" customHeight="1" thickBot="1">
      <c r="A102" s="390" t="s">
        <v>269</v>
      </c>
      <c r="B102" s="31" t="s">
        <v>624</v>
      </c>
      <c r="C102" s="289">
        <f>SUM(C103:C107)</f>
        <v>425621</v>
      </c>
      <c r="D102" s="289">
        <f>SUM(D103:D107)</f>
        <v>467997</v>
      </c>
      <c r="E102" s="289">
        <f>SUM(E103:E107)</f>
        <v>369981</v>
      </c>
      <c r="F102" s="289">
        <f>SUM(F103:F107)</f>
        <v>390493</v>
      </c>
    </row>
    <row r="103" spans="1:6" ht="12" customHeight="1">
      <c r="A103" s="425" t="s">
        <v>353</v>
      </c>
      <c r="B103" s="10" t="s">
        <v>298</v>
      </c>
      <c r="C103" s="291">
        <v>36533</v>
      </c>
      <c r="D103" s="291">
        <v>48959</v>
      </c>
      <c r="E103" s="291">
        <v>51179</v>
      </c>
      <c r="F103" s="930">
        <f>'[1]9. sz. mell'!F103</f>
        <v>57564</v>
      </c>
    </row>
    <row r="104" spans="1:6" ht="12" customHeight="1">
      <c r="A104" s="417" t="s">
        <v>354</v>
      </c>
      <c r="B104" s="8" t="s">
        <v>433</v>
      </c>
      <c r="C104" s="292">
        <v>9683</v>
      </c>
      <c r="D104" s="292">
        <v>11910</v>
      </c>
      <c r="E104" s="292">
        <v>12966</v>
      </c>
      <c r="F104" s="917">
        <f>'[1]9. sz. mell'!F104</f>
        <v>13342</v>
      </c>
    </row>
    <row r="105" spans="1:6" ht="12" customHeight="1">
      <c r="A105" s="417" t="s">
        <v>355</v>
      </c>
      <c r="B105" s="8" t="s">
        <v>392</v>
      </c>
      <c r="C105" s="294">
        <v>133062</v>
      </c>
      <c r="D105" s="294">
        <v>134004</v>
      </c>
      <c r="E105" s="294">
        <v>151568</v>
      </c>
      <c r="F105" s="917">
        <f>'[1]9. sz. mell'!F105</f>
        <v>159380</v>
      </c>
    </row>
    <row r="106" spans="1:6" ht="12" customHeight="1">
      <c r="A106" s="417" t="s">
        <v>356</v>
      </c>
      <c r="B106" s="11" t="s">
        <v>434</v>
      </c>
      <c r="C106" s="294">
        <v>9611</v>
      </c>
      <c r="D106" s="294">
        <v>11121</v>
      </c>
      <c r="E106" s="294">
        <v>11121</v>
      </c>
      <c r="F106" s="917">
        <f>'[1]9. sz. mell'!F106</f>
        <v>11121</v>
      </c>
    </row>
    <row r="107" spans="1:6" ht="12" customHeight="1">
      <c r="A107" s="417" t="s">
        <v>367</v>
      </c>
      <c r="B107" s="19" t="s">
        <v>435</v>
      </c>
      <c r="C107" s="294">
        <f>SUM(C108:C117)</f>
        <v>236732</v>
      </c>
      <c r="D107" s="294">
        <f>SUM(D108:D117)</f>
        <v>262003</v>
      </c>
      <c r="E107" s="294">
        <f>SUM(E108:E117)</f>
        <v>143147</v>
      </c>
      <c r="F107" s="917">
        <f>'[1]9. sz. mell'!F107-'[1]11. sz .mell '!F97</f>
        <v>149086</v>
      </c>
    </row>
    <row r="108" spans="1:6" ht="12" customHeight="1">
      <c r="A108" s="417" t="s">
        <v>357</v>
      </c>
      <c r="B108" s="8" t="s">
        <v>625</v>
      </c>
      <c r="C108" s="294"/>
      <c r="D108" s="294"/>
      <c r="E108" s="294"/>
      <c r="F108" s="917">
        <f>'[1]9. sz. mell'!F108</f>
        <v>789</v>
      </c>
    </row>
    <row r="109" spans="1:6" ht="12" customHeight="1">
      <c r="A109" s="417" t="s">
        <v>358</v>
      </c>
      <c r="B109" s="134" t="s">
        <v>626</v>
      </c>
      <c r="C109" s="294"/>
      <c r="D109" s="294"/>
      <c r="E109" s="294"/>
      <c r="F109" s="917">
        <f>'[1]9. sz. mell'!F109</f>
        <v>0</v>
      </c>
    </row>
    <row r="110" spans="1:6" ht="12" customHeight="1">
      <c r="A110" s="417" t="s">
        <v>368</v>
      </c>
      <c r="B110" s="135" t="s">
        <v>627</v>
      </c>
      <c r="C110" s="294"/>
      <c r="D110" s="294"/>
      <c r="E110" s="294"/>
      <c r="F110" s="917">
        <f>'[1]9. sz. mell'!F110</f>
        <v>0</v>
      </c>
    </row>
    <row r="111" spans="1:6" ht="12" customHeight="1">
      <c r="A111" s="417" t="s">
        <v>369</v>
      </c>
      <c r="B111" s="135" t="s">
        <v>628</v>
      </c>
      <c r="C111" s="294"/>
      <c r="D111" s="294"/>
      <c r="E111" s="294"/>
      <c r="F111" s="917">
        <f>'[1]9. sz. mell'!F111</f>
        <v>0</v>
      </c>
    </row>
    <row r="112" spans="1:6" ht="12" customHeight="1">
      <c r="A112" s="417" t="s">
        <v>370</v>
      </c>
      <c r="B112" s="134" t="s">
        <v>51</v>
      </c>
      <c r="C112" s="294">
        <v>197608</v>
      </c>
      <c r="D112" s="294">
        <v>222879</v>
      </c>
      <c r="E112" s="294">
        <v>131680</v>
      </c>
      <c r="F112" s="917">
        <f>'[1]9. sz. mell'!F112</f>
        <v>136730</v>
      </c>
    </row>
    <row r="113" spans="1:6" ht="12" customHeight="1">
      <c r="A113" s="417" t="s">
        <v>371</v>
      </c>
      <c r="B113" s="134" t="s">
        <v>32</v>
      </c>
      <c r="C113" s="294">
        <v>27657</v>
      </c>
      <c r="D113" s="294">
        <v>27657</v>
      </c>
      <c r="E113" s="294"/>
      <c r="F113" s="917">
        <f>'[1]9. sz. mell'!F113</f>
        <v>0</v>
      </c>
    </row>
    <row r="114" spans="1:6" ht="12" customHeight="1">
      <c r="A114" s="417" t="s">
        <v>373</v>
      </c>
      <c r="B114" s="135" t="s">
        <v>631</v>
      </c>
      <c r="C114" s="294"/>
      <c r="D114" s="294"/>
      <c r="E114" s="294"/>
      <c r="F114" s="917">
        <f>'[1]9. sz. mell'!F114</f>
        <v>0</v>
      </c>
    </row>
    <row r="115" spans="1:6" ht="12" customHeight="1">
      <c r="A115" s="426" t="s">
        <v>436</v>
      </c>
      <c r="B115" s="136" t="s">
        <v>158</v>
      </c>
      <c r="C115" s="294"/>
      <c r="D115" s="294"/>
      <c r="E115" s="294"/>
      <c r="F115" s="917">
        <f>'[1]9. sz. mell'!F115-'[1]11. sz .mell '!F105</f>
        <v>0</v>
      </c>
    </row>
    <row r="116" spans="1:6" ht="12" customHeight="1">
      <c r="A116" s="417" t="s">
        <v>622</v>
      </c>
      <c r="B116" s="135" t="s">
        <v>33</v>
      </c>
      <c r="C116" s="294">
        <v>9717</v>
      </c>
      <c r="D116" s="294">
        <v>9717</v>
      </c>
      <c r="E116" s="294">
        <v>9717</v>
      </c>
      <c r="F116" s="917">
        <f>'[1]9. sz. mell'!F116</f>
        <v>9717</v>
      </c>
    </row>
    <row r="117" spans="1:6" ht="12" customHeight="1" thickBot="1">
      <c r="A117" s="427" t="s">
        <v>623</v>
      </c>
      <c r="B117" s="137" t="s">
        <v>634</v>
      </c>
      <c r="C117" s="298">
        <v>1750</v>
      </c>
      <c r="D117" s="298">
        <v>1750</v>
      </c>
      <c r="E117" s="298">
        <v>1750</v>
      </c>
      <c r="F117" s="931">
        <f>'[1]9. sz. mell'!F117-'[1]11. sz .mell '!F107</f>
        <v>1850</v>
      </c>
    </row>
    <row r="118" spans="1:6" ht="12" customHeight="1" thickBot="1">
      <c r="A118" s="32" t="s">
        <v>270</v>
      </c>
      <c r="B118" s="30" t="s">
        <v>635</v>
      </c>
      <c r="C118" s="290">
        <f>+C119+C121+C123</f>
        <v>309385</v>
      </c>
      <c r="D118" s="290">
        <f>+D119+D121+D123</f>
        <v>309230</v>
      </c>
      <c r="E118" s="290">
        <f>+E119+E121+E123</f>
        <v>368934</v>
      </c>
      <c r="F118" s="290">
        <f>+F119+F121+F123</f>
        <v>375155</v>
      </c>
    </row>
    <row r="119" spans="1:6" ht="12" customHeight="1">
      <c r="A119" s="416" t="s">
        <v>359</v>
      </c>
      <c r="B119" s="8" t="s">
        <v>484</v>
      </c>
      <c r="C119" s="293">
        <v>78514</v>
      </c>
      <c r="D119" s="293">
        <v>113863</v>
      </c>
      <c r="E119" s="293">
        <v>149270</v>
      </c>
      <c r="F119" s="293">
        <f>'[1]9. sz. mell'!F119</f>
        <v>155491</v>
      </c>
    </row>
    <row r="120" spans="1:6" ht="12" customHeight="1">
      <c r="A120" s="416" t="s">
        <v>360</v>
      </c>
      <c r="B120" s="12" t="s">
        <v>639</v>
      </c>
      <c r="C120" s="293"/>
      <c r="D120" s="293"/>
      <c r="E120" s="293"/>
      <c r="F120" s="293">
        <f>'[1]9. sz. mell'!F120</f>
        <v>0</v>
      </c>
    </row>
    <row r="121" spans="1:6" ht="12" customHeight="1">
      <c r="A121" s="416" t="s">
        <v>361</v>
      </c>
      <c r="B121" s="12" t="s">
        <v>437</v>
      </c>
      <c r="C121" s="292">
        <v>181000</v>
      </c>
      <c r="D121" s="292">
        <v>145651</v>
      </c>
      <c r="E121" s="292">
        <v>142369</v>
      </c>
      <c r="F121" s="293">
        <f>'[1]9. sz. mell'!F121</f>
        <v>142369</v>
      </c>
    </row>
    <row r="122" spans="1:6" ht="12" customHeight="1">
      <c r="A122" s="416" t="s">
        <v>362</v>
      </c>
      <c r="B122" s="12" t="s">
        <v>640</v>
      </c>
      <c r="C122" s="263"/>
      <c r="D122" s="263"/>
      <c r="E122" s="263"/>
      <c r="F122" s="293">
        <f>'[1]9. sz. mell'!F122</f>
        <v>0</v>
      </c>
    </row>
    <row r="123" spans="1:6" ht="12" customHeight="1">
      <c r="A123" s="416" t="s">
        <v>363</v>
      </c>
      <c r="B123" s="287" t="s">
        <v>487</v>
      </c>
      <c r="C123" s="263">
        <f>SUM(C124:C131)</f>
        <v>49871</v>
      </c>
      <c r="D123" s="263">
        <f>SUM(D124:D131)</f>
        <v>49716</v>
      </c>
      <c r="E123" s="263">
        <f>SUM(E124:E131)</f>
        <v>77295</v>
      </c>
      <c r="F123" s="293">
        <f>'[1]9. sz. mell'!F123-'[1]11. sz .mell '!F113</f>
        <v>77295</v>
      </c>
    </row>
    <row r="124" spans="1:6" ht="12" customHeight="1">
      <c r="A124" s="416" t="s">
        <v>372</v>
      </c>
      <c r="B124" s="286" t="s">
        <v>749</v>
      </c>
      <c r="C124" s="263"/>
      <c r="D124" s="263"/>
      <c r="E124" s="263"/>
      <c r="F124" s="293">
        <f>'[1]9. sz. mell'!F124</f>
        <v>0</v>
      </c>
    </row>
    <row r="125" spans="1:6" ht="12" customHeight="1">
      <c r="A125" s="416" t="s">
        <v>374</v>
      </c>
      <c r="B125" s="394" t="s">
        <v>645</v>
      </c>
      <c r="C125" s="263"/>
      <c r="D125" s="263"/>
      <c r="E125" s="263"/>
      <c r="F125" s="293">
        <f>'[1]9. sz. mell'!F125</f>
        <v>0</v>
      </c>
    </row>
    <row r="126" spans="1:6" ht="12" customHeight="1">
      <c r="A126" s="416" t="s">
        <v>438</v>
      </c>
      <c r="B126" s="135" t="s">
        <v>628</v>
      </c>
      <c r="C126" s="263"/>
      <c r="D126" s="263"/>
      <c r="E126" s="263"/>
      <c r="F126" s="293">
        <f>'[1]9. sz. mell'!F126</f>
        <v>0</v>
      </c>
    </row>
    <row r="127" spans="1:6" ht="12" customHeight="1">
      <c r="A127" s="416" t="s">
        <v>439</v>
      </c>
      <c r="B127" s="135" t="s">
        <v>159</v>
      </c>
      <c r="C127" s="263">
        <v>233</v>
      </c>
      <c r="D127" s="263">
        <v>598</v>
      </c>
      <c r="E127" s="263">
        <v>77295</v>
      </c>
      <c r="F127" s="293">
        <f>'[1]9. sz. mell'!F127</f>
        <v>77134</v>
      </c>
    </row>
    <row r="128" spans="1:6" ht="12" customHeight="1">
      <c r="A128" s="416" t="s">
        <v>440</v>
      </c>
      <c r="B128" s="135" t="s">
        <v>159</v>
      </c>
      <c r="C128" s="263">
        <v>49638</v>
      </c>
      <c r="D128" s="263">
        <v>49118</v>
      </c>
      <c r="E128" s="263"/>
      <c r="F128" s="293">
        <f>'[1]9. sz. mell'!F128</f>
        <v>0</v>
      </c>
    </row>
    <row r="129" spans="1:6" ht="12" customHeight="1">
      <c r="A129" s="416" t="s">
        <v>636</v>
      </c>
      <c r="B129" s="135" t="s">
        <v>631</v>
      </c>
      <c r="C129" s="263"/>
      <c r="D129" s="263"/>
      <c r="E129" s="263"/>
      <c r="F129" s="293">
        <f>'[1]9. sz. mell'!F129</f>
        <v>161</v>
      </c>
    </row>
    <row r="130" spans="1:6" ht="12" customHeight="1">
      <c r="A130" s="416" t="s">
        <v>637</v>
      </c>
      <c r="B130" s="135" t="s">
        <v>642</v>
      </c>
      <c r="C130" s="263"/>
      <c r="D130" s="263"/>
      <c r="E130" s="263"/>
      <c r="F130" s="293">
        <f>'[1]9. sz. mell'!F130</f>
        <v>0</v>
      </c>
    </row>
    <row r="131" spans="1:6" s="97" customFormat="1" ht="12" customHeight="1" thickBot="1">
      <c r="A131" s="426" t="s">
        <v>638</v>
      </c>
      <c r="B131" s="135" t="s">
        <v>641</v>
      </c>
      <c r="C131" s="264"/>
      <c r="D131" s="264"/>
      <c r="E131" s="264"/>
      <c r="F131" s="293">
        <f>'[1]9. sz. mell'!F131-'[1]11. sz .mell '!F121</f>
        <v>0</v>
      </c>
    </row>
    <row r="132" spans="1:6" ht="12" customHeight="1" thickBot="1">
      <c r="A132" s="32" t="s">
        <v>271</v>
      </c>
      <c r="B132" s="123" t="s">
        <v>646</v>
      </c>
      <c r="C132" s="290">
        <f>+C133+C134</f>
        <v>151032</v>
      </c>
      <c r="D132" s="290">
        <f>+D133+D134</f>
        <v>154766</v>
      </c>
      <c r="E132" s="290">
        <f>+E133+E134</f>
        <v>100661</v>
      </c>
      <c r="F132" s="290">
        <f>+F133+F134</f>
        <v>134292</v>
      </c>
    </row>
    <row r="133" spans="1:6" ht="12" customHeight="1">
      <c r="A133" s="416" t="s">
        <v>342</v>
      </c>
      <c r="B133" s="9" t="s">
        <v>310</v>
      </c>
      <c r="C133" s="293">
        <v>102156</v>
      </c>
      <c r="D133" s="293">
        <v>105890</v>
      </c>
      <c r="E133" s="293">
        <v>83910</v>
      </c>
      <c r="F133" s="979">
        <v>113247</v>
      </c>
    </row>
    <row r="134" spans="1:6" ht="12" customHeight="1" thickBot="1">
      <c r="A134" s="418" t="s">
        <v>343</v>
      </c>
      <c r="B134" s="12" t="s">
        <v>311</v>
      </c>
      <c r="C134" s="294">
        <v>48876</v>
      </c>
      <c r="D134" s="294">
        <v>48876</v>
      </c>
      <c r="E134" s="294">
        <v>16751</v>
      </c>
      <c r="F134" s="294">
        <v>21045</v>
      </c>
    </row>
    <row r="135" spans="1:6" ht="12" customHeight="1" thickBot="1">
      <c r="A135" s="32" t="s">
        <v>272</v>
      </c>
      <c r="B135" s="123" t="s">
        <v>647</v>
      </c>
      <c r="C135" s="290">
        <f>+C102+C118+C132</f>
        <v>886038</v>
      </c>
      <c r="D135" s="290">
        <f>+D102+D118+D132</f>
        <v>931993</v>
      </c>
      <c r="E135" s="290">
        <f>+E102+E118+E132</f>
        <v>839576</v>
      </c>
      <c r="F135" s="290">
        <f>+F102+F118+F132</f>
        <v>899940</v>
      </c>
    </row>
    <row r="136" spans="1:6" ht="12" customHeight="1" thickBot="1">
      <c r="A136" s="32" t="s">
        <v>273</v>
      </c>
      <c r="B136" s="123" t="s">
        <v>648</v>
      </c>
      <c r="C136" s="290">
        <f>+C137+C138+C139</f>
        <v>0</v>
      </c>
      <c r="D136" s="290">
        <f>+D137+D138+D139</f>
        <v>0</v>
      </c>
      <c r="E136" s="290">
        <f>+E137+E138+E139</f>
        <v>0</v>
      </c>
      <c r="F136" s="290">
        <f>+F137+F138+F139</f>
        <v>0</v>
      </c>
    </row>
    <row r="137" spans="1:6" ht="12" customHeight="1">
      <c r="A137" s="416" t="s">
        <v>346</v>
      </c>
      <c r="B137" s="9" t="s">
        <v>649</v>
      </c>
      <c r="C137" s="263"/>
      <c r="D137" s="263"/>
      <c r="E137" s="263"/>
      <c r="F137" s="263"/>
    </row>
    <row r="138" spans="1:6" s="97" customFormat="1" ht="12" customHeight="1">
      <c r="A138" s="416" t="s">
        <v>347</v>
      </c>
      <c r="B138" s="9" t="s">
        <v>650</v>
      </c>
      <c r="C138" s="263"/>
      <c r="D138" s="263"/>
      <c r="E138" s="263"/>
      <c r="F138" s="263"/>
    </row>
    <row r="139" spans="1:12" ht="12" customHeight="1" thickBot="1">
      <c r="A139" s="426" t="s">
        <v>348</v>
      </c>
      <c r="B139" s="7" t="s">
        <v>651</v>
      </c>
      <c r="C139" s="263"/>
      <c r="D139" s="263"/>
      <c r="E139" s="263"/>
      <c r="F139" s="263"/>
      <c r="L139" s="246"/>
    </row>
    <row r="140" spans="1:6" ht="13.5" thickBot="1">
      <c r="A140" s="32" t="s">
        <v>274</v>
      </c>
      <c r="B140" s="123" t="s">
        <v>708</v>
      </c>
      <c r="C140" s="290">
        <f>+C141+C142+C143+C144</f>
        <v>0</v>
      </c>
      <c r="D140" s="290">
        <f>+D141+D142+D143+D144</f>
        <v>0</v>
      </c>
      <c r="E140" s="290">
        <f>+E141+E142+E143+E144</f>
        <v>0</v>
      </c>
      <c r="F140" s="290">
        <f>+F141+F142+F143+F144</f>
        <v>0</v>
      </c>
    </row>
    <row r="141" spans="1:6" ht="12" customHeight="1">
      <c r="A141" s="416" t="s">
        <v>349</v>
      </c>
      <c r="B141" s="9" t="s">
        <v>652</v>
      </c>
      <c r="C141" s="263"/>
      <c r="D141" s="263"/>
      <c r="E141" s="263"/>
      <c r="F141" s="263"/>
    </row>
    <row r="142" spans="1:6" s="97" customFormat="1" ht="12" customHeight="1">
      <c r="A142" s="416" t="s">
        <v>350</v>
      </c>
      <c r="B142" s="9" t="s">
        <v>653</v>
      </c>
      <c r="C142" s="263"/>
      <c r="D142" s="263"/>
      <c r="E142" s="263"/>
      <c r="F142" s="263"/>
    </row>
    <row r="143" spans="1:6" s="97" customFormat="1" ht="12" customHeight="1">
      <c r="A143" s="416" t="s">
        <v>556</v>
      </c>
      <c r="B143" s="9" t="s">
        <v>654</v>
      </c>
      <c r="C143" s="263"/>
      <c r="D143" s="263"/>
      <c r="E143" s="263"/>
      <c r="F143" s="263"/>
    </row>
    <row r="144" spans="1:6" s="97" customFormat="1" ht="12" customHeight="1" thickBot="1">
      <c r="A144" s="426" t="s">
        <v>557</v>
      </c>
      <c r="B144" s="7" t="s">
        <v>655</v>
      </c>
      <c r="C144" s="263"/>
      <c r="D144" s="263"/>
      <c r="E144" s="263"/>
      <c r="F144" s="263"/>
    </row>
    <row r="145" spans="1:6" s="97" customFormat="1" ht="12" customHeight="1" thickBot="1">
      <c r="A145" s="32" t="s">
        <v>275</v>
      </c>
      <c r="B145" s="123" t="s">
        <v>656</v>
      </c>
      <c r="C145" s="296">
        <f>+C146+C147+C148+C149</f>
        <v>0</v>
      </c>
      <c r="D145" s="296">
        <f>+D146+D147+D148+D149</f>
        <v>11921</v>
      </c>
      <c r="E145" s="296">
        <f>+E146+E147+E148+E149</f>
        <v>108459</v>
      </c>
      <c r="F145" s="296">
        <f>+F146+F147+F148+F149</f>
        <v>129399</v>
      </c>
    </row>
    <row r="146" spans="1:6" s="97" customFormat="1" ht="12" customHeight="1">
      <c r="A146" s="416" t="s">
        <v>351</v>
      </c>
      <c r="B146" s="9" t="s">
        <v>657</v>
      </c>
      <c r="C146" s="263"/>
      <c r="D146" s="263"/>
      <c r="E146" s="263"/>
      <c r="F146" s="263"/>
    </row>
    <row r="147" spans="1:6" s="97" customFormat="1" ht="12" customHeight="1">
      <c r="A147" s="416" t="s">
        <v>352</v>
      </c>
      <c r="B147" s="9" t="s">
        <v>667</v>
      </c>
      <c r="C147" s="263"/>
      <c r="D147" s="263">
        <v>11921</v>
      </c>
      <c r="E147" s="263">
        <v>11921</v>
      </c>
      <c r="F147" s="263">
        <v>25933</v>
      </c>
    </row>
    <row r="148" spans="1:6" ht="12.75" customHeight="1">
      <c r="A148" s="416" t="s">
        <v>568</v>
      </c>
      <c r="B148" s="9" t="s">
        <v>160</v>
      </c>
      <c r="C148" s="263"/>
      <c r="D148" s="263"/>
      <c r="E148" s="263">
        <v>96538</v>
      </c>
      <c r="F148" s="263">
        <v>103466</v>
      </c>
    </row>
    <row r="149" spans="1:6" ht="12" customHeight="1" thickBot="1">
      <c r="A149" s="426" t="s">
        <v>569</v>
      </c>
      <c r="B149" s="7" t="s">
        <v>155</v>
      </c>
      <c r="C149" s="263"/>
      <c r="D149" s="263"/>
      <c r="E149" s="263"/>
      <c r="F149" s="263"/>
    </row>
    <row r="150" spans="1:6" ht="15" customHeight="1" thickBot="1">
      <c r="A150" s="32" t="s">
        <v>276</v>
      </c>
      <c r="B150" s="123" t="s">
        <v>660</v>
      </c>
      <c r="C150" s="299">
        <f>+C151+C152+C153+C154</f>
        <v>0</v>
      </c>
      <c r="D150" s="299">
        <f>+D151+D152+D153+D154</f>
        <v>0</v>
      </c>
      <c r="E150" s="299">
        <f>+E151+E152+E153+E154</f>
        <v>0</v>
      </c>
      <c r="F150" s="299">
        <f>+F151+F152+F153+F154</f>
        <v>0</v>
      </c>
    </row>
    <row r="151" spans="1:6" ht="12.75">
      <c r="A151" s="416" t="s">
        <v>431</v>
      </c>
      <c r="B151" s="9" t="s">
        <v>661</v>
      </c>
      <c r="C151" s="263"/>
      <c r="D151" s="263"/>
      <c r="E151" s="263"/>
      <c r="F151" s="263"/>
    </row>
    <row r="152" spans="1:6" ht="15" customHeight="1">
      <c r="A152" s="416" t="s">
        <v>432</v>
      </c>
      <c r="B152" s="9" t="s">
        <v>662</v>
      </c>
      <c r="C152" s="263"/>
      <c r="D152" s="263"/>
      <c r="E152" s="263"/>
      <c r="F152" s="263"/>
    </row>
    <row r="153" spans="1:6" ht="14.25" customHeight="1">
      <c r="A153" s="416" t="s">
        <v>486</v>
      </c>
      <c r="B153" s="9" t="s">
        <v>663</v>
      </c>
      <c r="C153" s="263"/>
      <c r="D153" s="263"/>
      <c r="E153" s="263"/>
      <c r="F153" s="263"/>
    </row>
    <row r="154" spans="1:6" ht="13.5" thickBot="1">
      <c r="A154" s="416" t="s">
        <v>571</v>
      </c>
      <c r="B154" s="9" t="s">
        <v>664</v>
      </c>
      <c r="C154" s="263"/>
      <c r="D154" s="263"/>
      <c r="E154" s="263"/>
      <c r="F154" s="263"/>
    </row>
    <row r="155" spans="1:6" ht="13.5" thickBot="1">
      <c r="A155" s="32" t="s">
        <v>277</v>
      </c>
      <c r="B155" s="123" t="s">
        <v>665</v>
      </c>
      <c r="C155" s="410">
        <f>+C136+C140+C145+C150</f>
        <v>0</v>
      </c>
      <c r="D155" s="410">
        <f>+D136+D140+D145+D150</f>
        <v>11921</v>
      </c>
      <c r="E155" s="410">
        <f>+E136+E140+E145+E150</f>
        <v>108459</v>
      </c>
      <c r="F155" s="410">
        <f>+F136+F140+F145+F150</f>
        <v>129399</v>
      </c>
    </row>
    <row r="156" spans="1:6" ht="13.5" thickBot="1">
      <c r="A156" s="428" t="s">
        <v>278</v>
      </c>
      <c r="B156" s="373" t="s">
        <v>666</v>
      </c>
      <c r="C156" s="410">
        <f>+C135+C155</f>
        <v>886038</v>
      </c>
      <c r="D156" s="410">
        <f>+D135+D155</f>
        <v>943914</v>
      </c>
      <c r="E156" s="410">
        <f>+E135+E155</f>
        <v>948035</v>
      </c>
      <c r="F156" s="410">
        <f>+F135+F155</f>
        <v>1029339</v>
      </c>
    </row>
    <row r="157" spans="1:6" ht="13.5" thickBot="1">
      <c r="A157" s="980"/>
      <c r="B157" s="981"/>
      <c r="C157" s="982"/>
      <c r="D157" s="982"/>
      <c r="E157" s="982"/>
      <c r="F157" s="982"/>
    </row>
    <row r="158" spans="1:6" ht="13.5" thickBot="1">
      <c r="A158" s="243" t="s">
        <v>457</v>
      </c>
      <c r="B158" s="244"/>
      <c r="C158" s="120">
        <v>17</v>
      </c>
      <c r="D158" s="120">
        <v>17</v>
      </c>
      <c r="E158" s="120">
        <v>17</v>
      </c>
      <c r="F158" s="120">
        <v>17</v>
      </c>
    </row>
    <row r="159" spans="1:6" ht="13.5" thickBot="1">
      <c r="A159" s="243" t="s">
        <v>458</v>
      </c>
      <c r="B159" s="244"/>
      <c r="C159" s="120">
        <v>15</v>
      </c>
      <c r="D159" s="120">
        <v>15</v>
      </c>
      <c r="E159" s="120">
        <v>15</v>
      </c>
      <c r="F159" s="120">
        <v>15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7" r:id="rId1"/>
  <headerFooter alignWithMargins="0">
    <oddFooter>&amp;L* Módosította a 2/2016 (II.23.) önkormányzati rendelet 10. melléklete</oddFooter>
  </headerFooter>
  <rowBreaks count="1" manualBreakCount="1">
    <brk id="90" max="6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0"/>
  <sheetViews>
    <sheetView view="pageBreakPreview" zoomScale="85" zoomScaleSheetLayoutView="85" zoomScalePageLayoutView="0" workbookViewId="0" topLeftCell="A130">
      <selection activeCell="I18" sqref="I18"/>
    </sheetView>
  </sheetViews>
  <sheetFormatPr defaultColWidth="9.00390625" defaultRowHeight="12.75"/>
  <cols>
    <col min="1" max="1" width="13.125" style="381" customWidth="1"/>
    <col min="2" max="2" width="67.00390625" style="382" customWidth="1"/>
    <col min="3" max="3" width="16.375" style="382" customWidth="1"/>
    <col min="4" max="4" width="15.625" style="383" customWidth="1"/>
    <col min="5" max="5" width="15.625" style="3" customWidth="1"/>
    <col min="6" max="6" width="18.875" style="3" customWidth="1"/>
    <col min="7" max="16384" width="9.375" style="3" customWidth="1"/>
  </cols>
  <sheetData>
    <row r="1" spans="1:6" s="2" customFormat="1" ht="16.5" customHeight="1">
      <c r="A1" s="221"/>
      <c r="B1" s="223"/>
      <c r="C1" s="223"/>
      <c r="D1" s="245"/>
      <c r="E1" s="245" t="s">
        <v>161</v>
      </c>
      <c r="F1" s="1067" t="s">
        <v>58</v>
      </c>
    </row>
    <row r="2" spans="1:6" s="93" customFormat="1" ht="21" customHeight="1" thickBot="1">
      <c r="A2" s="221"/>
      <c r="B2" s="223"/>
      <c r="C2" s="223"/>
      <c r="D2" s="245"/>
      <c r="E2" s="245"/>
      <c r="F2" s="245"/>
    </row>
    <row r="3" spans="1:6" s="93" customFormat="1" ht="26.25" customHeight="1">
      <c r="A3" s="388" t="s">
        <v>315</v>
      </c>
      <c r="B3" s="351" t="s">
        <v>480</v>
      </c>
      <c r="C3" s="353"/>
      <c r="D3" s="353"/>
      <c r="E3" s="353" t="s">
        <v>302</v>
      </c>
      <c r="F3" s="353"/>
    </row>
    <row r="4" spans="1:6" s="94" customFormat="1" ht="15.75" customHeight="1" thickBot="1">
      <c r="A4" s="878" t="s">
        <v>454</v>
      </c>
      <c r="B4" s="352" t="s">
        <v>751</v>
      </c>
      <c r="C4" s="354"/>
      <c r="D4" s="354"/>
      <c r="E4" s="354">
        <v>3</v>
      </c>
      <c r="F4" s="354"/>
    </row>
    <row r="5" spans="1:6" ht="14.25" thickBot="1">
      <c r="A5" s="224"/>
      <c r="B5" s="224"/>
      <c r="C5" s="225"/>
      <c r="D5" s="225" t="s">
        <v>303</v>
      </c>
      <c r="E5" s="225" t="s">
        <v>303</v>
      </c>
      <c r="F5" s="225"/>
    </row>
    <row r="6" spans="1:6" s="58" customFormat="1" ht="12.75" customHeight="1" thickBot="1">
      <c r="A6" s="389" t="s">
        <v>456</v>
      </c>
      <c r="B6" s="226" t="s">
        <v>304</v>
      </c>
      <c r="C6" s="355" t="s">
        <v>149</v>
      </c>
      <c r="D6" s="355" t="s">
        <v>150</v>
      </c>
      <c r="E6" s="355" t="s">
        <v>151</v>
      </c>
      <c r="F6" s="355" t="s">
        <v>152</v>
      </c>
    </row>
    <row r="7" spans="1:6" s="58" customFormat="1" ht="15.75" customHeight="1" thickBot="1">
      <c r="A7" s="194">
        <v>1</v>
      </c>
      <c r="B7" s="195">
        <v>2</v>
      </c>
      <c r="C7" s="196">
        <v>3</v>
      </c>
      <c r="D7" s="196">
        <v>4</v>
      </c>
      <c r="E7" s="196">
        <v>5</v>
      </c>
      <c r="F7" s="196">
        <v>6</v>
      </c>
    </row>
    <row r="8" spans="1:6" s="58" customFormat="1" ht="12" customHeight="1" thickBot="1">
      <c r="A8" s="228"/>
      <c r="B8" s="229" t="s">
        <v>306</v>
      </c>
      <c r="C8" s="356"/>
      <c r="D8" s="356"/>
      <c r="E8" s="356"/>
      <c r="F8" s="356"/>
    </row>
    <row r="9" spans="1:6" s="95" customFormat="1" ht="12" customHeight="1" thickBot="1">
      <c r="A9" s="32" t="s">
        <v>269</v>
      </c>
      <c r="B9" s="21" t="s">
        <v>512</v>
      </c>
      <c r="C9" s="290">
        <f>+C10+C11+C12+C13+C14+C15</f>
        <v>0</v>
      </c>
      <c r="D9" s="290">
        <f>+D10+D11+D12+D13+D14+D15</f>
        <v>0</v>
      </c>
      <c r="E9" s="290">
        <f>+E10+E11+E12+E13+E14+E15</f>
        <v>0</v>
      </c>
      <c r="F9" s="290">
        <f>+F10+F11+F12+F13+F14+F15</f>
        <v>0</v>
      </c>
    </row>
    <row r="10" spans="1:6" s="96" customFormat="1" ht="12" customHeight="1">
      <c r="A10" s="416" t="s">
        <v>353</v>
      </c>
      <c r="B10" s="398" t="s">
        <v>513</v>
      </c>
      <c r="C10" s="293"/>
      <c r="D10" s="293"/>
      <c r="E10" s="293"/>
      <c r="F10" s="293"/>
    </row>
    <row r="11" spans="1:6" s="96" customFormat="1" ht="12" customHeight="1">
      <c r="A11" s="417" t="s">
        <v>354</v>
      </c>
      <c r="B11" s="399" t="s">
        <v>514</v>
      </c>
      <c r="C11" s="292"/>
      <c r="D11" s="292"/>
      <c r="E11" s="292"/>
      <c r="F11" s="292"/>
    </row>
    <row r="12" spans="1:6" s="96" customFormat="1" ht="12" customHeight="1">
      <c r="A12" s="417" t="s">
        <v>355</v>
      </c>
      <c r="B12" s="399" t="s">
        <v>515</v>
      </c>
      <c r="C12" s="292"/>
      <c r="D12" s="292"/>
      <c r="E12" s="292"/>
      <c r="F12" s="292"/>
    </row>
    <row r="13" spans="1:6" s="96" customFormat="1" ht="12" customHeight="1">
      <c r="A13" s="417" t="s">
        <v>356</v>
      </c>
      <c r="B13" s="399" t="s">
        <v>516</v>
      </c>
      <c r="C13" s="292"/>
      <c r="D13" s="292"/>
      <c r="E13" s="292"/>
      <c r="F13" s="292"/>
    </row>
    <row r="14" spans="1:6" s="95" customFormat="1" ht="12" customHeight="1">
      <c r="A14" s="417" t="s">
        <v>401</v>
      </c>
      <c r="B14" s="399" t="s">
        <v>517</v>
      </c>
      <c r="C14" s="966"/>
      <c r="D14" s="966"/>
      <c r="E14" s="966"/>
      <c r="F14" s="966"/>
    </row>
    <row r="15" spans="1:6" s="95" customFormat="1" ht="12" customHeight="1" thickBot="1">
      <c r="A15" s="418" t="s">
        <v>357</v>
      </c>
      <c r="B15" s="400" t="s">
        <v>518</v>
      </c>
      <c r="C15" s="983"/>
      <c r="D15" s="983"/>
      <c r="E15" s="983"/>
      <c r="F15" s="983"/>
    </row>
    <row r="16" spans="1:6" s="95" customFormat="1" ht="12" customHeight="1" thickBot="1">
      <c r="A16" s="32" t="s">
        <v>270</v>
      </c>
      <c r="B16" s="285" t="s">
        <v>519</v>
      </c>
      <c r="C16" s="290">
        <f>+C17+C18+C19+C20+C21</f>
        <v>0</v>
      </c>
      <c r="D16" s="290">
        <f>+D17+D18+D19+D20+D21</f>
        <v>0</v>
      </c>
      <c r="E16" s="290">
        <f>+E17+E18+E19+E20+E21</f>
        <v>0</v>
      </c>
      <c r="F16" s="290">
        <f>+F17+F18+F19+F20+F21</f>
        <v>0</v>
      </c>
    </row>
    <row r="17" spans="1:6" s="95" customFormat="1" ht="12" customHeight="1">
      <c r="A17" s="416" t="s">
        <v>359</v>
      </c>
      <c r="B17" s="398" t="s">
        <v>520</v>
      </c>
      <c r="C17" s="293"/>
      <c r="D17" s="293"/>
      <c r="E17" s="293"/>
      <c r="F17" s="293"/>
    </row>
    <row r="18" spans="1:6" s="95" customFormat="1" ht="12" customHeight="1">
      <c r="A18" s="417" t="s">
        <v>360</v>
      </c>
      <c r="B18" s="399" t="s">
        <v>521</v>
      </c>
      <c r="C18" s="292"/>
      <c r="D18" s="292"/>
      <c r="E18" s="292"/>
      <c r="F18" s="292"/>
    </row>
    <row r="19" spans="1:6" s="95" customFormat="1" ht="12" customHeight="1">
      <c r="A19" s="417" t="s">
        <v>361</v>
      </c>
      <c r="B19" s="399" t="s">
        <v>743</v>
      </c>
      <c r="C19" s="292"/>
      <c r="D19" s="292"/>
      <c r="E19" s="292"/>
      <c r="F19" s="292"/>
    </row>
    <row r="20" spans="1:6" s="95" customFormat="1" ht="12" customHeight="1">
      <c r="A20" s="417" t="s">
        <v>362</v>
      </c>
      <c r="B20" s="399" t="s">
        <v>744</v>
      </c>
      <c r="C20" s="292"/>
      <c r="D20" s="292"/>
      <c r="E20" s="292"/>
      <c r="F20" s="292"/>
    </row>
    <row r="21" spans="1:6" s="96" customFormat="1" ht="12" customHeight="1">
      <c r="A21" s="417" t="s">
        <v>363</v>
      </c>
      <c r="B21" s="399" t="s">
        <v>522</v>
      </c>
      <c r="C21" s="292"/>
      <c r="D21" s="292"/>
      <c r="E21" s="292"/>
      <c r="F21" s="292"/>
    </row>
    <row r="22" spans="1:6" s="96" customFormat="1" ht="12" customHeight="1" thickBot="1">
      <c r="A22" s="418" t="s">
        <v>372</v>
      </c>
      <c r="B22" s="400" t="s">
        <v>523</v>
      </c>
      <c r="C22" s="294"/>
      <c r="D22" s="294"/>
      <c r="E22" s="294"/>
      <c r="F22" s="294"/>
    </row>
    <row r="23" spans="1:6" s="96" customFormat="1" ht="12" customHeight="1" thickBot="1">
      <c r="A23" s="32" t="s">
        <v>271</v>
      </c>
      <c r="B23" s="21" t="s">
        <v>524</v>
      </c>
      <c r="C23" s="290">
        <f>+C24+C25+C26+C27+C28</f>
        <v>0</v>
      </c>
      <c r="D23" s="290">
        <f>+D24+D25+D26+D27+D28</f>
        <v>0</v>
      </c>
      <c r="E23" s="290">
        <f>+E24+E25+E26+E27+E28</f>
        <v>0</v>
      </c>
      <c r="F23" s="290">
        <f>+F24+F25+F26+F27+F28</f>
        <v>0</v>
      </c>
    </row>
    <row r="24" spans="1:6" s="95" customFormat="1" ht="12" customHeight="1">
      <c r="A24" s="416" t="s">
        <v>342</v>
      </c>
      <c r="B24" s="398" t="s">
        <v>525</v>
      </c>
      <c r="C24" s="293"/>
      <c r="D24" s="293"/>
      <c r="E24" s="293"/>
      <c r="F24" s="293"/>
    </row>
    <row r="25" spans="1:6" s="96" customFormat="1" ht="12" customHeight="1">
      <c r="A25" s="417" t="s">
        <v>343</v>
      </c>
      <c r="B25" s="399" t="s">
        <v>526</v>
      </c>
      <c r="C25" s="292"/>
      <c r="D25" s="292"/>
      <c r="E25" s="292"/>
      <c r="F25" s="292"/>
    </row>
    <row r="26" spans="1:6" s="96" customFormat="1" ht="12" customHeight="1">
      <c r="A26" s="417" t="s">
        <v>344</v>
      </c>
      <c r="B26" s="399" t="s">
        <v>745</v>
      </c>
      <c r="C26" s="292"/>
      <c r="D26" s="292"/>
      <c r="E26" s="292"/>
      <c r="F26" s="292"/>
    </row>
    <row r="27" spans="1:6" s="96" customFormat="1" ht="12" customHeight="1">
      <c r="A27" s="417" t="s">
        <v>345</v>
      </c>
      <c r="B27" s="399" t="s">
        <v>746</v>
      </c>
      <c r="C27" s="292"/>
      <c r="D27" s="292"/>
      <c r="E27" s="292"/>
      <c r="F27" s="292"/>
    </row>
    <row r="28" spans="1:6" s="96" customFormat="1" ht="12" customHeight="1">
      <c r="A28" s="417" t="s">
        <v>421</v>
      </c>
      <c r="B28" s="399" t="s">
        <v>527</v>
      </c>
      <c r="C28" s="292"/>
      <c r="D28" s="292"/>
      <c r="E28" s="292"/>
      <c r="F28" s="292"/>
    </row>
    <row r="29" spans="1:6" s="96" customFormat="1" ht="12" customHeight="1" thickBot="1">
      <c r="A29" s="418" t="s">
        <v>422</v>
      </c>
      <c r="B29" s="400" t="s">
        <v>528</v>
      </c>
      <c r="C29" s="294"/>
      <c r="D29" s="294"/>
      <c r="E29" s="294"/>
      <c r="F29" s="294"/>
    </row>
    <row r="30" spans="1:6" s="96" customFormat="1" ht="12" customHeight="1" thickBot="1">
      <c r="A30" s="32" t="s">
        <v>423</v>
      </c>
      <c r="B30" s="21" t="s">
        <v>529</v>
      </c>
      <c r="C30" s="296">
        <f>+C31+C34+C35+C36</f>
        <v>0</v>
      </c>
      <c r="D30" s="296">
        <f>+D31+D34+D35+D36</f>
        <v>0</v>
      </c>
      <c r="E30" s="296">
        <f>+E31+E34+E35+E36</f>
        <v>0</v>
      </c>
      <c r="F30" s="296">
        <f>+F31+F34+F35+F36</f>
        <v>0</v>
      </c>
    </row>
    <row r="31" spans="1:6" s="96" customFormat="1" ht="12" customHeight="1">
      <c r="A31" s="416" t="s">
        <v>530</v>
      </c>
      <c r="B31" s="398" t="s">
        <v>536</v>
      </c>
      <c r="C31" s="393">
        <f>+C32+C33</f>
        <v>0</v>
      </c>
      <c r="D31" s="393">
        <f>+D32+D33</f>
        <v>0</v>
      </c>
      <c r="E31" s="393">
        <f>+E32+E33</f>
        <v>0</v>
      </c>
      <c r="F31" s="393">
        <f>+F32+F33</f>
        <v>0</v>
      </c>
    </row>
    <row r="32" spans="1:6" s="96" customFormat="1" ht="12" customHeight="1">
      <c r="A32" s="417" t="s">
        <v>531</v>
      </c>
      <c r="B32" s="399" t="s">
        <v>537</v>
      </c>
      <c r="C32" s="292"/>
      <c r="D32" s="292"/>
      <c r="E32" s="292"/>
      <c r="F32" s="292"/>
    </row>
    <row r="33" spans="1:6" s="96" customFormat="1" ht="12" customHeight="1">
      <c r="A33" s="417" t="s">
        <v>532</v>
      </c>
      <c r="B33" s="399" t="s">
        <v>538</v>
      </c>
      <c r="C33" s="292"/>
      <c r="D33" s="292"/>
      <c r="E33" s="292"/>
      <c r="F33" s="292"/>
    </row>
    <row r="34" spans="1:6" s="96" customFormat="1" ht="12" customHeight="1">
      <c r="A34" s="417" t="s">
        <v>533</v>
      </c>
      <c r="B34" s="399" t="s">
        <v>539</v>
      </c>
      <c r="C34" s="292"/>
      <c r="D34" s="292"/>
      <c r="E34" s="292"/>
      <c r="F34" s="292"/>
    </row>
    <row r="35" spans="1:6" s="96" customFormat="1" ht="12" customHeight="1">
      <c r="A35" s="417" t="s">
        <v>534</v>
      </c>
      <c r="B35" s="399" t="s">
        <v>540</v>
      </c>
      <c r="C35" s="292"/>
      <c r="D35" s="292"/>
      <c r="E35" s="292"/>
      <c r="F35" s="292"/>
    </row>
    <row r="36" spans="1:6" s="96" customFormat="1" ht="12" customHeight="1" thickBot="1">
      <c r="A36" s="418" t="s">
        <v>535</v>
      </c>
      <c r="B36" s="400" t="s">
        <v>541</v>
      </c>
      <c r="C36" s="294"/>
      <c r="D36" s="294"/>
      <c r="E36" s="294"/>
      <c r="F36" s="294"/>
    </row>
    <row r="37" spans="1:6" s="96" customFormat="1" ht="12" customHeight="1" thickBot="1">
      <c r="A37" s="32" t="s">
        <v>273</v>
      </c>
      <c r="B37" s="21" t="s">
        <v>542</v>
      </c>
      <c r="C37" s="290">
        <f>SUM(C38:C47)</f>
        <v>4650</v>
      </c>
      <c r="D37" s="290">
        <f>SUM(D38:D47)</f>
        <v>4650</v>
      </c>
      <c r="E37" s="290">
        <f>SUM(E38:E47)</f>
        <v>4650</v>
      </c>
      <c r="F37" s="290">
        <f>SUM(F38:F47)</f>
        <v>3584</v>
      </c>
    </row>
    <row r="38" spans="1:6" s="96" customFormat="1" ht="12" customHeight="1">
      <c r="A38" s="416" t="s">
        <v>346</v>
      </c>
      <c r="B38" s="398" t="s">
        <v>545</v>
      </c>
      <c r="C38" s="293"/>
      <c r="D38" s="293"/>
      <c r="E38" s="293"/>
      <c r="F38" s="293"/>
    </row>
    <row r="39" spans="1:6" s="96" customFormat="1" ht="12" customHeight="1">
      <c r="A39" s="417" t="s">
        <v>347</v>
      </c>
      <c r="B39" s="399" t="s">
        <v>546</v>
      </c>
      <c r="C39" s="292"/>
      <c r="D39" s="292"/>
      <c r="E39" s="292">
        <v>4650</v>
      </c>
      <c r="F39" s="292">
        <v>3584</v>
      </c>
    </row>
    <row r="40" spans="1:6" s="96" customFormat="1" ht="12" customHeight="1">
      <c r="A40" s="417" t="s">
        <v>348</v>
      </c>
      <c r="B40" s="399" t="s">
        <v>547</v>
      </c>
      <c r="C40" s="292"/>
      <c r="D40" s="292"/>
      <c r="E40" s="292"/>
      <c r="F40" s="292"/>
    </row>
    <row r="41" spans="1:6" s="96" customFormat="1" ht="12" customHeight="1">
      <c r="A41" s="417" t="s">
        <v>425</v>
      </c>
      <c r="B41" s="399" t="s">
        <v>548</v>
      </c>
      <c r="C41" s="292">
        <v>4650</v>
      </c>
      <c r="D41" s="292">
        <v>4650</v>
      </c>
      <c r="E41" s="292"/>
      <c r="F41" s="292"/>
    </row>
    <row r="42" spans="1:6" s="96" customFormat="1" ht="12" customHeight="1">
      <c r="A42" s="417" t="s">
        <v>426</v>
      </c>
      <c r="B42" s="399" t="s">
        <v>549</v>
      </c>
      <c r="C42" s="292"/>
      <c r="D42" s="292"/>
      <c r="E42" s="292"/>
      <c r="F42" s="292"/>
    </row>
    <row r="43" spans="1:6" s="96" customFormat="1" ht="12" customHeight="1">
      <c r="A43" s="417" t="s">
        <v>427</v>
      </c>
      <c r="B43" s="399" t="s">
        <v>550</v>
      </c>
      <c r="C43" s="292"/>
      <c r="D43" s="292"/>
      <c r="E43" s="292"/>
      <c r="F43" s="292"/>
    </row>
    <row r="44" spans="1:6" s="96" customFormat="1" ht="12" customHeight="1">
      <c r="A44" s="417" t="s">
        <v>428</v>
      </c>
      <c r="B44" s="399" t="s">
        <v>551</v>
      </c>
      <c r="C44" s="292"/>
      <c r="D44" s="292"/>
      <c r="E44" s="292"/>
      <c r="F44" s="292"/>
    </row>
    <row r="45" spans="1:6" s="96" customFormat="1" ht="12" customHeight="1">
      <c r="A45" s="417" t="s">
        <v>429</v>
      </c>
      <c r="B45" s="399" t="s">
        <v>552</v>
      </c>
      <c r="C45" s="292"/>
      <c r="D45" s="292"/>
      <c r="E45" s="292"/>
      <c r="F45" s="292"/>
    </row>
    <row r="46" spans="1:6" s="96" customFormat="1" ht="12" customHeight="1">
      <c r="A46" s="417" t="s">
        <v>543</v>
      </c>
      <c r="B46" s="399" t="s">
        <v>553</v>
      </c>
      <c r="C46" s="295"/>
      <c r="D46" s="295"/>
      <c r="E46" s="295"/>
      <c r="F46" s="295"/>
    </row>
    <row r="47" spans="1:6" s="96" customFormat="1" ht="12" customHeight="1" thickBot="1">
      <c r="A47" s="418" t="s">
        <v>544</v>
      </c>
      <c r="B47" s="400" t="s">
        <v>554</v>
      </c>
      <c r="C47" s="387"/>
      <c r="D47" s="387"/>
      <c r="E47" s="387"/>
      <c r="F47" s="387"/>
    </row>
    <row r="48" spans="1:6" s="96" customFormat="1" ht="12" customHeight="1" thickBot="1">
      <c r="A48" s="32" t="s">
        <v>274</v>
      </c>
      <c r="B48" s="21" t="s">
        <v>555</v>
      </c>
      <c r="C48" s="290">
        <f>SUM(C49:C53)</f>
        <v>0</v>
      </c>
      <c r="D48" s="290">
        <f>SUM(D49:D53)</f>
        <v>0</v>
      </c>
      <c r="E48" s="290">
        <f>SUM(E49:E53)</f>
        <v>0</v>
      </c>
      <c r="F48" s="290">
        <f>SUM(F49:F53)</f>
        <v>0</v>
      </c>
    </row>
    <row r="49" spans="1:6" s="96" customFormat="1" ht="12" customHeight="1">
      <c r="A49" s="416" t="s">
        <v>349</v>
      </c>
      <c r="B49" s="398" t="s">
        <v>559</v>
      </c>
      <c r="C49" s="442"/>
      <c r="D49" s="442"/>
      <c r="E49" s="442"/>
      <c r="F49" s="442"/>
    </row>
    <row r="50" spans="1:6" s="96" customFormat="1" ht="12" customHeight="1">
      <c r="A50" s="417" t="s">
        <v>350</v>
      </c>
      <c r="B50" s="399" t="s">
        <v>560</v>
      </c>
      <c r="C50" s="295"/>
      <c r="D50" s="295"/>
      <c r="E50" s="295"/>
      <c r="F50" s="295"/>
    </row>
    <row r="51" spans="1:6" s="96" customFormat="1" ht="12" customHeight="1">
      <c r="A51" s="417" t="s">
        <v>556</v>
      </c>
      <c r="B51" s="399" t="s">
        <v>561</v>
      </c>
      <c r="C51" s="295"/>
      <c r="D51" s="295"/>
      <c r="E51" s="295"/>
      <c r="F51" s="295"/>
    </row>
    <row r="52" spans="1:6" s="96" customFormat="1" ht="12" customHeight="1">
      <c r="A52" s="417" t="s">
        <v>557</v>
      </c>
      <c r="B52" s="399" t="s">
        <v>562</v>
      </c>
      <c r="C52" s="295"/>
      <c r="D52" s="295"/>
      <c r="E52" s="295"/>
      <c r="F52" s="295"/>
    </row>
    <row r="53" spans="1:6" s="96" customFormat="1" ht="12" customHeight="1" thickBot="1">
      <c r="A53" s="418" t="s">
        <v>558</v>
      </c>
      <c r="B53" s="400" t="s">
        <v>563</v>
      </c>
      <c r="C53" s="387"/>
      <c r="D53" s="387"/>
      <c r="E53" s="387"/>
      <c r="F53" s="387"/>
    </row>
    <row r="54" spans="1:6" s="96" customFormat="1" ht="12" customHeight="1" thickBot="1">
      <c r="A54" s="32" t="s">
        <v>430</v>
      </c>
      <c r="B54" s="21" t="s">
        <v>564</v>
      </c>
      <c r="C54" s="290">
        <f>SUM(C55:C57)</f>
        <v>0</v>
      </c>
      <c r="D54" s="290">
        <f>SUM(D55:D57)</f>
        <v>0</v>
      </c>
      <c r="E54" s="290">
        <f>SUM(E55:E57)</f>
        <v>0</v>
      </c>
      <c r="F54" s="290">
        <f>SUM(F55:F57)</f>
        <v>0</v>
      </c>
    </row>
    <row r="55" spans="1:6" s="96" customFormat="1" ht="12" customHeight="1">
      <c r="A55" s="416" t="s">
        <v>351</v>
      </c>
      <c r="B55" s="398" t="s">
        <v>565</v>
      </c>
      <c r="C55" s="293"/>
      <c r="D55" s="293"/>
      <c r="E55" s="293"/>
      <c r="F55" s="293"/>
    </row>
    <row r="56" spans="1:6" s="96" customFormat="1" ht="12" customHeight="1">
      <c r="A56" s="417" t="s">
        <v>352</v>
      </c>
      <c r="B56" s="399" t="s">
        <v>747</v>
      </c>
      <c r="C56" s="292"/>
      <c r="D56" s="292"/>
      <c r="E56" s="292"/>
      <c r="F56" s="292"/>
    </row>
    <row r="57" spans="1:6" s="96" customFormat="1" ht="12" customHeight="1">
      <c r="A57" s="417" t="s">
        <v>568</v>
      </c>
      <c r="B57" s="399" t="s">
        <v>566</v>
      </c>
      <c r="C57" s="292"/>
      <c r="D57" s="292"/>
      <c r="E57" s="292"/>
      <c r="F57" s="292"/>
    </row>
    <row r="58" spans="1:6" s="96" customFormat="1" ht="12" customHeight="1" thickBot="1">
      <c r="A58" s="418" t="s">
        <v>569</v>
      </c>
      <c r="B58" s="400" t="s">
        <v>567</v>
      </c>
      <c r="C58" s="294"/>
      <c r="D58" s="294"/>
      <c r="E58" s="294"/>
      <c r="F58" s="294"/>
    </row>
    <row r="59" spans="1:6" s="96" customFormat="1" ht="12" customHeight="1" thickBot="1">
      <c r="A59" s="32" t="s">
        <v>276</v>
      </c>
      <c r="B59" s="285" t="s">
        <v>570</v>
      </c>
      <c r="C59" s="290">
        <f>SUM(C60:C62)</f>
        <v>0</v>
      </c>
      <c r="D59" s="290">
        <f>SUM(D60:D62)</f>
        <v>0</v>
      </c>
      <c r="E59" s="290">
        <f>SUM(E60:E62)</f>
        <v>0</v>
      </c>
      <c r="F59" s="290">
        <f>SUM(F60:F62)</f>
        <v>0</v>
      </c>
    </row>
    <row r="60" spans="1:6" s="96" customFormat="1" ht="12" customHeight="1">
      <c r="A60" s="416" t="s">
        <v>431</v>
      </c>
      <c r="B60" s="398" t="s">
        <v>572</v>
      </c>
      <c r="C60" s="295"/>
      <c r="D60" s="295"/>
      <c r="E60" s="295"/>
      <c r="F60" s="295"/>
    </row>
    <row r="61" spans="1:6" s="96" customFormat="1" ht="12" customHeight="1">
      <c r="A61" s="417" t="s">
        <v>432</v>
      </c>
      <c r="B61" s="399" t="s">
        <v>748</v>
      </c>
      <c r="C61" s="295"/>
      <c r="D61" s="295"/>
      <c r="E61" s="295"/>
      <c r="F61" s="295"/>
    </row>
    <row r="62" spans="1:6" s="96" customFormat="1" ht="12" customHeight="1">
      <c r="A62" s="417" t="s">
        <v>486</v>
      </c>
      <c r="B62" s="399" t="s">
        <v>573</v>
      </c>
      <c r="C62" s="295"/>
      <c r="D62" s="295"/>
      <c r="E62" s="295"/>
      <c r="F62" s="295"/>
    </row>
    <row r="63" spans="1:6" s="96" customFormat="1" ht="12" customHeight="1" thickBot="1">
      <c r="A63" s="418" t="s">
        <v>571</v>
      </c>
      <c r="B63" s="400" t="s">
        <v>574</v>
      </c>
      <c r="C63" s="295"/>
      <c r="D63" s="295"/>
      <c r="E63" s="295"/>
      <c r="F63" s="295"/>
    </row>
    <row r="64" spans="1:6" s="96" customFormat="1" ht="12" customHeight="1" thickBot="1">
      <c r="A64" s="32" t="s">
        <v>277</v>
      </c>
      <c r="B64" s="21" t="s">
        <v>575</v>
      </c>
      <c r="C64" s="296">
        <f>+C9+C16+C23+C30+C37+C48+C54+C59</f>
        <v>4650</v>
      </c>
      <c r="D64" s="296">
        <f>+D9+D16+D23+D30+D37+D48+D54+D59</f>
        <v>4650</v>
      </c>
      <c r="E64" s="296">
        <f>+E9+E16+E23+E30+E37+E48+E54+E59</f>
        <v>4650</v>
      </c>
      <c r="F64" s="296">
        <f>+F9+F16+F23+F30+F37+F48+F54+F59</f>
        <v>3584</v>
      </c>
    </row>
    <row r="65" spans="1:6" s="96" customFormat="1" ht="12" customHeight="1" thickBot="1">
      <c r="A65" s="419" t="s">
        <v>709</v>
      </c>
      <c r="B65" s="285" t="s">
        <v>577</v>
      </c>
      <c r="C65" s="290">
        <f>SUM(C66:C68)</f>
        <v>0</v>
      </c>
      <c r="D65" s="290">
        <f>SUM(D66:D68)</f>
        <v>0</v>
      </c>
      <c r="E65" s="290">
        <f>SUM(E66:E68)</f>
        <v>0</v>
      </c>
      <c r="F65" s="290">
        <f>SUM(F66:F68)</f>
        <v>0</v>
      </c>
    </row>
    <row r="66" spans="1:6" s="96" customFormat="1" ht="12" customHeight="1">
      <c r="A66" s="416" t="s">
        <v>610</v>
      </c>
      <c r="B66" s="398" t="s">
        <v>578</v>
      </c>
      <c r="C66" s="295"/>
      <c r="D66" s="295"/>
      <c r="E66" s="295"/>
      <c r="F66" s="295"/>
    </row>
    <row r="67" spans="1:6" s="96" customFormat="1" ht="12" customHeight="1">
      <c r="A67" s="417" t="s">
        <v>619</v>
      </c>
      <c r="B67" s="399" t="s">
        <v>579</v>
      </c>
      <c r="C67" s="295"/>
      <c r="D67" s="295"/>
      <c r="E67" s="295"/>
      <c r="F67" s="295"/>
    </row>
    <row r="68" spans="1:6" s="96" customFormat="1" ht="12" customHeight="1" thickBot="1">
      <c r="A68" s="418" t="s">
        <v>620</v>
      </c>
      <c r="B68" s="402" t="s">
        <v>580</v>
      </c>
      <c r="C68" s="295"/>
      <c r="D68" s="295"/>
      <c r="E68" s="295"/>
      <c r="F68" s="295"/>
    </row>
    <row r="69" spans="1:6" s="96" customFormat="1" ht="12" customHeight="1" thickBot="1">
      <c r="A69" s="419" t="s">
        <v>581</v>
      </c>
      <c r="B69" s="285" t="s">
        <v>582</v>
      </c>
      <c r="C69" s="290">
        <f>SUM(C70:C73)</f>
        <v>0</v>
      </c>
      <c r="D69" s="290">
        <f>SUM(D70:D73)</f>
        <v>0</v>
      </c>
      <c r="E69" s="290">
        <f>SUM(E70:E73)</f>
        <v>0</v>
      </c>
      <c r="F69" s="290">
        <f>SUM(F70:F73)</f>
        <v>0</v>
      </c>
    </row>
    <row r="70" spans="1:6" s="96" customFormat="1" ht="12" customHeight="1">
      <c r="A70" s="416" t="s">
        <v>402</v>
      </c>
      <c r="B70" s="398" t="s">
        <v>583</v>
      </c>
      <c r="C70" s="295"/>
      <c r="D70" s="295"/>
      <c r="E70" s="295"/>
      <c r="F70" s="295"/>
    </row>
    <row r="71" spans="1:6" s="96" customFormat="1" ht="12" customHeight="1">
      <c r="A71" s="417" t="s">
        <v>403</v>
      </c>
      <c r="B71" s="399" t="s">
        <v>584</v>
      </c>
      <c r="C71" s="295"/>
      <c r="D71" s="295"/>
      <c r="E71" s="295"/>
      <c r="F71" s="295"/>
    </row>
    <row r="72" spans="1:6" s="96" customFormat="1" ht="12" customHeight="1">
      <c r="A72" s="417" t="s">
        <v>611</v>
      </c>
      <c r="B72" s="399" t="s">
        <v>585</v>
      </c>
      <c r="C72" s="295"/>
      <c r="D72" s="295"/>
      <c r="E72" s="295"/>
      <c r="F72" s="295"/>
    </row>
    <row r="73" spans="1:6" s="96" customFormat="1" ht="12" customHeight="1" thickBot="1">
      <c r="A73" s="418" t="s">
        <v>612</v>
      </c>
      <c r="B73" s="400" t="s">
        <v>586</v>
      </c>
      <c r="C73" s="295"/>
      <c r="D73" s="295"/>
      <c r="E73" s="295"/>
      <c r="F73" s="295"/>
    </row>
    <row r="74" spans="1:6" s="96" customFormat="1" ht="12" customHeight="1" thickBot="1">
      <c r="A74" s="419" t="s">
        <v>587</v>
      </c>
      <c r="B74" s="285" t="s">
        <v>588</v>
      </c>
      <c r="C74" s="290">
        <f>SUM(C75:C76)</f>
        <v>0</v>
      </c>
      <c r="D74" s="290">
        <f>SUM(D75:D76)</f>
        <v>0</v>
      </c>
      <c r="E74" s="290">
        <f>SUM(E75:E76)</f>
        <v>0</v>
      </c>
      <c r="F74" s="290">
        <f>SUM(F75:F76)</f>
        <v>0</v>
      </c>
    </row>
    <row r="75" spans="1:6" s="96" customFormat="1" ht="12" customHeight="1">
      <c r="A75" s="416" t="s">
        <v>613</v>
      </c>
      <c r="B75" s="398" t="s">
        <v>589</v>
      </c>
      <c r="C75" s="295"/>
      <c r="D75" s="295"/>
      <c r="E75" s="295"/>
      <c r="F75" s="295"/>
    </row>
    <row r="76" spans="1:6" s="95" customFormat="1" ht="12" customHeight="1" thickBot="1">
      <c r="A76" s="418" t="s">
        <v>614</v>
      </c>
      <c r="B76" s="400" t="s">
        <v>590</v>
      </c>
      <c r="C76" s="295"/>
      <c r="D76" s="295"/>
      <c r="E76" s="295"/>
      <c r="F76" s="295"/>
    </row>
    <row r="77" spans="1:6" s="96" customFormat="1" ht="12" customHeight="1" thickBot="1">
      <c r="A77" s="419" t="s">
        <v>591</v>
      </c>
      <c r="B77" s="285" t="s">
        <v>592</v>
      </c>
      <c r="C77" s="290">
        <f>SUM(C78:C80)</f>
        <v>0</v>
      </c>
      <c r="D77" s="290">
        <f>SUM(D78:D80)</f>
        <v>0</v>
      </c>
      <c r="E77" s="290">
        <f>SUM(E78:E80)</f>
        <v>0</v>
      </c>
      <c r="F77" s="290">
        <f>SUM(F78:F80)</f>
        <v>0</v>
      </c>
    </row>
    <row r="78" spans="1:6" s="96" customFormat="1" ht="12" customHeight="1">
      <c r="A78" s="416" t="s">
        <v>615</v>
      </c>
      <c r="B78" s="398" t="s">
        <v>593</v>
      </c>
      <c r="C78" s="295"/>
      <c r="D78" s="295"/>
      <c r="E78" s="295"/>
      <c r="F78" s="295"/>
    </row>
    <row r="79" spans="1:6" s="96" customFormat="1" ht="12" customHeight="1">
      <c r="A79" s="417" t="s">
        <v>616</v>
      </c>
      <c r="B79" s="399" t="s">
        <v>594</v>
      </c>
      <c r="C79" s="295"/>
      <c r="D79" s="295"/>
      <c r="E79" s="295"/>
      <c r="F79" s="295"/>
    </row>
    <row r="80" spans="1:6" s="96" customFormat="1" ht="12" customHeight="1" thickBot="1">
      <c r="A80" s="418" t="s">
        <v>617</v>
      </c>
      <c r="B80" s="400" t="s">
        <v>595</v>
      </c>
      <c r="C80" s="295"/>
      <c r="D80" s="295"/>
      <c r="E80" s="295"/>
      <c r="F80" s="295"/>
    </row>
    <row r="81" spans="1:6" s="96" customFormat="1" ht="12" customHeight="1" thickBot="1">
      <c r="A81" s="419" t="s">
        <v>596</v>
      </c>
      <c r="B81" s="285" t="s">
        <v>618</v>
      </c>
      <c r="C81" s="290">
        <f>SUM(C82:C85)</f>
        <v>0</v>
      </c>
      <c r="D81" s="290">
        <f>SUM(D82:D85)</f>
        <v>0</v>
      </c>
      <c r="E81" s="290">
        <f>SUM(E82:E85)</f>
        <v>0</v>
      </c>
      <c r="F81" s="290">
        <f>SUM(F82:F85)</f>
        <v>0</v>
      </c>
    </row>
    <row r="82" spans="1:6" s="96" customFormat="1" ht="12" customHeight="1">
      <c r="A82" s="420" t="s">
        <v>597</v>
      </c>
      <c r="B82" s="398" t="s">
        <v>598</v>
      </c>
      <c r="C82" s="295"/>
      <c r="D82" s="295"/>
      <c r="E82" s="295"/>
      <c r="F82" s="295"/>
    </row>
    <row r="83" spans="1:6" s="96" customFormat="1" ht="12" customHeight="1">
      <c r="A83" s="421" t="s">
        <v>599</v>
      </c>
      <c r="B83" s="399" t="s">
        <v>600</v>
      </c>
      <c r="C83" s="295"/>
      <c r="D83" s="295"/>
      <c r="E83" s="295"/>
      <c r="F83" s="295"/>
    </row>
    <row r="84" spans="1:6" s="95" customFormat="1" ht="12" customHeight="1">
      <c r="A84" s="421" t="s">
        <v>601</v>
      </c>
      <c r="B84" s="399" t="s">
        <v>602</v>
      </c>
      <c r="C84" s="295"/>
      <c r="D84" s="295"/>
      <c r="E84" s="295"/>
      <c r="F84" s="295"/>
    </row>
    <row r="85" spans="1:6" s="95" customFormat="1" ht="12" customHeight="1" thickBot="1">
      <c r="A85" s="422" t="s">
        <v>603</v>
      </c>
      <c r="B85" s="400" t="s">
        <v>604</v>
      </c>
      <c r="C85" s="295"/>
      <c r="D85" s="295"/>
      <c r="E85" s="295"/>
      <c r="F85" s="295"/>
    </row>
    <row r="86" spans="1:6" s="95" customFormat="1" ht="12" customHeight="1" thickBot="1">
      <c r="A86" s="419" t="s">
        <v>605</v>
      </c>
      <c r="B86" s="285" t="s">
        <v>606</v>
      </c>
      <c r="C86" s="443"/>
      <c r="D86" s="443"/>
      <c r="E86" s="443"/>
      <c r="F86" s="443"/>
    </row>
    <row r="87" spans="1:6" s="95" customFormat="1" ht="12" customHeight="1" thickBot="1">
      <c r="A87" s="419" t="s">
        <v>607</v>
      </c>
      <c r="B87" s="406" t="s">
        <v>608</v>
      </c>
      <c r="C87" s="296">
        <f>+C65+C69+C74+C77+C81+C86</f>
        <v>0</v>
      </c>
      <c r="D87" s="296">
        <f>+D65+D69+D74+D77+D81+D86</f>
        <v>0</v>
      </c>
      <c r="E87" s="296">
        <f>+E65+E69+E74+E77+E81+E86</f>
        <v>0</v>
      </c>
      <c r="F87" s="296">
        <f>+F65+F69+F74+F77+F81+F86</f>
        <v>0</v>
      </c>
    </row>
    <row r="88" spans="1:6" s="96" customFormat="1" ht="15" customHeight="1" thickBot="1">
      <c r="A88" s="423" t="s">
        <v>621</v>
      </c>
      <c r="B88" s="408" t="s">
        <v>736</v>
      </c>
      <c r="C88" s="296">
        <f>+C64+C87</f>
        <v>4650</v>
      </c>
      <c r="D88" s="296">
        <f>+D64+D87</f>
        <v>4650</v>
      </c>
      <c r="E88" s="296">
        <f>+E64+E87</f>
        <v>4650</v>
      </c>
      <c r="F88" s="296">
        <f>+F64+F87</f>
        <v>3584</v>
      </c>
    </row>
    <row r="89" spans="1:6" ht="12.75">
      <c r="A89" s="234"/>
      <c r="B89" s="235"/>
      <c r="C89" s="361"/>
      <c r="D89" s="361"/>
      <c r="E89" s="361"/>
      <c r="F89" s="361"/>
    </row>
    <row r="90" spans="1:6" s="58" customFormat="1" ht="16.5" customHeight="1" thickBot="1">
      <c r="A90" s="424"/>
      <c r="B90" s="237"/>
      <c r="C90" s="362"/>
      <c r="D90" s="362"/>
      <c r="E90" s="362"/>
      <c r="F90" s="362"/>
    </row>
    <row r="91" spans="1:6" s="97" customFormat="1" ht="12" customHeight="1" thickBot="1">
      <c r="A91" s="238"/>
      <c r="B91" s="239" t="s">
        <v>308</v>
      </c>
      <c r="C91" s="363"/>
      <c r="D91" s="363"/>
      <c r="E91" s="363"/>
      <c r="F91" s="363"/>
    </row>
    <row r="92" spans="1:6" ht="12" customHeight="1" thickBot="1">
      <c r="A92" s="390" t="s">
        <v>269</v>
      </c>
      <c r="B92" s="31" t="s">
        <v>624</v>
      </c>
      <c r="C92" s="289">
        <f>SUM(C93:C97)</f>
        <v>3450</v>
      </c>
      <c r="D92" s="289">
        <f>SUM(D93:D97)</f>
        <v>3450</v>
      </c>
      <c r="E92" s="289">
        <f>SUM(E93:E97)</f>
        <v>3450</v>
      </c>
      <c r="F92" s="289">
        <f>SUM(F93:F97)</f>
        <v>2384</v>
      </c>
    </row>
    <row r="93" spans="1:6" ht="12" customHeight="1">
      <c r="A93" s="425" t="s">
        <v>353</v>
      </c>
      <c r="B93" s="10" t="s">
        <v>298</v>
      </c>
      <c r="C93" s="291"/>
      <c r="D93" s="291"/>
      <c r="E93" s="291"/>
      <c r="F93" s="291"/>
    </row>
    <row r="94" spans="1:6" ht="12" customHeight="1">
      <c r="A94" s="417" t="s">
        <v>354</v>
      </c>
      <c r="B94" s="8" t="s">
        <v>433</v>
      </c>
      <c r="C94" s="292"/>
      <c r="D94" s="292"/>
      <c r="E94" s="292"/>
      <c r="F94" s="292"/>
    </row>
    <row r="95" spans="1:6" ht="12" customHeight="1">
      <c r="A95" s="417" t="s">
        <v>355</v>
      </c>
      <c r="B95" s="8" t="s">
        <v>392</v>
      </c>
      <c r="C95" s="294"/>
      <c r="D95" s="294"/>
      <c r="E95" s="294"/>
      <c r="F95" s="294"/>
    </row>
    <row r="96" spans="1:6" ht="12" customHeight="1">
      <c r="A96" s="417" t="s">
        <v>356</v>
      </c>
      <c r="B96" s="11" t="s">
        <v>434</v>
      </c>
      <c r="C96" s="294"/>
      <c r="D96" s="294"/>
      <c r="E96" s="294"/>
      <c r="F96" s="294"/>
    </row>
    <row r="97" spans="1:6" ht="12" customHeight="1">
      <c r="A97" s="417" t="s">
        <v>367</v>
      </c>
      <c r="B97" s="19" t="s">
        <v>435</v>
      </c>
      <c r="C97" s="294">
        <v>3450</v>
      </c>
      <c r="D97" s="294">
        <v>3450</v>
      </c>
      <c r="E97" s="294">
        <v>3450</v>
      </c>
      <c r="F97" s="294">
        <v>2384</v>
      </c>
    </row>
    <row r="98" spans="1:6" ht="12" customHeight="1">
      <c r="A98" s="417" t="s">
        <v>357</v>
      </c>
      <c r="B98" s="8" t="s">
        <v>625</v>
      </c>
      <c r="C98" s="294"/>
      <c r="D98" s="294"/>
      <c r="E98" s="294"/>
      <c r="F98" s="294"/>
    </row>
    <row r="99" spans="1:6" ht="12" customHeight="1">
      <c r="A99" s="417" t="s">
        <v>358</v>
      </c>
      <c r="B99" s="134" t="s">
        <v>626</v>
      </c>
      <c r="C99" s="294"/>
      <c r="D99" s="294"/>
      <c r="E99" s="294"/>
      <c r="F99" s="294"/>
    </row>
    <row r="100" spans="1:6" ht="12" customHeight="1">
      <c r="A100" s="417" t="s">
        <v>368</v>
      </c>
      <c r="B100" s="135" t="s">
        <v>627</v>
      </c>
      <c r="C100" s="294"/>
      <c r="D100" s="294"/>
      <c r="E100" s="294"/>
      <c r="F100" s="294"/>
    </row>
    <row r="101" spans="1:6" ht="12" customHeight="1">
      <c r="A101" s="417" t="s">
        <v>369</v>
      </c>
      <c r="B101" s="135" t="s">
        <v>628</v>
      </c>
      <c r="C101" s="294"/>
      <c r="D101" s="294"/>
      <c r="E101" s="294"/>
      <c r="F101" s="294"/>
    </row>
    <row r="102" spans="1:6" ht="12" customHeight="1">
      <c r="A102" s="417" t="s">
        <v>370</v>
      </c>
      <c r="B102" s="134" t="s">
        <v>629</v>
      </c>
      <c r="C102" s="294">
        <v>2000</v>
      </c>
      <c r="D102" s="294"/>
      <c r="E102" s="294"/>
      <c r="F102" s="294"/>
    </row>
    <row r="103" spans="1:6" ht="12" customHeight="1">
      <c r="A103" s="417" t="s">
        <v>371</v>
      </c>
      <c r="B103" s="134" t="s">
        <v>630</v>
      </c>
      <c r="C103" s="294"/>
      <c r="D103" s="294"/>
      <c r="E103" s="294"/>
      <c r="F103" s="294"/>
    </row>
    <row r="104" spans="1:6" ht="12" customHeight="1">
      <c r="A104" s="417" t="s">
        <v>373</v>
      </c>
      <c r="B104" s="135" t="s">
        <v>631</v>
      </c>
      <c r="C104" s="294"/>
      <c r="D104" s="294"/>
      <c r="E104" s="294"/>
      <c r="F104" s="294"/>
    </row>
    <row r="105" spans="1:6" ht="12" customHeight="1">
      <c r="A105" s="426" t="s">
        <v>436</v>
      </c>
      <c r="B105" s="136" t="s">
        <v>162</v>
      </c>
      <c r="C105" s="294"/>
      <c r="D105" s="294">
        <v>2000</v>
      </c>
      <c r="E105" s="294">
        <v>2000</v>
      </c>
      <c r="F105" s="294">
        <v>934</v>
      </c>
    </row>
    <row r="106" spans="1:6" ht="12" customHeight="1">
      <c r="A106" s="417" t="s">
        <v>622</v>
      </c>
      <c r="B106" s="136" t="s">
        <v>633</v>
      </c>
      <c r="C106" s="294"/>
      <c r="D106" s="294"/>
      <c r="E106" s="294"/>
      <c r="F106" s="294"/>
    </row>
    <row r="107" spans="1:6" ht="12" customHeight="1" thickBot="1">
      <c r="A107" s="427" t="s">
        <v>623</v>
      </c>
      <c r="B107" s="137" t="s">
        <v>634</v>
      </c>
      <c r="C107" s="298">
        <v>1450</v>
      </c>
      <c r="D107" s="298">
        <v>1450</v>
      </c>
      <c r="E107" s="298">
        <v>1450</v>
      </c>
      <c r="F107" s="298">
        <v>1450</v>
      </c>
    </row>
    <row r="108" spans="1:6" ht="12" customHeight="1" thickBot="1">
      <c r="A108" s="32" t="s">
        <v>270</v>
      </c>
      <c r="B108" s="30" t="s">
        <v>635</v>
      </c>
      <c r="C108" s="290">
        <f>+C109+C111+C113</f>
        <v>1200</v>
      </c>
      <c r="D108" s="290">
        <f>+D109+D111+D113</f>
        <v>1200</v>
      </c>
      <c r="E108" s="290">
        <f>+E109+E111+E113</f>
        <v>1200</v>
      </c>
      <c r="F108" s="290">
        <f>+F109+F111+F113</f>
        <v>1200</v>
      </c>
    </row>
    <row r="109" spans="1:6" ht="12" customHeight="1">
      <c r="A109" s="416" t="s">
        <v>359</v>
      </c>
      <c r="B109" s="8" t="s">
        <v>484</v>
      </c>
      <c r="C109" s="293"/>
      <c r="D109" s="293"/>
      <c r="E109" s="293"/>
      <c r="F109" s="293"/>
    </row>
    <row r="110" spans="1:6" ht="12" customHeight="1">
      <c r="A110" s="416" t="s">
        <v>360</v>
      </c>
      <c r="B110" s="12" t="s">
        <v>639</v>
      </c>
      <c r="C110" s="293"/>
      <c r="D110" s="293"/>
      <c r="E110" s="293"/>
      <c r="F110" s="293"/>
    </row>
    <row r="111" spans="1:6" ht="12" customHeight="1">
      <c r="A111" s="416" t="s">
        <v>361</v>
      </c>
      <c r="B111" s="12" t="s">
        <v>437</v>
      </c>
      <c r="C111" s="292"/>
      <c r="D111" s="292"/>
      <c r="E111" s="292"/>
      <c r="F111" s="292"/>
    </row>
    <row r="112" spans="1:6" ht="12" customHeight="1">
      <c r="A112" s="416" t="s">
        <v>362</v>
      </c>
      <c r="B112" s="12" t="s">
        <v>640</v>
      </c>
      <c r="C112" s="263"/>
      <c r="D112" s="263"/>
      <c r="E112" s="263"/>
      <c r="F112" s="263"/>
    </row>
    <row r="113" spans="1:6" ht="12" customHeight="1">
      <c r="A113" s="416" t="s">
        <v>363</v>
      </c>
      <c r="B113" s="287" t="s">
        <v>487</v>
      </c>
      <c r="C113" s="263">
        <v>1200</v>
      </c>
      <c r="D113" s="263">
        <v>1200</v>
      </c>
      <c r="E113" s="263">
        <v>1200</v>
      </c>
      <c r="F113" s="263">
        <v>1200</v>
      </c>
    </row>
    <row r="114" spans="1:6" ht="12" customHeight="1">
      <c r="A114" s="416" t="s">
        <v>372</v>
      </c>
      <c r="B114" s="286" t="s">
        <v>749</v>
      </c>
      <c r="C114" s="263"/>
      <c r="D114" s="263"/>
      <c r="E114" s="263"/>
      <c r="F114" s="263"/>
    </row>
    <row r="115" spans="1:6" ht="12" customHeight="1">
      <c r="A115" s="416" t="s">
        <v>374</v>
      </c>
      <c r="B115" s="394" t="s">
        <v>645</v>
      </c>
      <c r="C115" s="263"/>
      <c r="D115" s="263"/>
      <c r="E115" s="263"/>
      <c r="F115" s="263"/>
    </row>
    <row r="116" spans="1:6" ht="12" customHeight="1">
      <c r="A116" s="416" t="s">
        <v>438</v>
      </c>
      <c r="B116" s="135" t="s">
        <v>628</v>
      </c>
      <c r="C116" s="263"/>
      <c r="D116" s="263"/>
      <c r="E116" s="263"/>
      <c r="F116" s="263"/>
    </row>
    <row r="117" spans="1:6" ht="12" customHeight="1">
      <c r="A117" s="416" t="s">
        <v>439</v>
      </c>
      <c r="B117" s="135" t="s">
        <v>644</v>
      </c>
      <c r="C117" s="263"/>
      <c r="D117" s="263"/>
      <c r="E117" s="263"/>
      <c r="F117" s="263"/>
    </row>
    <row r="118" spans="1:6" ht="12" customHeight="1">
      <c r="A118" s="416" t="s">
        <v>440</v>
      </c>
      <c r="B118" s="135" t="s">
        <v>643</v>
      </c>
      <c r="C118" s="263"/>
      <c r="D118" s="263"/>
      <c r="E118" s="263"/>
      <c r="F118" s="263"/>
    </row>
    <row r="119" spans="1:6" ht="12" customHeight="1">
      <c r="A119" s="416" t="s">
        <v>636</v>
      </c>
      <c r="B119" s="135" t="s">
        <v>631</v>
      </c>
      <c r="C119" s="263"/>
      <c r="D119" s="263"/>
      <c r="E119" s="263"/>
      <c r="F119" s="263"/>
    </row>
    <row r="120" spans="1:6" ht="12" customHeight="1">
      <c r="A120" s="416" t="s">
        <v>637</v>
      </c>
      <c r="B120" s="135" t="s">
        <v>642</v>
      </c>
      <c r="C120" s="263"/>
      <c r="D120" s="263"/>
      <c r="E120" s="263"/>
      <c r="F120" s="263"/>
    </row>
    <row r="121" spans="1:6" ht="12" customHeight="1" thickBot="1">
      <c r="A121" s="426" t="s">
        <v>638</v>
      </c>
      <c r="B121" s="135" t="s">
        <v>641</v>
      </c>
      <c r="C121" s="264">
        <v>1200</v>
      </c>
      <c r="D121" s="264">
        <v>1200</v>
      </c>
      <c r="E121" s="264">
        <v>1200</v>
      </c>
      <c r="F121" s="264">
        <v>1200</v>
      </c>
    </row>
    <row r="122" spans="1:6" ht="12" customHeight="1" thickBot="1">
      <c r="A122" s="32" t="s">
        <v>271</v>
      </c>
      <c r="B122" s="123" t="s">
        <v>646</v>
      </c>
      <c r="C122" s="290">
        <f>+C123+C124</f>
        <v>0</v>
      </c>
      <c r="D122" s="290">
        <f>+D123+D124</f>
        <v>0</v>
      </c>
      <c r="E122" s="290">
        <f>+E123+E124</f>
        <v>0</v>
      </c>
      <c r="F122" s="290">
        <f>+F123+F124</f>
        <v>0</v>
      </c>
    </row>
    <row r="123" spans="1:6" ht="12" customHeight="1">
      <c r="A123" s="416" t="s">
        <v>342</v>
      </c>
      <c r="B123" s="9" t="s">
        <v>310</v>
      </c>
      <c r="C123" s="293"/>
      <c r="D123" s="293"/>
      <c r="E123" s="293"/>
      <c r="F123" s="293"/>
    </row>
    <row r="124" spans="1:6" ht="12" customHeight="1" thickBot="1">
      <c r="A124" s="418" t="s">
        <v>343</v>
      </c>
      <c r="B124" s="12" t="s">
        <v>311</v>
      </c>
      <c r="C124" s="294"/>
      <c r="D124" s="294"/>
      <c r="E124" s="294"/>
      <c r="F124" s="294"/>
    </row>
    <row r="125" spans="1:6" ht="12" customHeight="1" thickBot="1">
      <c r="A125" s="32" t="s">
        <v>272</v>
      </c>
      <c r="B125" s="123" t="s">
        <v>647</v>
      </c>
      <c r="C125" s="290">
        <f>+C92+C108+C122</f>
        <v>4650</v>
      </c>
      <c r="D125" s="290">
        <f>+D92+D108+D122</f>
        <v>4650</v>
      </c>
      <c r="E125" s="290">
        <f>+E92+E108+E122</f>
        <v>4650</v>
      </c>
      <c r="F125" s="290">
        <f>+F92+F108+F122</f>
        <v>3584</v>
      </c>
    </row>
    <row r="126" spans="1:6" s="97" customFormat="1" ht="12" customHeight="1" thickBot="1">
      <c r="A126" s="32" t="s">
        <v>273</v>
      </c>
      <c r="B126" s="123" t="s">
        <v>648</v>
      </c>
      <c r="C126" s="290">
        <f>+C127+C128+C129</f>
        <v>0</v>
      </c>
      <c r="D126" s="290">
        <f>+D127+D128+D129</f>
        <v>0</v>
      </c>
      <c r="E126" s="290">
        <f>+E127+E128+E129</f>
        <v>0</v>
      </c>
      <c r="F126" s="290">
        <f>+F127+F128+F129</f>
        <v>0</v>
      </c>
    </row>
    <row r="127" spans="1:6" ht="12" customHeight="1">
      <c r="A127" s="416" t="s">
        <v>346</v>
      </c>
      <c r="B127" s="9" t="s">
        <v>649</v>
      </c>
      <c r="C127" s="263"/>
      <c r="D127" s="263"/>
      <c r="E127" s="263"/>
      <c r="F127" s="263"/>
    </row>
    <row r="128" spans="1:6" ht="12" customHeight="1">
      <c r="A128" s="416" t="s">
        <v>347</v>
      </c>
      <c r="B128" s="9" t="s">
        <v>650</v>
      </c>
      <c r="C128" s="263"/>
      <c r="D128" s="263"/>
      <c r="E128" s="263"/>
      <c r="F128" s="263"/>
    </row>
    <row r="129" spans="1:6" ht="12" customHeight="1" thickBot="1">
      <c r="A129" s="426" t="s">
        <v>348</v>
      </c>
      <c r="B129" s="7" t="s">
        <v>651</v>
      </c>
      <c r="C129" s="263"/>
      <c r="D129" s="263"/>
      <c r="E129" s="263"/>
      <c r="F129" s="263"/>
    </row>
    <row r="130" spans="1:6" ht="12" customHeight="1" thickBot="1">
      <c r="A130" s="32" t="s">
        <v>274</v>
      </c>
      <c r="B130" s="123" t="s">
        <v>708</v>
      </c>
      <c r="C130" s="290">
        <f>+C131+C132+C133+C134</f>
        <v>0</v>
      </c>
      <c r="D130" s="290">
        <f>+D131+D132+D133+D134</f>
        <v>0</v>
      </c>
      <c r="E130" s="290">
        <f>+E131+E132+E133+E134</f>
        <v>0</v>
      </c>
      <c r="F130" s="290">
        <f>+F131+F132+F133+F134</f>
        <v>0</v>
      </c>
    </row>
    <row r="131" spans="1:6" ht="12" customHeight="1">
      <c r="A131" s="416" t="s">
        <v>349</v>
      </c>
      <c r="B131" s="9" t="s">
        <v>652</v>
      </c>
      <c r="C131" s="263"/>
      <c r="D131" s="263"/>
      <c r="E131" s="263"/>
      <c r="F131" s="263"/>
    </row>
    <row r="132" spans="1:6" ht="12" customHeight="1">
      <c r="A132" s="416" t="s">
        <v>350</v>
      </c>
      <c r="B132" s="9" t="s">
        <v>653</v>
      </c>
      <c r="C132" s="263"/>
      <c r="D132" s="263"/>
      <c r="E132" s="263"/>
      <c r="F132" s="263"/>
    </row>
    <row r="133" spans="1:6" s="97" customFormat="1" ht="12" customHeight="1">
      <c r="A133" s="416" t="s">
        <v>556</v>
      </c>
      <c r="B133" s="9" t="s">
        <v>654</v>
      </c>
      <c r="C133" s="263"/>
      <c r="D133" s="263"/>
      <c r="E133" s="263"/>
      <c r="F133" s="263"/>
    </row>
    <row r="134" spans="1:12" ht="12" customHeight="1" thickBot="1">
      <c r="A134" s="426" t="s">
        <v>557</v>
      </c>
      <c r="B134" s="7" t="s">
        <v>655</v>
      </c>
      <c r="C134" s="263"/>
      <c r="D134" s="263"/>
      <c r="E134" s="263"/>
      <c r="F134" s="263"/>
      <c r="L134" s="246"/>
    </row>
    <row r="135" spans="1:6" ht="13.5" thickBot="1">
      <c r="A135" s="32" t="s">
        <v>275</v>
      </c>
      <c r="B135" s="123" t="s">
        <v>656</v>
      </c>
      <c r="C135" s="296">
        <f>+C136+C137+C138+C139</f>
        <v>0</v>
      </c>
      <c r="D135" s="296">
        <f>+D136+D137+D138+D139</f>
        <v>0</v>
      </c>
      <c r="E135" s="296">
        <f>+E136+E137+E138+E139</f>
        <v>0</v>
      </c>
      <c r="F135" s="296">
        <f>+F136+F137+F138+F139</f>
        <v>0</v>
      </c>
    </row>
    <row r="136" spans="1:6" ht="12" customHeight="1">
      <c r="A136" s="416" t="s">
        <v>351</v>
      </c>
      <c r="B136" s="9" t="s">
        <v>657</v>
      </c>
      <c r="C136" s="263"/>
      <c r="D136" s="263"/>
      <c r="E136" s="263"/>
      <c r="F136" s="263"/>
    </row>
    <row r="137" spans="1:6" s="97" customFormat="1" ht="12" customHeight="1">
      <c r="A137" s="416" t="s">
        <v>352</v>
      </c>
      <c r="B137" s="9" t="s">
        <v>667</v>
      </c>
      <c r="C137" s="263"/>
      <c r="D137" s="263"/>
      <c r="E137" s="263"/>
      <c r="F137" s="263"/>
    </row>
    <row r="138" spans="1:6" s="97" customFormat="1" ht="12" customHeight="1">
      <c r="A138" s="416" t="s">
        <v>568</v>
      </c>
      <c r="B138" s="9" t="s">
        <v>658</v>
      </c>
      <c r="C138" s="263"/>
      <c r="D138" s="263"/>
      <c r="E138" s="263"/>
      <c r="F138" s="263"/>
    </row>
    <row r="139" spans="1:6" s="97" customFormat="1" ht="12" customHeight="1" thickBot="1">
      <c r="A139" s="426" t="s">
        <v>569</v>
      </c>
      <c r="B139" s="7" t="s">
        <v>659</v>
      </c>
      <c r="C139" s="263"/>
      <c r="D139" s="263"/>
      <c r="E139" s="263"/>
      <c r="F139" s="263"/>
    </row>
    <row r="140" spans="1:6" s="97" customFormat="1" ht="12" customHeight="1" thickBot="1">
      <c r="A140" s="32" t="s">
        <v>276</v>
      </c>
      <c r="B140" s="123" t="s">
        <v>660</v>
      </c>
      <c r="C140" s="299">
        <f>+C141+C142+C143+C144</f>
        <v>0</v>
      </c>
      <c r="D140" s="299">
        <f>+D141+D142+D143+D144</f>
        <v>0</v>
      </c>
      <c r="E140" s="299">
        <f>+E141+E142+E143+E144</f>
        <v>0</v>
      </c>
      <c r="F140" s="299">
        <f>+F141+F142+F143+F144</f>
        <v>0</v>
      </c>
    </row>
    <row r="141" spans="1:6" s="97" customFormat="1" ht="12" customHeight="1">
      <c r="A141" s="416" t="s">
        <v>431</v>
      </c>
      <c r="B141" s="9" t="s">
        <v>661</v>
      </c>
      <c r="C141" s="263"/>
      <c r="D141" s="263"/>
      <c r="E141" s="263"/>
      <c r="F141" s="263"/>
    </row>
    <row r="142" spans="1:6" s="97" customFormat="1" ht="12" customHeight="1">
      <c r="A142" s="416" t="s">
        <v>432</v>
      </c>
      <c r="B142" s="9" t="s">
        <v>662</v>
      </c>
      <c r="C142" s="263"/>
      <c r="D142" s="263"/>
      <c r="E142" s="263"/>
      <c r="F142" s="263"/>
    </row>
    <row r="143" spans="1:6" ht="12.75" customHeight="1">
      <c r="A143" s="416" t="s">
        <v>486</v>
      </c>
      <c r="B143" s="9" t="s">
        <v>663</v>
      </c>
      <c r="C143" s="263"/>
      <c r="D143" s="263"/>
      <c r="E143" s="263"/>
      <c r="F143" s="263"/>
    </row>
    <row r="144" spans="1:6" ht="12" customHeight="1" thickBot="1">
      <c r="A144" s="416" t="s">
        <v>571</v>
      </c>
      <c r="B144" s="9" t="s">
        <v>664</v>
      </c>
      <c r="C144" s="263"/>
      <c r="D144" s="263"/>
      <c r="E144" s="263"/>
      <c r="F144" s="263"/>
    </row>
    <row r="145" spans="1:6" ht="15" customHeight="1" thickBot="1">
      <c r="A145" s="32" t="s">
        <v>277</v>
      </c>
      <c r="B145" s="123" t="s">
        <v>665</v>
      </c>
      <c r="C145" s="410">
        <f>+C126+C130+C135+C140</f>
        <v>0</v>
      </c>
      <c r="D145" s="410">
        <f>+D126+D130+D135+D140</f>
        <v>0</v>
      </c>
      <c r="E145" s="410">
        <f>+E126+E130+E135+E140</f>
        <v>0</v>
      </c>
      <c r="F145" s="410">
        <f>+F126+F130+F135+F140</f>
        <v>0</v>
      </c>
    </row>
    <row r="146" spans="1:6" ht="13.5" thickBot="1">
      <c r="A146" s="428" t="s">
        <v>278</v>
      </c>
      <c r="B146" s="373" t="s">
        <v>666</v>
      </c>
      <c r="C146" s="410">
        <f>+C125+C145</f>
        <v>4650</v>
      </c>
      <c r="D146" s="410">
        <f>+D125+D145</f>
        <v>4650</v>
      </c>
      <c r="E146" s="410">
        <f>+E125+E145</f>
        <v>4650</v>
      </c>
      <c r="F146" s="410">
        <f>+F125+F145</f>
        <v>3584</v>
      </c>
    </row>
    <row r="147" spans="1:6" ht="15" customHeight="1" thickBot="1">
      <c r="A147" s="980"/>
      <c r="B147" s="981"/>
      <c r="C147" s="982"/>
      <c r="D147" s="982"/>
      <c r="E147" s="982"/>
      <c r="F147" s="982"/>
    </row>
    <row r="148" spans="1:6" ht="14.25" customHeight="1" thickBot="1">
      <c r="A148" s="243" t="s">
        <v>457</v>
      </c>
      <c r="B148" s="244"/>
      <c r="C148" s="120"/>
      <c r="D148" s="120"/>
      <c r="E148" s="120"/>
      <c r="F148" s="120"/>
    </row>
    <row r="149" spans="1:6" ht="13.5" thickBot="1">
      <c r="A149" s="243" t="s">
        <v>458</v>
      </c>
      <c r="B149" s="244"/>
      <c r="C149" s="120"/>
      <c r="D149" s="120"/>
      <c r="E149" s="120"/>
      <c r="F149" s="120"/>
    </row>
    <row r="150" spans="1:4" ht="15.75">
      <c r="A150" s="374" t="s">
        <v>59</v>
      </c>
      <c r="B150" s="374"/>
      <c r="C150" s="188"/>
      <c r="D150" s="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8" r:id="rId1"/>
  <rowBreaks count="1" manualBreakCount="1">
    <brk id="89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53"/>
  <sheetViews>
    <sheetView view="pageBreakPreview" zoomScale="85" zoomScaleSheetLayoutView="85" zoomScalePageLayoutView="0" workbookViewId="0" topLeftCell="A145">
      <selection activeCell="F1" sqref="F1"/>
    </sheetView>
  </sheetViews>
  <sheetFormatPr defaultColWidth="9.00390625" defaultRowHeight="12.75"/>
  <cols>
    <col min="1" max="1" width="12.50390625" style="381" customWidth="1"/>
    <col min="2" max="2" width="72.00390625" style="382" customWidth="1"/>
    <col min="3" max="3" width="14.625" style="382" customWidth="1"/>
    <col min="4" max="4" width="15.125" style="383" customWidth="1"/>
    <col min="5" max="16384" width="9.375" style="3" customWidth="1"/>
  </cols>
  <sheetData>
    <row r="1" spans="1:6" s="2" customFormat="1" ht="16.5" customHeight="1">
      <c r="A1" s="221"/>
      <c r="B1" s="223"/>
      <c r="C1" s="223"/>
      <c r="D1" s="245"/>
      <c r="E1" s="245" t="s">
        <v>163</v>
      </c>
      <c r="F1" s="1066" t="s">
        <v>58</v>
      </c>
    </row>
    <row r="2" spans="1:6" s="93" customFormat="1" ht="21" customHeight="1" thickBot="1">
      <c r="A2" s="221"/>
      <c r="B2" s="223"/>
      <c r="C2" s="223"/>
      <c r="D2" s="245"/>
      <c r="E2" s="245"/>
      <c r="F2" s="245"/>
    </row>
    <row r="3" spans="1:6" s="93" customFormat="1" ht="40.5" customHeight="1">
      <c r="A3" s="388" t="s">
        <v>315</v>
      </c>
      <c r="B3" s="351" t="s">
        <v>480</v>
      </c>
      <c r="C3" s="984"/>
      <c r="D3" s="985"/>
      <c r="E3" s="985"/>
      <c r="F3" s="986">
        <v>1</v>
      </c>
    </row>
    <row r="4" spans="1:6" s="94" customFormat="1" ht="15.75" customHeight="1" thickBot="1">
      <c r="A4" s="878" t="s">
        <v>454</v>
      </c>
      <c r="B4" s="352" t="s">
        <v>752</v>
      </c>
      <c r="C4" s="987"/>
      <c r="D4" s="988"/>
      <c r="E4" s="988"/>
      <c r="F4" s="354">
        <v>4</v>
      </c>
    </row>
    <row r="5" spans="1:6" ht="14.25" thickBot="1">
      <c r="A5" s="224"/>
      <c r="B5" s="224"/>
      <c r="C5" s="225"/>
      <c r="D5" s="989" t="s">
        <v>303</v>
      </c>
      <c r="E5" s="989" t="s">
        <v>303</v>
      </c>
      <c r="F5" s="225"/>
    </row>
    <row r="6" spans="1:6" s="58" customFormat="1" ht="12.75" customHeight="1" thickBot="1">
      <c r="A6" s="389" t="s">
        <v>456</v>
      </c>
      <c r="B6" s="226" t="s">
        <v>304</v>
      </c>
      <c r="C6" s="990" t="s">
        <v>149</v>
      </c>
      <c r="D6" s="991" t="s">
        <v>150</v>
      </c>
      <c r="E6" s="991" t="s">
        <v>151</v>
      </c>
      <c r="F6" s="992" t="s">
        <v>152</v>
      </c>
    </row>
    <row r="7" spans="1:6" s="58" customFormat="1" ht="15.75" customHeight="1" thickBot="1">
      <c r="A7" s="194">
        <v>1</v>
      </c>
      <c r="B7" s="195">
        <v>2</v>
      </c>
      <c r="C7" s="993">
        <v>3</v>
      </c>
      <c r="D7" s="994">
        <v>4</v>
      </c>
      <c r="E7" s="994">
        <v>5</v>
      </c>
      <c r="F7" s="890">
        <v>6</v>
      </c>
    </row>
    <row r="8" spans="1:6" s="58" customFormat="1" ht="12" customHeight="1" thickBot="1">
      <c r="A8" s="228"/>
      <c r="B8" s="229" t="s">
        <v>306</v>
      </c>
      <c r="C8" s="995"/>
      <c r="D8" s="996"/>
      <c r="E8" s="996"/>
      <c r="F8" s="356"/>
    </row>
    <row r="9" spans="1:6" s="95" customFormat="1" ht="12" customHeight="1" thickBot="1">
      <c r="A9" s="32" t="s">
        <v>269</v>
      </c>
      <c r="B9" s="21" t="s">
        <v>512</v>
      </c>
      <c r="C9" s="997">
        <f>+C10+C11+C12+C13</f>
        <v>95361</v>
      </c>
      <c r="D9" s="998">
        <f>+D10+D11+D12+D13+D17</f>
        <v>93475</v>
      </c>
      <c r="E9" s="998">
        <f>+E10+E11+E12+E13+E17</f>
        <v>93641</v>
      </c>
      <c r="F9" s="842">
        <f>+F10+F11+F12+F13</f>
        <v>93641</v>
      </c>
    </row>
    <row r="10" spans="1:6" s="96" customFormat="1" ht="12" customHeight="1">
      <c r="A10" s="416" t="s">
        <v>353</v>
      </c>
      <c r="B10" s="398" t="s">
        <v>513</v>
      </c>
      <c r="C10" s="999">
        <v>95361</v>
      </c>
      <c r="D10" s="929">
        <v>93190</v>
      </c>
      <c r="E10" s="929">
        <v>93190</v>
      </c>
      <c r="F10" s="843">
        <v>93641</v>
      </c>
    </row>
    <row r="11" spans="1:6" s="96" customFormat="1" ht="12" customHeight="1">
      <c r="A11" s="417" t="s">
        <v>354</v>
      </c>
      <c r="B11" s="399" t="s">
        <v>514</v>
      </c>
      <c r="C11" s="1000"/>
      <c r="D11" s="917"/>
      <c r="E11" s="917"/>
      <c r="F11" s="977"/>
    </row>
    <row r="12" spans="1:6" s="96" customFormat="1" ht="12" customHeight="1">
      <c r="A12" s="417" t="s">
        <v>355</v>
      </c>
      <c r="B12" s="399" t="s">
        <v>515</v>
      </c>
      <c r="C12" s="1000"/>
      <c r="D12" s="917"/>
      <c r="E12" s="917"/>
      <c r="F12" s="977"/>
    </row>
    <row r="13" spans="1:6" s="96" customFormat="1" ht="12" customHeight="1">
      <c r="A13" s="417" t="s">
        <v>356</v>
      </c>
      <c r="B13" s="399" t="s">
        <v>516</v>
      </c>
      <c r="C13" s="1000"/>
      <c r="D13" s="917"/>
      <c r="E13" s="917"/>
      <c r="F13" s="977"/>
    </row>
    <row r="14" spans="1:6" s="95" customFormat="1" ht="12" customHeight="1">
      <c r="A14" s="417" t="s">
        <v>401</v>
      </c>
      <c r="B14" s="399" t="s">
        <v>517</v>
      </c>
      <c r="C14" s="1000"/>
      <c r="D14" s="917"/>
      <c r="E14" s="917"/>
      <c r="F14" s="977"/>
    </row>
    <row r="15" spans="1:6" s="95" customFormat="1" ht="12" customHeight="1">
      <c r="A15" s="417" t="s">
        <v>357</v>
      </c>
      <c r="B15" s="399" t="s">
        <v>518</v>
      </c>
      <c r="C15" s="1000"/>
      <c r="D15" s="917"/>
      <c r="E15" s="917"/>
      <c r="F15" s="977"/>
    </row>
    <row r="16" spans="1:6" s="95" customFormat="1" ht="12" customHeight="1">
      <c r="A16" s="417" t="s">
        <v>358</v>
      </c>
      <c r="B16" s="399" t="s">
        <v>164</v>
      </c>
      <c r="C16" s="1000"/>
      <c r="D16" s="917"/>
      <c r="E16" s="917"/>
      <c r="F16" s="977"/>
    </row>
    <row r="17" spans="1:6" s="95" customFormat="1" ht="12" customHeight="1">
      <c r="A17" s="417" t="s">
        <v>368</v>
      </c>
      <c r="B17" s="399" t="s">
        <v>84</v>
      </c>
      <c r="C17" s="1000"/>
      <c r="D17" s="917">
        <v>285</v>
      </c>
      <c r="E17" s="917">
        <v>451</v>
      </c>
      <c r="F17" s="977"/>
    </row>
    <row r="18" spans="1:6" s="95" customFormat="1" ht="12" customHeight="1">
      <c r="A18" s="417" t="s">
        <v>369</v>
      </c>
      <c r="B18" s="399" t="s">
        <v>85</v>
      </c>
      <c r="C18" s="1000"/>
      <c r="D18" s="917"/>
      <c r="E18" s="917"/>
      <c r="F18" s="977"/>
    </row>
    <row r="19" spans="1:6" s="95" customFormat="1" ht="12" customHeight="1" thickBot="1">
      <c r="A19" s="426" t="s">
        <v>370</v>
      </c>
      <c r="B19" s="644" t="s">
        <v>86</v>
      </c>
      <c r="C19" s="1001"/>
      <c r="D19" s="1002"/>
      <c r="E19" s="1002"/>
      <c r="F19" s="1003"/>
    </row>
    <row r="20" spans="1:6" s="95" customFormat="1" ht="12" customHeight="1" thickBot="1">
      <c r="A20" s="32" t="s">
        <v>270</v>
      </c>
      <c r="B20" s="285" t="s">
        <v>519</v>
      </c>
      <c r="C20" s="997">
        <f>+C21+C22+C23+C24+C25</f>
        <v>0</v>
      </c>
      <c r="D20" s="998">
        <f>+D21+D22+D23+D24+D25</f>
        <v>0</v>
      </c>
      <c r="E20" s="998">
        <f>+E21+E22+E23+E24+E25</f>
        <v>0</v>
      </c>
      <c r="F20" s="842">
        <f>+F21+F22+F23+F24+F25</f>
        <v>0</v>
      </c>
    </row>
    <row r="21" spans="1:6" s="96" customFormat="1" ht="12" customHeight="1">
      <c r="A21" s="416" t="s">
        <v>359</v>
      </c>
      <c r="B21" s="398" t="s">
        <v>520</v>
      </c>
      <c r="C21" s="999"/>
      <c r="D21" s="929"/>
      <c r="E21" s="929"/>
      <c r="F21" s="843"/>
    </row>
    <row r="22" spans="1:6" s="96" customFormat="1" ht="12" customHeight="1">
      <c r="A22" s="417" t="s">
        <v>360</v>
      </c>
      <c r="B22" s="399" t="s">
        <v>521</v>
      </c>
      <c r="C22" s="1000"/>
      <c r="D22" s="917"/>
      <c r="E22" s="917"/>
      <c r="F22" s="977"/>
    </row>
    <row r="23" spans="1:6" s="96" customFormat="1" ht="12" customHeight="1">
      <c r="A23" s="417" t="s">
        <v>361</v>
      </c>
      <c r="B23" s="399" t="s">
        <v>743</v>
      </c>
      <c r="C23" s="1000"/>
      <c r="D23" s="917"/>
      <c r="E23" s="917"/>
      <c r="F23" s="977"/>
    </row>
    <row r="24" spans="1:6" s="95" customFormat="1" ht="12" customHeight="1">
      <c r="A24" s="417" t="s">
        <v>362</v>
      </c>
      <c r="B24" s="399" t="s">
        <v>744</v>
      </c>
      <c r="C24" s="1000"/>
      <c r="D24" s="917"/>
      <c r="E24" s="917"/>
      <c r="F24" s="977"/>
    </row>
    <row r="25" spans="1:6" s="96" customFormat="1" ht="12" customHeight="1">
      <c r="A25" s="417" t="s">
        <v>363</v>
      </c>
      <c r="B25" s="399" t="s">
        <v>522</v>
      </c>
      <c r="C25" s="1000"/>
      <c r="D25" s="917"/>
      <c r="E25" s="917"/>
      <c r="F25" s="977"/>
    </row>
    <row r="26" spans="1:6" s="96" customFormat="1" ht="12" customHeight="1" thickBot="1">
      <c r="A26" s="418" t="s">
        <v>372</v>
      </c>
      <c r="B26" s="400" t="s">
        <v>523</v>
      </c>
      <c r="C26" s="1004"/>
      <c r="D26" s="1005"/>
      <c r="E26" s="1005"/>
      <c r="F26" s="264"/>
    </row>
    <row r="27" spans="1:6" s="96" customFormat="1" ht="12" customHeight="1" thickBot="1">
      <c r="A27" s="32" t="s">
        <v>271</v>
      </c>
      <c r="B27" s="21" t="s">
        <v>524</v>
      </c>
      <c r="C27" s="997">
        <f>+C28+C29+C30+C31+C32</f>
        <v>0</v>
      </c>
      <c r="D27" s="998">
        <f>+D28+D29+D30+D31+D32</f>
        <v>0</v>
      </c>
      <c r="E27" s="998">
        <f>+E28+E29+E30+E31+E32</f>
        <v>0</v>
      </c>
      <c r="F27" s="842">
        <f>+F28+F29+F30+F31+F32</f>
        <v>0</v>
      </c>
    </row>
    <row r="28" spans="1:6" s="96" customFormat="1" ht="12" customHeight="1">
      <c r="A28" s="416" t="s">
        <v>342</v>
      </c>
      <c r="B28" s="398" t="s">
        <v>525</v>
      </c>
      <c r="C28" s="999"/>
      <c r="D28" s="929"/>
      <c r="E28" s="929"/>
      <c r="F28" s="843"/>
    </row>
    <row r="29" spans="1:6" s="96" customFormat="1" ht="12" customHeight="1">
      <c r="A29" s="417" t="s">
        <v>343</v>
      </c>
      <c r="B29" s="399" t="s">
        <v>526</v>
      </c>
      <c r="C29" s="1000"/>
      <c r="D29" s="917"/>
      <c r="E29" s="917"/>
      <c r="F29" s="977"/>
    </row>
    <row r="30" spans="1:6" s="96" customFormat="1" ht="12" customHeight="1">
      <c r="A30" s="417" t="s">
        <v>344</v>
      </c>
      <c r="B30" s="399" t="s">
        <v>745</v>
      </c>
      <c r="C30" s="1000"/>
      <c r="D30" s="917"/>
      <c r="E30" s="917"/>
      <c r="F30" s="977"/>
    </row>
    <row r="31" spans="1:6" s="96" customFormat="1" ht="12" customHeight="1">
      <c r="A31" s="417" t="s">
        <v>345</v>
      </c>
      <c r="B31" s="399" t="s">
        <v>746</v>
      </c>
      <c r="C31" s="1000"/>
      <c r="D31" s="917"/>
      <c r="E31" s="917"/>
      <c r="F31" s="977"/>
    </row>
    <row r="32" spans="1:6" s="96" customFormat="1" ht="12" customHeight="1">
      <c r="A32" s="417" t="s">
        <v>421</v>
      </c>
      <c r="B32" s="399" t="s">
        <v>527</v>
      </c>
      <c r="C32" s="1000"/>
      <c r="D32" s="917"/>
      <c r="E32" s="917"/>
      <c r="F32" s="977"/>
    </row>
    <row r="33" spans="1:6" s="96" customFormat="1" ht="12" customHeight="1" thickBot="1">
      <c r="A33" s="418" t="s">
        <v>422</v>
      </c>
      <c r="B33" s="400" t="s">
        <v>528</v>
      </c>
      <c r="C33" s="1004"/>
      <c r="D33" s="1005"/>
      <c r="E33" s="1005"/>
      <c r="F33" s="264"/>
    </row>
    <row r="34" spans="1:6" s="96" customFormat="1" ht="12" customHeight="1" thickBot="1">
      <c r="A34" s="32" t="s">
        <v>423</v>
      </c>
      <c r="B34" s="21" t="s">
        <v>529</v>
      </c>
      <c r="C34" s="1006">
        <f>+C35+C38+C39+C40</f>
        <v>0</v>
      </c>
      <c r="D34" s="1007">
        <f>+D35+D38+D39+D40</f>
        <v>0</v>
      </c>
      <c r="E34" s="1007">
        <f>+E35+E38+E39+E40</f>
        <v>0</v>
      </c>
      <c r="F34" s="844">
        <f>+F35+F38+F39+F40</f>
        <v>0</v>
      </c>
    </row>
    <row r="35" spans="1:6" s="96" customFormat="1" ht="12" customHeight="1">
      <c r="A35" s="416" t="s">
        <v>530</v>
      </c>
      <c r="B35" s="398" t="s">
        <v>536</v>
      </c>
      <c r="C35" s="1008">
        <f>+C36+C37</f>
        <v>0</v>
      </c>
      <c r="D35" s="1009">
        <f>+D36+D37</f>
        <v>0</v>
      </c>
      <c r="E35" s="1009">
        <f>+E36+E37</f>
        <v>0</v>
      </c>
      <c r="F35" s="1010">
        <f>+F36+F37</f>
        <v>0</v>
      </c>
    </row>
    <row r="36" spans="1:6" s="96" customFormat="1" ht="12" customHeight="1">
      <c r="A36" s="417" t="s">
        <v>531</v>
      </c>
      <c r="B36" s="399" t="s">
        <v>537</v>
      </c>
      <c r="C36" s="1000"/>
      <c r="D36" s="917"/>
      <c r="E36" s="917"/>
      <c r="F36" s="977"/>
    </row>
    <row r="37" spans="1:6" s="96" customFormat="1" ht="12" customHeight="1">
      <c r="A37" s="417" t="s">
        <v>532</v>
      </c>
      <c r="B37" s="399" t="s">
        <v>538</v>
      </c>
      <c r="C37" s="1000"/>
      <c r="D37" s="917"/>
      <c r="E37" s="917"/>
      <c r="F37" s="977"/>
    </row>
    <row r="38" spans="1:6" s="96" customFormat="1" ht="12" customHeight="1">
      <c r="A38" s="417" t="s">
        <v>533</v>
      </c>
      <c r="B38" s="399" t="s">
        <v>539</v>
      </c>
      <c r="C38" s="1000"/>
      <c r="D38" s="917"/>
      <c r="E38" s="917"/>
      <c r="F38" s="977"/>
    </row>
    <row r="39" spans="1:6" s="96" customFormat="1" ht="12" customHeight="1">
      <c r="A39" s="417" t="s">
        <v>534</v>
      </c>
      <c r="B39" s="399" t="s">
        <v>540</v>
      </c>
      <c r="C39" s="1000"/>
      <c r="D39" s="917"/>
      <c r="E39" s="917"/>
      <c r="F39" s="977"/>
    </row>
    <row r="40" spans="1:6" s="96" customFormat="1" ht="12" customHeight="1" thickBot="1">
      <c r="A40" s="418" t="s">
        <v>535</v>
      </c>
      <c r="B40" s="400" t="s">
        <v>541</v>
      </c>
      <c r="C40" s="1004"/>
      <c r="D40" s="1005"/>
      <c r="E40" s="1005"/>
      <c r="F40" s="264"/>
    </row>
    <row r="41" spans="1:6" s="96" customFormat="1" ht="12" customHeight="1" thickBot="1">
      <c r="A41" s="32" t="s">
        <v>273</v>
      </c>
      <c r="B41" s="21" t="s">
        <v>542</v>
      </c>
      <c r="C41" s="997">
        <f>SUM(C42:C51)</f>
        <v>0</v>
      </c>
      <c r="D41" s="998">
        <f>SUM(D42:D51)</f>
        <v>0</v>
      </c>
      <c r="E41" s="998">
        <f>SUM(E42:E51)</f>
        <v>0</v>
      </c>
      <c r="F41" s="842">
        <f>SUM(F42:F51)</f>
        <v>0</v>
      </c>
    </row>
    <row r="42" spans="1:6" s="96" customFormat="1" ht="12" customHeight="1">
      <c r="A42" s="416" t="s">
        <v>346</v>
      </c>
      <c r="B42" s="398" t="s">
        <v>545</v>
      </c>
      <c r="C42" s="999"/>
      <c r="D42" s="929"/>
      <c r="E42" s="929"/>
      <c r="F42" s="843"/>
    </row>
    <row r="43" spans="1:6" s="96" customFormat="1" ht="12" customHeight="1">
      <c r="A43" s="417" t="s">
        <v>347</v>
      </c>
      <c r="B43" s="399" t="s">
        <v>546</v>
      </c>
      <c r="C43" s="1000"/>
      <c r="D43" s="917"/>
      <c r="E43" s="917"/>
      <c r="F43" s="977"/>
    </row>
    <row r="44" spans="1:6" s="96" customFormat="1" ht="12" customHeight="1">
      <c r="A44" s="417" t="s">
        <v>348</v>
      </c>
      <c r="B44" s="399" t="s">
        <v>547</v>
      </c>
      <c r="C44" s="1000"/>
      <c r="D44" s="917"/>
      <c r="E44" s="917"/>
      <c r="F44" s="977"/>
    </row>
    <row r="45" spans="1:6" s="96" customFormat="1" ht="12" customHeight="1">
      <c r="A45" s="417" t="s">
        <v>425</v>
      </c>
      <c r="B45" s="399" t="s">
        <v>548</v>
      </c>
      <c r="C45" s="1000"/>
      <c r="D45" s="917"/>
      <c r="E45" s="917"/>
      <c r="F45" s="977"/>
    </row>
    <row r="46" spans="1:6" s="96" customFormat="1" ht="12" customHeight="1">
      <c r="A46" s="417" t="s">
        <v>426</v>
      </c>
      <c r="B46" s="399" t="s">
        <v>549</v>
      </c>
      <c r="C46" s="1000"/>
      <c r="D46" s="917"/>
      <c r="E46" s="917"/>
      <c r="F46" s="977"/>
    </row>
    <row r="47" spans="1:6" s="96" customFormat="1" ht="12" customHeight="1">
      <c r="A47" s="417" t="s">
        <v>427</v>
      </c>
      <c r="B47" s="399" t="s">
        <v>550</v>
      </c>
      <c r="C47" s="1000"/>
      <c r="D47" s="917"/>
      <c r="E47" s="917"/>
      <c r="F47" s="977"/>
    </row>
    <row r="48" spans="1:6" s="96" customFormat="1" ht="12" customHeight="1">
      <c r="A48" s="417" t="s">
        <v>428</v>
      </c>
      <c r="B48" s="399" t="s">
        <v>551</v>
      </c>
      <c r="C48" s="1000"/>
      <c r="D48" s="917"/>
      <c r="E48" s="917"/>
      <c r="F48" s="977"/>
    </row>
    <row r="49" spans="1:6" s="96" customFormat="1" ht="12" customHeight="1">
      <c r="A49" s="417" t="s">
        <v>429</v>
      </c>
      <c r="B49" s="399" t="s">
        <v>552</v>
      </c>
      <c r="C49" s="1000"/>
      <c r="D49" s="917"/>
      <c r="E49" s="917"/>
      <c r="F49" s="977"/>
    </row>
    <row r="50" spans="1:6" s="96" customFormat="1" ht="12" customHeight="1">
      <c r="A50" s="417" t="s">
        <v>543</v>
      </c>
      <c r="B50" s="399" t="s">
        <v>553</v>
      </c>
      <c r="C50" s="1011"/>
      <c r="D50" s="1012"/>
      <c r="E50" s="1012"/>
      <c r="F50" s="1013"/>
    </row>
    <row r="51" spans="1:6" s="96" customFormat="1" ht="12" customHeight="1" thickBot="1">
      <c r="A51" s="418" t="s">
        <v>544</v>
      </c>
      <c r="B51" s="400" t="s">
        <v>554</v>
      </c>
      <c r="C51" s="1014"/>
      <c r="D51" s="1015"/>
      <c r="E51" s="1015"/>
      <c r="F51" s="1016"/>
    </row>
    <row r="52" spans="1:6" s="96" customFormat="1" ht="12" customHeight="1" thickBot="1">
      <c r="A52" s="32" t="s">
        <v>274</v>
      </c>
      <c r="B52" s="21" t="s">
        <v>555</v>
      </c>
      <c r="C52" s="997">
        <f>SUM(C53:C57)</f>
        <v>0</v>
      </c>
      <c r="D52" s="998">
        <f>SUM(D53:D57)</f>
        <v>0</v>
      </c>
      <c r="E52" s="998">
        <f>SUM(E53:E57)</f>
        <v>0</v>
      </c>
      <c r="F52" s="842">
        <f>SUM(F53:F57)</f>
        <v>0</v>
      </c>
    </row>
    <row r="53" spans="1:6" s="96" customFormat="1" ht="12" customHeight="1">
      <c r="A53" s="416" t="s">
        <v>349</v>
      </c>
      <c r="B53" s="398" t="s">
        <v>559</v>
      </c>
      <c r="C53" s="1017"/>
      <c r="D53" s="1018"/>
      <c r="E53" s="1018"/>
      <c r="F53" s="1019"/>
    </row>
    <row r="54" spans="1:6" s="96" customFormat="1" ht="12" customHeight="1">
      <c r="A54" s="417" t="s">
        <v>350</v>
      </c>
      <c r="B54" s="399" t="s">
        <v>560</v>
      </c>
      <c r="C54" s="1011"/>
      <c r="D54" s="1012"/>
      <c r="E54" s="1012"/>
      <c r="F54" s="1013"/>
    </row>
    <row r="55" spans="1:6" s="96" customFormat="1" ht="12" customHeight="1">
      <c r="A55" s="417" t="s">
        <v>556</v>
      </c>
      <c r="B55" s="399" t="s">
        <v>561</v>
      </c>
      <c r="C55" s="1011"/>
      <c r="D55" s="1012"/>
      <c r="E55" s="1012"/>
      <c r="F55" s="1013"/>
    </row>
    <row r="56" spans="1:6" s="96" customFormat="1" ht="12" customHeight="1">
      <c r="A56" s="417" t="s">
        <v>557</v>
      </c>
      <c r="B56" s="399" t="s">
        <v>562</v>
      </c>
      <c r="C56" s="1011"/>
      <c r="D56" s="1012"/>
      <c r="E56" s="1012"/>
      <c r="F56" s="1013"/>
    </row>
    <row r="57" spans="1:6" s="96" customFormat="1" ht="12" customHeight="1" thickBot="1">
      <c r="A57" s="418" t="s">
        <v>558</v>
      </c>
      <c r="B57" s="400" t="s">
        <v>563</v>
      </c>
      <c r="C57" s="1014"/>
      <c r="D57" s="1015"/>
      <c r="E57" s="1015"/>
      <c r="F57" s="1016"/>
    </row>
    <row r="58" spans="1:6" s="96" customFormat="1" ht="12" customHeight="1" thickBot="1">
      <c r="A58" s="32" t="s">
        <v>430</v>
      </c>
      <c r="B58" s="21" t="s">
        <v>564</v>
      </c>
      <c r="C58" s="997">
        <f>SUM(C59:C61)</f>
        <v>0</v>
      </c>
      <c r="D58" s="998">
        <f>SUM(D59:D61)</f>
        <v>0</v>
      </c>
      <c r="E58" s="998">
        <f>SUM(E59:E61)</f>
        <v>0</v>
      </c>
      <c r="F58" s="842">
        <f>SUM(F59:F61)</f>
        <v>0</v>
      </c>
    </row>
    <row r="59" spans="1:6" s="96" customFormat="1" ht="12" customHeight="1">
      <c r="A59" s="416" t="s">
        <v>351</v>
      </c>
      <c r="B59" s="398" t="s">
        <v>565</v>
      </c>
      <c r="C59" s="999"/>
      <c r="D59" s="929"/>
      <c r="E59" s="929"/>
      <c r="F59" s="843"/>
    </row>
    <row r="60" spans="1:6" s="96" customFormat="1" ht="12" customHeight="1">
      <c r="A60" s="417" t="s">
        <v>352</v>
      </c>
      <c r="B60" s="399" t="s">
        <v>747</v>
      </c>
      <c r="C60" s="1000"/>
      <c r="D60" s="917"/>
      <c r="E60" s="917"/>
      <c r="F60" s="977"/>
    </row>
    <row r="61" spans="1:6" s="96" customFormat="1" ht="12" customHeight="1">
      <c r="A61" s="417" t="s">
        <v>568</v>
      </c>
      <c r="B61" s="399" t="s">
        <v>566</v>
      </c>
      <c r="C61" s="1000"/>
      <c r="D61" s="917"/>
      <c r="E61" s="917"/>
      <c r="F61" s="977"/>
    </row>
    <row r="62" spans="1:6" s="96" customFormat="1" ht="12" customHeight="1" thickBot="1">
      <c r="A62" s="418" t="s">
        <v>569</v>
      </c>
      <c r="B62" s="400" t="s">
        <v>567</v>
      </c>
      <c r="C62" s="1004"/>
      <c r="D62" s="1005"/>
      <c r="E62" s="1005"/>
      <c r="F62" s="264"/>
    </row>
    <row r="63" spans="1:6" s="96" customFormat="1" ht="12" customHeight="1" thickBot="1">
      <c r="A63" s="32" t="s">
        <v>276</v>
      </c>
      <c r="B63" s="285" t="s">
        <v>570</v>
      </c>
      <c r="C63" s="997">
        <f>SUM(C64:C66)</f>
        <v>0</v>
      </c>
      <c r="D63" s="998">
        <f>SUM(D64:D66)</f>
        <v>0</v>
      </c>
      <c r="E63" s="998">
        <f>SUM(E64:E66)</f>
        <v>0</v>
      </c>
      <c r="F63" s="842">
        <f>SUM(F64:F66)</f>
        <v>0</v>
      </c>
    </row>
    <row r="64" spans="1:6" s="96" customFormat="1" ht="12" customHeight="1">
      <c r="A64" s="416" t="s">
        <v>431</v>
      </c>
      <c r="B64" s="398" t="s">
        <v>572</v>
      </c>
      <c r="C64" s="1011"/>
      <c r="D64" s="1012"/>
      <c r="E64" s="1012"/>
      <c r="F64" s="1013"/>
    </row>
    <row r="65" spans="1:6" s="96" customFormat="1" ht="12" customHeight="1">
      <c r="A65" s="417" t="s">
        <v>432</v>
      </c>
      <c r="B65" s="399" t="s">
        <v>748</v>
      </c>
      <c r="C65" s="1011"/>
      <c r="D65" s="1012"/>
      <c r="E65" s="1012"/>
      <c r="F65" s="1013"/>
    </row>
    <row r="66" spans="1:6" s="96" customFormat="1" ht="12" customHeight="1">
      <c r="A66" s="417" t="s">
        <v>486</v>
      </c>
      <c r="B66" s="399" t="s">
        <v>573</v>
      </c>
      <c r="C66" s="1011"/>
      <c r="D66" s="1012"/>
      <c r="E66" s="1012"/>
      <c r="F66" s="1013"/>
    </row>
    <row r="67" spans="1:6" s="96" customFormat="1" ht="12" customHeight="1" thickBot="1">
      <c r="A67" s="418" t="s">
        <v>571</v>
      </c>
      <c r="B67" s="400" t="s">
        <v>574</v>
      </c>
      <c r="C67" s="1011"/>
      <c r="D67" s="1012"/>
      <c r="E67" s="1012"/>
      <c r="F67" s="1013"/>
    </row>
    <row r="68" spans="1:6" s="96" customFormat="1" ht="12" customHeight="1" thickBot="1">
      <c r="A68" s="32" t="s">
        <v>277</v>
      </c>
      <c r="B68" s="21" t="s">
        <v>575</v>
      </c>
      <c r="C68" s="1006">
        <f>+C9+C20+C27+C34+C41+C52+C58+C63</f>
        <v>95361</v>
      </c>
      <c r="D68" s="1007">
        <f>+D9+D20+D27+D34+D41+D52+D58+D63</f>
        <v>93475</v>
      </c>
      <c r="E68" s="1007">
        <f>+E9+E20+E27+E34+E41+E52+E58+E63</f>
        <v>93641</v>
      </c>
      <c r="F68" s="844">
        <f>+F9+F20+F27+F34+F41+F52+F58+F63</f>
        <v>93641</v>
      </c>
    </row>
    <row r="69" spans="1:6" s="96" customFormat="1" ht="12" customHeight="1" thickBot="1">
      <c r="A69" s="419" t="s">
        <v>709</v>
      </c>
      <c r="B69" s="285" t="s">
        <v>577</v>
      </c>
      <c r="C69" s="997">
        <f>SUM(C70:C72)</f>
        <v>0</v>
      </c>
      <c r="D69" s="998">
        <f>SUM(D70:D72)</f>
        <v>0</v>
      </c>
      <c r="E69" s="998">
        <f>SUM(E70:E72)</f>
        <v>0</v>
      </c>
      <c r="F69" s="842">
        <f>SUM(F70:F72)</f>
        <v>0</v>
      </c>
    </row>
    <row r="70" spans="1:6" s="96" customFormat="1" ht="12" customHeight="1">
      <c r="A70" s="416" t="s">
        <v>610</v>
      </c>
      <c r="B70" s="398" t="s">
        <v>578</v>
      </c>
      <c r="C70" s="1011"/>
      <c r="D70" s="1012"/>
      <c r="E70" s="1012"/>
      <c r="F70" s="1013"/>
    </row>
    <row r="71" spans="1:6" s="96" customFormat="1" ht="12" customHeight="1">
      <c r="A71" s="417" t="s">
        <v>619</v>
      </c>
      <c r="B71" s="399" t="s">
        <v>579</v>
      </c>
      <c r="C71" s="1011"/>
      <c r="D71" s="1012"/>
      <c r="E71" s="1012"/>
      <c r="F71" s="1013"/>
    </row>
    <row r="72" spans="1:6" s="96" customFormat="1" ht="12" customHeight="1" thickBot="1">
      <c r="A72" s="418" t="s">
        <v>620</v>
      </c>
      <c r="B72" s="402" t="s">
        <v>580</v>
      </c>
      <c r="C72" s="1011"/>
      <c r="D72" s="1012"/>
      <c r="E72" s="1012"/>
      <c r="F72" s="1013"/>
    </row>
    <row r="73" spans="1:6" s="96" customFormat="1" ht="12" customHeight="1" thickBot="1">
      <c r="A73" s="419" t="s">
        <v>581</v>
      </c>
      <c r="B73" s="285" t="s">
        <v>582</v>
      </c>
      <c r="C73" s="997">
        <f>SUM(C74:C77)</f>
        <v>0</v>
      </c>
      <c r="D73" s="998">
        <f>SUM(D74:D77)</f>
        <v>0</v>
      </c>
      <c r="E73" s="998">
        <f>SUM(E74:E77)</f>
        <v>0</v>
      </c>
      <c r="F73" s="842">
        <f>SUM(F74:F77)</f>
        <v>0</v>
      </c>
    </row>
    <row r="74" spans="1:6" s="96" customFormat="1" ht="12" customHeight="1">
      <c r="A74" s="416" t="s">
        <v>402</v>
      </c>
      <c r="B74" s="398" t="s">
        <v>583</v>
      </c>
      <c r="C74" s="1011"/>
      <c r="D74" s="1012"/>
      <c r="E74" s="1012"/>
      <c r="F74" s="1013"/>
    </row>
    <row r="75" spans="1:6" s="96" customFormat="1" ht="12" customHeight="1">
      <c r="A75" s="417" t="s">
        <v>403</v>
      </c>
      <c r="B75" s="399" t="s">
        <v>584</v>
      </c>
      <c r="C75" s="1011"/>
      <c r="D75" s="1012"/>
      <c r="E75" s="1012"/>
      <c r="F75" s="1013"/>
    </row>
    <row r="76" spans="1:6" s="95" customFormat="1" ht="12" customHeight="1">
      <c r="A76" s="417" t="s">
        <v>611</v>
      </c>
      <c r="B76" s="399" t="s">
        <v>585</v>
      </c>
      <c r="C76" s="1011"/>
      <c r="D76" s="1012"/>
      <c r="E76" s="1012"/>
      <c r="F76" s="1013"/>
    </row>
    <row r="77" spans="1:6" s="96" customFormat="1" ht="12" customHeight="1" thickBot="1">
      <c r="A77" s="418" t="s">
        <v>612</v>
      </c>
      <c r="B77" s="400" t="s">
        <v>586</v>
      </c>
      <c r="C77" s="1011"/>
      <c r="D77" s="1012"/>
      <c r="E77" s="1012"/>
      <c r="F77" s="1013"/>
    </row>
    <row r="78" spans="1:6" s="96" customFormat="1" ht="12" customHeight="1" thickBot="1">
      <c r="A78" s="419" t="s">
        <v>587</v>
      </c>
      <c r="B78" s="285" t="s">
        <v>588</v>
      </c>
      <c r="C78" s="997">
        <f>SUM(C79:C80)</f>
        <v>0</v>
      </c>
      <c r="D78" s="998">
        <f>SUM(D79:D80)</f>
        <v>0</v>
      </c>
      <c r="E78" s="998">
        <f>SUM(E79:E80)</f>
        <v>0</v>
      </c>
      <c r="F78" s="842">
        <f>SUM(F79:F80)</f>
        <v>0</v>
      </c>
    </row>
    <row r="79" spans="1:6" s="96" customFormat="1" ht="12" customHeight="1">
      <c r="A79" s="416" t="s">
        <v>613</v>
      </c>
      <c r="B79" s="398" t="s">
        <v>589</v>
      </c>
      <c r="C79" s="1011"/>
      <c r="D79" s="1012"/>
      <c r="E79" s="1012"/>
      <c r="F79" s="1013"/>
    </row>
    <row r="80" spans="1:6" s="96" customFormat="1" ht="12" customHeight="1" thickBot="1">
      <c r="A80" s="418" t="s">
        <v>614</v>
      </c>
      <c r="B80" s="400" t="s">
        <v>590</v>
      </c>
      <c r="C80" s="1011"/>
      <c r="D80" s="1012"/>
      <c r="E80" s="1012"/>
      <c r="F80" s="1013"/>
    </row>
    <row r="81" spans="1:6" s="96" customFormat="1" ht="12" customHeight="1" thickBot="1">
      <c r="A81" s="419" t="s">
        <v>591</v>
      </c>
      <c r="B81" s="285" t="s">
        <v>592</v>
      </c>
      <c r="C81" s="997">
        <f>SUM(C82:C84)</f>
        <v>0</v>
      </c>
      <c r="D81" s="998">
        <f>SUM(D82:D84)</f>
        <v>0</v>
      </c>
      <c r="E81" s="998">
        <f>SUM(E82:E84)</f>
        <v>0</v>
      </c>
      <c r="F81" s="842">
        <f>SUM(F82:F84)</f>
        <v>0</v>
      </c>
    </row>
    <row r="82" spans="1:6" s="96" customFormat="1" ht="12" customHeight="1">
      <c r="A82" s="416" t="s">
        <v>615</v>
      </c>
      <c r="B82" s="398" t="s">
        <v>593</v>
      </c>
      <c r="C82" s="1011"/>
      <c r="D82" s="1012"/>
      <c r="E82" s="1012"/>
      <c r="F82" s="1013"/>
    </row>
    <row r="83" spans="1:6" s="96" customFormat="1" ht="12" customHeight="1">
      <c r="A83" s="417" t="s">
        <v>616</v>
      </c>
      <c r="B83" s="399" t="s">
        <v>594</v>
      </c>
      <c r="C83" s="1011"/>
      <c r="D83" s="1012"/>
      <c r="E83" s="1012"/>
      <c r="F83" s="1013"/>
    </row>
    <row r="84" spans="1:6" s="95" customFormat="1" ht="12" customHeight="1" thickBot="1">
      <c r="A84" s="418" t="s">
        <v>617</v>
      </c>
      <c r="B84" s="400" t="s">
        <v>595</v>
      </c>
      <c r="C84" s="1011"/>
      <c r="D84" s="1012"/>
      <c r="E84" s="1012"/>
      <c r="F84" s="1013"/>
    </row>
    <row r="85" spans="1:6" s="95" customFormat="1" ht="12" customHeight="1" thickBot="1">
      <c r="A85" s="419" t="s">
        <v>596</v>
      </c>
      <c r="B85" s="285" t="s">
        <v>618</v>
      </c>
      <c r="C85" s="997">
        <f>SUM(C86:C89)</f>
        <v>0</v>
      </c>
      <c r="D85" s="998">
        <f>SUM(D86:D89)</f>
        <v>0</v>
      </c>
      <c r="E85" s="998">
        <f>SUM(E86:E89)</f>
        <v>0</v>
      </c>
      <c r="F85" s="842">
        <f>SUM(F86:F89)</f>
        <v>0</v>
      </c>
    </row>
    <row r="86" spans="1:6" s="95" customFormat="1" ht="12" customHeight="1">
      <c r="A86" s="420" t="s">
        <v>597</v>
      </c>
      <c r="B86" s="398" t="s">
        <v>598</v>
      </c>
      <c r="C86" s="1011"/>
      <c r="D86" s="1012"/>
      <c r="E86" s="1012"/>
      <c r="F86" s="1013"/>
    </row>
    <row r="87" spans="1:6" s="95" customFormat="1" ht="12" customHeight="1">
      <c r="A87" s="421" t="s">
        <v>599</v>
      </c>
      <c r="B87" s="399" t="s">
        <v>600</v>
      </c>
      <c r="C87" s="1011"/>
      <c r="D87" s="1012"/>
      <c r="E87" s="1012"/>
      <c r="F87" s="1013"/>
    </row>
    <row r="88" spans="1:6" s="96" customFormat="1" ht="15" customHeight="1">
      <c r="A88" s="421" t="s">
        <v>601</v>
      </c>
      <c r="B88" s="399" t="s">
        <v>602</v>
      </c>
      <c r="C88" s="1011"/>
      <c r="D88" s="1012"/>
      <c r="E88" s="1012"/>
      <c r="F88" s="1013"/>
    </row>
    <row r="89" spans="1:6" ht="13.5" thickBot="1">
      <c r="A89" s="422" t="s">
        <v>603</v>
      </c>
      <c r="B89" s="400" t="s">
        <v>604</v>
      </c>
      <c r="C89" s="1011"/>
      <c r="D89" s="1012"/>
      <c r="E89" s="1012"/>
      <c r="F89" s="1013"/>
    </row>
    <row r="90" spans="1:6" s="58" customFormat="1" ht="16.5" customHeight="1" thickBot="1">
      <c r="A90" s="419" t="s">
        <v>605</v>
      </c>
      <c r="B90" s="285" t="s">
        <v>606</v>
      </c>
      <c r="C90" s="1020"/>
      <c r="D90" s="1021"/>
      <c r="E90" s="1021"/>
      <c r="F90" s="1022"/>
    </row>
    <row r="91" spans="1:6" s="97" customFormat="1" ht="12" customHeight="1" thickBot="1">
      <c r="A91" s="419" t="s">
        <v>607</v>
      </c>
      <c r="B91" s="406" t="s">
        <v>608</v>
      </c>
      <c r="C91" s="1006">
        <f>+C69+C73+C78+C81+C85+C90</f>
        <v>0</v>
      </c>
      <c r="D91" s="1007">
        <f>+D69+D73+D78+D81+D85+D90</f>
        <v>0</v>
      </c>
      <c r="E91" s="1007">
        <f>+E69+E73+E78+E81+E85+E90</f>
        <v>0</v>
      </c>
      <c r="F91" s="844">
        <f>+F69+F73+F78+F81+F85+F90</f>
        <v>0</v>
      </c>
    </row>
    <row r="92" spans="1:6" ht="12" customHeight="1" thickBot="1">
      <c r="A92" s="423" t="s">
        <v>621</v>
      </c>
      <c r="B92" s="408" t="s">
        <v>736</v>
      </c>
      <c r="C92" s="1006">
        <f>+C68+C91</f>
        <v>95361</v>
      </c>
      <c r="D92" s="1007">
        <f>+D68+D91</f>
        <v>93475</v>
      </c>
      <c r="E92" s="1007">
        <f>+E68+E91</f>
        <v>93641</v>
      </c>
      <c r="F92" s="844">
        <f>+F68+F91</f>
        <v>93641</v>
      </c>
    </row>
    <row r="93" spans="1:6" ht="12" customHeight="1">
      <c r="A93" s="234"/>
      <c r="B93" s="235"/>
      <c r="C93" s="361"/>
      <c r="D93" s="1023"/>
      <c r="E93" s="1023"/>
      <c r="F93" s="361"/>
    </row>
    <row r="94" spans="1:6" ht="12" customHeight="1" thickBot="1">
      <c r="A94" s="424"/>
      <c r="B94" s="237"/>
      <c r="C94" s="362"/>
      <c r="D94" s="1024"/>
      <c r="E94" s="1024"/>
      <c r="F94" s="362"/>
    </row>
    <row r="95" spans="1:6" ht="12" customHeight="1" thickBot="1">
      <c r="A95" s="238"/>
      <c r="B95" s="239" t="s">
        <v>308</v>
      </c>
      <c r="C95" s="1025"/>
      <c r="D95" s="1026"/>
      <c r="E95" s="1026"/>
      <c r="F95" s="363"/>
    </row>
    <row r="96" spans="1:6" ht="12" customHeight="1" thickBot="1">
      <c r="A96" s="390" t="s">
        <v>269</v>
      </c>
      <c r="B96" s="31" t="s">
        <v>624</v>
      </c>
      <c r="C96" s="1027">
        <f>SUM(C97:C101)</f>
        <v>95111</v>
      </c>
      <c r="D96" s="1028">
        <f>SUM(D97:D101)</f>
        <v>92955</v>
      </c>
      <c r="E96" s="1028">
        <f>SUM(E97:E101)</f>
        <v>0</v>
      </c>
      <c r="F96" s="839">
        <f>SUM(F97:F101)</f>
        <v>0</v>
      </c>
    </row>
    <row r="97" spans="1:6" ht="12" customHeight="1">
      <c r="A97" s="425" t="s">
        <v>353</v>
      </c>
      <c r="B97" s="10" t="s">
        <v>298</v>
      </c>
      <c r="C97" s="1029"/>
      <c r="D97" s="930"/>
      <c r="E97" s="930"/>
      <c r="F97" s="840"/>
    </row>
    <row r="98" spans="1:6" ht="12" customHeight="1">
      <c r="A98" s="417" t="s">
        <v>354</v>
      </c>
      <c r="B98" s="8" t="s">
        <v>433</v>
      </c>
      <c r="C98" s="1000"/>
      <c r="D98" s="917"/>
      <c r="E98" s="917"/>
      <c r="F98" s="977"/>
    </row>
    <row r="99" spans="1:6" ht="12" customHeight="1">
      <c r="A99" s="417" t="s">
        <v>355</v>
      </c>
      <c r="B99" s="8" t="s">
        <v>392</v>
      </c>
      <c r="C99" s="1004"/>
      <c r="D99" s="1005"/>
      <c r="E99" s="1005"/>
      <c r="F99" s="264"/>
    </row>
    <row r="100" spans="1:6" ht="12" customHeight="1">
      <c r="A100" s="417" t="s">
        <v>356</v>
      </c>
      <c r="B100" s="11" t="s">
        <v>434</v>
      </c>
      <c r="C100" s="1004"/>
      <c r="D100" s="1005"/>
      <c r="E100" s="1005"/>
      <c r="F100" s="264"/>
    </row>
    <row r="101" spans="1:6" ht="12" customHeight="1">
      <c r="A101" s="417" t="s">
        <v>367</v>
      </c>
      <c r="B101" s="19" t="s">
        <v>435</v>
      </c>
      <c r="C101" s="1004">
        <v>95111</v>
      </c>
      <c r="D101" s="1005">
        <v>92955</v>
      </c>
      <c r="E101" s="1005"/>
      <c r="F101" s="264"/>
    </row>
    <row r="102" spans="1:6" ht="12" customHeight="1">
      <c r="A102" s="417" t="s">
        <v>357</v>
      </c>
      <c r="B102" s="8" t="s">
        <v>625</v>
      </c>
      <c r="C102" s="1004"/>
      <c r="D102" s="1005"/>
      <c r="E102" s="1005"/>
      <c r="F102" s="264"/>
    </row>
    <row r="103" spans="1:6" ht="12" customHeight="1">
      <c r="A103" s="417" t="s">
        <v>358</v>
      </c>
      <c r="B103" s="134" t="s">
        <v>626</v>
      </c>
      <c r="C103" s="1004"/>
      <c r="D103" s="1005"/>
      <c r="E103" s="1005"/>
      <c r="F103" s="264"/>
    </row>
    <row r="104" spans="1:6" ht="12" customHeight="1">
      <c r="A104" s="417" t="s">
        <v>368</v>
      </c>
      <c r="B104" s="135" t="s">
        <v>627</v>
      </c>
      <c r="C104" s="1004"/>
      <c r="D104" s="1005"/>
      <c r="E104" s="1005"/>
      <c r="F104" s="264"/>
    </row>
    <row r="105" spans="1:6" ht="12" customHeight="1">
      <c r="A105" s="417" t="s">
        <v>369</v>
      </c>
      <c r="B105" s="135" t="s">
        <v>628</v>
      </c>
      <c r="C105" s="1004"/>
      <c r="D105" s="1005"/>
      <c r="E105" s="1005"/>
      <c r="F105" s="264"/>
    </row>
    <row r="106" spans="1:6" ht="12" customHeight="1">
      <c r="A106" s="417" t="s">
        <v>370</v>
      </c>
      <c r="B106" s="134" t="s">
        <v>795</v>
      </c>
      <c r="C106" s="1004">
        <v>95111</v>
      </c>
      <c r="D106" s="1005">
        <v>92955</v>
      </c>
      <c r="E106" s="1005"/>
      <c r="F106" s="264"/>
    </row>
    <row r="107" spans="1:6" ht="12" customHeight="1">
      <c r="A107" s="417" t="s">
        <v>371</v>
      </c>
      <c r="B107" s="134" t="s">
        <v>630</v>
      </c>
      <c r="C107" s="1004"/>
      <c r="D107" s="1005"/>
      <c r="E107" s="1005"/>
      <c r="F107" s="264"/>
    </row>
    <row r="108" spans="1:6" ht="12" customHeight="1">
      <c r="A108" s="417" t="s">
        <v>373</v>
      </c>
      <c r="B108" s="135" t="s">
        <v>631</v>
      </c>
      <c r="C108" s="1004"/>
      <c r="D108" s="1005"/>
      <c r="E108" s="1005"/>
      <c r="F108" s="264"/>
    </row>
    <row r="109" spans="1:6" ht="12" customHeight="1">
      <c r="A109" s="426" t="s">
        <v>436</v>
      </c>
      <c r="B109" s="136" t="s">
        <v>632</v>
      </c>
      <c r="C109" s="1004"/>
      <c r="D109" s="1005"/>
      <c r="E109" s="1005"/>
      <c r="F109" s="264"/>
    </row>
    <row r="110" spans="1:6" ht="12" customHeight="1">
      <c r="A110" s="417" t="s">
        <v>622</v>
      </c>
      <c r="B110" s="136" t="s">
        <v>633</v>
      </c>
      <c r="C110" s="1004"/>
      <c r="D110" s="1005"/>
      <c r="E110" s="1005"/>
      <c r="F110" s="264"/>
    </row>
    <row r="111" spans="1:6" ht="12" customHeight="1" thickBot="1">
      <c r="A111" s="427" t="s">
        <v>623</v>
      </c>
      <c r="B111" s="137" t="s">
        <v>634</v>
      </c>
      <c r="C111" s="1030"/>
      <c r="D111" s="931"/>
      <c r="E111" s="931"/>
      <c r="F111" s="841"/>
    </row>
    <row r="112" spans="1:6" ht="12" customHeight="1" thickBot="1">
      <c r="A112" s="32" t="s">
        <v>270</v>
      </c>
      <c r="B112" s="30" t="s">
        <v>635</v>
      </c>
      <c r="C112" s="997">
        <f>+C113+C115+C117</f>
        <v>250</v>
      </c>
      <c r="D112" s="998">
        <f>+D113+D115+D117</f>
        <v>520</v>
      </c>
      <c r="E112" s="998">
        <f>+E113+E115+E117</f>
        <v>0</v>
      </c>
      <c r="F112" s="842">
        <f>+F113+F115+F117</f>
        <v>0</v>
      </c>
    </row>
    <row r="113" spans="1:6" ht="12" customHeight="1">
      <c r="A113" s="416" t="s">
        <v>359</v>
      </c>
      <c r="B113" s="8" t="s">
        <v>484</v>
      </c>
      <c r="C113" s="999"/>
      <c r="D113" s="929"/>
      <c r="E113" s="929"/>
      <c r="F113" s="843"/>
    </row>
    <row r="114" spans="1:6" ht="12" customHeight="1">
      <c r="A114" s="416" t="s">
        <v>360</v>
      </c>
      <c r="B114" s="12" t="s">
        <v>639</v>
      </c>
      <c r="C114" s="999"/>
      <c r="D114" s="929"/>
      <c r="E114" s="929"/>
      <c r="F114" s="843"/>
    </row>
    <row r="115" spans="1:6" ht="12" customHeight="1">
      <c r="A115" s="416" t="s">
        <v>361</v>
      </c>
      <c r="B115" s="12" t="s">
        <v>437</v>
      </c>
      <c r="C115" s="1000"/>
      <c r="D115" s="917"/>
      <c r="E115" s="917"/>
      <c r="F115" s="977"/>
    </row>
    <row r="116" spans="1:6" ht="12" customHeight="1">
      <c r="A116" s="416" t="s">
        <v>362</v>
      </c>
      <c r="B116" s="12" t="s">
        <v>640</v>
      </c>
      <c r="C116" s="1031"/>
      <c r="D116" s="917"/>
      <c r="E116" s="917"/>
      <c r="F116" s="977"/>
    </row>
    <row r="117" spans="1:6" ht="12" customHeight="1">
      <c r="A117" s="416" t="s">
        <v>363</v>
      </c>
      <c r="B117" s="287" t="s">
        <v>487</v>
      </c>
      <c r="C117" s="1031">
        <v>250</v>
      </c>
      <c r="D117" s="917">
        <v>520</v>
      </c>
      <c r="E117" s="917"/>
      <c r="F117" s="977"/>
    </row>
    <row r="118" spans="1:6" ht="12" customHeight="1">
      <c r="A118" s="416" t="s">
        <v>372</v>
      </c>
      <c r="B118" s="286" t="s">
        <v>749</v>
      </c>
      <c r="C118" s="1031"/>
      <c r="D118" s="917"/>
      <c r="E118" s="917"/>
      <c r="F118" s="977"/>
    </row>
    <row r="119" spans="1:6" ht="12" customHeight="1">
      <c r="A119" s="416" t="s">
        <v>374</v>
      </c>
      <c r="B119" s="394" t="s">
        <v>645</v>
      </c>
      <c r="C119" s="1031"/>
      <c r="D119" s="917"/>
      <c r="E119" s="917"/>
      <c r="F119" s="977"/>
    </row>
    <row r="120" spans="1:6" ht="12" customHeight="1">
      <c r="A120" s="416" t="s">
        <v>438</v>
      </c>
      <c r="B120" s="135" t="s">
        <v>628</v>
      </c>
      <c r="C120" s="1031">
        <v>250</v>
      </c>
      <c r="D120" s="917"/>
      <c r="E120" s="917"/>
      <c r="F120" s="977"/>
    </row>
    <row r="121" spans="1:6" ht="12" customHeight="1">
      <c r="A121" s="416" t="s">
        <v>439</v>
      </c>
      <c r="B121" s="135" t="s">
        <v>644</v>
      </c>
      <c r="C121" s="1031"/>
      <c r="D121" s="917">
        <v>520</v>
      </c>
      <c r="E121" s="917"/>
      <c r="F121" s="977"/>
    </row>
    <row r="122" spans="1:6" ht="12" customHeight="1">
      <c r="A122" s="416" t="s">
        <v>440</v>
      </c>
      <c r="B122" s="135" t="s">
        <v>643</v>
      </c>
      <c r="C122" s="1031"/>
      <c r="D122" s="917"/>
      <c r="E122" s="917"/>
      <c r="F122" s="977"/>
    </row>
    <row r="123" spans="1:6" ht="12" customHeight="1">
      <c r="A123" s="416" t="s">
        <v>636</v>
      </c>
      <c r="B123" s="135" t="s">
        <v>631</v>
      </c>
      <c r="C123" s="1031"/>
      <c r="D123" s="917"/>
      <c r="E123" s="917"/>
      <c r="F123" s="977"/>
    </row>
    <row r="124" spans="1:6" ht="12" customHeight="1">
      <c r="A124" s="416" t="s">
        <v>637</v>
      </c>
      <c r="B124" s="135" t="s">
        <v>642</v>
      </c>
      <c r="C124" s="1031"/>
      <c r="D124" s="917"/>
      <c r="E124" s="917"/>
      <c r="F124" s="977"/>
    </row>
    <row r="125" spans="1:6" ht="12" customHeight="1" thickBot="1">
      <c r="A125" s="426" t="s">
        <v>638</v>
      </c>
      <c r="B125" s="135" t="s">
        <v>641</v>
      </c>
      <c r="C125" s="1032"/>
      <c r="D125" s="1005"/>
      <c r="E125" s="1005"/>
      <c r="F125" s="264"/>
    </row>
    <row r="126" spans="1:6" s="97" customFormat="1" ht="12" customHeight="1" thickBot="1">
      <c r="A126" s="32" t="s">
        <v>271</v>
      </c>
      <c r="B126" s="123" t="s">
        <v>646</v>
      </c>
      <c r="C126" s="997">
        <f>+C127+C128</f>
        <v>0</v>
      </c>
      <c r="D126" s="998">
        <f>+D127+D128</f>
        <v>0</v>
      </c>
      <c r="E126" s="998">
        <f>+E127+E128</f>
        <v>0</v>
      </c>
      <c r="F126" s="842">
        <f>+F127+F128</f>
        <v>0</v>
      </c>
    </row>
    <row r="127" spans="1:6" ht="12" customHeight="1">
      <c r="A127" s="416" t="s">
        <v>342</v>
      </c>
      <c r="B127" s="9" t="s">
        <v>310</v>
      </c>
      <c r="C127" s="999"/>
      <c r="D127" s="929"/>
      <c r="E127" s="929"/>
      <c r="F127" s="843"/>
    </row>
    <row r="128" spans="1:6" ht="12" customHeight="1" thickBot="1">
      <c r="A128" s="418" t="s">
        <v>343</v>
      </c>
      <c r="B128" s="12" t="s">
        <v>311</v>
      </c>
      <c r="C128" s="1004"/>
      <c r="D128" s="1005"/>
      <c r="E128" s="1005"/>
      <c r="F128" s="264"/>
    </row>
    <row r="129" spans="1:6" ht="12" customHeight="1" thickBot="1">
      <c r="A129" s="32" t="s">
        <v>272</v>
      </c>
      <c r="B129" s="123" t="s">
        <v>647</v>
      </c>
      <c r="C129" s="997">
        <f>+C96+C112+C126</f>
        <v>95361</v>
      </c>
      <c r="D129" s="998">
        <f>+D96+D112+D126</f>
        <v>93475</v>
      </c>
      <c r="E129" s="998">
        <f>+E96+E112+E126</f>
        <v>0</v>
      </c>
      <c r="F129" s="842">
        <f>+F96+F112+F126</f>
        <v>0</v>
      </c>
    </row>
    <row r="130" spans="1:6" ht="12" customHeight="1" thickBot="1">
      <c r="A130" s="32" t="s">
        <v>273</v>
      </c>
      <c r="B130" s="123" t="s">
        <v>648</v>
      </c>
      <c r="C130" s="997">
        <f>+C131+C132+C133</f>
        <v>0</v>
      </c>
      <c r="D130" s="998">
        <f>+D131+D132+D133</f>
        <v>0</v>
      </c>
      <c r="E130" s="998">
        <f>+E131+E132+E133</f>
        <v>0</v>
      </c>
      <c r="F130" s="842">
        <f>+F131+F132+F133</f>
        <v>0</v>
      </c>
    </row>
    <row r="131" spans="1:6" ht="12" customHeight="1">
      <c r="A131" s="416" t="s">
        <v>346</v>
      </c>
      <c r="B131" s="9" t="s">
        <v>649</v>
      </c>
      <c r="C131" s="1031"/>
      <c r="D131" s="917"/>
      <c r="E131" s="917"/>
      <c r="F131" s="977"/>
    </row>
    <row r="132" spans="1:6" ht="12" customHeight="1">
      <c r="A132" s="416" t="s">
        <v>347</v>
      </c>
      <c r="B132" s="9" t="s">
        <v>650</v>
      </c>
      <c r="C132" s="1031"/>
      <c r="D132" s="917"/>
      <c r="E132" s="917"/>
      <c r="F132" s="977"/>
    </row>
    <row r="133" spans="1:6" s="97" customFormat="1" ht="12" customHeight="1" thickBot="1">
      <c r="A133" s="426" t="s">
        <v>348</v>
      </c>
      <c r="B133" s="7" t="s">
        <v>651</v>
      </c>
      <c r="C133" s="1031"/>
      <c r="D133" s="917"/>
      <c r="E133" s="917"/>
      <c r="F133" s="977"/>
    </row>
    <row r="134" spans="1:12" ht="12" customHeight="1" thickBot="1">
      <c r="A134" s="32" t="s">
        <v>274</v>
      </c>
      <c r="B134" s="123" t="s">
        <v>708</v>
      </c>
      <c r="C134" s="997">
        <f>+C135+C136+C137+C138</f>
        <v>0</v>
      </c>
      <c r="D134" s="998">
        <f>+D135+D136+D137+D138</f>
        <v>0</v>
      </c>
      <c r="E134" s="998">
        <f>+E135+E136+E137+E138</f>
        <v>0</v>
      </c>
      <c r="F134" s="842">
        <f>+F135+F136+F137+F138</f>
        <v>0</v>
      </c>
      <c r="L134" s="246"/>
    </row>
    <row r="135" spans="1:6" ht="12.75">
      <c r="A135" s="416" t="s">
        <v>349</v>
      </c>
      <c r="B135" s="9" t="s">
        <v>652</v>
      </c>
      <c r="C135" s="1031"/>
      <c r="D135" s="917"/>
      <c r="E135" s="917"/>
      <c r="F135" s="977"/>
    </row>
    <row r="136" spans="1:6" ht="12" customHeight="1">
      <c r="A136" s="416" t="s">
        <v>350</v>
      </c>
      <c r="B136" s="9" t="s">
        <v>653</v>
      </c>
      <c r="C136" s="1031"/>
      <c r="D136" s="917"/>
      <c r="E136" s="917"/>
      <c r="F136" s="977"/>
    </row>
    <row r="137" spans="1:6" s="97" customFormat="1" ht="12" customHeight="1">
      <c r="A137" s="416" t="s">
        <v>556</v>
      </c>
      <c r="B137" s="9" t="s">
        <v>654</v>
      </c>
      <c r="C137" s="1031"/>
      <c r="D137" s="917"/>
      <c r="E137" s="917"/>
      <c r="F137" s="977"/>
    </row>
    <row r="138" spans="1:6" s="97" customFormat="1" ht="12" customHeight="1" thickBot="1">
      <c r="A138" s="426" t="s">
        <v>557</v>
      </c>
      <c r="B138" s="7" t="s">
        <v>655</v>
      </c>
      <c r="C138" s="1031"/>
      <c r="D138" s="917"/>
      <c r="E138" s="917"/>
      <c r="F138" s="977"/>
    </row>
    <row r="139" spans="1:6" s="97" customFormat="1" ht="12" customHeight="1" thickBot="1">
      <c r="A139" s="32" t="s">
        <v>275</v>
      </c>
      <c r="B139" s="123" t="s">
        <v>656</v>
      </c>
      <c r="C139" s="1006">
        <f>+C140+C141+C142+C143</f>
        <v>0</v>
      </c>
      <c r="D139" s="1007">
        <f>+D140+D141+D142+D143</f>
        <v>0</v>
      </c>
      <c r="E139" s="1007">
        <f>+E140+E141+E142+E143</f>
        <v>93641</v>
      </c>
      <c r="F139" s="844">
        <f>+F140+F141+F142+F143</f>
        <v>93641</v>
      </c>
    </row>
    <row r="140" spans="1:6" s="97" customFormat="1" ht="12" customHeight="1">
      <c r="A140" s="416" t="s">
        <v>351</v>
      </c>
      <c r="B140" s="9" t="s">
        <v>657</v>
      </c>
      <c r="C140" s="1031"/>
      <c r="D140" s="917"/>
      <c r="E140" s="917"/>
      <c r="F140" s="977"/>
    </row>
    <row r="141" spans="1:6" s="97" customFormat="1" ht="12" customHeight="1">
      <c r="A141" s="416" t="s">
        <v>352</v>
      </c>
      <c r="B141" s="9" t="s">
        <v>667</v>
      </c>
      <c r="C141" s="1031"/>
      <c r="D141" s="917"/>
      <c r="E141" s="917"/>
      <c r="F141" s="977"/>
    </row>
    <row r="142" spans="1:6" s="97" customFormat="1" ht="12" customHeight="1">
      <c r="A142" s="416" t="s">
        <v>568</v>
      </c>
      <c r="B142" s="9" t="s">
        <v>165</v>
      </c>
      <c r="C142" s="1031"/>
      <c r="D142" s="917"/>
      <c r="E142" s="917">
        <v>93641</v>
      </c>
      <c r="F142" s="977">
        <v>93641</v>
      </c>
    </row>
    <row r="143" spans="1:6" ht="12.75" customHeight="1" thickBot="1">
      <c r="A143" s="426" t="s">
        <v>569</v>
      </c>
      <c r="B143" s="7" t="s">
        <v>659</v>
      </c>
      <c r="C143" s="1031"/>
      <c r="D143" s="917"/>
      <c r="E143" s="917"/>
      <c r="F143" s="977"/>
    </row>
    <row r="144" spans="1:6" ht="12" customHeight="1" thickBot="1">
      <c r="A144" s="32" t="s">
        <v>276</v>
      </c>
      <c r="B144" s="123" t="s">
        <v>660</v>
      </c>
      <c r="C144" s="1033">
        <f>+C145+C146+C147+C148</f>
        <v>0</v>
      </c>
      <c r="D144" s="1034">
        <f>+D145+D146+D147+D148</f>
        <v>0</v>
      </c>
      <c r="E144" s="1034">
        <f>+E145+E146+E147+E148</f>
        <v>0</v>
      </c>
      <c r="F144" s="845">
        <f>+F145+F146+F147+F148</f>
        <v>0</v>
      </c>
    </row>
    <row r="145" spans="1:6" ht="15" customHeight="1">
      <c r="A145" s="416" t="s">
        <v>431</v>
      </c>
      <c r="B145" s="9" t="s">
        <v>661</v>
      </c>
      <c r="C145" s="1031"/>
      <c r="D145" s="917"/>
      <c r="E145" s="917"/>
      <c r="F145" s="977"/>
    </row>
    <row r="146" spans="1:6" ht="12.75">
      <c r="A146" s="416" t="s">
        <v>432</v>
      </c>
      <c r="B146" s="9" t="s">
        <v>662</v>
      </c>
      <c r="C146" s="1031"/>
      <c r="D146" s="917"/>
      <c r="E146" s="917"/>
      <c r="F146" s="977"/>
    </row>
    <row r="147" spans="1:6" ht="15" customHeight="1">
      <c r="A147" s="416" t="s">
        <v>486</v>
      </c>
      <c r="B147" s="9" t="s">
        <v>663</v>
      </c>
      <c r="C147" s="1031"/>
      <c r="D147" s="917"/>
      <c r="E147" s="917"/>
      <c r="F147" s="977"/>
    </row>
    <row r="148" spans="1:6" ht="14.25" customHeight="1" thickBot="1">
      <c r="A148" s="416" t="s">
        <v>571</v>
      </c>
      <c r="B148" s="9" t="s">
        <v>664</v>
      </c>
      <c r="C148" s="1031"/>
      <c r="D148" s="917"/>
      <c r="E148" s="917"/>
      <c r="F148" s="977"/>
    </row>
    <row r="149" spans="1:6" ht="13.5" thickBot="1">
      <c r="A149" s="32" t="s">
        <v>277</v>
      </c>
      <c r="B149" s="123" t="s">
        <v>665</v>
      </c>
      <c r="C149" s="1035">
        <f>+C130+C134+C139+C144</f>
        <v>0</v>
      </c>
      <c r="D149" s="1036">
        <f>+D130+D134+D139+D144</f>
        <v>0</v>
      </c>
      <c r="E149" s="1036">
        <f>+E130+E134+E139+E144</f>
        <v>93641</v>
      </c>
      <c r="F149" s="846">
        <f>+F130+F134+F139+F144</f>
        <v>93641</v>
      </c>
    </row>
    <row r="150" spans="1:6" ht="13.5" thickBot="1">
      <c r="A150" s="428" t="s">
        <v>278</v>
      </c>
      <c r="B150" s="373" t="s">
        <v>666</v>
      </c>
      <c r="C150" s="1035">
        <f>+C129+C149</f>
        <v>95361</v>
      </c>
      <c r="D150" s="1036">
        <f>+D129+D149</f>
        <v>93475</v>
      </c>
      <c r="E150" s="1036">
        <f>+E129+E149</f>
        <v>93641</v>
      </c>
      <c r="F150" s="846">
        <f>+F129+F149</f>
        <v>93641</v>
      </c>
    </row>
    <row r="151" spans="1:6" ht="13.5" thickBot="1">
      <c r="A151" s="980"/>
      <c r="B151" s="981"/>
      <c r="C151" s="1037"/>
      <c r="D151" s="1037"/>
      <c r="E151" s="1037"/>
      <c r="F151" s="1037"/>
    </row>
    <row r="152" spans="1:6" ht="13.5" thickBot="1">
      <c r="A152" s="243" t="s">
        <v>457</v>
      </c>
      <c r="B152" s="244"/>
      <c r="C152" s="1038"/>
      <c r="D152" s="1039"/>
      <c r="E152" s="1039"/>
      <c r="F152" s="899"/>
    </row>
    <row r="153" spans="1:6" ht="13.5" thickBot="1">
      <c r="A153" s="243" t="s">
        <v>458</v>
      </c>
      <c r="B153" s="244"/>
      <c r="C153" s="1038"/>
      <c r="D153" s="1039"/>
      <c r="E153" s="1039"/>
      <c r="F153" s="899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9" r:id="rId1"/>
  <headerFooter alignWithMargins="0">
    <oddFooter>&amp;L* Módosította a 2/2016(II.23.) önkormányzati rendelet 12. melléklete</oddFooter>
  </headerFooter>
  <rowBreaks count="1" manualBreakCount="1">
    <brk id="84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view="pageBreakPreview" zoomScale="60" zoomScalePageLayoutView="0" workbookViewId="0" topLeftCell="A1">
      <selection activeCell="F1" sqref="F1"/>
    </sheetView>
  </sheetViews>
  <sheetFormatPr defaultColWidth="9.00390625" defaultRowHeight="12.75"/>
  <cols>
    <col min="1" max="1" width="13.50390625" style="241" customWidth="1"/>
    <col min="2" max="2" width="64.00390625" style="242" customWidth="1"/>
    <col min="3" max="3" width="16.875" style="242" customWidth="1"/>
    <col min="4" max="4" width="13.875" style="242" customWidth="1"/>
    <col min="5" max="16384" width="9.375" style="242" customWidth="1"/>
  </cols>
  <sheetData>
    <row r="1" spans="1:6" s="222" customFormat="1" ht="21" customHeight="1">
      <c r="A1" s="221"/>
      <c r="B1" s="223"/>
      <c r="C1" s="223"/>
      <c r="D1" s="436"/>
      <c r="E1" s="436" t="s">
        <v>166</v>
      </c>
      <c r="F1" s="1068" t="s">
        <v>58</v>
      </c>
    </row>
    <row r="2" spans="1:6" s="437" customFormat="1" ht="25.5" customHeight="1" thickBot="1">
      <c r="A2" s="221"/>
      <c r="B2" s="223"/>
      <c r="C2" s="223"/>
      <c r="D2" s="436"/>
      <c r="E2" s="436"/>
      <c r="F2" s="436"/>
    </row>
    <row r="3" spans="1:6" s="437" customFormat="1" ht="36">
      <c r="A3" s="388" t="s">
        <v>455</v>
      </c>
      <c r="B3" s="351" t="s">
        <v>758</v>
      </c>
      <c r="C3" s="366"/>
      <c r="D3" s="366"/>
      <c r="E3" s="366"/>
      <c r="F3" s="366" t="s">
        <v>312</v>
      </c>
    </row>
    <row r="4" spans="1:6" s="438" customFormat="1" ht="15.75" customHeight="1" thickBot="1">
      <c r="A4" s="429" t="s">
        <v>454</v>
      </c>
      <c r="B4" s="352" t="s">
        <v>714</v>
      </c>
      <c r="C4" s="367"/>
      <c r="D4" s="367"/>
      <c r="E4" s="367"/>
      <c r="F4" s="367" t="s">
        <v>302</v>
      </c>
    </row>
    <row r="5" spans="1:6" ht="14.25" thickBot="1">
      <c r="A5" s="747"/>
      <c r="B5" s="748"/>
      <c r="C5" s="921"/>
      <c r="D5" s="749"/>
      <c r="E5" s="749" t="s">
        <v>303</v>
      </c>
      <c r="F5" s="749"/>
    </row>
    <row r="6" spans="1:6" s="439" customFormat="1" ht="12.75" customHeight="1" thickBot="1">
      <c r="A6" s="389" t="s">
        <v>456</v>
      </c>
      <c r="B6" s="226" t="s">
        <v>304</v>
      </c>
      <c r="C6" s="227" t="s">
        <v>149</v>
      </c>
      <c r="D6" s="227" t="s">
        <v>150</v>
      </c>
      <c r="E6" s="227" t="s">
        <v>151</v>
      </c>
      <c r="F6" s="227" t="s">
        <v>152</v>
      </c>
    </row>
    <row r="7" spans="1:6" s="439" customFormat="1" ht="15.75" customHeight="1" thickBot="1">
      <c r="A7" s="194">
        <v>1</v>
      </c>
      <c r="B7" s="195">
        <v>2</v>
      </c>
      <c r="C7" s="196">
        <v>3</v>
      </c>
      <c r="D7" s="196">
        <v>4</v>
      </c>
      <c r="E7" s="196">
        <v>5</v>
      </c>
      <c r="F7" s="196">
        <v>6</v>
      </c>
    </row>
    <row r="8" spans="1:6" s="368" customFormat="1" ht="12" customHeight="1" thickBot="1">
      <c r="A8" s="228"/>
      <c r="B8" s="229" t="s">
        <v>306</v>
      </c>
      <c r="C8" s="230"/>
      <c r="D8" s="230"/>
      <c r="E8" s="230"/>
      <c r="F8" s="230"/>
    </row>
    <row r="9" spans="1:6" s="368" customFormat="1" ht="12" customHeight="1" thickBot="1">
      <c r="A9" s="194" t="s">
        <v>269</v>
      </c>
      <c r="B9" s="231" t="s">
        <v>715</v>
      </c>
      <c r="C9" s="310">
        <f>SUM(C10:C19)</f>
        <v>3000</v>
      </c>
      <c r="D9" s="310">
        <v>3000</v>
      </c>
      <c r="E9" s="310">
        <f>SUM(E10:E19)</f>
        <v>3000</v>
      </c>
      <c r="F9" s="310">
        <f>F11</f>
        <v>3062</v>
      </c>
    </row>
    <row r="10" spans="1:6" s="368" customFormat="1" ht="12" customHeight="1">
      <c r="A10" s="430" t="s">
        <v>353</v>
      </c>
      <c r="B10" s="10" t="s">
        <v>545</v>
      </c>
      <c r="C10" s="307">
        <f>'[1]14. sz. mell'!C10+'[1]9.2.2. sz.  mell'!C9+'[1]15. sz. mell'!C10</f>
        <v>0</v>
      </c>
      <c r="D10" s="307"/>
      <c r="E10" s="307">
        <f>'[1]14. sz. mell'!E10+'[1]9.2.2. sz.  mell'!C9+'[1]15. sz. mell'!E10</f>
        <v>0</v>
      </c>
      <c r="F10" s="307"/>
    </row>
    <row r="11" spans="1:6" s="368" customFormat="1" ht="12" customHeight="1">
      <c r="A11" s="431" t="s">
        <v>354</v>
      </c>
      <c r="B11" s="8" t="s">
        <v>546</v>
      </c>
      <c r="C11" s="307">
        <f>'[1]14. sz. mell'!C11+'[1]9.2.2. sz.  mell'!C10+'[1]15. sz. mell'!C11</f>
        <v>3000</v>
      </c>
      <c r="D11" s="307">
        <v>3000</v>
      </c>
      <c r="E11" s="307">
        <v>3000</v>
      </c>
      <c r="F11" s="307">
        <v>3062</v>
      </c>
    </row>
    <row r="12" spans="1:6" s="368" customFormat="1" ht="12" customHeight="1">
      <c r="A12" s="431" t="s">
        <v>355</v>
      </c>
      <c r="B12" s="8" t="s">
        <v>547</v>
      </c>
      <c r="C12" s="307">
        <f>'[1]14. sz. mell'!C12+'[1]9.2.2. sz.  mell'!C11+'[1]15. sz. mell'!C12</f>
        <v>0</v>
      </c>
      <c r="D12" s="307"/>
      <c r="E12" s="307">
        <f>'[1]14. sz. mell'!E12+'[1]9.2.2. sz.  mell'!C11+'[1]15. sz. mell'!E12</f>
        <v>0</v>
      </c>
      <c r="F12" s="307"/>
    </row>
    <row r="13" spans="1:6" s="368" customFormat="1" ht="12" customHeight="1">
      <c r="A13" s="431" t="s">
        <v>356</v>
      </c>
      <c r="B13" s="8" t="s">
        <v>548</v>
      </c>
      <c r="C13" s="307">
        <f>'[1]14. sz. mell'!C13+'[1]9.2.2. sz.  mell'!C12+'[1]15. sz. mell'!C13</f>
        <v>0</v>
      </c>
      <c r="D13" s="307"/>
      <c r="E13" s="307">
        <f>'[1]14. sz. mell'!E13+'[1]9.2.2. sz.  mell'!C12+'[1]15. sz. mell'!E13</f>
        <v>0</v>
      </c>
      <c r="F13" s="307"/>
    </row>
    <row r="14" spans="1:6" s="368" customFormat="1" ht="12" customHeight="1">
      <c r="A14" s="431" t="s">
        <v>401</v>
      </c>
      <c r="B14" s="8" t="s">
        <v>549</v>
      </c>
      <c r="C14" s="307">
        <f>'[1]14. sz. mell'!C14+'[1]9.2.2. sz.  mell'!C13+'[1]15. sz. mell'!C14</f>
        <v>0</v>
      </c>
      <c r="D14" s="307"/>
      <c r="E14" s="307">
        <f>'[1]14. sz. mell'!E14+'[1]9.2.2. sz.  mell'!C13+'[1]15. sz. mell'!E14</f>
        <v>0</v>
      </c>
      <c r="F14" s="307"/>
    </row>
    <row r="15" spans="1:6" s="368" customFormat="1" ht="12" customHeight="1">
      <c r="A15" s="431" t="s">
        <v>357</v>
      </c>
      <c r="B15" s="8" t="s">
        <v>716</v>
      </c>
      <c r="C15" s="307">
        <f>'[1]14. sz. mell'!C15+'[1]9.2.2. sz.  mell'!C14+'[1]15. sz. mell'!C15</f>
        <v>0</v>
      </c>
      <c r="D15" s="307"/>
      <c r="E15" s="307">
        <f>'[1]14. sz. mell'!E15+'[1]9.2.2. sz.  mell'!C14+'[1]15. sz. mell'!E15</f>
        <v>0</v>
      </c>
      <c r="F15" s="307"/>
    </row>
    <row r="16" spans="1:6" s="368" customFormat="1" ht="12" customHeight="1">
      <c r="A16" s="431" t="s">
        <v>358</v>
      </c>
      <c r="B16" s="7" t="s">
        <v>717</v>
      </c>
      <c r="C16" s="307">
        <f>'[1]14. sz. mell'!C16+'[1]9.2.2. sz.  mell'!C15+'[1]15. sz. mell'!C16</f>
        <v>0</v>
      </c>
      <c r="D16" s="307"/>
      <c r="E16" s="307">
        <f>'[1]14. sz. mell'!E16+'[1]9.2.2. sz.  mell'!C15+'[1]15. sz. mell'!E16</f>
        <v>0</v>
      </c>
      <c r="F16" s="307"/>
    </row>
    <row r="17" spans="1:6" s="440" customFormat="1" ht="12" customHeight="1">
      <c r="A17" s="431" t="s">
        <v>368</v>
      </c>
      <c r="B17" s="8" t="s">
        <v>552</v>
      </c>
      <c r="C17" s="307">
        <f>'[1]14. sz. mell'!C17+'[1]9.2.2. sz.  mell'!C16+'[1]15. sz. mell'!C17</f>
        <v>0</v>
      </c>
      <c r="D17" s="307"/>
      <c r="E17" s="307">
        <f>'[1]14. sz. mell'!E17+'[1]9.2.2. sz.  mell'!C16+'[1]15. sz. mell'!E17</f>
        <v>0</v>
      </c>
      <c r="F17" s="307"/>
    </row>
    <row r="18" spans="1:6" s="440" customFormat="1" ht="12" customHeight="1">
      <c r="A18" s="431" t="s">
        <v>369</v>
      </c>
      <c r="B18" s="8" t="s">
        <v>553</v>
      </c>
      <c r="C18" s="307">
        <f>'[1]14. sz. mell'!C18+'[1]9.2.2. sz.  mell'!C17+'[1]15. sz. mell'!C18</f>
        <v>0</v>
      </c>
      <c r="D18" s="307"/>
      <c r="E18" s="307">
        <f>'[1]14. sz. mell'!E18+'[1]9.2.2. sz.  mell'!C17+'[1]15. sz. mell'!E18</f>
        <v>0</v>
      </c>
      <c r="F18" s="307"/>
    </row>
    <row r="19" spans="1:6" s="368" customFormat="1" ht="12" customHeight="1" thickBot="1">
      <c r="A19" s="431" t="s">
        <v>370</v>
      </c>
      <c r="B19" s="7" t="s">
        <v>554</v>
      </c>
      <c r="C19" s="358">
        <f>'[1]14. sz. mell'!C19+'[1]9.2.2. sz.  mell'!C18+'[1]15. sz. mell'!C19</f>
        <v>0</v>
      </c>
      <c r="D19" s="307"/>
      <c r="E19" s="307">
        <f>'[1]14. sz. mell'!E19+'[1]9.2.2. sz.  mell'!C18+'[1]15. sz. mell'!E19</f>
        <v>0</v>
      </c>
      <c r="F19" s="307"/>
    </row>
    <row r="20" spans="1:6" s="440" customFormat="1" ht="12" customHeight="1" thickBot="1">
      <c r="A20" s="194" t="s">
        <v>270</v>
      </c>
      <c r="B20" s="746" t="s">
        <v>718</v>
      </c>
      <c r="C20" s="881">
        <f>'[1]14. sz. mell'!C20+'[1]9.2.2. sz.  mell'!C19+'[1]15. sz. mell'!C20</f>
        <v>0</v>
      </c>
      <c r="D20" s="310"/>
      <c r="E20" s="310">
        <f>SUM(E21:E23)</f>
        <v>0</v>
      </c>
      <c r="F20" s="310"/>
    </row>
    <row r="21" spans="1:6" s="440" customFormat="1" ht="12" customHeight="1">
      <c r="A21" s="431" t="s">
        <v>359</v>
      </c>
      <c r="B21" s="9" t="s">
        <v>520</v>
      </c>
      <c r="C21" s="307">
        <f>'[1]14. sz. mell'!C21+'[1]9.2.2. sz.  mell'!C20+'[1]15. sz. mell'!C21</f>
        <v>0</v>
      </c>
      <c r="D21" s="307"/>
      <c r="E21" s="307">
        <f>'[1]14. sz. mell'!E21+'[1]9.2.2. sz.  mell'!C20+'[1]15. sz. mell'!E21</f>
        <v>0</v>
      </c>
      <c r="F21" s="307"/>
    </row>
    <row r="22" spans="1:6" s="440" customFormat="1" ht="12" customHeight="1">
      <c r="A22" s="431" t="s">
        <v>360</v>
      </c>
      <c r="B22" s="8" t="s">
        <v>719</v>
      </c>
      <c r="C22" s="307">
        <f>'[1]14. sz. mell'!C22+'[1]9.2.2. sz.  mell'!C21+'[1]15. sz. mell'!C22</f>
        <v>0</v>
      </c>
      <c r="D22" s="307"/>
      <c r="E22" s="307">
        <f>'[1]14. sz. mell'!E22+'[1]9.2.2. sz.  mell'!C21+'[1]15. sz. mell'!E22</f>
        <v>0</v>
      </c>
      <c r="F22" s="307"/>
    </row>
    <row r="23" spans="1:6" s="440" customFormat="1" ht="12" customHeight="1">
      <c r="A23" s="431" t="s">
        <v>361</v>
      </c>
      <c r="B23" s="8" t="s">
        <v>720</v>
      </c>
      <c r="C23" s="307">
        <f>'[1]14. sz. mell'!C23+'[1]9.2.2. sz.  mell'!C22+'[1]15. sz. mell'!C23</f>
        <v>0</v>
      </c>
      <c r="D23" s="307"/>
      <c r="E23" s="307">
        <f>'[1]14. sz. mell'!E23+'[1]9.2.2. sz.  mell'!C22+'[1]15. sz. mell'!E23</f>
        <v>0</v>
      </c>
      <c r="F23" s="307"/>
    </row>
    <row r="24" spans="1:6" s="440" customFormat="1" ht="12" customHeight="1" thickBot="1">
      <c r="A24" s="431" t="s">
        <v>362</v>
      </c>
      <c r="B24" s="8" t="s">
        <v>252</v>
      </c>
      <c r="C24" s="358">
        <f>'[1]14. sz. mell'!C24+'[1]9.2.2. sz.  mell'!C23+'[1]15. sz. mell'!C24</f>
        <v>0</v>
      </c>
      <c r="D24" s="307"/>
      <c r="E24" s="307">
        <f>'[1]14. sz. mell'!E24+'[1]9.2.2. sz.  mell'!C23+'[1]15. sz. mell'!E24</f>
        <v>0</v>
      </c>
      <c r="F24" s="307"/>
    </row>
    <row r="25" spans="1:6" s="440" customFormat="1" ht="12" customHeight="1" thickBot="1">
      <c r="A25" s="202" t="s">
        <v>271</v>
      </c>
      <c r="B25" s="836" t="s">
        <v>424</v>
      </c>
      <c r="C25" s="881">
        <f>'[1]14. sz. mell'!C25+'[1]9.2.2. sz.  mell'!C24+'[1]15. sz. mell'!C25</f>
        <v>0</v>
      </c>
      <c r="D25" s="337"/>
      <c r="E25" s="337"/>
      <c r="F25" s="337"/>
    </row>
    <row r="26" spans="1:6" s="440" customFormat="1" ht="12" customHeight="1" thickBot="1">
      <c r="A26" s="202" t="s">
        <v>272</v>
      </c>
      <c r="B26" s="836" t="s">
        <v>721</v>
      </c>
      <c r="C26" s="881">
        <f>'[1]14. sz. mell'!C26+'[1]9.2.2. sz.  mell'!C25+'[1]15. sz. mell'!C26</f>
        <v>0</v>
      </c>
      <c r="D26" s="310"/>
      <c r="E26" s="310">
        <f>+E27+E28</f>
        <v>0</v>
      </c>
      <c r="F26" s="310"/>
    </row>
    <row r="27" spans="1:6" s="440" customFormat="1" ht="12" customHeight="1">
      <c r="A27" s="432" t="s">
        <v>530</v>
      </c>
      <c r="B27" s="433" t="s">
        <v>719</v>
      </c>
      <c r="C27" s="307">
        <f>'[1]14. sz. mell'!C27+'[1]9.2.2. sz.  mell'!C26+'[1]15. sz. mell'!C27</f>
        <v>0</v>
      </c>
      <c r="D27" s="307"/>
      <c r="E27" s="307">
        <f>'[1]14. sz. mell'!E27+'[1]9.2.2. sz.  mell'!C26+'[1]15. sz. mell'!E27</f>
        <v>0</v>
      </c>
      <c r="F27" s="307"/>
    </row>
    <row r="28" spans="1:6" s="440" customFormat="1" ht="12" customHeight="1">
      <c r="A28" s="432" t="s">
        <v>533</v>
      </c>
      <c r="B28" s="434" t="s">
        <v>722</v>
      </c>
      <c r="C28" s="307">
        <f>'[1]14. sz. mell'!C28+'[1]9.2.2. sz.  mell'!C27+'[1]15. sz. mell'!C28</f>
        <v>0</v>
      </c>
      <c r="D28" s="307"/>
      <c r="E28" s="307">
        <f>'[1]14. sz. mell'!E28+'[1]9.2.2. sz.  mell'!C27+'[1]15. sz. mell'!E28</f>
        <v>0</v>
      </c>
      <c r="F28" s="307"/>
    </row>
    <row r="29" spans="1:6" s="440" customFormat="1" ht="12" customHeight="1" thickBot="1">
      <c r="A29" s="431" t="s">
        <v>534</v>
      </c>
      <c r="B29" s="435" t="s">
        <v>723</v>
      </c>
      <c r="C29" s="358">
        <f>'[1]14. sz. mell'!C29+'[1]9.2.2. sz.  mell'!C28+'[1]15. sz. mell'!C29</f>
        <v>0</v>
      </c>
      <c r="D29" s="307"/>
      <c r="E29" s="307">
        <f>'[1]14. sz. mell'!E29+'[1]9.2.2. sz.  mell'!C28+'[1]15. sz. mell'!E29</f>
        <v>0</v>
      </c>
      <c r="F29" s="307"/>
    </row>
    <row r="30" spans="1:6" s="440" customFormat="1" ht="12" customHeight="1" thickBot="1">
      <c r="A30" s="202" t="s">
        <v>273</v>
      </c>
      <c r="B30" s="836" t="s">
        <v>724</v>
      </c>
      <c r="C30" s="881">
        <f>'[1]14. sz. mell'!C30+'[1]9.2.2. sz.  mell'!C29+'[1]15. sz. mell'!C30</f>
        <v>0</v>
      </c>
      <c r="D30" s="310"/>
      <c r="E30" s="310">
        <f>+E31+E32+E33</f>
        <v>0</v>
      </c>
      <c r="F30" s="310"/>
    </row>
    <row r="31" spans="1:6" s="440" customFormat="1" ht="12" customHeight="1">
      <c r="A31" s="432" t="s">
        <v>346</v>
      </c>
      <c r="B31" s="433" t="s">
        <v>559</v>
      </c>
      <c r="C31" s="307">
        <f>'[1]14. sz. mell'!C31+'[1]9.2.2. sz.  mell'!C30+'[1]15. sz. mell'!C31</f>
        <v>0</v>
      </c>
      <c r="D31" s="307"/>
      <c r="E31" s="307">
        <f>'[1]14. sz. mell'!E31+'[1]9.2.2. sz.  mell'!C30+'[1]15. sz. mell'!E31</f>
        <v>0</v>
      </c>
      <c r="F31" s="307"/>
    </row>
    <row r="32" spans="1:6" s="440" customFormat="1" ht="12" customHeight="1">
      <c r="A32" s="432" t="s">
        <v>347</v>
      </c>
      <c r="B32" s="434" t="s">
        <v>560</v>
      </c>
      <c r="C32" s="307">
        <f>'[1]14. sz. mell'!C32+'[1]9.2.2. sz.  mell'!C31+'[1]15. sz. mell'!C32</f>
        <v>0</v>
      </c>
      <c r="D32" s="307"/>
      <c r="E32" s="307">
        <f>'[1]14. sz. mell'!E32+'[1]9.2.2. sz.  mell'!C31+'[1]15. sz. mell'!E32</f>
        <v>0</v>
      </c>
      <c r="F32" s="307"/>
    </row>
    <row r="33" spans="1:6" s="368" customFormat="1" ht="12" customHeight="1" thickBot="1">
      <c r="A33" s="431" t="s">
        <v>348</v>
      </c>
      <c r="B33" s="133" t="s">
        <v>561</v>
      </c>
      <c r="C33" s="358">
        <f>'[1]14. sz. mell'!C33+'[1]9.2.2. sz.  mell'!C32+'[1]15. sz. mell'!C33</f>
        <v>0</v>
      </c>
      <c r="D33" s="307"/>
      <c r="E33" s="307">
        <f>'[1]14. sz. mell'!E33+'[1]9.2.2. sz.  mell'!C32+'[1]15. sz. mell'!E33</f>
        <v>0</v>
      </c>
      <c r="F33" s="307"/>
    </row>
    <row r="34" spans="1:6" s="368" customFormat="1" ht="12" customHeight="1" thickBot="1">
      <c r="A34" s="202" t="s">
        <v>274</v>
      </c>
      <c r="B34" s="836" t="s">
        <v>673</v>
      </c>
      <c r="C34" s="882">
        <f>'[1]14. sz. mell'!C34+'[1]9.2.2. sz.  mell'!C33+'[1]15. sz. mell'!C34</f>
        <v>0</v>
      </c>
      <c r="D34" s="337">
        <v>102</v>
      </c>
      <c r="E34" s="337">
        <v>102</v>
      </c>
      <c r="F34" s="337">
        <v>102</v>
      </c>
    </row>
    <row r="35" spans="1:6" s="368" customFormat="1" ht="12" customHeight="1" thickBot="1">
      <c r="A35" s="202" t="s">
        <v>275</v>
      </c>
      <c r="B35" s="836" t="s">
        <v>725</v>
      </c>
      <c r="C35" s="881">
        <f>'[1]14. sz. mell'!C35+'[1]9.2.2. sz.  mell'!C34+'[1]15. sz. mell'!C35</f>
        <v>0</v>
      </c>
      <c r="D35" s="359"/>
      <c r="E35" s="359"/>
      <c r="F35" s="359"/>
    </row>
    <row r="36" spans="1:6" s="368" customFormat="1" ht="12" customHeight="1" thickBot="1">
      <c r="A36" s="194" t="s">
        <v>276</v>
      </c>
      <c r="B36" s="836" t="s">
        <v>726</v>
      </c>
      <c r="C36" s="883">
        <f>'[1]14. sz. mell'!C36+'[1]9.2.2. sz.  mell'!C35+'[1]15. sz. mell'!C36</f>
        <v>3000</v>
      </c>
      <c r="D36" s="360">
        <v>3102</v>
      </c>
      <c r="E36" s="360">
        <f>+E9+E20+E25+E26+E30+E34+E35</f>
        <v>3102</v>
      </c>
      <c r="F36" s="360">
        <f>F34+F9</f>
        <v>3164</v>
      </c>
    </row>
    <row r="37" spans="1:6" s="368" customFormat="1" ht="12" customHeight="1" thickBot="1">
      <c r="A37" s="232" t="s">
        <v>277</v>
      </c>
      <c r="B37" s="836" t="s">
        <v>727</v>
      </c>
      <c r="C37" s="884">
        <f>'[1]14. sz. mell'!C37+'[1]9.2.2. sz.  mell'!C36+'[1]15. sz. mell'!C37</f>
        <v>95361</v>
      </c>
      <c r="D37" s="360">
        <v>95999</v>
      </c>
      <c r="E37" s="360">
        <f>SUM(E38:E40)</f>
        <v>96178</v>
      </c>
      <c r="F37" s="360">
        <f>F38+F40</f>
        <v>98978</v>
      </c>
    </row>
    <row r="38" spans="1:6" s="368" customFormat="1" ht="12" customHeight="1">
      <c r="A38" s="432" t="s">
        <v>728</v>
      </c>
      <c r="B38" s="433" t="s">
        <v>492</v>
      </c>
      <c r="C38" s="307">
        <f>'[1]14. sz. mell'!C38+'[1]9.2.2. sz.  mell'!C37+'[1]15. sz. mell'!C38</f>
        <v>0</v>
      </c>
      <c r="D38" s="307">
        <v>97</v>
      </c>
      <c r="E38" s="307">
        <f>'[1]14. sz. mell'!E38+'[1]9.2.2. sz.  mell'!C37+'[1]15. sz. mell'!E38</f>
        <v>97</v>
      </c>
      <c r="F38" s="307">
        <v>97</v>
      </c>
    </row>
    <row r="39" spans="1:6" s="440" customFormat="1" ht="12" customHeight="1">
      <c r="A39" s="432" t="s">
        <v>729</v>
      </c>
      <c r="B39" s="434" t="s">
        <v>253</v>
      </c>
      <c r="C39" s="307">
        <f>'[1]14. sz. mell'!C39+'[1]9.2.2. sz.  mell'!C38+'[1]15. sz. mell'!C39</f>
        <v>0</v>
      </c>
      <c r="D39" s="307"/>
      <c r="E39" s="307">
        <f>'[1]14. sz. mell'!E39+'[1]9.2.2. sz.  mell'!C38+'[1]15. sz. mell'!E39</f>
        <v>0</v>
      </c>
      <c r="F39" s="307"/>
    </row>
    <row r="40" spans="1:6" s="440" customFormat="1" ht="15" customHeight="1" thickBot="1">
      <c r="A40" s="431" t="s">
        <v>730</v>
      </c>
      <c r="B40" s="133" t="s">
        <v>731</v>
      </c>
      <c r="C40" s="358">
        <f>'[1]14. sz. mell'!C40+'[1]9.2.2. sz.  mell'!C39+'[1]15. sz. mell'!C40</f>
        <v>95361</v>
      </c>
      <c r="D40" s="307">
        <v>95902</v>
      </c>
      <c r="E40" s="307">
        <v>96081</v>
      </c>
      <c r="F40" s="307">
        <v>98881</v>
      </c>
    </row>
    <row r="41" spans="1:6" s="440" customFormat="1" ht="15" customHeight="1" thickBot="1">
      <c r="A41" s="232" t="s">
        <v>278</v>
      </c>
      <c r="B41" s="880" t="s">
        <v>732</v>
      </c>
      <c r="C41" s="885">
        <f>'[1]14. sz. mell'!C41+'[1]9.2.2. sz.  mell'!C40+'[1]15. sz. mell'!C41</f>
        <v>98361</v>
      </c>
      <c r="D41" s="363">
        <v>99101</v>
      </c>
      <c r="E41" s="363">
        <f>+E36+E37</f>
        <v>99280</v>
      </c>
      <c r="F41" s="363">
        <f>F36+F37</f>
        <v>102142</v>
      </c>
    </row>
    <row r="42" spans="1:6" ht="12.75">
      <c r="A42" s="234"/>
      <c r="B42" s="235"/>
      <c r="C42" s="361"/>
      <c r="D42" s="361"/>
      <c r="E42" s="361"/>
      <c r="F42" s="361"/>
    </row>
    <row r="43" spans="1:6" s="439" customFormat="1" ht="16.5" customHeight="1" thickBot="1">
      <c r="A43" s="236"/>
      <c r="B43" s="237"/>
      <c r="C43" s="362"/>
      <c r="D43" s="362"/>
      <c r="E43" s="362"/>
      <c r="F43" s="362"/>
    </row>
    <row r="44" spans="1:6" s="441" customFormat="1" ht="12" customHeight="1" thickBot="1">
      <c r="A44" s="238"/>
      <c r="B44" s="192" t="s">
        <v>308</v>
      </c>
      <c r="C44" s="363"/>
      <c r="D44" s="363"/>
      <c r="E44" s="363"/>
      <c r="F44" s="363"/>
    </row>
    <row r="45" spans="1:6" ht="12" customHeight="1" thickBot="1">
      <c r="A45" s="919" t="s">
        <v>269</v>
      </c>
      <c r="B45" s="918" t="s">
        <v>733</v>
      </c>
      <c r="C45" s="920">
        <f>SUM(C46+C47+C48)</f>
        <v>98111</v>
      </c>
      <c r="D45" s="920">
        <v>98581</v>
      </c>
      <c r="E45" s="920">
        <f>SUM(E46+E47+E48)</f>
        <v>97500</v>
      </c>
      <c r="F45" s="920">
        <f>F46+F47+F48+F50</f>
        <v>100362</v>
      </c>
    </row>
    <row r="46" spans="1:6" ht="12" customHeight="1">
      <c r="A46" s="431" t="s">
        <v>353</v>
      </c>
      <c r="B46" s="9" t="s">
        <v>298</v>
      </c>
      <c r="C46" s="307">
        <f>'[1]14. sz. mell'!C46+'[1]9.2.2. sz.  mell'!C45+'[1]15. sz. mell'!C46</f>
        <v>62252</v>
      </c>
      <c r="D46" s="307">
        <v>62834</v>
      </c>
      <c r="E46" s="307">
        <v>62975</v>
      </c>
      <c r="F46" s="307">
        <v>65775</v>
      </c>
    </row>
    <row r="47" spans="1:6" ht="12" customHeight="1">
      <c r="A47" s="431" t="s">
        <v>354</v>
      </c>
      <c r="B47" s="8" t="s">
        <v>433</v>
      </c>
      <c r="C47" s="307">
        <f>'[1]14. sz. mell'!C47+'[1]9.2.2. sz.  mell'!C46+'[1]15. sz. mell'!C47</f>
        <v>16989</v>
      </c>
      <c r="D47" s="307">
        <v>17147</v>
      </c>
      <c r="E47" s="307">
        <v>17185</v>
      </c>
      <c r="F47" s="307">
        <v>17185</v>
      </c>
    </row>
    <row r="48" spans="1:6" ht="12" customHeight="1">
      <c r="A48" s="431" t="s">
        <v>355</v>
      </c>
      <c r="B48" s="8" t="s">
        <v>392</v>
      </c>
      <c r="C48" s="307">
        <f>'[1]14. sz. mell'!C48+'[1]9.2.2. sz.  mell'!C47+'[1]15. sz. mell'!C48</f>
        <v>18870</v>
      </c>
      <c r="D48" s="307">
        <v>18600</v>
      </c>
      <c r="E48" s="307">
        <v>17340</v>
      </c>
      <c r="F48" s="307">
        <v>17305</v>
      </c>
    </row>
    <row r="49" spans="1:6" ht="12" customHeight="1">
      <c r="A49" s="431" t="s">
        <v>356</v>
      </c>
      <c r="B49" s="8" t="s">
        <v>434</v>
      </c>
      <c r="C49" s="80"/>
      <c r="D49" s="80"/>
      <c r="E49" s="80"/>
      <c r="F49" s="80"/>
    </row>
    <row r="50" spans="1:6" ht="12" customHeight="1" thickBot="1">
      <c r="A50" s="431" t="s">
        <v>401</v>
      </c>
      <c r="B50" s="8" t="s">
        <v>435</v>
      </c>
      <c r="C50" s="80"/>
      <c r="D50" s="80"/>
      <c r="E50" s="80"/>
      <c r="F50" s="80">
        <v>97</v>
      </c>
    </row>
    <row r="51" spans="1:6" s="441" customFormat="1" ht="12" customHeight="1" thickBot="1">
      <c r="A51" s="202" t="s">
        <v>270</v>
      </c>
      <c r="B51" s="123" t="s">
        <v>734</v>
      </c>
      <c r="C51" s="310">
        <f>SUM(C52:C54)</f>
        <v>250</v>
      </c>
      <c r="D51" s="310">
        <v>520</v>
      </c>
      <c r="E51" s="310">
        <f>SUM(E52:E54)</f>
        <v>1780</v>
      </c>
      <c r="F51" s="310">
        <f>F52</f>
        <v>1780</v>
      </c>
    </row>
    <row r="52" spans="1:6" ht="12" customHeight="1">
      <c r="A52" s="431" t="s">
        <v>359</v>
      </c>
      <c r="B52" s="9" t="s">
        <v>484</v>
      </c>
      <c r="C52" s="307">
        <f>'[1]14. sz. mell'!C52+'[1]9.2.2. sz.  mell'!C51+'[1]15. sz. mell'!C52</f>
        <v>250</v>
      </c>
      <c r="D52" s="307">
        <v>520</v>
      </c>
      <c r="E52" s="307">
        <v>1780</v>
      </c>
      <c r="F52" s="307">
        <v>1780</v>
      </c>
    </row>
    <row r="53" spans="1:6" ht="12" customHeight="1">
      <c r="A53" s="431" t="s">
        <v>360</v>
      </c>
      <c r="B53" s="8" t="s">
        <v>437</v>
      </c>
      <c r="C53" s="80"/>
      <c r="D53" s="80"/>
      <c r="E53" s="80"/>
      <c r="F53" s="80"/>
    </row>
    <row r="54" spans="1:6" ht="12" customHeight="1">
      <c r="A54" s="431" t="s">
        <v>361</v>
      </c>
      <c r="B54" s="8" t="s">
        <v>309</v>
      </c>
      <c r="C54" s="80"/>
      <c r="D54" s="80"/>
      <c r="E54" s="80"/>
      <c r="F54" s="80"/>
    </row>
    <row r="55" spans="1:6" ht="15" customHeight="1" thickBot="1">
      <c r="A55" s="431" t="s">
        <v>362</v>
      </c>
      <c r="B55" s="8" t="s">
        <v>254</v>
      </c>
      <c r="C55" s="80"/>
      <c r="D55" s="80"/>
      <c r="E55" s="80"/>
      <c r="F55" s="80"/>
    </row>
    <row r="56" spans="1:6" ht="13.5" thickBot="1">
      <c r="A56" s="202" t="s">
        <v>271</v>
      </c>
      <c r="B56" s="240" t="s">
        <v>735</v>
      </c>
      <c r="C56" s="364">
        <f>+C45+C51</f>
        <v>98361</v>
      </c>
      <c r="D56" s="364">
        <v>99101</v>
      </c>
      <c r="E56" s="364">
        <f>+E45+E51</f>
        <v>99280</v>
      </c>
      <c r="F56" s="364">
        <f>+F45+F51</f>
        <v>102142</v>
      </c>
    </row>
    <row r="57" spans="3:6" ht="15" customHeight="1" thickBot="1">
      <c r="C57" s="365"/>
      <c r="D57" s="365"/>
      <c r="E57" s="365"/>
      <c r="F57" s="365"/>
    </row>
    <row r="58" spans="1:6" ht="14.25" customHeight="1" thickBot="1">
      <c r="A58" s="243" t="s">
        <v>89</v>
      </c>
      <c r="B58" s="244"/>
      <c r="C58" s="120">
        <v>19</v>
      </c>
      <c r="D58" s="120">
        <v>19</v>
      </c>
      <c r="E58" s="120">
        <v>19</v>
      </c>
      <c r="F58" s="120">
        <v>19</v>
      </c>
    </row>
    <row r="59" spans="1:6" ht="13.5" thickBot="1">
      <c r="A59" s="243" t="s">
        <v>458</v>
      </c>
      <c r="B59" s="244"/>
      <c r="C59" s="120">
        <v>0</v>
      </c>
      <c r="D59" s="120">
        <v>0</v>
      </c>
      <c r="E59" s="120">
        <v>0</v>
      </c>
      <c r="F59" s="120">
        <v>0</v>
      </c>
    </row>
    <row r="60" spans="1:4" ht="15.75">
      <c r="A60" s="374" t="s">
        <v>60</v>
      </c>
      <c r="B60" s="374"/>
      <c r="C60" s="188"/>
      <c r="D60" s="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92D050"/>
  </sheetPr>
  <dimension ref="A1:F59"/>
  <sheetViews>
    <sheetView view="pageBreakPreview" zoomScale="60" zoomScalePageLayoutView="0" workbookViewId="0" topLeftCell="A19">
      <selection activeCell="F1" sqref="F1"/>
    </sheetView>
  </sheetViews>
  <sheetFormatPr defaultColWidth="9.00390625" defaultRowHeight="12.75"/>
  <cols>
    <col min="1" max="1" width="13.00390625" style="241" customWidth="1"/>
    <col min="2" max="2" width="68.375" style="242" customWidth="1"/>
    <col min="3" max="3" width="17.00390625" style="242" customWidth="1"/>
    <col min="4" max="4" width="15.00390625" style="242" customWidth="1"/>
    <col min="5" max="16384" width="9.375" style="242" customWidth="1"/>
  </cols>
  <sheetData>
    <row r="1" spans="1:6" s="222" customFormat="1" ht="21" customHeight="1">
      <c r="A1" s="221"/>
      <c r="B1" s="223"/>
      <c r="C1" s="223"/>
      <c r="D1" s="436"/>
      <c r="E1" s="436" t="s">
        <v>167</v>
      </c>
      <c r="F1" s="1068" t="s">
        <v>58</v>
      </c>
    </row>
    <row r="2" spans="1:6" s="437" customFormat="1" ht="25.5" customHeight="1" thickBot="1">
      <c r="A2" s="221"/>
      <c r="B2" s="223"/>
      <c r="C2" s="223"/>
      <c r="D2" s="436"/>
      <c r="E2" s="436"/>
      <c r="F2" s="436"/>
    </row>
    <row r="3" spans="1:6" s="437" customFormat="1" ht="36">
      <c r="A3" s="388" t="s">
        <v>455</v>
      </c>
      <c r="B3" s="351" t="s">
        <v>758</v>
      </c>
      <c r="C3" s="366"/>
      <c r="D3" s="366"/>
      <c r="E3" s="366"/>
      <c r="F3" s="366" t="s">
        <v>312</v>
      </c>
    </row>
    <row r="4" spans="1:6" s="438" customFormat="1" ht="15.75" customHeight="1" thickBot="1">
      <c r="A4" s="429" t="s">
        <v>454</v>
      </c>
      <c r="B4" s="352" t="s">
        <v>737</v>
      </c>
      <c r="C4" s="367"/>
      <c r="D4" s="367"/>
      <c r="E4" s="367"/>
      <c r="F4" s="367" t="s">
        <v>312</v>
      </c>
    </row>
    <row r="5" spans="1:6" ht="14.25" thickBot="1">
      <c r="A5" s="224"/>
      <c r="B5" s="224"/>
      <c r="C5" s="225"/>
      <c r="D5" s="225"/>
      <c r="E5" s="225" t="s">
        <v>303</v>
      </c>
      <c r="F5" s="225"/>
    </row>
    <row r="6" spans="1:6" s="439" customFormat="1" ht="12.75" customHeight="1" thickBot="1">
      <c r="A6" s="389" t="s">
        <v>456</v>
      </c>
      <c r="B6" s="226" t="s">
        <v>304</v>
      </c>
      <c r="C6" s="227" t="s">
        <v>149</v>
      </c>
      <c r="D6" s="227" t="s">
        <v>150</v>
      </c>
      <c r="E6" s="227" t="s">
        <v>151</v>
      </c>
      <c r="F6" s="227" t="s">
        <v>152</v>
      </c>
    </row>
    <row r="7" spans="1:6" s="439" customFormat="1" ht="15.75" customHeight="1" thickBot="1">
      <c r="A7" s="194">
        <v>1</v>
      </c>
      <c r="B7" s="195">
        <v>2</v>
      </c>
      <c r="C7" s="196">
        <v>3</v>
      </c>
      <c r="D7" s="196">
        <v>4</v>
      </c>
      <c r="E7" s="196">
        <v>5</v>
      </c>
      <c r="F7" s="196">
        <v>6</v>
      </c>
    </row>
    <row r="8" spans="1:6" s="368" customFormat="1" ht="12" customHeight="1" thickBot="1">
      <c r="A8" s="228"/>
      <c r="B8" s="229" t="s">
        <v>306</v>
      </c>
      <c r="C8" s="230"/>
      <c r="D8" s="230"/>
      <c r="E8" s="230"/>
      <c r="F8" s="230"/>
    </row>
    <row r="9" spans="1:6" s="368" customFormat="1" ht="12" customHeight="1" thickBot="1">
      <c r="A9" s="194" t="s">
        <v>269</v>
      </c>
      <c r="B9" s="231" t="s">
        <v>715</v>
      </c>
      <c r="C9" s="310">
        <f>SUM(C10:C19)</f>
        <v>3000</v>
      </c>
      <c r="D9" s="310">
        <f>SUM(D10:D19)</f>
        <v>3000</v>
      </c>
      <c r="E9" s="310">
        <f>SUM(E10:E19)</f>
        <v>3000</v>
      </c>
      <c r="F9" s="310">
        <f>SUM(F10:F19)</f>
        <v>3062</v>
      </c>
    </row>
    <row r="10" spans="1:6" s="368" customFormat="1" ht="12" customHeight="1">
      <c r="A10" s="430" t="s">
        <v>353</v>
      </c>
      <c r="B10" s="10" t="s">
        <v>545</v>
      </c>
      <c r="C10" s="357"/>
      <c r="D10" s="357"/>
      <c r="E10" s="357"/>
      <c r="F10" s="357"/>
    </row>
    <row r="11" spans="1:6" s="368" customFormat="1" ht="12" customHeight="1">
      <c r="A11" s="431" t="s">
        <v>354</v>
      </c>
      <c r="B11" s="8" t="s">
        <v>546</v>
      </c>
      <c r="C11" s="308">
        <v>3000</v>
      </c>
      <c r="D11" s="308">
        <v>3000</v>
      </c>
      <c r="E11" s="308">
        <v>3000</v>
      </c>
      <c r="F11" s="308">
        <v>3062</v>
      </c>
    </row>
    <row r="12" spans="1:6" s="368" customFormat="1" ht="12" customHeight="1">
      <c r="A12" s="431" t="s">
        <v>355</v>
      </c>
      <c r="B12" s="8" t="s">
        <v>547</v>
      </c>
      <c r="C12" s="308"/>
      <c r="D12" s="308"/>
      <c r="E12" s="308"/>
      <c r="F12" s="308"/>
    </row>
    <row r="13" spans="1:6" s="368" customFormat="1" ht="12" customHeight="1">
      <c r="A13" s="431" t="s">
        <v>356</v>
      </c>
      <c r="B13" s="8" t="s">
        <v>548</v>
      </c>
      <c r="C13" s="308"/>
      <c r="D13" s="308"/>
      <c r="E13" s="308"/>
      <c r="F13" s="308"/>
    </row>
    <row r="14" spans="1:6" s="368" customFormat="1" ht="12" customHeight="1">
      <c r="A14" s="431" t="s">
        <v>401</v>
      </c>
      <c r="B14" s="8" t="s">
        <v>549</v>
      </c>
      <c r="C14" s="308"/>
      <c r="D14" s="308"/>
      <c r="E14" s="308"/>
      <c r="F14" s="308"/>
    </row>
    <row r="15" spans="1:6" s="368" customFormat="1" ht="12" customHeight="1">
      <c r="A15" s="431" t="s">
        <v>357</v>
      </c>
      <c r="B15" s="8" t="s">
        <v>716</v>
      </c>
      <c r="C15" s="308"/>
      <c r="D15" s="308"/>
      <c r="E15" s="308"/>
      <c r="F15" s="308"/>
    </row>
    <row r="16" spans="1:6" s="368" customFormat="1" ht="12" customHeight="1">
      <c r="A16" s="431" t="s">
        <v>358</v>
      </c>
      <c r="B16" s="7" t="s">
        <v>717</v>
      </c>
      <c r="C16" s="308"/>
      <c r="D16" s="308"/>
      <c r="E16" s="308"/>
      <c r="F16" s="308"/>
    </row>
    <row r="17" spans="1:6" s="440" customFormat="1" ht="12" customHeight="1">
      <c r="A17" s="431" t="s">
        <v>368</v>
      </c>
      <c r="B17" s="8" t="s">
        <v>552</v>
      </c>
      <c r="C17" s="358"/>
      <c r="D17" s="358"/>
      <c r="E17" s="358"/>
      <c r="F17" s="358"/>
    </row>
    <row r="18" spans="1:6" s="440" customFormat="1" ht="12" customHeight="1">
      <c r="A18" s="431" t="s">
        <v>369</v>
      </c>
      <c r="B18" s="8" t="s">
        <v>553</v>
      </c>
      <c r="C18" s="308"/>
      <c r="D18" s="308"/>
      <c r="E18" s="308"/>
      <c r="F18" s="308"/>
    </row>
    <row r="19" spans="1:6" s="368" customFormat="1" ht="12" customHeight="1" thickBot="1">
      <c r="A19" s="431" t="s">
        <v>370</v>
      </c>
      <c r="B19" s="7" t="s">
        <v>554</v>
      </c>
      <c r="C19" s="309"/>
      <c r="D19" s="309"/>
      <c r="E19" s="309"/>
      <c r="F19" s="309"/>
    </row>
    <row r="20" spans="1:6" s="440" customFormat="1" ht="12" customHeight="1" thickBot="1">
      <c r="A20" s="194" t="s">
        <v>270</v>
      </c>
      <c r="B20" s="231" t="s">
        <v>718</v>
      </c>
      <c r="C20" s="310">
        <f>SUM(C21:C23)</f>
        <v>0</v>
      </c>
      <c r="D20" s="310">
        <f>SUM(D21:D23)</f>
        <v>0</v>
      </c>
      <c r="E20" s="310">
        <f>SUM(E21:E23)</f>
        <v>0</v>
      </c>
      <c r="F20" s="310">
        <f>SUM(F21:F23)</f>
        <v>0</v>
      </c>
    </row>
    <row r="21" spans="1:6" s="440" customFormat="1" ht="12" customHeight="1">
      <c r="A21" s="431" t="s">
        <v>359</v>
      </c>
      <c r="B21" s="9" t="s">
        <v>520</v>
      </c>
      <c r="C21" s="308"/>
      <c r="D21" s="308"/>
      <c r="E21" s="308"/>
      <c r="F21" s="308"/>
    </row>
    <row r="22" spans="1:6" s="440" customFormat="1" ht="12" customHeight="1">
      <c r="A22" s="431" t="s">
        <v>360</v>
      </c>
      <c r="B22" s="8" t="s">
        <v>719</v>
      </c>
      <c r="C22" s="308"/>
      <c r="D22" s="308"/>
      <c r="E22" s="308"/>
      <c r="F22" s="308"/>
    </row>
    <row r="23" spans="1:6" s="440" customFormat="1" ht="12" customHeight="1">
      <c r="A23" s="431" t="s">
        <v>361</v>
      </c>
      <c r="B23" s="8" t="s">
        <v>720</v>
      </c>
      <c r="C23" s="308"/>
      <c r="D23" s="308"/>
      <c r="E23" s="308"/>
      <c r="F23" s="308"/>
    </row>
    <row r="24" spans="1:6" s="440" customFormat="1" ht="12" customHeight="1" thickBot="1">
      <c r="A24" s="431" t="s">
        <v>362</v>
      </c>
      <c r="B24" s="8" t="s">
        <v>252</v>
      </c>
      <c r="C24" s="308"/>
      <c r="D24" s="308"/>
      <c r="E24" s="308"/>
      <c r="F24" s="308"/>
    </row>
    <row r="25" spans="1:6" s="440" customFormat="1" ht="12" customHeight="1" thickBot="1">
      <c r="A25" s="202" t="s">
        <v>271</v>
      </c>
      <c r="B25" s="123" t="s">
        <v>424</v>
      </c>
      <c r="C25" s="337"/>
      <c r="D25" s="337"/>
      <c r="E25" s="337"/>
      <c r="F25" s="337"/>
    </row>
    <row r="26" spans="1:6" s="440" customFormat="1" ht="12" customHeight="1" thickBot="1">
      <c r="A26" s="202" t="s">
        <v>272</v>
      </c>
      <c r="B26" s="123" t="s">
        <v>721</v>
      </c>
      <c r="C26" s="310">
        <f>+C27+C28</f>
        <v>0</v>
      </c>
      <c r="D26" s="310">
        <f>+D27+D28</f>
        <v>0</v>
      </c>
      <c r="E26" s="310">
        <f>+E27+E28</f>
        <v>0</v>
      </c>
      <c r="F26" s="310">
        <f>+F27+F28</f>
        <v>0</v>
      </c>
    </row>
    <row r="27" spans="1:6" s="440" customFormat="1" ht="12" customHeight="1">
      <c r="A27" s="432" t="s">
        <v>530</v>
      </c>
      <c r="B27" s="433" t="s">
        <v>719</v>
      </c>
      <c r="C27" s="77"/>
      <c r="D27" s="77"/>
      <c r="E27" s="77"/>
      <c r="F27" s="77"/>
    </row>
    <row r="28" spans="1:6" s="440" customFormat="1" ht="12" customHeight="1">
      <c r="A28" s="432" t="s">
        <v>533</v>
      </c>
      <c r="B28" s="434" t="s">
        <v>722</v>
      </c>
      <c r="C28" s="311"/>
      <c r="D28" s="311"/>
      <c r="E28" s="311"/>
      <c r="F28" s="311"/>
    </row>
    <row r="29" spans="1:6" s="440" customFormat="1" ht="12" customHeight="1" thickBot="1">
      <c r="A29" s="431" t="s">
        <v>534</v>
      </c>
      <c r="B29" s="435" t="s">
        <v>723</v>
      </c>
      <c r="C29" s="84"/>
      <c r="D29" s="84"/>
      <c r="E29" s="84"/>
      <c r="F29" s="84"/>
    </row>
    <row r="30" spans="1:6" s="440" customFormat="1" ht="12" customHeight="1" thickBot="1">
      <c r="A30" s="202" t="s">
        <v>273</v>
      </c>
      <c r="B30" s="123" t="s">
        <v>724</v>
      </c>
      <c r="C30" s="310">
        <f>+C31+C32+C33</f>
        <v>0</v>
      </c>
      <c r="D30" s="310">
        <f>+D31+D32+D33</f>
        <v>0</v>
      </c>
      <c r="E30" s="310">
        <f>+E31+E32+E33</f>
        <v>0</v>
      </c>
      <c r="F30" s="310">
        <f>+F31+F32+F33</f>
        <v>0</v>
      </c>
    </row>
    <row r="31" spans="1:6" s="440" customFormat="1" ht="12" customHeight="1">
      <c r="A31" s="432" t="s">
        <v>346</v>
      </c>
      <c r="B31" s="433" t="s">
        <v>559</v>
      </c>
      <c r="C31" s="77"/>
      <c r="D31" s="77"/>
      <c r="E31" s="77"/>
      <c r="F31" s="77"/>
    </row>
    <row r="32" spans="1:6" s="440" customFormat="1" ht="12" customHeight="1">
      <c r="A32" s="432" t="s">
        <v>347</v>
      </c>
      <c r="B32" s="434" t="s">
        <v>560</v>
      </c>
      <c r="C32" s="311"/>
      <c r="D32" s="311"/>
      <c r="E32" s="311"/>
      <c r="F32" s="311"/>
    </row>
    <row r="33" spans="1:6" s="368" customFormat="1" ht="12" customHeight="1" thickBot="1">
      <c r="A33" s="431" t="s">
        <v>348</v>
      </c>
      <c r="B33" s="133" t="s">
        <v>561</v>
      </c>
      <c r="C33" s="84"/>
      <c r="D33" s="84"/>
      <c r="E33" s="84"/>
      <c r="F33" s="84"/>
    </row>
    <row r="34" spans="1:6" s="368" customFormat="1" ht="12" customHeight="1" thickBot="1">
      <c r="A34" s="202" t="s">
        <v>274</v>
      </c>
      <c r="B34" s="123" t="s">
        <v>673</v>
      </c>
      <c r="C34" s="337"/>
      <c r="D34" s="337"/>
      <c r="E34" s="337"/>
      <c r="F34" s="337"/>
    </row>
    <row r="35" spans="1:6" s="368" customFormat="1" ht="12" customHeight="1" thickBot="1">
      <c r="A35" s="202" t="s">
        <v>275</v>
      </c>
      <c r="B35" s="123" t="s">
        <v>725</v>
      </c>
      <c r="C35" s="359"/>
      <c r="D35" s="359"/>
      <c r="E35" s="359"/>
      <c r="F35" s="359"/>
    </row>
    <row r="36" spans="1:6" s="368" customFormat="1" ht="12" customHeight="1" thickBot="1">
      <c r="A36" s="194" t="s">
        <v>276</v>
      </c>
      <c r="B36" s="123" t="s">
        <v>726</v>
      </c>
      <c r="C36" s="360">
        <f>+C9+C20+C25+C26+C30+C34+C35</f>
        <v>3000</v>
      </c>
      <c r="D36" s="360">
        <f>+D9+D20+D25+D26+D30+D34+D35</f>
        <v>3000</v>
      </c>
      <c r="E36" s="360">
        <f>+E9+E20+E25+E26+E30+E34+E35</f>
        <v>3000</v>
      </c>
      <c r="F36" s="360">
        <f>+F9+F20+F25+F26+F30+F34+F35</f>
        <v>3062</v>
      </c>
    </row>
    <row r="37" spans="1:6" s="368" customFormat="1" ht="12" customHeight="1" thickBot="1">
      <c r="A37" s="232" t="s">
        <v>277</v>
      </c>
      <c r="B37" s="123" t="s">
        <v>727</v>
      </c>
      <c r="C37" s="360">
        <f>+C38+C39+C40</f>
        <v>0</v>
      </c>
      <c r="D37" s="360">
        <f>+D38+D39+D40</f>
        <v>2427</v>
      </c>
      <c r="E37" s="360">
        <f>+E38+E39+E40</f>
        <v>2440</v>
      </c>
      <c r="F37" s="360">
        <f>+F38+F39+F40</f>
        <v>2427</v>
      </c>
    </row>
    <row r="38" spans="1:6" s="368" customFormat="1" ht="12" customHeight="1">
      <c r="A38" s="432" t="s">
        <v>728</v>
      </c>
      <c r="B38" s="433" t="s">
        <v>492</v>
      </c>
      <c r="C38" s="77"/>
      <c r="D38" s="77"/>
      <c r="E38" s="77"/>
      <c r="F38" s="77"/>
    </row>
    <row r="39" spans="1:6" s="440" customFormat="1" ht="12" customHeight="1">
      <c r="A39" s="432" t="s">
        <v>729</v>
      </c>
      <c r="B39" s="434" t="s">
        <v>253</v>
      </c>
      <c r="C39" s="311"/>
      <c r="D39" s="311"/>
      <c r="E39" s="311"/>
      <c r="F39" s="311"/>
    </row>
    <row r="40" spans="1:6" s="440" customFormat="1" ht="15" customHeight="1" thickBot="1">
      <c r="A40" s="431" t="s">
        <v>730</v>
      </c>
      <c r="B40" s="133" t="s">
        <v>797</v>
      </c>
      <c r="C40" s="646"/>
      <c r="D40" s="646">
        <v>2427</v>
      </c>
      <c r="E40" s="646">
        <v>2440</v>
      </c>
      <c r="F40" s="646">
        <v>2427</v>
      </c>
    </row>
    <row r="41" spans="1:6" s="440" customFormat="1" ht="15" customHeight="1" thickBot="1">
      <c r="A41" s="232" t="s">
        <v>278</v>
      </c>
      <c r="B41" s="233" t="s">
        <v>732</v>
      </c>
      <c r="C41" s="363">
        <f>+C36+C37</f>
        <v>3000</v>
      </c>
      <c r="D41" s="363">
        <f>+D36+D37</f>
        <v>5427</v>
      </c>
      <c r="E41" s="363">
        <f>+E36+E37</f>
        <v>5440</v>
      </c>
      <c r="F41" s="363">
        <f>+F36+F37</f>
        <v>5489</v>
      </c>
    </row>
    <row r="42" spans="1:6" ht="12.75">
      <c r="A42" s="234"/>
      <c r="B42" s="235"/>
      <c r="C42" s="235"/>
      <c r="D42" s="361"/>
      <c r="E42" s="361"/>
      <c r="F42" s="361"/>
    </row>
    <row r="43" spans="1:6" s="439" customFormat="1" ht="16.5" customHeight="1" thickBot="1">
      <c r="A43" s="236"/>
      <c r="B43" s="237"/>
      <c r="C43" s="237"/>
      <c r="D43" s="362"/>
      <c r="E43" s="362"/>
      <c r="F43" s="362"/>
    </row>
    <row r="44" spans="1:6" s="441" customFormat="1" ht="12" customHeight="1" thickBot="1">
      <c r="A44" s="238"/>
      <c r="B44" s="239" t="s">
        <v>308</v>
      </c>
      <c r="C44" s="239"/>
      <c r="D44" s="363"/>
      <c r="E44" s="363"/>
      <c r="F44" s="363"/>
    </row>
    <row r="45" spans="1:6" ht="12" customHeight="1" thickBot="1">
      <c r="A45" s="202" t="s">
        <v>269</v>
      </c>
      <c r="B45" s="123" t="s">
        <v>733</v>
      </c>
      <c r="C45" s="310">
        <f>SUM(C46:C50)</f>
        <v>2427</v>
      </c>
      <c r="D45" s="310">
        <f>SUM(D46:D50)</f>
        <v>5427</v>
      </c>
      <c r="E45" s="310">
        <f>SUM(E46:E50)</f>
        <v>5440</v>
      </c>
      <c r="F45" s="310">
        <f>SUM(F46:F50)</f>
        <v>5489</v>
      </c>
    </row>
    <row r="46" spans="1:6" ht="12" customHeight="1">
      <c r="A46" s="431" t="s">
        <v>353</v>
      </c>
      <c r="B46" s="9" t="s">
        <v>298</v>
      </c>
      <c r="C46" s="77">
        <v>1911</v>
      </c>
      <c r="D46" s="77">
        <v>1911</v>
      </c>
      <c r="E46" s="77">
        <v>1921</v>
      </c>
      <c r="F46" s="77">
        <v>1911</v>
      </c>
    </row>
    <row r="47" spans="1:6" ht="12" customHeight="1">
      <c r="A47" s="431" t="s">
        <v>354</v>
      </c>
      <c r="B47" s="8" t="s">
        <v>433</v>
      </c>
      <c r="C47" s="80">
        <v>516</v>
      </c>
      <c r="D47" s="80">
        <v>516</v>
      </c>
      <c r="E47" s="80">
        <v>519</v>
      </c>
      <c r="F47" s="80">
        <v>516</v>
      </c>
    </row>
    <row r="48" spans="1:6" ht="12" customHeight="1">
      <c r="A48" s="431" t="s">
        <v>355</v>
      </c>
      <c r="B48" s="8" t="s">
        <v>392</v>
      </c>
      <c r="C48" s="80"/>
      <c r="D48" s="80">
        <v>3000</v>
      </c>
      <c r="E48" s="80">
        <v>3000</v>
      </c>
      <c r="F48" s="80">
        <v>3062</v>
      </c>
    </row>
    <row r="49" spans="1:6" ht="12" customHeight="1">
      <c r="A49" s="431" t="s">
        <v>356</v>
      </c>
      <c r="B49" s="8" t="s">
        <v>434</v>
      </c>
      <c r="C49" s="80"/>
      <c r="D49" s="80"/>
      <c r="E49" s="80"/>
      <c r="F49" s="80"/>
    </row>
    <row r="50" spans="1:6" ht="12" customHeight="1" thickBot="1">
      <c r="A50" s="431" t="s">
        <v>401</v>
      </c>
      <c r="B50" s="8" t="s">
        <v>435</v>
      </c>
      <c r="C50" s="80"/>
      <c r="D50" s="80"/>
      <c r="E50" s="80"/>
      <c r="F50" s="80"/>
    </row>
    <row r="51" spans="1:6" s="441" customFormat="1" ht="12" customHeight="1" thickBot="1">
      <c r="A51" s="202" t="s">
        <v>270</v>
      </c>
      <c r="B51" s="123" t="s">
        <v>734</v>
      </c>
      <c r="C51" s="310">
        <f>SUM(C52:C54)</f>
        <v>0</v>
      </c>
      <c r="D51" s="310">
        <f>SUM(D52:D54)</f>
        <v>0</v>
      </c>
      <c r="E51" s="310">
        <f>SUM(E52:E54)</f>
        <v>0</v>
      </c>
      <c r="F51" s="310">
        <f>SUM(F52:F54)</f>
        <v>0</v>
      </c>
    </row>
    <row r="52" spans="1:6" ht="12" customHeight="1">
      <c r="A52" s="431" t="s">
        <v>359</v>
      </c>
      <c r="B52" s="9" t="s">
        <v>484</v>
      </c>
      <c r="C52" s="77"/>
      <c r="D52" s="77"/>
      <c r="E52" s="77"/>
      <c r="F52" s="77"/>
    </row>
    <row r="53" spans="1:6" ht="12" customHeight="1">
      <c r="A53" s="431" t="s">
        <v>360</v>
      </c>
      <c r="B53" s="8" t="s">
        <v>437</v>
      </c>
      <c r="C53" s="80"/>
      <c r="D53" s="80"/>
      <c r="E53" s="80"/>
      <c r="F53" s="80"/>
    </row>
    <row r="54" spans="1:6" ht="12" customHeight="1">
      <c r="A54" s="431" t="s">
        <v>361</v>
      </c>
      <c r="B54" s="8" t="s">
        <v>309</v>
      </c>
      <c r="C54" s="80"/>
      <c r="D54" s="80"/>
      <c r="E54" s="80"/>
      <c r="F54" s="80"/>
    </row>
    <row r="55" spans="1:6" ht="15" customHeight="1" thickBot="1">
      <c r="A55" s="431" t="s">
        <v>362</v>
      </c>
      <c r="B55" s="8" t="s">
        <v>254</v>
      </c>
      <c r="C55" s="80"/>
      <c r="D55" s="80"/>
      <c r="E55" s="80"/>
      <c r="F55" s="80"/>
    </row>
    <row r="56" spans="1:6" ht="13.5" thickBot="1">
      <c r="A56" s="202" t="s">
        <v>271</v>
      </c>
      <c r="B56" s="240" t="s">
        <v>735</v>
      </c>
      <c r="C56" s="364">
        <f>+C45+C51</f>
        <v>2427</v>
      </c>
      <c r="D56" s="364">
        <f>+D45+D51</f>
        <v>5427</v>
      </c>
      <c r="E56" s="364">
        <f>+E45+E51</f>
        <v>5440</v>
      </c>
      <c r="F56" s="364">
        <f>+F45+F51</f>
        <v>5489</v>
      </c>
    </row>
    <row r="57" spans="3:6" ht="15" customHeight="1" thickBot="1">
      <c r="C57" s="365"/>
      <c r="D57" s="365"/>
      <c r="E57" s="365"/>
      <c r="F57" s="365"/>
    </row>
    <row r="58" spans="1:6" ht="14.25" customHeight="1" thickBot="1">
      <c r="A58" s="243" t="s">
        <v>457</v>
      </c>
      <c r="B58" s="244"/>
      <c r="C58" s="120"/>
      <c r="D58" s="120"/>
      <c r="E58" s="120"/>
      <c r="F58" s="120"/>
    </row>
    <row r="59" spans="1:6" ht="13.5" thickBot="1">
      <c r="A59" s="243" t="s">
        <v>458</v>
      </c>
      <c r="B59" s="244"/>
      <c r="C59" s="120"/>
      <c r="D59" s="120"/>
      <c r="E59" s="120"/>
      <c r="F59" s="12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2" r:id="rId1"/>
  <headerFooter alignWithMargins="0">
    <oddFooter>&amp;L* Módosította a 2/2016 (II.23.) önkormányzati rendelet 14. melléklete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60"/>
  <sheetViews>
    <sheetView view="pageBreakPreview" zoomScaleSheetLayoutView="100" workbookViewId="0" topLeftCell="A49">
      <selection activeCell="B169" sqref="B169"/>
    </sheetView>
  </sheetViews>
  <sheetFormatPr defaultColWidth="9.00390625" defaultRowHeight="12.75"/>
  <cols>
    <col min="1" max="1" width="9.50390625" style="374" customWidth="1"/>
    <col min="2" max="2" width="57.875" style="374" customWidth="1"/>
    <col min="3" max="3" width="12.875" style="374" customWidth="1"/>
    <col min="4" max="4" width="11.00390625" style="375" customWidth="1"/>
    <col min="5" max="5" width="12.875" style="395" customWidth="1"/>
    <col min="6" max="6" width="13.375" style="395" customWidth="1"/>
    <col min="7" max="16384" width="9.375" style="395" customWidth="1"/>
  </cols>
  <sheetData>
    <row r="1" spans="1:5" ht="15.75" customHeight="1">
      <c r="A1" s="1083" t="s">
        <v>266</v>
      </c>
      <c r="B1" s="1083"/>
      <c r="C1" s="1083"/>
      <c r="D1" s="1083"/>
      <c r="E1" s="1083"/>
    </row>
    <row r="2" spans="1:6" ht="15.75" customHeight="1" thickBot="1">
      <c r="A2" s="1082" t="s">
        <v>405</v>
      </c>
      <c r="B2" s="1082"/>
      <c r="C2" s="833"/>
      <c r="D2" s="300"/>
      <c r="E2" s="300" t="s">
        <v>485</v>
      </c>
      <c r="F2" s="300"/>
    </row>
    <row r="3" spans="1:6" ht="37.5" customHeight="1" thickBot="1">
      <c r="A3" s="23" t="s">
        <v>323</v>
      </c>
      <c r="B3" s="24" t="s">
        <v>268</v>
      </c>
      <c r="C3" s="39" t="s">
        <v>838</v>
      </c>
      <c r="D3" s="39" t="s">
        <v>92</v>
      </c>
      <c r="E3" s="39" t="s">
        <v>93</v>
      </c>
      <c r="F3" s="39" t="s">
        <v>94</v>
      </c>
    </row>
    <row r="4" spans="1:6" s="396" customFormat="1" ht="12" customHeight="1" thickBot="1">
      <c r="A4" s="390">
        <v>1</v>
      </c>
      <c r="B4" s="391">
        <v>2</v>
      </c>
      <c r="C4" s="392">
        <v>3</v>
      </c>
      <c r="D4" s="392">
        <v>4</v>
      </c>
      <c r="E4" s="392">
        <v>5</v>
      </c>
      <c r="F4" s="392">
        <v>6</v>
      </c>
    </row>
    <row r="5" spans="1:6" s="397" customFormat="1" ht="12" customHeight="1" thickBot="1">
      <c r="A5" s="20" t="s">
        <v>269</v>
      </c>
      <c r="B5" s="21" t="s">
        <v>512</v>
      </c>
      <c r="C5" s="290">
        <f>+C6+C7+C8+C9+C10+C11</f>
        <v>343101</v>
      </c>
      <c r="D5" s="290">
        <f>+D6+D7+D8+D9+D10+D11+D12+D13+D14+D15</f>
        <v>359228</v>
      </c>
      <c r="E5" s="290">
        <f>+E6+E7+E8+E9+E10+E11+E12+E13+E14+E15</f>
        <v>361722</v>
      </c>
      <c r="F5" s="290">
        <f>+F6+F7+F8+F9+F10+F11+F12+F13+F14+F15</f>
        <v>371643</v>
      </c>
    </row>
    <row r="6" spans="1:6" s="397" customFormat="1" ht="12" customHeight="1">
      <c r="A6" s="15" t="s">
        <v>353</v>
      </c>
      <c r="B6" s="398" t="s">
        <v>513</v>
      </c>
      <c r="C6" s="293">
        <v>128864</v>
      </c>
      <c r="D6" s="293">
        <v>128864</v>
      </c>
      <c r="E6" s="293">
        <v>128864</v>
      </c>
      <c r="F6" s="293">
        <f>'[1]9. sz. mell'!F10</f>
        <v>129400</v>
      </c>
    </row>
    <row r="7" spans="1:6" s="397" customFormat="1" ht="12" customHeight="1">
      <c r="A7" s="14" t="s">
        <v>354</v>
      </c>
      <c r="B7" s="399" t="s">
        <v>514</v>
      </c>
      <c r="C7" s="292">
        <v>97314</v>
      </c>
      <c r="D7" s="292">
        <v>98824</v>
      </c>
      <c r="E7" s="292">
        <v>99643</v>
      </c>
      <c r="F7" s="293">
        <f>'[1]9. sz. mell'!F11</f>
        <v>102315</v>
      </c>
    </row>
    <row r="8" spans="1:6" s="397" customFormat="1" ht="12" customHeight="1">
      <c r="A8" s="14" t="s">
        <v>355</v>
      </c>
      <c r="B8" s="399" t="s">
        <v>515</v>
      </c>
      <c r="C8" s="292">
        <v>110624</v>
      </c>
      <c r="D8" s="292">
        <v>110208</v>
      </c>
      <c r="E8" s="292">
        <v>110208</v>
      </c>
      <c r="F8" s="293">
        <f>'[1]9. sz. mell'!F12</f>
        <v>124836</v>
      </c>
    </row>
    <row r="9" spans="1:6" s="397" customFormat="1" ht="12" customHeight="1">
      <c r="A9" s="14" t="s">
        <v>356</v>
      </c>
      <c r="B9" s="399" t="s">
        <v>516</v>
      </c>
      <c r="C9" s="292">
        <v>6299</v>
      </c>
      <c r="D9" s="292">
        <v>6299</v>
      </c>
      <c r="E9" s="292">
        <v>6299</v>
      </c>
      <c r="F9" s="293">
        <f>'[1]9. sz. mell'!F13</f>
        <v>6547</v>
      </c>
    </row>
    <row r="10" spans="1:6" s="397" customFormat="1" ht="12" customHeight="1">
      <c r="A10" s="14" t="s">
        <v>401</v>
      </c>
      <c r="B10" s="399" t="s">
        <v>517</v>
      </c>
      <c r="C10" s="292"/>
      <c r="D10" s="292"/>
      <c r="E10" s="292"/>
      <c r="F10" s="293">
        <f>'[1]9. sz. mell'!F14</f>
        <v>8352</v>
      </c>
    </row>
    <row r="11" spans="1:6" s="397" customFormat="1" ht="12" customHeight="1">
      <c r="A11" s="14" t="s">
        <v>357</v>
      </c>
      <c r="B11" s="399" t="s">
        <v>518</v>
      </c>
      <c r="C11" s="292"/>
      <c r="D11" s="292"/>
      <c r="E11" s="292"/>
      <c r="F11" s="293">
        <f>'[1]9. sz. mell'!F15</f>
        <v>193</v>
      </c>
    </row>
    <row r="12" spans="1:6" s="397" customFormat="1" ht="12" customHeight="1">
      <c r="A12" s="15" t="s">
        <v>358</v>
      </c>
      <c r="B12" s="399" t="s">
        <v>83</v>
      </c>
      <c r="C12" s="916"/>
      <c r="D12" s="916">
        <v>1937</v>
      </c>
      <c r="E12" s="916">
        <v>1957</v>
      </c>
      <c r="F12" s="293">
        <f>'[1]9. sz. mell'!F16</f>
        <v>0</v>
      </c>
    </row>
    <row r="13" spans="1:6" s="397" customFormat="1" ht="12" customHeight="1">
      <c r="A13" s="14" t="s">
        <v>368</v>
      </c>
      <c r="B13" s="399" t="s">
        <v>84</v>
      </c>
      <c r="C13" s="292"/>
      <c r="D13" s="917">
        <v>5573</v>
      </c>
      <c r="E13" s="917">
        <v>7228</v>
      </c>
      <c r="F13" s="293">
        <f>'[1]9. sz. mell'!F17</f>
        <v>0</v>
      </c>
    </row>
    <row r="14" spans="1:6" s="397" customFormat="1" ht="12" customHeight="1">
      <c r="A14" s="14" t="s">
        <v>369</v>
      </c>
      <c r="B14" s="399" t="s">
        <v>85</v>
      </c>
      <c r="C14" s="292"/>
      <c r="D14" s="292">
        <v>7275</v>
      </c>
      <c r="E14" s="292">
        <v>7275</v>
      </c>
      <c r="F14" s="293">
        <f>'[1]9. sz. mell'!F18</f>
        <v>0</v>
      </c>
    </row>
    <row r="15" spans="1:6" s="397" customFormat="1" ht="12" customHeight="1" thickBot="1">
      <c r="A15" s="14" t="s">
        <v>370</v>
      </c>
      <c r="B15" s="644" t="s">
        <v>86</v>
      </c>
      <c r="C15" s="916"/>
      <c r="D15" s="916">
        <v>248</v>
      </c>
      <c r="E15" s="916">
        <v>248</v>
      </c>
      <c r="F15" s="293">
        <f>'[1]9. sz. mell'!F19</f>
        <v>0</v>
      </c>
    </row>
    <row r="16" spans="1:6" s="397" customFormat="1" ht="21.75" thickBot="1">
      <c r="A16" s="20" t="s">
        <v>270</v>
      </c>
      <c r="B16" s="285" t="s">
        <v>519</v>
      </c>
      <c r="C16" s="290">
        <f>+C17+C18+C19+C20+C21</f>
        <v>16465</v>
      </c>
      <c r="D16" s="290">
        <f>+D17+D18+D19+D20+D21+D23+D24</f>
        <v>78937</v>
      </c>
      <c r="E16" s="290">
        <f>+E17+E18+E19+E20+E21+E23+E24</f>
        <v>24185</v>
      </c>
      <c r="F16" s="290">
        <f>F18+F20+F19+F21+F23+F17</f>
        <v>28907</v>
      </c>
    </row>
    <row r="17" spans="1:6" s="397" customFormat="1" ht="12" customHeight="1">
      <c r="A17" s="15" t="s">
        <v>359</v>
      </c>
      <c r="B17" s="398" t="s">
        <v>95</v>
      </c>
      <c r="C17" s="293"/>
      <c r="D17" s="293"/>
      <c r="E17" s="293"/>
      <c r="F17" s="293">
        <f>'[1]16. sz. mell'!F23+'[1]18.sz.mell.'!F23</f>
        <v>874</v>
      </c>
    </row>
    <row r="18" spans="1:6" s="397" customFormat="1" ht="12" customHeight="1">
      <c r="A18" s="14" t="s">
        <v>360</v>
      </c>
      <c r="B18" s="399" t="s">
        <v>91</v>
      </c>
      <c r="C18" s="292"/>
      <c r="D18" s="292">
        <v>8851</v>
      </c>
      <c r="E18" s="292">
        <v>10514</v>
      </c>
      <c r="F18" s="293">
        <f>'[1]9. sz. mell'!F22</f>
        <v>13651</v>
      </c>
    </row>
    <row r="19" spans="1:6" s="397" customFormat="1" ht="12" customHeight="1">
      <c r="A19" s="14" t="s">
        <v>361</v>
      </c>
      <c r="B19" s="399" t="s">
        <v>791</v>
      </c>
      <c r="C19" s="292">
        <v>8400</v>
      </c>
      <c r="D19" s="292">
        <v>8400</v>
      </c>
      <c r="E19" s="292">
        <v>8400</v>
      </c>
      <c r="F19" s="293">
        <v>9141</v>
      </c>
    </row>
    <row r="20" spans="1:6" s="397" customFormat="1" ht="12" customHeight="1">
      <c r="A20" s="14" t="s">
        <v>362</v>
      </c>
      <c r="B20" s="399" t="s">
        <v>96</v>
      </c>
      <c r="C20" s="292">
        <v>4148</v>
      </c>
      <c r="D20" s="292">
        <v>4148</v>
      </c>
      <c r="E20" s="292"/>
      <c r="F20" s="293"/>
    </row>
    <row r="21" spans="1:6" s="397" customFormat="1" ht="12" customHeight="1">
      <c r="A21" s="14" t="s">
        <v>363</v>
      </c>
      <c r="B21" s="399" t="s">
        <v>41</v>
      </c>
      <c r="C21" s="292">
        <v>3917</v>
      </c>
      <c r="D21" s="292">
        <v>3917</v>
      </c>
      <c r="E21" s="292">
        <v>3917</v>
      </c>
      <c r="F21" s="293">
        <f>'[1]9. sz. mell'!F25</f>
        <v>3917</v>
      </c>
    </row>
    <row r="22" spans="1:6" s="397" customFormat="1" ht="12" customHeight="1">
      <c r="A22" s="14" t="s">
        <v>97</v>
      </c>
      <c r="B22" s="399" t="s">
        <v>523</v>
      </c>
      <c r="C22" s="294">
        <v>3917</v>
      </c>
      <c r="D22" s="917">
        <v>3917</v>
      </c>
      <c r="E22" s="917">
        <v>3917</v>
      </c>
      <c r="F22" s="293">
        <f>'[1]9. sz. mell'!F26</f>
        <v>3917</v>
      </c>
    </row>
    <row r="23" spans="1:6" s="397" customFormat="1" ht="12" customHeight="1">
      <c r="A23" s="13" t="s">
        <v>98</v>
      </c>
      <c r="B23" s="399" t="s">
        <v>99</v>
      </c>
      <c r="C23" s="292"/>
      <c r="D23" s="916">
        <v>1194</v>
      </c>
      <c r="E23" s="916">
        <v>1354</v>
      </c>
      <c r="F23" s="293">
        <f>'[1]9. sz. mell'!F27</f>
        <v>1324</v>
      </c>
    </row>
    <row r="24" spans="1:6" s="397" customFormat="1" ht="12" customHeight="1">
      <c r="A24" s="16" t="s">
        <v>374</v>
      </c>
      <c r="B24" s="644" t="s">
        <v>40</v>
      </c>
      <c r="C24" s="292"/>
      <c r="D24" s="917">
        <v>52427</v>
      </c>
      <c r="E24" s="917"/>
      <c r="F24" s="293">
        <f>'[1]9. sz. mell'!F28</f>
        <v>0</v>
      </c>
    </row>
    <row r="25" spans="1:6" s="397" customFormat="1" ht="12" customHeight="1" thickBot="1">
      <c r="A25" s="18" t="s">
        <v>100</v>
      </c>
      <c r="B25" s="925" t="s">
        <v>101</v>
      </c>
      <c r="C25" s="916"/>
      <c r="D25" s="916">
        <v>52427</v>
      </c>
      <c r="E25" s="916"/>
      <c r="F25" s="293">
        <f>'[1]9. sz. mell'!F29</f>
        <v>0</v>
      </c>
    </row>
    <row r="26" spans="1:6" s="397" customFormat="1" ht="21.75" thickBot="1">
      <c r="A26" s="20" t="s">
        <v>271</v>
      </c>
      <c r="B26" s="21" t="s">
        <v>524</v>
      </c>
      <c r="C26" s="290">
        <f>+C27+C28+C29+C30+C31</f>
        <v>99485</v>
      </c>
      <c r="D26" s="290">
        <f>+D27+D28+D29+D30+D31+D33</f>
        <v>207640</v>
      </c>
      <c r="E26" s="290">
        <f>+E27+E28+E29+E30+E31+E33</f>
        <v>264215</v>
      </c>
      <c r="F26" s="290">
        <f>F30+F31+F33</f>
        <v>260086</v>
      </c>
    </row>
    <row r="27" spans="1:6" s="397" customFormat="1" ht="12" customHeight="1">
      <c r="A27" s="15" t="s">
        <v>342</v>
      </c>
      <c r="B27" s="398" t="s">
        <v>248</v>
      </c>
      <c r="C27" s="293"/>
      <c r="D27" s="293"/>
      <c r="E27" s="293"/>
      <c r="F27" s="293">
        <f>'[1]9. sz. mell'!F31</f>
        <v>0</v>
      </c>
    </row>
    <row r="28" spans="1:6" s="397" customFormat="1" ht="12" customHeight="1">
      <c r="A28" s="14" t="s">
        <v>343</v>
      </c>
      <c r="B28" s="399" t="s">
        <v>526</v>
      </c>
      <c r="C28" s="926"/>
      <c r="D28" s="927"/>
      <c r="E28" s="927"/>
      <c r="F28" s="293">
        <f>'[1]9. sz. mell'!F32</f>
        <v>0</v>
      </c>
    </row>
    <row r="29" spans="1:6" s="397" customFormat="1" ht="12" customHeight="1">
      <c r="A29" s="14" t="s">
        <v>344</v>
      </c>
      <c r="B29" s="399" t="s">
        <v>745</v>
      </c>
      <c r="C29" s="292"/>
      <c r="D29" s="292"/>
      <c r="E29" s="292"/>
      <c r="F29" s="293">
        <f>'[1]9. sz. mell'!F33</f>
        <v>0</v>
      </c>
    </row>
    <row r="30" spans="1:6" s="397" customFormat="1" ht="12" customHeight="1">
      <c r="A30" s="14" t="s">
        <v>345</v>
      </c>
      <c r="B30" s="399" t="s">
        <v>43</v>
      </c>
      <c r="C30" s="292">
        <v>7446</v>
      </c>
      <c r="D30" s="292">
        <v>7446</v>
      </c>
      <c r="E30" s="292">
        <v>11594</v>
      </c>
      <c r="F30" s="293">
        <f>'[1]9. sz. mell'!F34</f>
        <v>7465</v>
      </c>
    </row>
    <row r="31" spans="1:6" s="397" customFormat="1" ht="12" customHeight="1">
      <c r="A31" s="14" t="s">
        <v>421</v>
      </c>
      <c r="B31" s="399" t="s">
        <v>42</v>
      </c>
      <c r="C31" s="292">
        <v>92039</v>
      </c>
      <c r="D31" s="292">
        <v>92039</v>
      </c>
      <c r="E31" s="292">
        <v>92039</v>
      </c>
      <c r="F31" s="293">
        <f>'[1]9. sz. mell'!F35</f>
        <v>92039</v>
      </c>
    </row>
    <row r="32" spans="1:6" s="397" customFormat="1" ht="12" customHeight="1">
      <c r="A32" s="14" t="s">
        <v>102</v>
      </c>
      <c r="B32" s="399" t="s">
        <v>528</v>
      </c>
      <c r="C32" s="292">
        <v>92039</v>
      </c>
      <c r="D32" s="917">
        <v>92039</v>
      </c>
      <c r="E32" s="917">
        <v>92039</v>
      </c>
      <c r="F32" s="293">
        <f>'[1]9. sz. mell'!F36</f>
        <v>92039</v>
      </c>
    </row>
    <row r="33" spans="1:6" s="397" customFormat="1" ht="12" customHeight="1">
      <c r="A33" s="928" t="s">
        <v>422</v>
      </c>
      <c r="B33" s="398" t="s">
        <v>103</v>
      </c>
      <c r="C33" s="293"/>
      <c r="D33" s="929">
        <v>108155</v>
      </c>
      <c r="E33" s="929">
        <v>160582</v>
      </c>
      <c r="F33" s="293">
        <f>'[1]9. sz. mell'!F37</f>
        <v>160582</v>
      </c>
    </row>
    <row r="34" spans="1:6" s="397" customFormat="1" ht="12" customHeight="1" thickBot="1">
      <c r="A34" s="13" t="s">
        <v>104</v>
      </c>
      <c r="B34" s="644" t="s">
        <v>105</v>
      </c>
      <c r="C34" s="916"/>
      <c r="D34" s="916">
        <v>108155</v>
      </c>
      <c r="E34" s="916">
        <v>160582</v>
      </c>
      <c r="F34" s="293">
        <f>'[1]9. sz. mell'!F38</f>
        <v>160582</v>
      </c>
    </row>
    <row r="35" spans="1:6" s="397" customFormat="1" ht="12" customHeight="1" thickBot="1">
      <c r="A35" s="20" t="s">
        <v>423</v>
      </c>
      <c r="B35" s="21" t="s">
        <v>529</v>
      </c>
      <c r="C35" s="296">
        <f>+C36+C39+C40+C42+C41</f>
        <v>114350</v>
      </c>
      <c r="D35" s="296">
        <f>+D36+D39+D40+D42+D41</f>
        <v>114350</v>
      </c>
      <c r="E35" s="296">
        <f>+E36+E39+E40+E42+E41</f>
        <v>114350</v>
      </c>
      <c r="F35" s="296">
        <f>F36+F39+F40+F41+F42</f>
        <v>148683</v>
      </c>
    </row>
    <row r="36" spans="1:6" s="397" customFormat="1" ht="12" customHeight="1">
      <c r="A36" s="15" t="s">
        <v>530</v>
      </c>
      <c r="B36" s="398" t="s">
        <v>536</v>
      </c>
      <c r="C36" s="393">
        <f>+C37+C38</f>
        <v>95800</v>
      </c>
      <c r="D36" s="393">
        <f>+D37+D38</f>
        <v>95800</v>
      </c>
      <c r="E36" s="393">
        <f>+E37+E38</f>
        <v>95800</v>
      </c>
      <c r="F36" s="393">
        <f>'[1]9. sz. mell'!F40</f>
        <v>123050</v>
      </c>
    </row>
    <row r="37" spans="1:6" s="397" customFormat="1" ht="12" customHeight="1">
      <c r="A37" s="14" t="s">
        <v>531</v>
      </c>
      <c r="B37" s="752" t="s">
        <v>44</v>
      </c>
      <c r="C37" s="292">
        <v>5800</v>
      </c>
      <c r="D37" s="292">
        <v>5800</v>
      </c>
      <c r="E37" s="292">
        <v>5800</v>
      </c>
      <c r="F37" s="393">
        <f>'[1]9. sz. mell'!F41</f>
        <v>6351</v>
      </c>
    </row>
    <row r="38" spans="1:6" s="397" customFormat="1" ht="12" customHeight="1">
      <c r="A38" s="14" t="s">
        <v>532</v>
      </c>
      <c r="B38" s="752" t="s">
        <v>45</v>
      </c>
      <c r="C38" s="292">
        <v>90000</v>
      </c>
      <c r="D38" s="292">
        <v>90000</v>
      </c>
      <c r="E38" s="292">
        <v>90000</v>
      </c>
      <c r="F38" s="393">
        <f>'[1]9. sz. mell'!F42</f>
        <v>116699</v>
      </c>
    </row>
    <row r="39" spans="1:6" s="397" customFormat="1" ht="12" customHeight="1">
      <c r="A39" s="14" t="s">
        <v>533</v>
      </c>
      <c r="B39" s="399" t="s">
        <v>539</v>
      </c>
      <c r="C39" s="292">
        <v>16000</v>
      </c>
      <c r="D39" s="292">
        <v>16000</v>
      </c>
      <c r="E39" s="292">
        <v>16000</v>
      </c>
      <c r="F39" s="393">
        <f>'[1]9. sz. mell'!F43</f>
        <v>21985</v>
      </c>
    </row>
    <row r="40" spans="1:6" s="397" customFormat="1" ht="12" customHeight="1">
      <c r="A40" s="14" t="s">
        <v>534</v>
      </c>
      <c r="B40" s="399" t="s">
        <v>863</v>
      </c>
      <c r="C40" s="292">
        <v>250</v>
      </c>
      <c r="D40" s="292">
        <v>250</v>
      </c>
      <c r="E40" s="292">
        <v>250</v>
      </c>
      <c r="F40" s="393">
        <f>'[1]9. sz. mell'!F44</f>
        <v>330</v>
      </c>
    </row>
    <row r="41" spans="1:6" s="397" customFormat="1" ht="12" customHeight="1">
      <c r="A41" s="16" t="s">
        <v>535</v>
      </c>
      <c r="B41" s="400" t="s">
        <v>1</v>
      </c>
      <c r="C41" s="294">
        <v>1300</v>
      </c>
      <c r="D41" s="294">
        <v>1300</v>
      </c>
      <c r="E41" s="294">
        <v>1300</v>
      </c>
      <c r="F41" s="393">
        <f>'[1]9. sz. mell'!F45</f>
        <v>1185</v>
      </c>
    </row>
    <row r="42" spans="1:6" s="397" customFormat="1" ht="12" customHeight="1" thickBot="1">
      <c r="A42" s="16" t="s">
        <v>864</v>
      </c>
      <c r="B42" s="400" t="s">
        <v>0</v>
      </c>
      <c r="C42" s="294">
        <v>1000</v>
      </c>
      <c r="D42" s="294">
        <v>1000</v>
      </c>
      <c r="E42" s="294">
        <v>1000</v>
      </c>
      <c r="F42" s="393">
        <f>'[1]9. sz. mell'!F46</f>
        <v>2133</v>
      </c>
    </row>
    <row r="43" spans="1:6" s="397" customFormat="1" ht="12" customHeight="1" thickBot="1">
      <c r="A43" s="20" t="s">
        <v>273</v>
      </c>
      <c r="B43" s="21" t="s">
        <v>542</v>
      </c>
      <c r="C43" s="290">
        <f>SUM(C44:C53)</f>
        <v>107004</v>
      </c>
      <c r="D43" s="290">
        <f>SUM(D44:D53)</f>
        <v>117145</v>
      </c>
      <c r="E43" s="290">
        <f>SUM(E44:E53)</f>
        <v>117175</v>
      </c>
      <c r="F43" s="290">
        <f>F45+F46+F48+F49+F50+F51+F52+F53</f>
        <v>133967</v>
      </c>
    </row>
    <row r="44" spans="1:6" s="397" customFormat="1" ht="12" customHeight="1">
      <c r="A44" s="15" t="s">
        <v>346</v>
      </c>
      <c r="B44" s="398" t="s">
        <v>545</v>
      </c>
      <c r="C44" s="293"/>
      <c r="D44" s="293"/>
      <c r="E44" s="293"/>
      <c r="F44" s="293">
        <f>'[1]9. sz. mell'!F48+'[1]13. sz. mell'!F10+'[1]16. sz. mell'!F10+'[1]18.sz.mell.'!F10</f>
        <v>0</v>
      </c>
    </row>
    <row r="45" spans="1:6" s="397" customFormat="1" ht="12" customHeight="1">
      <c r="A45" s="14" t="s">
        <v>347</v>
      </c>
      <c r="B45" s="399" t="s">
        <v>546</v>
      </c>
      <c r="C45" s="292">
        <v>5210</v>
      </c>
      <c r="D45" s="292">
        <v>12070</v>
      </c>
      <c r="E45" s="292">
        <v>18300</v>
      </c>
      <c r="F45" s="293">
        <f>'[1]9. sz. mell'!F49+'[1]13. sz. mell'!F11+'[1]16. sz. mell'!F11+'[1]18.sz.mell.'!F11</f>
        <v>24954</v>
      </c>
    </row>
    <row r="46" spans="1:6" s="397" customFormat="1" ht="12" customHeight="1">
      <c r="A46" s="14" t="s">
        <v>348</v>
      </c>
      <c r="B46" s="399" t="s">
        <v>547</v>
      </c>
      <c r="C46" s="292">
        <v>315</v>
      </c>
      <c r="D46" s="292">
        <v>320</v>
      </c>
      <c r="E46" s="292">
        <v>320</v>
      </c>
      <c r="F46" s="293">
        <f>'[1]9. sz. mell'!F50+'[1]13. sz. mell'!F12+'[1]16. sz. mell'!F12+'[1]18.sz.mell.'!F12</f>
        <v>20</v>
      </c>
    </row>
    <row r="47" spans="1:6" s="397" customFormat="1" ht="12" customHeight="1">
      <c r="A47" s="14" t="s">
        <v>425</v>
      </c>
      <c r="B47" s="399" t="s">
        <v>548</v>
      </c>
      <c r="C47" s="292">
        <v>6200</v>
      </c>
      <c r="D47" s="292">
        <v>6200</v>
      </c>
      <c r="E47" s="292"/>
      <c r="F47" s="293">
        <f>'[1]9. sz. mell'!F51+'[1]13. sz. mell'!F13+'[1]16. sz. mell'!F13+'[1]18.sz.mell.'!F13</f>
        <v>0</v>
      </c>
    </row>
    <row r="48" spans="1:6" s="397" customFormat="1" ht="12" customHeight="1">
      <c r="A48" s="14" t="s">
        <v>426</v>
      </c>
      <c r="B48" s="399" t="s">
        <v>549</v>
      </c>
      <c r="C48" s="292">
        <v>86736</v>
      </c>
      <c r="D48" s="292">
        <v>88666</v>
      </c>
      <c r="E48" s="292">
        <v>88666</v>
      </c>
      <c r="F48" s="293">
        <f>'[1]9. sz. mell'!F52+'[1]13. sz. mell'!F14+'[1]16. sz. mell'!F14+'[1]18.sz.mell.'!F14</f>
        <v>91462</v>
      </c>
    </row>
    <row r="49" spans="1:6" s="397" customFormat="1" ht="12" customHeight="1">
      <c r="A49" s="14" t="s">
        <v>427</v>
      </c>
      <c r="B49" s="399" t="s">
        <v>550</v>
      </c>
      <c r="C49" s="292">
        <v>4038</v>
      </c>
      <c r="D49" s="292">
        <v>4038</v>
      </c>
      <c r="E49" s="292">
        <v>4038</v>
      </c>
      <c r="F49" s="293">
        <f>'[1]9. sz. mell'!F53+'[1]13. sz. mell'!F15+'[1]16. sz. mell'!F15+'[1]18.sz.mell.'!F15</f>
        <v>8685</v>
      </c>
    </row>
    <row r="50" spans="1:6" s="397" customFormat="1" ht="12" customHeight="1">
      <c r="A50" s="14" t="s">
        <v>428</v>
      </c>
      <c r="B50" s="399" t="s">
        <v>551</v>
      </c>
      <c r="C50" s="292"/>
      <c r="D50" s="292">
        <v>1351</v>
      </c>
      <c r="E50" s="292">
        <v>1351</v>
      </c>
      <c r="F50" s="293">
        <f>'[1]9. sz. mell'!F54+'[1]13. sz. mell'!F16+'[1]16. sz. mell'!F16+'[1]18.sz.mell.'!F16</f>
        <v>6265</v>
      </c>
    </row>
    <row r="51" spans="1:6" s="397" customFormat="1" ht="12" customHeight="1">
      <c r="A51" s="14" t="s">
        <v>429</v>
      </c>
      <c r="B51" s="399" t="s">
        <v>552</v>
      </c>
      <c r="C51" s="292">
        <v>1505</v>
      </c>
      <c r="D51" s="292">
        <v>1500</v>
      </c>
      <c r="E51" s="292">
        <v>1500</v>
      </c>
      <c r="F51" s="293">
        <f>'[1]9. sz. mell'!F55+'[1]13. sz. mell'!F17+'[1]16. sz. mell'!F17+'[1]18.sz.mell.'!F17</f>
        <v>2011</v>
      </c>
    </row>
    <row r="52" spans="1:6" s="397" customFormat="1" ht="12" customHeight="1">
      <c r="A52" s="14" t="s">
        <v>543</v>
      </c>
      <c r="B52" s="399" t="s">
        <v>553</v>
      </c>
      <c r="C52" s="295"/>
      <c r="D52" s="295"/>
      <c r="E52" s="295"/>
      <c r="F52" s="293">
        <f>'[1]9. sz. mell'!F56+'[1]13. sz. mell'!F18+'[1]16. sz. mell'!F18+'[1]18.sz.mell.'!F18</f>
        <v>9</v>
      </c>
    </row>
    <row r="53" spans="1:6" s="397" customFormat="1" ht="12" customHeight="1" thickBot="1">
      <c r="A53" s="16" t="s">
        <v>544</v>
      </c>
      <c r="B53" s="400" t="s">
        <v>554</v>
      </c>
      <c r="C53" s="387">
        <v>3000</v>
      </c>
      <c r="D53" s="387">
        <v>3000</v>
      </c>
      <c r="E53" s="387">
        <v>3000</v>
      </c>
      <c r="F53" s="293">
        <f>'[1]9. sz. mell'!F57+'[1]13. sz. mell'!F19+'[1]16. sz. mell'!F19+'[1]18.sz.mell.'!F19</f>
        <v>561</v>
      </c>
    </row>
    <row r="54" spans="1:6" s="397" customFormat="1" ht="12" customHeight="1" thickBot="1">
      <c r="A54" s="20" t="s">
        <v>274</v>
      </c>
      <c r="B54" s="21" t="s">
        <v>555</v>
      </c>
      <c r="C54" s="290">
        <f>SUM(C55:C59)</f>
        <v>0</v>
      </c>
      <c r="D54" s="290">
        <f>SUM(D55:D59)</f>
        <v>3643</v>
      </c>
      <c r="E54" s="290">
        <f>SUM(E55:E59)</f>
        <v>3643</v>
      </c>
      <c r="F54" s="290">
        <f>'[1]9. sz. mell'!F58</f>
        <v>12066</v>
      </c>
    </row>
    <row r="55" spans="1:6" s="397" customFormat="1" ht="12" customHeight="1">
      <c r="A55" s="15" t="s">
        <v>349</v>
      </c>
      <c r="B55" s="398" t="s">
        <v>559</v>
      </c>
      <c r="C55" s="442"/>
      <c r="D55" s="442"/>
      <c r="E55" s="442"/>
      <c r="F55" s="442"/>
    </row>
    <row r="56" spans="1:6" s="397" customFormat="1" ht="12" customHeight="1">
      <c r="A56" s="14" t="s">
        <v>350</v>
      </c>
      <c r="B56" s="399" t="s">
        <v>560</v>
      </c>
      <c r="C56" s="295"/>
      <c r="D56" s="295">
        <v>3643</v>
      </c>
      <c r="E56" s="295">
        <v>3643</v>
      </c>
      <c r="F56" s="295">
        <f>'[1]9. sz. mell'!F60</f>
        <v>12066</v>
      </c>
    </row>
    <row r="57" spans="1:6" s="397" customFormat="1" ht="12" customHeight="1">
      <c r="A57" s="14" t="s">
        <v>556</v>
      </c>
      <c r="B57" s="399" t="s">
        <v>561</v>
      </c>
      <c r="C57" s="295"/>
      <c r="D57" s="295"/>
      <c r="E57" s="295"/>
      <c r="F57" s="295"/>
    </row>
    <row r="58" spans="1:6" s="397" customFormat="1" ht="12" customHeight="1">
      <c r="A58" s="14" t="s">
        <v>557</v>
      </c>
      <c r="B58" s="399" t="s">
        <v>562</v>
      </c>
      <c r="C58" s="295"/>
      <c r="D58" s="295"/>
      <c r="E58" s="295"/>
      <c r="F58" s="295"/>
    </row>
    <row r="59" spans="1:6" s="397" customFormat="1" ht="12" customHeight="1">
      <c r="A59" s="14" t="s">
        <v>558</v>
      </c>
      <c r="B59" s="399" t="s">
        <v>563</v>
      </c>
      <c r="C59" s="295"/>
      <c r="D59" s="295"/>
      <c r="E59" s="295"/>
      <c r="F59" s="295"/>
    </row>
    <row r="60" spans="1:6" s="397" customFormat="1" ht="12" customHeight="1" thickBot="1">
      <c r="A60" s="13" t="s">
        <v>249</v>
      </c>
      <c r="B60" s="644" t="s">
        <v>761</v>
      </c>
      <c r="C60" s="645"/>
      <c r="D60" s="645"/>
      <c r="E60" s="645"/>
      <c r="F60" s="645"/>
    </row>
    <row r="61" spans="1:6" s="397" customFormat="1" ht="12" customHeight="1" thickBot="1">
      <c r="A61" s="20" t="s">
        <v>430</v>
      </c>
      <c r="B61" s="21" t="s">
        <v>564</v>
      </c>
      <c r="C61" s="290">
        <f>SUM(C62:C64)</f>
        <v>53885</v>
      </c>
      <c r="D61" s="290">
        <f>SUM(D62:D65)</f>
        <v>2559</v>
      </c>
      <c r="E61" s="290">
        <f>SUM(E62:E65)</f>
        <v>2559</v>
      </c>
      <c r="F61" s="290">
        <f>F62+F63</f>
        <v>2319</v>
      </c>
    </row>
    <row r="62" spans="1:6" s="397" customFormat="1" ht="12" customHeight="1">
      <c r="A62" s="15" t="s">
        <v>351</v>
      </c>
      <c r="B62" s="399" t="s">
        <v>190</v>
      </c>
      <c r="C62" s="293"/>
      <c r="D62" s="293">
        <v>619</v>
      </c>
      <c r="E62" s="293">
        <v>619</v>
      </c>
      <c r="F62" s="293">
        <f>'[1]9. sz. mell'!F65+'[1]13. sz. mell'!F34+'[1]16. sz. mell'!F34</f>
        <v>861</v>
      </c>
    </row>
    <row r="63" spans="1:6" s="397" customFormat="1" ht="12" customHeight="1">
      <c r="A63" s="14" t="s">
        <v>352</v>
      </c>
      <c r="B63" s="399" t="s">
        <v>28</v>
      </c>
      <c r="C63" s="292">
        <v>1458</v>
      </c>
      <c r="D63" s="292">
        <v>1458</v>
      </c>
      <c r="E63" s="292">
        <v>1458</v>
      </c>
      <c r="F63" s="293">
        <f>'[1]9. sz. mell'!F66</f>
        <v>1458</v>
      </c>
    </row>
    <row r="64" spans="1:6" s="397" customFormat="1" ht="12" customHeight="1">
      <c r="A64" s="14" t="s">
        <v>568</v>
      </c>
      <c r="B64" s="399" t="s">
        <v>30</v>
      </c>
      <c r="C64" s="292">
        <v>52427</v>
      </c>
      <c r="D64" s="292"/>
      <c r="E64" s="292"/>
      <c r="F64" s="293">
        <f>'[1]9. sz. mell'!F67</f>
        <v>0</v>
      </c>
    </row>
    <row r="65" spans="1:6" s="397" customFormat="1" ht="12" customHeight="1" thickBot="1">
      <c r="A65" s="16" t="s">
        <v>569</v>
      </c>
      <c r="B65" s="399" t="s">
        <v>191</v>
      </c>
      <c r="C65" s="294"/>
      <c r="D65" s="294">
        <v>482</v>
      </c>
      <c r="E65" s="294">
        <v>482</v>
      </c>
      <c r="F65" s="293">
        <f>'[1]9. sz. mell'!F68</f>
        <v>0</v>
      </c>
    </row>
    <row r="66" spans="1:6" s="397" customFormat="1" ht="12" customHeight="1" thickBot="1">
      <c r="A66" s="20" t="s">
        <v>276</v>
      </c>
      <c r="B66" s="285" t="s">
        <v>570</v>
      </c>
      <c r="C66" s="290">
        <f>SUM(C67:C69)</f>
        <v>109155</v>
      </c>
      <c r="D66" s="290">
        <f>SUM(D67:D69)</f>
        <v>925</v>
      </c>
      <c r="E66" s="290">
        <f>SUM(E67:E69)</f>
        <v>925</v>
      </c>
      <c r="F66" s="290">
        <f>F69</f>
        <v>925</v>
      </c>
    </row>
    <row r="67" spans="1:6" s="397" customFormat="1" ht="12" customHeight="1">
      <c r="A67" s="15" t="s">
        <v>431</v>
      </c>
      <c r="B67" s="398" t="s">
        <v>572</v>
      </c>
      <c r="C67" s="295"/>
      <c r="D67" s="295"/>
      <c r="E67" s="295"/>
      <c r="F67" s="295">
        <f>'[1]9. sz. mell'!F70</f>
        <v>0</v>
      </c>
    </row>
    <row r="68" spans="1:6" s="397" customFormat="1" ht="12" customHeight="1">
      <c r="A68" s="14" t="s">
        <v>432</v>
      </c>
      <c r="B68" s="399" t="s">
        <v>748</v>
      </c>
      <c r="C68" s="295"/>
      <c r="D68" s="295"/>
      <c r="E68" s="295"/>
      <c r="F68" s="295">
        <f>'[1]9. sz. mell'!F71</f>
        <v>0</v>
      </c>
    </row>
    <row r="69" spans="1:6" s="397" customFormat="1" ht="12" customHeight="1">
      <c r="A69" s="14" t="s">
        <v>486</v>
      </c>
      <c r="B69" s="399" t="s">
        <v>49</v>
      </c>
      <c r="C69" s="295">
        <v>109155</v>
      </c>
      <c r="D69" s="295">
        <v>925</v>
      </c>
      <c r="E69" s="295">
        <v>925</v>
      </c>
      <c r="F69" s="295">
        <f>'[1]18.sz.mell.'!F35</f>
        <v>925</v>
      </c>
    </row>
    <row r="70" spans="1:6" s="397" customFormat="1" ht="12" customHeight="1" thickBot="1">
      <c r="A70" s="16" t="s">
        <v>571</v>
      </c>
      <c r="B70" s="400" t="s">
        <v>574</v>
      </c>
      <c r="C70" s="295"/>
      <c r="D70" s="295"/>
      <c r="E70" s="295"/>
      <c r="F70" s="295">
        <f>'[1]9. sz. mell'!F73</f>
        <v>0</v>
      </c>
    </row>
    <row r="71" spans="1:6" s="397" customFormat="1" ht="12" customHeight="1" thickBot="1">
      <c r="A71" s="20" t="s">
        <v>277</v>
      </c>
      <c r="B71" s="21" t="s">
        <v>575</v>
      </c>
      <c r="C71" s="296">
        <f>+C5+C16+C26+C35+C43+C54+C61+C66</f>
        <v>843445</v>
      </c>
      <c r="D71" s="296">
        <f>+D5+D16+D26+D35+D43+D54+D61+D66</f>
        <v>884427</v>
      </c>
      <c r="E71" s="296">
        <f>E5+E16+E26+E35+E43+E54+E61+E66</f>
        <v>888774</v>
      </c>
      <c r="F71" s="296">
        <f>F66+F61+F54+F43+F35+F26+F16+F5</f>
        <v>958596</v>
      </c>
    </row>
    <row r="72" spans="1:6" s="397" customFormat="1" ht="12" customHeight="1" thickBot="1">
      <c r="A72" s="401" t="s">
        <v>576</v>
      </c>
      <c r="B72" s="285" t="s">
        <v>577</v>
      </c>
      <c r="C72" s="290">
        <f>SUM(C73:C75)</f>
        <v>0</v>
      </c>
      <c r="D72" s="290">
        <f>SUM(D73:D75)</f>
        <v>0</v>
      </c>
      <c r="E72" s="290">
        <f>SUM(E73:E75)</f>
        <v>0</v>
      </c>
      <c r="F72" s="290">
        <f>SUM(F73:F75)</f>
        <v>0</v>
      </c>
    </row>
    <row r="73" spans="1:6" s="397" customFormat="1" ht="12" customHeight="1">
      <c r="A73" s="15" t="s">
        <v>610</v>
      </c>
      <c r="B73" s="398" t="s">
        <v>578</v>
      </c>
      <c r="C73" s="295"/>
      <c r="D73" s="295"/>
      <c r="E73" s="295"/>
      <c r="F73" s="295"/>
    </row>
    <row r="74" spans="1:6" s="397" customFormat="1" ht="12" customHeight="1">
      <c r="A74" s="14" t="s">
        <v>619</v>
      </c>
      <c r="B74" s="399" t="s">
        <v>579</v>
      </c>
      <c r="C74" s="295"/>
      <c r="D74" s="295"/>
      <c r="E74" s="295"/>
      <c r="F74" s="295"/>
    </row>
    <row r="75" spans="1:6" s="397" customFormat="1" ht="12" customHeight="1" thickBot="1">
      <c r="A75" s="16" t="s">
        <v>620</v>
      </c>
      <c r="B75" s="402" t="s">
        <v>580</v>
      </c>
      <c r="C75" s="295"/>
      <c r="D75" s="295"/>
      <c r="E75" s="295"/>
      <c r="F75" s="295"/>
    </row>
    <row r="76" spans="1:6" s="397" customFormat="1" ht="12" customHeight="1" thickBot="1">
      <c r="A76" s="401" t="s">
        <v>581</v>
      </c>
      <c r="B76" s="285" t="s">
        <v>582</v>
      </c>
      <c r="C76" s="290">
        <f>SUM(C77:C80)</f>
        <v>0</v>
      </c>
      <c r="D76" s="290">
        <f>SUM(D77:D80)</f>
        <v>0</v>
      </c>
      <c r="E76" s="290">
        <f>SUM(E77:E80)</f>
        <v>0</v>
      </c>
      <c r="F76" s="290">
        <f>SUM(F77:F80)</f>
        <v>0</v>
      </c>
    </row>
    <row r="77" spans="1:6" s="397" customFormat="1" ht="12" customHeight="1">
      <c r="A77" s="15" t="s">
        <v>402</v>
      </c>
      <c r="B77" s="398" t="s">
        <v>583</v>
      </c>
      <c r="C77" s="295"/>
      <c r="D77" s="295"/>
      <c r="E77" s="295"/>
      <c r="F77" s="295"/>
    </row>
    <row r="78" spans="1:6" s="397" customFormat="1" ht="12" customHeight="1">
      <c r="A78" s="14" t="s">
        <v>403</v>
      </c>
      <c r="B78" s="399" t="s">
        <v>584</v>
      </c>
      <c r="C78" s="295"/>
      <c r="D78" s="295"/>
      <c r="E78" s="295"/>
      <c r="F78" s="295"/>
    </row>
    <row r="79" spans="1:6" s="397" customFormat="1" ht="12" customHeight="1">
      <c r="A79" s="14" t="s">
        <v>611</v>
      </c>
      <c r="B79" s="399" t="s">
        <v>585</v>
      </c>
      <c r="C79" s="295"/>
      <c r="D79" s="295"/>
      <c r="E79" s="295"/>
      <c r="F79" s="295"/>
    </row>
    <row r="80" spans="1:6" s="397" customFormat="1" ht="12" customHeight="1" thickBot="1">
      <c r="A80" s="16" t="s">
        <v>612</v>
      </c>
      <c r="B80" s="400" t="s">
        <v>586</v>
      </c>
      <c r="C80" s="295"/>
      <c r="D80" s="295"/>
      <c r="E80" s="295"/>
      <c r="F80" s="295"/>
    </row>
    <row r="81" spans="1:6" s="397" customFormat="1" ht="12" customHeight="1" thickBot="1">
      <c r="A81" s="401" t="s">
        <v>587</v>
      </c>
      <c r="B81" s="285" t="s">
        <v>588</v>
      </c>
      <c r="C81" s="290">
        <v>223615</v>
      </c>
      <c r="D81" s="290">
        <v>240792</v>
      </c>
      <c r="E81" s="290">
        <v>240792</v>
      </c>
      <c r="F81" s="290">
        <f>F82</f>
        <v>240791</v>
      </c>
    </row>
    <row r="82" spans="1:6" s="397" customFormat="1" ht="12" customHeight="1">
      <c r="A82" s="15" t="s">
        <v>613</v>
      </c>
      <c r="B82" s="398" t="s">
        <v>589</v>
      </c>
      <c r="C82" s="295">
        <v>223615</v>
      </c>
      <c r="D82" s="295">
        <v>240792</v>
      </c>
      <c r="E82" s="295">
        <v>240792</v>
      </c>
      <c r="F82" s="295">
        <f>'[1]9. sz. mell'!F85+'[1]13. sz. mell'!F38+'[1]16. sz. mell'!F38+'[1]18.sz.mell.'!F38</f>
        <v>240791</v>
      </c>
    </row>
    <row r="83" spans="1:6" s="397" customFormat="1" ht="12" customHeight="1" thickBot="1">
      <c r="A83" s="16" t="s">
        <v>614</v>
      </c>
      <c r="B83" s="400" t="s">
        <v>590</v>
      </c>
      <c r="C83" s="295"/>
      <c r="D83" s="295"/>
      <c r="E83" s="295"/>
      <c r="F83" s="295"/>
    </row>
    <row r="84" spans="1:6" s="397" customFormat="1" ht="12" customHeight="1" thickBot="1">
      <c r="A84" s="401" t="s">
        <v>591</v>
      </c>
      <c r="B84" s="285" t="s">
        <v>592</v>
      </c>
      <c r="C84" s="290">
        <f>SUM(C85:C87)</f>
        <v>0</v>
      </c>
      <c r="D84" s="290">
        <f>SUM(D85:D87)</f>
        <v>0</v>
      </c>
      <c r="E84" s="290">
        <f>SUM(E85:E87)</f>
        <v>0</v>
      </c>
      <c r="F84" s="290">
        <f>SUM(F85:F87)</f>
        <v>14012</v>
      </c>
    </row>
    <row r="85" spans="1:6" s="397" customFormat="1" ht="12" customHeight="1">
      <c r="A85" s="15" t="s">
        <v>615</v>
      </c>
      <c r="B85" s="398" t="s">
        <v>593</v>
      </c>
      <c r="C85" s="295"/>
      <c r="D85" s="295"/>
      <c r="E85" s="295"/>
      <c r="F85" s="295">
        <f>'[1]9. sz. mell'!F88</f>
        <v>14012</v>
      </c>
    </row>
    <row r="86" spans="1:6" s="397" customFormat="1" ht="12" customHeight="1">
      <c r="A86" s="14" t="s">
        <v>616</v>
      </c>
      <c r="B86" s="399" t="s">
        <v>594</v>
      </c>
      <c r="C86" s="295"/>
      <c r="D86" s="295"/>
      <c r="E86" s="295"/>
      <c r="F86" s="295"/>
    </row>
    <row r="87" spans="1:6" s="397" customFormat="1" ht="12" customHeight="1" thickBot="1">
      <c r="A87" s="16" t="s">
        <v>617</v>
      </c>
      <c r="B87" s="400" t="s">
        <v>595</v>
      </c>
      <c r="C87" s="295"/>
      <c r="D87" s="295"/>
      <c r="E87" s="295"/>
      <c r="F87" s="295"/>
    </row>
    <row r="88" spans="1:6" s="397" customFormat="1" ht="13.5" customHeight="1" thickBot="1">
      <c r="A88" s="401" t="s">
        <v>596</v>
      </c>
      <c r="B88" s="285" t="s">
        <v>618</v>
      </c>
      <c r="C88" s="290">
        <f>SUM(C89:C92)</f>
        <v>0</v>
      </c>
      <c r="D88" s="290">
        <f>SUM(D89:D92)</f>
        <v>0</v>
      </c>
      <c r="E88" s="290">
        <f>SUM(E89:E92)</f>
        <v>0</v>
      </c>
      <c r="F88" s="290">
        <f>SUM(F89:F92)</f>
        <v>0</v>
      </c>
    </row>
    <row r="89" spans="1:6" s="397" customFormat="1" ht="15.75" customHeight="1">
      <c r="A89" s="403" t="s">
        <v>597</v>
      </c>
      <c r="B89" s="398" t="s">
        <v>598</v>
      </c>
      <c r="C89" s="295"/>
      <c r="D89" s="295"/>
      <c r="E89" s="295"/>
      <c r="F89" s="295"/>
    </row>
    <row r="90" spans="1:6" s="397" customFormat="1" ht="24.75" customHeight="1">
      <c r="A90" s="404" t="s">
        <v>599</v>
      </c>
      <c r="B90" s="399" t="s">
        <v>600</v>
      </c>
      <c r="C90" s="295"/>
      <c r="D90" s="295"/>
      <c r="E90" s="295"/>
      <c r="F90" s="295"/>
    </row>
    <row r="91" spans="1:6" s="397" customFormat="1" ht="19.5" customHeight="1">
      <c r="A91" s="404" t="s">
        <v>601</v>
      </c>
      <c r="B91" s="399" t="s">
        <v>602</v>
      </c>
      <c r="C91" s="295"/>
      <c r="D91" s="295"/>
      <c r="E91" s="295"/>
      <c r="F91" s="295"/>
    </row>
    <row r="92" spans="1:6" ht="16.5" customHeight="1" thickBot="1">
      <c r="A92" s="405" t="s">
        <v>603</v>
      </c>
      <c r="B92" s="400" t="s">
        <v>604</v>
      </c>
      <c r="C92" s="295"/>
      <c r="D92" s="295"/>
      <c r="E92" s="295"/>
      <c r="F92" s="295"/>
    </row>
    <row r="93" spans="1:6" s="409" customFormat="1" ht="16.5" customHeight="1" thickBot="1">
      <c r="A93" s="401" t="s">
        <v>605</v>
      </c>
      <c r="B93" s="285" t="s">
        <v>606</v>
      </c>
      <c r="C93" s="443"/>
      <c r="D93" s="443"/>
      <c r="E93" s="443"/>
      <c r="F93" s="443"/>
    </row>
    <row r="94" spans="1:6" ht="37.5" customHeight="1" thickBot="1">
      <c r="A94" s="401" t="s">
        <v>607</v>
      </c>
      <c r="B94" s="406" t="s">
        <v>608</v>
      </c>
      <c r="C94" s="296">
        <f>+C72+C76+C81+C84+C88+C93</f>
        <v>223615</v>
      </c>
      <c r="D94" s="296">
        <f>+D72+D76+D81+D84+D88+D93</f>
        <v>240792</v>
      </c>
      <c r="E94" s="296">
        <f>+E72+E76+E81+E84+E88+E93</f>
        <v>240792</v>
      </c>
      <c r="F94" s="296">
        <f>F72+F76+F81+F84+F88+F93</f>
        <v>254803</v>
      </c>
    </row>
    <row r="95" spans="1:6" s="396" customFormat="1" ht="29.25" customHeight="1" thickBot="1">
      <c r="A95" s="407" t="s">
        <v>621</v>
      </c>
      <c r="B95" s="408" t="s">
        <v>609</v>
      </c>
      <c r="C95" s="296">
        <f>+C71+C94</f>
        <v>1067060</v>
      </c>
      <c r="D95" s="296">
        <f>+D71+D94</f>
        <v>1125219</v>
      </c>
      <c r="E95" s="296">
        <f>+E71+E94</f>
        <v>1129566</v>
      </c>
      <c r="F95" s="296">
        <f>+F71+F94</f>
        <v>1213399</v>
      </c>
    </row>
    <row r="96" spans="1:6" ht="12" customHeight="1">
      <c r="A96" s="5"/>
      <c r="B96" s="6"/>
      <c r="C96" s="6"/>
      <c r="D96" s="297"/>
      <c r="E96" s="297"/>
      <c r="F96" s="297"/>
    </row>
    <row r="97" spans="1:5" ht="12" customHeight="1">
      <c r="A97" s="1083" t="s">
        <v>296</v>
      </c>
      <c r="B97" s="1083"/>
      <c r="C97" s="1083"/>
      <c r="D97" s="1083"/>
      <c r="E97" s="1083"/>
    </row>
    <row r="98" spans="1:6" ht="12" customHeight="1" thickBot="1">
      <c r="A98" s="1084" t="s">
        <v>406</v>
      </c>
      <c r="B98" s="1084"/>
      <c r="C98" s="834"/>
      <c r="D98" s="132" t="s">
        <v>485</v>
      </c>
      <c r="E98" s="132" t="s">
        <v>485</v>
      </c>
      <c r="F98" s="132"/>
    </row>
    <row r="99" spans="1:6" ht="12" customHeight="1" thickBot="1">
      <c r="A99" s="23" t="s">
        <v>323</v>
      </c>
      <c r="B99" s="24" t="s">
        <v>297</v>
      </c>
      <c r="C99" s="837" t="s">
        <v>838</v>
      </c>
      <c r="D99" s="837" t="s">
        <v>106</v>
      </c>
      <c r="E99" s="837" t="s">
        <v>106</v>
      </c>
      <c r="F99" s="837" t="s">
        <v>107</v>
      </c>
    </row>
    <row r="100" spans="1:6" ht="12" customHeight="1" thickBot="1">
      <c r="A100" s="32">
        <v>1</v>
      </c>
      <c r="B100" s="33">
        <v>2</v>
      </c>
      <c r="C100" s="838">
        <v>3</v>
      </c>
      <c r="D100" s="838">
        <v>4</v>
      </c>
      <c r="E100" s="838">
        <v>5</v>
      </c>
      <c r="F100" s="838">
        <v>6</v>
      </c>
    </row>
    <row r="101" spans="1:6" ht="12" customHeight="1" thickBot="1">
      <c r="A101" s="22" t="s">
        <v>269</v>
      </c>
      <c r="B101" s="31" t="s">
        <v>624</v>
      </c>
      <c r="C101" s="839">
        <f>SUM(C102:C106)</f>
        <v>604193</v>
      </c>
      <c r="D101" s="839">
        <f>SUM(D102:D106)</f>
        <v>646387</v>
      </c>
      <c r="E101" s="839">
        <f>SUM(E102:E106)</f>
        <v>641616</v>
      </c>
      <c r="F101" s="839">
        <f>SUM(F102:F106)</f>
        <v>671585</v>
      </c>
    </row>
    <row r="102" spans="1:6" ht="12" customHeight="1">
      <c r="A102" s="17" t="s">
        <v>353</v>
      </c>
      <c r="B102" s="10" t="s">
        <v>298</v>
      </c>
      <c r="C102" s="840">
        <v>168647</v>
      </c>
      <c r="D102" s="840">
        <v>189406</v>
      </c>
      <c r="E102" s="840">
        <v>193016</v>
      </c>
      <c r="F102" s="930">
        <v>207377</v>
      </c>
    </row>
    <row r="103" spans="1:6" ht="12" customHeight="1">
      <c r="A103" s="14" t="s">
        <v>354</v>
      </c>
      <c r="B103" s="8" t="s">
        <v>433</v>
      </c>
      <c r="C103" s="263">
        <v>46599</v>
      </c>
      <c r="D103" s="263">
        <v>50813</v>
      </c>
      <c r="E103" s="263">
        <v>52409</v>
      </c>
      <c r="F103" s="917">
        <f>'[1]9. sz. mell'!F104+'[1]13. sz. mell'!F47+'[1]16. sz. mell'!F47+'[1]18.sz.mell.'!F46</f>
        <v>53100</v>
      </c>
    </row>
    <row r="104" spans="1:6" ht="12" customHeight="1">
      <c r="A104" s="14" t="s">
        <v>355</v>
      </c>
      <c r="B104" s="8" t="s">
        <v>392</v>
      </c>
      <c r="C104" s="264">
        <v>217968</v>
      </c>
      <c r="D104" s="264">
        <v>223627</v>
      </c>
      <c r="E104" s="264">
        <v>238473</v>
      </c>
      <c r="F104" s="917">
        <v>248420</v>
      </c>
    </row>
    <row r="105" spans="1:6" ht="12" customHeight="1">
      <c r="A105" s="14" t="s">
        <v>356</v>
      </c>
      <c r="B105" s="8" t="s">
        <v>434</v>
      </c>
      <c r="C105" s="264">
        <v>9611</v>
      </c>
      <c r="D105" s="264">
        <v>11121</v>
      </c>
      <c r="E105" s="264">
        <v>11121</v>
      </c>
      <c r="F105" s="917">
        <f>'[1]9. sz. mell'!F106+'[1]13. sz. mell'!F49+'[1]16. sz. mell'!F49+'[1]18.sz.mell.'!F48</f>
        <v>11121</v>
      </c>
    </row>
    <row r="106" spans="1:6" ht="12" customHeight="1">
      <c r="A106" s="14" t="s">
        <v>367</v>
      </c>
      <c r="B106" s="7" t="s">
        <v>435</v>
      </c>
      <c r="C106" s="264">
        <f>SUM(C107:C116)</f>
        <v>161368</v>
      </c>
      <c r="D106" s="264">
        <f>SUM(D107:D116)</f>
        <v>171420</v>
      </c>
      <c r="E106" s="264">
        <f>SUM(E107:E116)</f>
        <v>146597</v>
      </c>
      <c r="F106" s="917">
        <f>'[1]9. sz. mell'!F107+'[1]13. sz. mell'!F50+'[1]16. sz. mell'!F50+'[1]18.sz.mell.'!F49</f>
        <v>151567</v>
      </c>
    </row>
    <row r="107" spans="1:6" ht="12" customHeight="1">
      <c r="A107" s="14" t="s">
        <v>357</v>
      </c>
      <c r="B107" s="8" t="s">
        <v>625</v>
      </c>
      <c r="C107" s="264"/>
      <c r="D107" s="264"/>
      <c r="E107" s="264"/>
      <c r="F107" s="264">
        <f>'[1]9. sz. mell'!F108+'[1]13. sz. mell'!F50</f>
        <v>886</v>
      </c>
    </row>
    <row r="108" spans="1:6" ht="12" customHeight="1">
      <c r="A108" s="14" t="s">
        <v>358</v>
      </c>
      <c r="B108" s="134" t="s">
        <v>626</v>
      </c>
      <c r="C108" s="264"/>
      <c r="D108" s="264"/>
      <c r="E108" s="264"/>
      <c r="F108" s="264">
        <f>'[1]9. sz. mell'!F109</f>
        <v>0</v>
      </c>
    </row>
    <row r="109" spans="1:6" ht="12" customHeight="1">
      <c r="A109" s="14" t="s">
        <v>368</v>
      </c>
      <c r="B109" s="135" t="s">
        <v>627</v>
      </c>
      <c r="C109" s="264"/>
      <c r="D109" s="264"/>
      <c r="E109" s="264"/>
      <c r="F109" s="264">
        <f>'[1]9. sz. mell'!F110</f>
        <v>0</v>
      </c>
    </row>
    <row r="110" spans="1:6" ht="12" customHeight="1">
      <c r="A110" s="14" t="s">
        <v>369</v>
      </c>
      <c r="B110" s="135" t="s">
        <v>628</v>
      </c>
      <c r="C110" s="264"/>
      <c r="D110" s="264"/>
      <c r="E110" s="264"/>
      <c r="F110" s="264">
        <f>'[1]9. sz. mell'!F111</f>
        <v>0</v>
      </c>
    </row>
    <row r="111" spans="1:6" ht="12" customHeight="1">
      <c r="A111" s="14" t="s">
        <v>370</v>
      </c>
      <c r="B111" s="134" t="s">
        <v>792</v>
      </c>
      <c r="C111" s="264">
        <v>120794</v>
      </c>
      <c r="D111" s="264">
        <v>128846</v>
      </c>
      <c r="E111" s="264">
        <v>131680</v>
      </c>
      <c r="F111" s="264">
        <v>136730</v>
      </c>
    </row>
    <row r="112" spans="1:6" ht="12" customHeight="1">
      <c r="A112" s="14" t="s">
        <v>371</v>
      </c>
      <c r="B112" s="134" t="s">
        <v>46</v>
      </c>
      <c r="C112" s="264">
        <v>27657</v>
      </c>
      <c r="D112" s="264">
        <v>27657</v>
      </c>
      <c r="E112" s="264"/>
      <c r="F112" s="264">
        <f>'[1]9. sz. mell'!F113</f>
        <v>0</v>
      </c>
    </row>
    <row r="113" spans="1:6" ht="12" customHeight="1">
      <c r="A113" s="14" t="s">
        <v>373</v>
      </c>
      <c r="B113" s="135" t="s">
        <v>631</v>
      </c>
      <c r="C113" s="264"/>
      <c r="D113" s="264"/>
      <c r="E113" s="264"/>
      <c r="F113" s="264">
        <f>'[1]9. sz. mell'!F114</f>
        <v>0</v>
      </c>
    </row>
    <row r="114" spans="1:6" ht="12" customHeight="1">
      <c r="A114" s="13" t="s">
        <v>436</v>
      </c>
      <c r="B114" s="136" t="s">
        <v>108</v>
      </c>
      <c r="C114" s="264"/>
      <c r="D114" s="264">
        <v>2000</v>
      </c>
      <c r="E114" s="264">
        <v>2000</v>
      </c>
      <c r="F114" s="264">
        <f>'[1]9. sz. mell'!F115</f>
        <v>934</v>
      </c>
    </row>
    <row r="115" spans="1:6" ht="12" customHeight="1">
      <c r="A115" s="14" t="s">
        <v>622</v>
      </c>
      <c r="B115" s="135" t="s">
        <v>33</v>
      </c>
      <c r="C115" s="264">
        <v>9717</v>
      </c>
      <c r="D115" s="264">
        <v>9717</v>
      </c>
      <c r="E115" s="264">
        <v>9717</v>
      </c>
      <c r="F115" s="264">
        <f>'[1]9. sz. mell'!F116</f>
        <v>9717</v>
      </c>
    </row>
    <row r="116" spans="1:6" ht="12" customHeight="1" thickBot="1">
      <c r="A116" s="18" t="s">
        <v>623</v>
      </c>
      <c r="B116" s="790" t="s">
        <v>634</v>
      </c>
      <c r="C116" s="841">
        <v>3200</v>
      </c>
      <c r="D116" s="841">
        <v>3200</v>
      </c>
      <c r="E116" s="841">
        <v>3200</v>
      </c>
      <c r="F116" s="264">
        <f>'[1]9. sz. mell'!F117</f>
        <v>3300</v>
      </c>
    </row>
    <row r="117" spans="1:6" ht="12" customHeight="1" thickBot="1">
      <c r="A117" s="20" t="s">
        <v>270</v>
      </c>
      <c r="B117" s="30" t="s">
        <v>635</v>
      </c>
      <c r="C117" s="842">
        <f>+C118+C120+C122</f>
        <v>311835</v>
      </c>
      <c r="D117" s="842">
        <f>+D118+D120+D122</f>
        <v>312145</v>
      </c>
      <c r="E117" s="842">
        <f>+E118+E120+E122</f>
        <v>375368</v>
      </c>
      <c r="F117" s="842">
        <f>+F118+F120+F122</f>
        <v>381589</v>
      </c>
    </row>
    <row r="118" spans="1:6" ht="12" customHeight="1">
      <c r="A118" s="15" t="s">
        <v>359</v>
      </c>
      <c r="B118" s="8" t="s">
        <v>47</v>
      </c>
      <c r="C118" s="843">
        <v>78997</v>
      </c>
      <c r="D118" s="843">
        <v>115656</v>
      </c>
      <c r="E118" s="843">
        <v>154504</v>
      </c>
      <c r="F118" s="843">
        <f>'[1]9. sz. mell'!F119+'[1]13. sz. mell'!F52+'[1]16. sz. mell'!F52+'[1]18.sz.mell.'!F51</f>
        <v>160725</v>
      </c>
    </row>
    <row r="119" spans="1:6" ht="12" customHeight="1">
      <c r="A119" s="15" t="s">
        <v>360</v>
      </c>
      <c r="B119" s="12" t="s">
        <v>639</v>
      </c>
      <c r="C119" s="843">
        <v>911</v>
      </c>
      <c r="D119" s="843">
        <v>78514</v>
      </c>
      <c r="E119" s="843">
        <v>87541</v>
      </c>
      <c r="F119" s="843">
        <f>'[1]9. sz. mell'!F120</f>
        <v>0</v>
      </c>
    </row>
    <row r="120" spans="1:6" ht="15.75">
      <c r="A120" s="15" t="s">
        <v>361</v>
      </c>
      <c r="B120" s="12" t="s">
        <v>437</v>
      </c>
      <c r="C120" s="263">
        <v>182000</v>
      </c>
      <c r="D120" s="263">
        <v>145651</v>
      </c>
      <c r="E120" s="263">
        <v>142369</v>
      </c>
      <c r="F120" s="843">
        <f>'[1]9. sz. mell'!F121</f>
        <v>142369</v>
      </c>
    </row>
    <row r="121" spans="1:6" ht="12" customHeight="1">
      <c r="A121" s="15" t="s">
        <v>362</v>
      </c>
      <c r="B121" s="12" t="s">
        <v>640</v>
      </c>
      <c r="C121" s="263"/>
      <c r="D121" s="263"/>
      <c r="E121" s="263">
        <v>26307</v>
      </c>
      <c r="F121" s="843">
        <f>'[1]9. sz. mell'!F122</f>
        <v>0</v>
      </c>
    </row>
    <row r="122" spans="1:6" ht="12" customHeight="1">
      <c r="A122" s="15" t="s">
        <v>363</v>
      </c>
      <c r="B122" s="287" t="s">
        <v>487</v>
      </c>
      <c r="C122" s="263">
        <f>SUM(C123:C130)</f>
        <v>50838</v>
      </c>
      <c r="D122" s="263">
        <f>SUM(D123:D130)</f>
        <v>50838</v>
      </c>
      <c r="E122" s="263">
        <f>SUM(E123:E130)</f>
        <v>78495</v>
      </c>
      <c r="F122" s="843">
        <f>'[1]9. sz. mell'!F123</f>
        <v>78495</v>
      </c>
    </row>
    <row r="123" spans="1:6" ht="12" customHeight="1">
      <c r="A123" s="15" t="s">
        <v>372</v>
      </c>
      <c r="B123" s="286" t="s">
        <v>749</v>
      </c>
      <c r="C123" s="263"/>
      <c r="D123" s="263"/>
      <c r="E123" s="263"/>
      <c r="F123" s="843">
        <f>'[1]9. sz. mell'!F124</f>
        <v>0</v>
      </c>
    </row>
    <row r="124" spans="1:6" ht="22.5">
      <c r="A124" s="15" t="s">
        <v>374</v>
      </c>
      <c r="B124" s="394" t="s">
        <v>645</v>
      </c>
      <c r="C124" s="263"/>
      <c r="D124" s="263"/>
      <c r="E124" s="263"/>
      <c r="F124" s="843">
        <f>'[1]9. sz. mell'!F125</f>
        <v>0</v>
      </c>
    </row>
    <row r="125" spans="1:6" ht="22.5">
      <c r="A125" s="15" t="s">
        <v>438</v>
      </c>
      <c r="B125" s="135" t="s">
        <v>48</v>
      </c>
      <c r="C125" s="263">
        <v>49638</v>
      </c>
      <c r="D125" s="263">
        <v>49638</v>
      </c>
      <c r="E125" s="263">
        <v>77295</v>
      </c>
      <c r="F125" s="843">
        <f>'[1]9. sz. mell'!F126</f>
        <v>0</v>
      </c>
    </row>
    <row r="126" spans="1:6" ht="12" customHeight="1">
      <c r="A126" s="15" t="s">
        <v>439</v>
      </c>
      <c r="B126" s="135" t="s">
        <v>90</v>
      </c>
      <c r="C126" s="263"/>
      <c r="D126" s="263"/>
      <c r="E126" s="263"/>
      <c r="F126" s="843">
        <f>'[1]9. sz. mell'!F127</f>
        <v>77134</v>
      </c>
    </row>
    <row r="127" spans="1:6" ht="12" customHeight="1">
      <c r="A127" s="15" t="s">
        <v>440</v>
      </c>
      <c r="B127" s="135" t="s">
        <v>643</v>
      </c>
      <c r="C127" s="263"/>
      <c r="D127" s="263"/>
      <c r="E127" s="263"/>
      <c r="F127" s="843">
        <f>'[1]9. sz. mell'!F128</f>
        <v>0</v>
      </c>
    </row>
    <row r="128" spans="1:6" ht="22.5">
      <c r="A128" s="15" t="s">
        <v>636</v>
      </c>
      <c r="B128" s="135" t="s">
        <v>631</v>
      </c>
      <c r="C128" s="263"/>
      <c r="D128" s="263"/>
      <c r="E128" s="263"/>
      <c r="F128" s="843">
        <f>'[1]9. sz. mell'!F129</f>
        <v>161</v>
      </c>
    </row>
    <row r="129" spans="1:6" ht="12" customHeight="1">
      <c r="A129" s="15" t="s">
        <v>637</v>
      </c>
      <c r="B129" s="135" t="s">
        <v>642</v>
      </c>
      <c r="C129" s="263"/>
      <c r="D129" s="263"/>
      <c r="E129" s="263"/>
      <c r="F129" s="843">
        <f>'[1]9. sz. mell'!F130</f>
        <v>0</v>
      </c>
    </row>
    <row r="130" spans="1:6" ht="23.25" thickBot="1">
      <c r="A130" s="13" t="s">
        <v>638</v>
      </c>
      <c r="B130" s="135" t="s">
        <v>793</v>
      </c>
      <c r="C130" s="264">
        <v>1200</v>
      </c>
      <c r="D130" s="264">
        <v>1200</v>
      </c>
      <c r="E130" s="264">
        <v>1200</v>
      </c>
      <c r="F130" s="843">
        <f>'[1]9. sz. mell'!F131</f>
        <v>1200</v>
      </c>
    </row>
    <row r="131" spans="1:6" ht="12" customHeight="1" thickBot="1">
      <c r="A131" s="20" t="s">
        <v>271</v>
      </c>
      <c r="B131" s="123" t="s">
        <v>646</v>
      </c>
      <c r="C131" s="842">
        <f>+C132+C133</f>
        <v>151032</v>
      </c>
      <c r="D131" s="842">
        <f>+D132+D133</f>
        <v>154766</v>
      </c>
      <c r="E131" s="842">
        <f>+E132+E133</f>
        <v>100661</v>
      </c>
      <c r="F131" s="842">
        <f>+F132+F133</f>
        <v>134292</v>
      </c>
    </row>
    <row r="132" spans="1:6" ht="12" customHeight="1">
      <c r="A132" s="15" t="s">
        <v>342</v>
      </c>
      <c r="B132" s="9" t="s">
        <v>310</v>
      </c>
      <c r="C132" s="843">
        <v>102156</v>
      </c>
      <c r="D132" s="843">
        <v>105890</v>
      </c>
      <c r="E132" s="843">
        <v>83910</v>
      </c>
      <c r="F132" s="843">
        <f>'[1]9. sz. mell'!F133</f>
        <v>113247</v>
      </c>
    </row>
    <row r="133" spans="1:6" ht="12" customHeight="1" thickBot="1">
      <c r="A133" s="16" t="s">
        <v>343</v>
      </c>
      <c r="B133" s="12" t="s">
        <v>311</v>
      </c>
      <c r="C133" s="264">
        <v>48876</v>
      </c>
      <c r="D133" s="264">
        <v>48876</v>
      </c>
      <c r="E133" s="264">
        <v>16751</v>
      </c>
      <c r="F133" s="843">
        <f>'[1]9. sz. mell'!F134</f>
        <v>21045</v>
      </c>
    </row>
    <row r="134" spans="1:6" ht="12" customHeight="1" thickBot="1">
      <c r="A134" s="20" t="s">
        <v>272</v>
      </c>
      <c r="B134" s="123" t="s">
        <v>647</v>
      </c>
      <c r="C134" s="842">
        <f>+C101+C117+C131</f>
        <v>1067060</v>
      </c>
      <c r="D134" s="842">
        <f>+D101+D117+D131</f>
        <v>1113298</v>
      </c>
      <c r="E134" s="842">
        <f>+E101+E117+E131</f>
        <v>1117645</v>
      </c>
      <c r="F134" s="842">
        <f>+F101+F117+F131</f>
        <v>1187466</v>
      </c>
    </row>
    <row r="135" spans="1:6" ht="21.75" thickBot="1">
      <c r="A135" s="20" t="s">
        <v>273</v>
      </c>
      <c r="B135" s="123" t="s">
        <v>648</v>
      </c>
      <c r="C135" s="842">
        <f>+C136+C137+C138</f>
        <v>0</v>
      </c>
      <c r="D135" s="842">
        <f>+D136+D137+D138</f>
        <v>0</v>
      </c>
      <c r="E135" s="842">
        <f>+E136+E137+E138</f>
        <v>0</v>
      </c>
      <c r="F135" s="842">
        <f>+F136+F137+F138</f>
        <v>0</v>
      </c>
    </row>
    <row r="136" spans="1:6" ht="12" customHeight="1">
      <c r="A136" s="15" t="s">
        <v>346</v>
      </c>
      <c r="B136" s="9" t="s">
        <v>649</v>
      </c>
      <c r="C136" s="263"/>
      <c r="D136" s="263"/>
      <c r="E136" s="263"/>
      <c r="F136" s="263"/>
    </row>
    <row r="137" spans="1:6" ht="22.5">
      <c r="A137" s="15" t="s">
        <v>347</v>
      </c>
      <c r="B137" s="9" t="s">
        <v>650</v>
      </c>
      <c r="C137" s="263"/>
      <c r="D137" s="263"/>
      <c r="E137" s="263"/>
      <c r="F137" s="263"/>
    </row>
    <row r="138" spans="1:6" ht="12" customHeight="1" thickBot="1">
      <c r="A138" s="13" t="s">
        <v>348</v>
      </c>
      <c r="B138" s="7" t="s">
        <v>651</v>
      </c>
      <c r="C138" s="263"/>
      <c r="D138" s="263"/>
      <c r="E138" s="263"/>
      <c r="F138" s="263"/>
    </row>
    <row r="139" spans="1:6" ht="12" customHeight="1" thickBot="1">
      <c r="A139" s="20" t="s">
        <v>274</v>
      </c>
      <c r="B139" s="123" t="s">
        <v>708</v>
      </c>
      <c r="C139" s="842">
        <f>+C140+C141+C142+C143</f>
        <v>0</v>
      </c>
      <c r="D139" s="842">
        <f>+D140+D141+D142+D143</f>
        <v>0</v>
      </c>
      <c r="E139" s="842">
        <f>+E140+E141+E142+E143</f>
        <v>0</v>
      </c>
      <c r="F139" s="842">
        <f>+F140+F141+F142+F143</f>
        <v>0</v>
      </c>
    </row>
    <row r="140" spans="1:6" ht="12" customHeight="1">
      <c r="A140" s="15" t="s">
        <v>349</v>
      </c>
      <c r="B140" s="9" t="s">
        <v>652</v>
      </c>
      <c r="C140" s="263"/>
      <c r="D140" s="263"/>
      <c r="E140" s="263"/>
      <c r="F140" s="263"/>
    </row>
    <row r="141" spans="1:6" ht="12" customHeight="1">
      <c r="A141" s="15" t="s">
        <v>350</v>
      </c>
      <c r="B141" s="9" t="s">
        <v>653</v>
      </c>
      <c r="C141" s="263"/>
      <c r="D141" s="263"/>
      <c r="E141" s="263"/>
      <c r="F141" s="263"/>
    </row>
    <row r="142" spans="1:6" ht="12" customHeight="1">
      <c r="A142" s="15" t="s">
        <v>556</v>
      </c>
      <c r="B142" s="9" t="s">
        <v>654</v>
      </c>
      <c r="C142" s="263"/>
      <c r="D142" s="263"/>
      <c r="E142" s="263"/>
      <c r="F142" s="263"/>
    </row>
    <row r="143" spans="1:6" ht="12" customHeight="1" thickBot="1">
      <c r="A143" s="13" t="s">
        <v>557</v>
      </c>
      <c r="B143" s="7" t="s">
        <v>655</v>
      </c>
      <c r="C143" s="263"/>
      <c r="D143" s="263"/>
      <c r="E143" s="263"/>
      <c r="F143" s="263"/>
    </row>
    <row r="144" spans="1:6" ht="12" customHeight="1" thickBot="1">
      <c r="A144" s="20" t="s">
        <v>275</v>
      </c>
      <c r="B144" s="123" t="s">
        <v>656</v>
      </c>
      <c r="C144" s="844">
        <f>+C145+C146+C147+C148</f>
        <v>0</v>
      </c>
      <c r="D144" s="844">
        <f>+D145+D146+D147+D148</f>
        <v>11921</v>
      </c>
      <c r="E144" s="844">
        <f>+E145+E146+E147+E148</f>
        <v>11921</v>
      </c>
      <c r="F144" s="844">
        <f>+F145+F146+F147+F148</f>
        <v>25933</v>
      </c>
    </row>
    <row r="145" spans="1:6" ht="12" customHeight="1">
      <c r="A145" s="15" t="s">
        <v>351</v>
      </c>
      <c r="B145" s="9" t="s">
        <v>657</v>
      </c>
      <c r="C145" s="263"/>
      <c r="D145" s="263"/>
      <c r="E145" s="263"/>
      <c r="F145" s="263">
        <f>'[1]9. sz. mell'!F146</f>
        <v>0</v>
      </c>
    </row>
    <row r="146" spans="1:6" ht="12" customHeight="1">
      <c r="A146" s="15" t="s">
        <v>352</v>
      </c>
      <c r="B146" s="9" t="s">
        <v>667</v>
      </c>
      <c r="C146" s="263"/>
      <c r="D146" s="263">
        <v>11921</v>
      </c>
      <c r="E146" s="263">
        <v>11921</v>
      </c>
      <c r="F146" s="263">
        <f>'[1]9. sz. mell'!F147</f>
        <v>25933</v>
      </c>
    </row>
    <row r="147" spans="1:6" ht="12" customHeight="1">
      <c r="A147" s="15" t="s">
        <v>568</v>
      </c>
      <c r="B147" s="9" t="s">
        <v>109</v>
      </c>
      <c r="C147" s="263"/>
      <c r="D147" s="263"/>
      <c r="E147" s="263"/>
      <c r="F147" s="263"/>
    </row>
    <row r="148" spans="1:6" ht="12" customHeight="1" thickBot="1">
      <c r="A148" s="13" t="s">
        <v>569</v>
      </c>
      <c r="B148" s="7" t="s">
        <v>110</v>
      </c>
      <c r="C148" s="263"/>
      <c r="D148" s="263"/>
      <c r="E148" s="263"/>
      <c r="F148" s="263"/>
    </row>
    <row r="149" spans="1:10" ht="15" customHeight="1" thickBot="1">
      <c r="A149" s="20" t="s">
        <v>276</v>
      </c>
      <c r="B149" s="123" t="s">
        <v>660</v>
      </c>
      <c r="C149" s="845">
        <f>+C150+C151+C152+C153</f>
        <v>0</v>
      </c>
      <c r="D149" s="845">
        <f>+D150+D151+D152+D153</f>
        <v>0</v>
      </c>
      <c r="E149" s="845">
        <f>+E150+E151+E152+E153</f>
        <v>0</v>
      </c>
      <c r="F149" s="845">
        <f>+F150+F151+F152+F153</f>
        <v>0</v>
      </c>
      <c r="G149" s="411"/>
      <c r="H149" s="412"/>
      <c r="I149" s="412"/>
      <c r="J149" s="412"/>
    </row>
    <row r="150" spans="1:6" s="397" customFormat="1" ht="12.75" customHeight="1">
      <c r="A150" s="15" t="s">
        <v>431</v>
      </c>
      <c r="B150" s="9" t="s">
        <v>661</v>
      </c>
      <c r="C150" s="263"/>
      <c r="D150" s="263"/>
      <c r="E150" s="263"/>
      <c r="F150" s="263"/>
    </row>
    <row r="151" spans="1:6" ht="15.75">
      <c r="A151" s="15" t="s">
        <v>432</v>
      </c>
      <c r="B151" s="9" t="s">
        <v>662</v>
      </c>
      <c r="C151" s="263"/>
      <c r="D151" s="263"/>
      <c r="E151" s="263"/>
      <c r="F151" s="263"/>
    </row>
    <row r="152" spans="1:6" ht="15.75">
      <c r="A152" s="15" t="s">
        <v>486</v>
      </c>
      <c r="B152" s="9" t="s">
        <v>663</v>
      </c>
      <c r="C152" s="263"/>
      <c r="D152" s="263"/>
      <c r="E152" s="263"/>
      <c r="F152" s="263"/>
    </row>
    <row r="153" spans="1:6" ht="15" customHeight="1" thickBot="1">
      <c r="A153" s="15" t="s">
        <v>571</v>
      </c>
      <c r="B153" s="9" t="s">
        <v>664</v>
      </c>
      <c r="C153" s="263"/>
      <c r="D153" s="263"/>
      <c r="E153" s="263"/>
      <c r="F153" s="263"/>
    </row>
    <row r="154" spans="1:6" ht="13.5" customHeight="1" thickBot="1">
      <c r="A154" s="20" t="s">
        <v>277</v>
      </c>
      <c r="B154" s="123" t="s">
        <v>665</v>
      </c>
      <c r="C154" s="846">
        <f>+C135+C139+C144+C149</f>
        <v>0</v>
      </c>
      <c r="D154" s="846">
        <f>+D135+D139+D144+D149</f>
        <v>11921</v>
      </c>
      <c r="E154" s="846">
        <f>+E135+E139+E144+E149</f>
        <v>11921</v>
      </c>
      <c r="F154" s="846">
        <f>+F135+F139+F144+F149</f>
        <v>25933</v>
      </c>
    </row>
    <row r="155" spans="1:6" ht="13.5" customHeight="1" thickBot="1">
      <c r="A155" s="288" t="s">
        <v>278</v>
      </c>
      <c r="B155" s="373" t="s">
        <v>666</v>
      </c>
      <c r="C155" s="846">
        <f>+C134+C154</f>
        <v>1067060</v>
      </c>
      <c r="D155" s="846">
        <f>+D134+D154</f>
        <v>1125219</v>
      </c>
      <c r="E155" s="846">
        <f>+E134+E154</f>
        <v>1129566</v>
      </c>
      <c r="F155" s="846">
        <f>+F134+F154</f>
        <v>1213399</v>
      </c>
    </row>
    <row r="156" spans="5:6" ht="13.5" customHeight="1">
      <c r="E156" s="375"/>
      <c r="F156" s="375"/>
    </row>
    <row r="157" spans="1:5" ht="13.5" customHeight="1">
      <c r="A157" s="1081" t="s">
        <v>668</v>
      </c>
      <c r="B157" s="1081"/>
      <c r="C157" s="1081"/>
      <c r="D157" s="1081"/>
      <c r="E157" s="1081"/>
    </row>
    <row r="158" spans="1:6" ht="13.5" customHeight="1" thickBot="1">
      <c r="A158" s="1082" t="s">
        <v>407</v>
      </c>
      <c r="B158" s="1082"/>
      <c r="C158" s="833"/>
      <c r="D158" s="300" t="s">
        <v>485</v>
      </c>
      <c r="E158" s="300" t="s">
        <v>485</v>
      </c>
      <c r="F158" s="300" t="s">
        <v>485</v>
      </c>
    </row>
    <row r="159" spans="1:6" ht="25.5" customHeight="1" thickBot="1">
      <c r="A159" s="20">
        <v>1</v>
      </c>
      <c r="B159" s="30" t="s">
        <v>669</v>
      </c>
      <c r="C159" s="835"/>
      <c r="D159" s="290">
        <f>+D71-D134</f>
        <v>-228871</v>
      </c>
      <c r="E159" s="290">
        <f>+E71-E134</f>
        <v>-228871</v>
      </c>
      <c r="F159" s="290">
        <f>+F71-F134</f>
        <v>-228870</v>
      </c>
    </row>
    <row r="160" spans="1:6" ht="21.75" thickBot="1">
      <c r="A160" s="20" t="s">
        <v>270</v>
      </c>
      <c r="B160" s="30" t="s">
        <v>670</v>
      </c>
      <c r="C160" s="835"/>
      <c r="D160" s="290">
        <f>+D94-D154</f>
        <v>228871</v>
      </c>
      <c r="E160" s="290">
        <f>+E94-E154</f>
        <v>228871</v>
      </c>
      <c r="F160" s="290">
        <f>+F94-F154</f>
        <v>228870</v>
      </c>
    </row>
  </sheetData>
  <sheetProtection/>
  <mergeCells count="6">
    <mergeCell ref="A157:E157"/>
    <mergeCell ref="A158:B158"/>
    <mergeCell ref="A2:B2"/>
    <mergeCell ref="A1:E1"/>
    <mergeCell ref="A97:E97"/>
    <mergeCell ref="A98:B98"/>
  </mergeCells>
  <printOptions horizontalCentered="1"/>
  <pageMargins left="0.7874015748031497" right="0.7874015748031497" top="1.4566929133858268" bottom="0" header="0.7874015748031497" footer="0.5905511811023623"/>
  <pageSetup fitToHeight="2" horizontalDpi="600" verticalDpi="600" orientation="portrait" paperSize="9" scale="71" r:id="rId1"/>
  <headerFooter>
    <oddHeader>&amp;C&amp;"Times New Roman CE,Félkövér"&amp;12
Tát Város Önkormányzat
2015. ÉVI KÖLTSÉGVETÉSÉNEK ÖSSZEVONT MÉRLEGE&amp;10
&amp;R&amp;"Times New Roman CE,Félkövér dőlt"&amp;11 1.1. melléklet az 1/2015. (I.27.) önkormányzati rendelethez*</oddHeader>
    <oddFooter>&amp;L* Módosította a 2/2016 (II.23)önkormányzati rendelet 1. melléklete</oddFooter>
  </headerFooter>
  <rowBreaks count="2" manualBreakCount="2">
    <brk id="71" max="5" man="1"/>
    <brk id="96" max="5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zoomScalePageLayoutView="0" workbookViewId="0" topLeftCell="A28">
      <selection activeCell="J67" sqref="J67"/>
    </sheetView>
  </sheetViews>
  <sheetFormatPr defaultColWidth="9.00390625" defaultRowHeight="12.75"/>
  <cols>
    <col min="1" max="1" width="13.875" style="241" customWidth="1"/>
    <col min="2" max="2" width="79.125" style="242" customWidth="1"/>
    <col min="3" max="3" width="24.625" style="242" customWidth="1"/>
    <col min="4" max="16384" width="9.375" style="242" customWidth="1"/>
  </cols>
  <sheetData>
    <row r="1" spans="1:3" s="222" customFormat="1" ht="21" customHeight="1" thickBot="1">
      <c r="A1" s="221"/>
      <c r="B1" s="223"/>
      <c r="C1" s="436" t="s">
        <v>853</v>
      </c>
    </row>
    <row r="2" spans="1:3" s="437" customFormat="1" ht="25.5" customHeight="1">
      <c r="A2" s="388" t="s">
        <v>455</v>
      </c>
      <c r="B2" s="351" t="s">
        <v>758</v>
      </c>
      <c r="C2" s="366" t="s">
        <v>312</v>
      </c>
    </row>
    <row r="3" spans="1:3" s="437" customFormat="1" ht="24.75" thickBot="1">
      <c r="A3" s="429" t="s">
        <v>454</v>
      </c>
      <c r="B3" s="352" t="s">
        <v>738</v>
      </c>
      <c r="C3" s="367" t="s">
        <v>313</v>
      </c>
    </row>
    <row r="4" spans="1:3" s="438" customFormat="1" ht="15.75" customHeight="1" thickBot="1">
      <c r="A4" s="224"/>
      <c r="B4" s="224"/>
      <c r="C4" s="225" t="s">
        <v>303</v>
      </c>
    </row>
    <row r="5" spans="1:3" ht="13.5" thickBot="1">
      <c r="A5" s="389" t="s">
        <v>456</v>
      </c>
      <c r="B5" s="226" t="s">
        <v>304</v>
      </c>
      <c r="C5" s="227" t="s">
        <v>305</v>
      </c>
    </row>
    <row r="6" spans="1:3" s="439" customFormat="1" ht="12.75" customHeight="1" thickBot="1">
      <c r="A6" s="194">
        <v>1</v>
      </c>
      <c r="B6" s="195">
        <v>2</v>
      </c>
      <c r="C6" s="196">
        <v>3</v>
      </c>
    </row>
    <row r="7" spans="1:3" s="439" customFormat="1" ht="15.75" customHeight="1" thickBot="1">
      <c r="A7" s="228"/>
      <c r="B7" s="229" t="s">
        <v>306</v>
      </c>
      <c r="C7" s="230"/>
    </row>
    <row r="8" spans="1:3" s="368" customFormat="1" ht="12" customHeight="1" thickBot="1">
      <c r="A8" s="194" t="s">
        <v>269</v>
      </c>
      <c r="B8" s="231" t="s">
        <v>715</v>
      </c>
      <c r="C8" s="310">
        <f>SUM(C9:C18)</f>
        <v>0</v>
      </c>
    </row>
    <row r="9" spans="1:3" s="368" customFormat="1" ht="12" customHeight="1">
      <c r="A9" s="430" t="s">
        <v>353</v>
      </c>
      <c r="B9" s="10" t="s">
        <v>545</v>
      </c>
      <c r="C9" s="357"/>
    </row>
    <row r="10" spans="1:3" s="368" customFormat="1" ht="12" customHeight="1">
      <c r="A10" s="431" t="s">
        <v>354</v>
      </c>
      <c r="B10" s="8" t="s">
        <v>546</v>
      </c>
      <c r="C10" s="308"/>
    </row>
    <row r="11" spans="1:3" s="368" customFormat="1" ht="12" customHeight="1">
      <c r="A11" s="431" t="s">
        <v>355</v>
      </c>
      <c r="B11" s="8" t="s">
        <v>547</v>
      </c>
      <c r="C11" s="308"/>
    </row>
    <row r="12" spans="1:3" s="368" customFormat="1" ht="12" customHeight="1">
      <c r="A12" s="431" t="s">
        <v>356</v>
      </c>
      <c r="B12" s="8" t="s">
        <v>548</v>
      </c>
      <c r="C12" s="308"/>
    </row>
    <row r="13" spans="1:3" s="368" customFormat="1" ht="12" customHeight="1">
      <c r="A13" s="431" t="s">
        <v>401</v>
      </c>
      <c r="B13" s="8" t="s">
        <v>549</v>
      </c>
      <c r="C13" s="308"/>
    </row>
    <row r="14" spans="1:3" s="368" customFormat="1" ht="12" customHeight="1">
      <c r="A14" s="431" t="s">
        <v>357</v>
      </c>
      <c r="B14" s="8" t="s">
        <v>716</v>
      </c>
      <c r="C14" s="308"/>
    </row>
    <row r="15" spans="1:3" s="368" customFormat="1" ht="12" customHeight="1">
      <c r="A15" s="431" t="s">
        <v>358</v>
      </c>
      <c r="B15" s="7" t="s">
        <v>717</v>
      </c>
      <c r="C15" s="308"/>
    </row>
    <row r="16" spans="1:3" s="368" customFormat="1" ht="12" customHeight="1">
      <c r="A16" s="431" t="s">
        <v>368</v>
      </c>
      <c r="B16" s="8" t="s">
        <v>552</v>
      </c>
      <c r="C16" s="358"/>
    </row>
    <row r="17" spans="1:3" s="440" customFormat="1" ht="12" customHeight="1">
      <c r="A17" s="431" t="s">
        <v>369</v>
      </c>
      <c r="B17" s="8" t="s">
        <v>553</v>
      </c>
      <c r="C17" s="308"/>
    </row>
    <row r="18" spans="1:3" s="440" customFormat="1" ht="12" customHeight="1" thickBot="1">
      <c r="A18" s="431" t="s">
        <v>370</v>
      </c>
      <c r="B18" s="7" t="s">
        <v>554</v>
      </c>
      <c r="C18" s="309"/>
    </row>
    <row r="19" spans="1:3" s="368" customFormat="1" ht="12" customHeight="1" thickBot="1">
      <c r="A19" s="194" t="s">
        <v>270</v>
      </c>
      <c r="B19" s="231" t="s">
        <v>718</v>
      </c>
      <c r="C19" s="310">
        <f>SUM(C20:C22)</f>
        <v>0</v>
      </c>
    </row>
    <row r="20" spans="1:3" s="440" customFormat="1" ht="12" customHeight="1">
      <c r="A20" s="431" t="s">
        <v>359</v>
      </c>
      <c r="B20" s="9" t="s">
        <v>520</v>
      </c>
      <c r="C20" s="308"/>
    </row>
    <row r="21" spans="1:3" s="440" customFormat="1" ht="12" customHeight="1">
      <c r="A21" s="431" t="s">
        <v>360</v>
      </c>
      <c r="B21" s="8" t="s">
        <v>719</v>
      </c>
      <c r="C21" s="308"/>
    </row>
    <row r="22" spans="1:3" s="440" customFormat="1" ht="12" customHeight="1">
      <c r="A22" s="431" t="s">
        <v>361</v>
      </c>
      <c r="B22" s="8" t="s">
        <v>720</v>
      </c>
      <c r="C22" s="308"/>
    </row>
    <row r="23" spans="1:3" s="440" customFormat="1" ht="12" customHeight="1" thickBot="1">
      <c r="A23" s="431" t="s">
        <v>362</v>
      </c>
      <c r="B23" s="8" t="s">
        <v>252</v>
      </c>
      <c r="C23" s="308"/>
    </row>
    <row r="24" spans="1:3" s="440" customFormat="1" ht="12" customHeight="1" thickBot="1">
      <c r="A24" s="202" t="s">
        <v>271</v>
      </c>
      <c r="B24" s="123" t="s">
        <v>424</v>
      </c>
      <c r="C24" s="337"/>
    </row>
    <row r="25" spans="1:3" s="440" customFormat="1" ht="12" customHeight="1" thickBot="1">
      <c r="A25" s="202" t="s">
        <v>272</v>
      </c>
      <c r="B25" s="123" t="s">
        <v>721</v>
      </c>
      <c r="C25" s="310">
        <f>+C26+C27</f>
        <v>0</v>
      </c>
    </row>
    <row r="26" spans="1:3" s="440" customFormat="1" ht="12" customHeight="1">
      <c r="A26" s="432" t="s">
        <v>530</v>
      </c>
      <c r="B26" s="433" t="s">
        <v>719</v>
      </c>
      <c r="C26" s="77"/>
    </row>
    <row r="27" spans="1:3" s="440" customFormat="1" ht="12" customHeight="1">
      <c r="A27" s="432" t="s">
        <v>533</v>
      </c>
      <c r="B27" s="434" t="s">
        <v>722</v>
      </c>
      <c r="C27" s="311"/>
    </row>
    <row r="28" spans="1:3" s="440" customFormat="1" ht="12" customHeight="1" thickBot="1">
      <c r="A28" s="431" t="s">
        <v>534</v>
      </c>
      <c r="B28" s="435" t="s">
        <v>723</v>
      </c>
      <c r="C28" s="84"/>
    </row>
    <row r="29" spans="1:3" s="440" customFormat="1" ht="12" customHeight="1" thickBot="1">
      <c r="A29" s="202" t="s">
        <v>273</v>
      </c>
      <c r="B29" s="123" t="s">
        <v>724</v>
      </c>
      <c r="C29" s="310">
        <f>+C30+C31+C32</f>
        <v>0</v>
      </c>
    </row>
    <row r="30" spans="1:3" s="440" customFormat="1" ht="12" customHeight="1">
      <c r="A30" s="432" t="s">
        <v>346</v>
      </c>
      <c r="B30" s="433" t="s">
        <v>559</v>
      </c>
      <c r="C30" s="77"/>
    </row>
    <row r="31" spans="1:3" s="440" customFormat="1" ht="12" customHeight="1">
      <c r="A31" s="432" t="s">
        <v>347</v>
      </c>
      <c r="B31" s="434" t="s">
        <v>560</v>
      </c>
      <c r="C31" s="311"/>
    </row>
    <row r="32" spans="1:3" s="440" customFormat="1" ht="12" customHeight="1" thickBot="1">
      <c r="A32" s="431" t="s">
        <v>348</v>
      </c>
      <c r="B32" s="133" t="s">
        <v>561</v>
      </c>
      <c r="C32" s="84"/>
    </row>
    <row r="33" spans="1:3" s="368" customFormat="1" ht="12" customHeight="1" thickBot="1">
      <c r="A33" s="202" t="s">
        <v>274</v>
      </c>
      <c r="B33" s="123" t="s">
        <v>673</v>
      </c>
      <c r="C33" s="337"/>
    </row>
    <row r="34" spans="1:3" s="368" customFormat="1" ht="12" customHeight="1" thickBot="1">
      <c r="A34" s="202" t="s">
        <v>275</v>
      </c>
      <c r="B34" s="123" t="s">
        <v>725</v>
      </c>
      <c r="C34" s="359"/>
    </row>
    <row r="35" spans="1:3" s="368" customFormat="1" ht="12" customHeight="1" thickBot="1">
      <c r="A35" s="194" t="s">
        <v>276</v>
      </c>
      <c r="B35" s="123" t="s">
        <v>726</v>
      </c>
      <c r="C35" s="360">
        <f>+C8+C19+C24+C25+C29+C33+C34</f>
        <v>0</v>
      </c>
    </row>
    <row r="36" spans="1:3" s="368" customFormat="1" ht="12" customHeight="1" thickBot="1">
      <c r="A36" s="232" t="s">
        <v>277</v>
      </c>
      <c r="B36" s="123" t="s">
        <v>727</v>
      </c>
      <c r="C36" s="360">
        <f>+C37+C38+C39</f>
        <v>0</v>
      </c>
    </row>
    <row r="37" spans="1:3" s="368" customFormat="1" ht="12" customHeight="1">
      <c r="A37" s="432" t="s">
        <v>728</v>
      </c>
      <c r="B37" s="433" t="s">
        <v>492</v>
      </c>
      <c r="C37" s="77"/>
    </row>
    <row r="38" spans="1:3" s="368" customFormat="1" ht="12" customHeight="1">
      <c r="A38" s="432" t="s">
        <v>729</v>
      </c>
      <c r="B38" s="434" t="s">
        <v>253</v>
      </c>
      <c r="C38" s="311"/>
    </row>
    <row r="39" spans="1:3" s="440" customFormat="1" ht="12" customHeight="1" thickBot="1">
      <c r="A39" s="431" t="s">
        <v>730</v>
      </c>
      <c r="B39" s="133" t="s">
        <v>731</v>
      </c>
      <c r="C39" s="84"/>
    </row>
    <row r="40" spans="1:3" s="440" customFormat="1" ht="15" customHeight="1" thickBot="1">
      <c r="A40" s="232" t="s">
        <v>278</v>
      </c>
      <c r="B40" s="233" t="s">
        <v>732</v>
      </c>
      <c r="C40" s="363">
        <f>+C35+C36</f>
        <v>0</v>
      </c>
    </row>
    <row r="41" spans="1:3" s="440" customFormat="1" ht="15" customHeight="1">
      <c r="A41" s="234"/>
      <c r="B41" s="235"/>
      <c r="C41" s="361"/>
    </row>
    <row r="42" spans="1:3" ht="13.5" thickBot="1">
      <c r="A42" s="236"/>
      <c r="B42" s="237"/>
      <c r="C42" s="362"/>
    </row>
    <row r="43" spans="1:3" s="439" customFormat="1" ht="16.5" customHeight="1" thickBot="1">
      <c r="A43" s="238"/>
      <c r="B43" s="239" t="s">
        <v>308</v>
      </c>
      <c r="C43" s="363"/>
    </row>
    <row r="44" spans="1:3" s="441" customFormat="1" ht="12" customHeight="1" thickBot="1">
      <c r="A44" s="202" t="s">
        <v>269</v>
      </c>
      <c r="B44" s="123" t="s">
        <v>733</v>
      </c>
      <c r="C44" s="310">
        <f>SUM(C45:C49)</f>
        <v>0</v>
      </c>
    </row>
    <row r="45" spans="1:3" ht="12" customHeight="1">
      <c r="A45" s="431" t="s">
        <v>353</v>
      </c>
      <c r="B45" s="9" t="s">
        <v>298</v>
      </c>
      <c r="C45" s="77"/>
    </row>
    <row r="46" spans="1:3" ht="12" customHeight="1">
      <c r="A46" s="431" t="s">
        <v>354</v>
      </c>
      <c r="B46" s="8" t="s">
        <v>433</v>
      </c>
      <c r="C46" s="80"/>
    </row>
    <row r="47" spans="1:3" ht="12" customHeight="1">
      <c r="A47" s="431" t="s">
        <v>355</v>
      </c>
      <c r="B47" s="8" t="s">
        <v>392</v>
      </c>
      <c r="C47" s="80"/>
    </row>
    <row r="48" spans="1:3" ht="12" customHeight="1">
      <c r="A48" s="431" t="s">
        <v>356</v>
      </c>
      <c r="B48" s="8" t="s">
        <v>434</v>
      </c>
      <c r="C48" s="80"/>
    </row>
    <row r="49" spans="1:3" ht="12" customHeight="1" thickBot="1">
      <c r="A49" s="431" t="s">
        <v>401</v>
      </c>
      <c r="B49" s="8" t="s">
        <v>435</v>
      </c>
      <c r="C49" s="80"/>
    </row>
    <row r="50" spans="1:3" ht="12" customHeight="1" thickBot="1">
      <c r="A50" s="202" t="s">
        <v>270</v>
      </c>
      <c r="B50" s="123" t="s">
        <v>734</v>
      </c>
      <c r="C50" s="310">
        <f>SUM(C51:C53)</f>
        <v>0</v>
      </c>
    </row>
    <row r="51" spans="1:3" s="441" customFormat="1" ht="12" customHeight="1">
      <c r="A51" s="431" t="s">
        <v>359</v>
      </c>
      <c r="B51" s="9" t="s">
        <v>484</v>
      </c>
      <c r="C51" s="77"/>
    </row>
    <row r="52" spans="1:3" ht="12" customHeight="1">
      <c r="A52" s="431" t="s">
        <v>360</v>
      </c>
      <c r="B52" s="8" t="s">
        <v>437</v>
      </c>
      <c r="C52" s="80"/>
    </row>
    <row r="53" spans="1:3" ht="12" customHeight="1">
      <c r="A53" s="431" t="s">
        <v>361</v>
      </c>
      <c r="B53" s="8" t="s">
        <v>309</v>
      </c>
      <c r="C53" s="80"/>
    </row>
    <row r="54" spans="1:3" ht="12" customHeight="1" thickBot="1">
      <c r="A54" s="431" t="s">
        <v>362</v>
      </c>
      <c r="B54" s="8" t="s">
        <v>254</v>
      </c>
      <c r="C54" s="80"/>
    </row>
    <row r="55" spans="1:3" ht="15" customHeight="1" thickBot="1">
      <c r="A55" s="202" t="s">
        <v>271</v>
      </c>
      <c r="B55" s="240" t="s">
        <v>735</v>
      </c>
      <c r="C55" s="364">
        <f>+C44+C50</f>
        <v>0</v>
      </c>
    </row>
    <row r="56" ht="13.5" thickBot="1">
      <c r="C56" s="365"/>
    </row>
    <row r="57" spans="1:3" ht="15" customHeight="1" thickBot="1">
      <c r="A57" s="243" t="s">
        <v>457</v>
      </c>
      <c r="B57" s="244"/>
      <c r="C57" s="120"/>
    </row>
    <row r="58" spans="1:3" ht="14.25" customHeight="1" thickBot="1">
      <c r="A58" s="243" t="s">
        <v>458</v>
      </c>
      <c r="B58" s="244"/>
      <c r="C58" s="12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92D050"/>
  </sheetPr>
  <dimension ref="A1:E60"/>
  <sheetViews>
    <sheetView view="pageBreakPreview" zoomScale="60" zoomScalePageLayoutView="0" workbookViewId="0" topLeftCell="A19">
      <selection activeCell="E1" sqref="E1"/>
    </sheetView>
  </sheetViews>
  <sheetFormatPr defaultColWidth="9.00390625" defaultRowHeight="12.75"/>
  <cols>
    <col min="1" max="1" width="64.375" style="241" bestFit="1" customWidth="1"/>
    <col min="2" max="3" width="15.50390625" style="242" customWidth="1"/>
    <col min="4" max="4" width="15.875" style="242" customWidth="1"/>
    <col min="5" max="5" width="14.625" style="242" customWidth="1"/>
    <col min="6" max="16384" width="9.375" style="242" customWidth="1"/>
  </cols>
  <sheetData>
    <row r="1" spans="1:5" s="222" customFormat="1" ht="21" customHeight="1">
      <c r="A1" s="223"/>
      <c r="B1" s="223"/>
      <c r="C1" s="436"/>
      <c r="D1" s="436" t="s">
        <v>168</v>
      </c>
      <c r="E1" s="1068" t="s">
        <v>58</v>
      </c>
    </row>
    <row r="2" spans="1:5" s="437" customFormat="1" ht="25.5" customHeight="1" thickBot="1">
      <c r="A2" s="223"/>
      <c r="B2" s="223"/>
      <c r="C2" s="436"/>
      <c r="D2" s="436"/>
      <c r="E2" s="436"/>
    </row>
    <row r="3" spans="1:5" s="437" customFormat="1" ht="15.75">
      <c r="A3" s="351" t="s">
        <v>768</v>
      </c>
      <c r="B3" s="366"/>
      <c r="C3" s="366"/>
      <c r="D3" s="366"/>
      <c r="E3" s="366" t="s">
        <v>312</v>
      </c>
    </row>
    <row r="4" spans="1:5" s="438" customFormat="1" ht="15.75" customHeight="1" thickBot="1">
      <c r="A4" s="352" t="s">
        <v>790</v>
      </c>
      <c r="B4" s="367"/>
      <c r="C4" s="367"/>
      <c r="D4" s="367"/>
      <c r="E4" s="367" t="s">
        <v>753</v>
      </c>
    </row>
    <row r="5" spans="1:5" ht="14.25" thickBot="1">
      <c r="A5" s="224"/>
      <c r="B5" s="225"/>
      <c r="C5" s="225"/>
      <c r="D5" s="225" t="s">
        <v>303</v>
      </c>
      <c r="E5" s="225"/>
    </row>
    <row r="6" spans="1:5" s="439" customFormat="1" ht="12.75" customHeight="1" thickBot="1">
      <c r="A6" s="226" t="s">
        <v>304</v>
      </c>
      <c r="B6" s="227" t="s">
        <v>149</v>
      </c>
      <c r="C6" s="227" t="s">
        <v>150</v>
      </c>
      <c r="D6" s="227" t="s">
        <v>151</v>
      </c>
      <c r="E6" s="227" t="s">
        <v>152</v>
      </c>
    </row>
    <row r="7" spans="1:5" s="439" customFormat="1" ht="15.75" customHeight="1" thickBot="1">
      <c r="A7" s="195">
        <v>2</v>
      </c>
      <c r="B7" s="196">
        <v>3</v>
      </c>
      <c r="C7" s="196">
        <v>4</v>
      </c>
      <c r="D7" s="196">
        <v>5</v>
      </c>
      <c r="E7" s="196">
        <v>6</v>
      </c>
    </row>
    <row r="8" spans="1:5" s="368" customFormat="1" ht="12" customHeight="1" thickBot="1">
      <c r="A8" s="229" t="s">
        <v>306</v>
      </c>
      <c r="B8" s="230"/>
      <c r="C8" s="230"/>
      <c r="D8" s="230"/>
      <c r="E8" s="230"/>
    </row>
    <row r="9" spans="1:5" s="368" customFormat="1" ht="12" customHeight="1" thickBot="1">
      <c r="A9" s="231" t="s">
        <v>715</v>
      </c>
      <c r="B9" s="310">
        <f>SUM(B10:B19)</f>
        <v>0</v>
      </c>
      <c r="C9" s="310">
        <f>SUM(C10:C19)</f>
        <v>0</v>
      </c>
      <c r="D9" s="310">
        <f>SUM(D10:D19)</f>
        <v>0</v>
      </c>
      <c r="E9" s="310">
        <f>SUM(E10:E19)</f>
        <v>0</v>
      </c>
    </row>
    <row r="10" spans="1:5" s="368" customFormat="1" ht="12" customHeight="1">
      <c r="A10" s="10" t="s">
        <v>545</v>
      </c>
      <c r="B10" s="357"/>
      <c r="C10" s="357"/>
      <c r="D10" s="357"/>
      <c r="E10" s="357"/>
    </row>
    <row r="11" spans="1:5" s="368" customFormat="1" ht="12" customHeight="1">
      <c r="A11" s="8" t="s">
        <v>546</v>
      </c>
      <c r="B11" s="308"/>
      <c r="C11" s="308"/>
      <c r="D11" s="308"/>
      <c r="E11" s="308"/>
    </row>
    <row r="12" spans="1:5" s="368" customFormat="1" ht="12" customHeight="1">
      <c r="A12" s="8" t="s">
        <v>547</v>
      </c>
      <c r="B12" s="308"/>
      <c r="C12" s="308"/>
      <c r="D12" s="308"/>
      <c r="E12" s="308"/>
    </row>
    <row r="13" spans="1:5" s="368" customFormat="1" ht="12" customHeight="1">
      <c r="A13" s="8" t="s">
        <v>548</v>
      </c>
      <c r="B13" s="308"/>
      <c r="C13" s="308"/>
      <c r="D13" s="308"/>
      <c r="E13" s="308"/>
    </row>
    <row r="14" spans="1:5" s="368" customFormat="1" ht="12" customHeight="1">
      <c r="A14" s="8" t="s">
        <v>549</v>
      </c>
      <c r="B14" s="308"/>
      <c r="C14" s="308"/>
      <c r="D14" s="308"/>
      <c r="E14" s="308"/>
    </row>
    <row r="15" spans="1:5" s="368" customFormat="1" ht="12" customHeight="1">
      <c r="A15" s="8" t="s">
        <v>716</v>
      </c>
      <c r="B15" s="308"/>
      <c r="C15" s="308"/>
      <c r="D15" s="308"/>
      <c r="E15" s="308"/>
    </row>
    <row r="16" spans="1:5" s="368" customFormat="1" ht="12" customHeight="1">
      <c r="A16" s="7" t="s">
        <v>717</v>
      </c>
      <c r="B16" s="308"/>
      <c r="C16" s="308"/>
      <c r="D16" s="308"/>
      <c r="E16" s="308"/>
    </row>
    <row r="17" spans="1:5" s="440" customFormat="1" ht="12" customHeight="1">
      <c r="A17" s="8" t="s">
        <v>552</v>
      </c>
      <c r="B17" s="358"/>
      <c r="C17" s="358"/>
      <c r="D17" s="358"/>
      <c r="E17" s="358"/>
    </row>
    <row r="18" spans="1:5" s="440" customFormat="1" ht="12" customHeight="1">
      <c r="A18" s="8" t="s">
        <v>553</v>
      </c>
      <c r="B18" s="308"/>
      <c r="C18" s="308"/>
      <c r="D18" s="308"/>
      <c r="E18" s="308"/>
    </row>
    <row r="19" spans="1:5" s="368" customFormat="1" ht="12" customHeight="1" thickBot="1">
      <c r="A19" s="7" t="s">
        <v>554</v>
      </c>
      <c r="B19" s="309"/>
      <c r="C19" s="309"/>
      <c r="D19" s="309"/>
      <c r="E19" s="309"/>
    </row>
    <row r="20" spans="1:5" s="440" customFormat="1" ht="12" customHeight="1" thickBot="1">
      <c r="A20" s="231" t="s">
        <v>718</v>
      </c>
      <c r="B20" s="310">
        <f>SUM(B21:B23)</f>
        <v>0</v>
      </c>
      <c r="C20" s="310">
        <f>SUM(C21:C23)</f>
        <v>0</v>
      </c>
      <c r="D20" s="310">
        <f>SUM(D21:D23)</f>
        <v>0</v>
      </c>
      <c r="E20" s="310">
        <f>SUM(E21:E23)</f>
        <v>0</v>
      </c>
    </row>
    <row r="21" spans="1:5" s="440" customFormat="1" ht="12" customHeight="1">
      <c r="A21" s="9" t="s">
        <v>520</v>
      </c>
      <c r="B21" s="308"/>
      <c r="C21" s="308"/>
      <c r="D21" s="308"/>
      <c r="E21" s="308"/>
    </row>
    <row r="22" spans="1:5" s="440" customFormat="1" ht="12" customHeight="1">
      <c r="A22" s="8" t="s">
        <v>719</v>
      </c>
      <c r="B22" s="308"/>
      <c r="C22" s="308"/>
      <c r="D22" s="308"/>
      <c r="E22" s="308"/>
    </row>
    <row r="23" spans="1:5" s="440" customFormat="1" ht="12" customHeight="1">
      <c r="A23" s="8" t="s">
        <v>720</v>
      </c>
      <c r="B23" s="308"/>
      <c r="C23" s="308"/>
      <c r="D23" s="308"/>
      <c r="E23" s="308"/>
    </row>
    <row r="24" spans="1:5" s="440" customFormat="1" ht="12" customHeight="1" thickBot="1">
      <c r="A24" s="8" t="s">
        <v>252</v>
      </c>
      <c r="B24" s="308"/>
      <c r="C24" s="308"/>
      <c r="D24" s="308"/>
      <c r="E24" s="308"/>
    </row>
    <row r="25" spans="1:5" s="440" customFormat="1" ht="12" customHeight="1" thickBot="1">
      <c r="A25" s="123" t="s">
        <v>424</v>
      </c>
      <c r="B25" s="337"/>
      <c r="C25" s="337"/>
      <c r="D25" s="337"/>
      <c r="E25" s="337"/>
    </row>
    <row r="26" spans="1:5" s="440" customFormat="1" ht="12" customHeight="1" thickBot="1">
      <c r="A26" s="123" t="s">
        <v>721</v>
      </c>
      <c r="B26" s="310">
        <f>+B27+B28</f>
        <v>0</v>
      </c>
      <c r="C26" s="310">
        <f>+C27+C28</f>
        <v>0</v>
      </c>
      <c r="D26" s="310">
        <f>+D27+D28</f>
        <v>0</v>
      </c>
      <c r="E26" s="310">
        <f>+E27+E28</f>
        <v>0</v>
      </c>
    </row>
    <row r="27" spans="1:5" s="440" customFormat="1" ht="12" customHeight="1">
      <c r="A27" s="433" t="s">
        <v>719</v>
      </c>
      <c r="B27" s="77"/>
      <c r="C27" s="77"/>
      <c r="D27" s="77"/>
      <c r="E27" s="77"/>
    </row>
    <row r="28" spans="1:5" s="440" customFormat="1" ht="12" customHeight="1">
      <c r="A28" s="434" t="s">
        <v>722</v>
      </c>
      <c r="B28" s="311"/>
      <c r="C28" s="311"/>
      <c r="D28" s="311"/>
      <c r="E28" s="311"/>
    </row>
    <row r="29" spans="1:5" s="440" customFormat="1" ht="12" customHeight="1" thickBot="1">
      <c r="A29" s="435" t="s">
        <v>723</v>
      </c>
      <c r="B29" s="84"/>
      <c r="C29" s="84"/>
      <c r="D29" s="84"/>
      <c r="E29" s="84"/>
    </row>
    <row r="30" spans="1:5" s="440" customFormat="1" ht="12" customHeight="1" thickBot="1">
      <c r="A30" s="123" t="s">
        <v>724</v>
      </c>
      <c r="B30" s="310">
        <f>+B31+B32+B33</f>
        <v>0</v>
      </c>
      <c r="C30" s="310">
        <f>+C31+C32+C33</f>
        <v>0</v>
      </c>
      <c r="D30" s="310">
        <f>+D31+D32+D33</f>
        <v>0</v>
      </c>
      <c r="E30" s="310">
        <f>+E31+E32+E33</f>
        <v>0</v>
      </c>
    </row>
    <row r="31" spans="1:5" s="440" customFormat="1" ht="12" customHeight="1">
      <c r="A31" s="433" t="s">
        <v>559</v>
      </c>
      <c r="B31" s="77"/>
      <c r="C31" s="77"/>
      <c r="D31" s="77"/>
      <c r="E31" s="77"/>
    </row>
    <row r="32" spans="1:5" s="440" customFormat="1" ht="12" customHeight="1">
      <c r="A32" s="434" t="s">
        <v>560</v>
      </c>
      <c r="B32" s="311"/>
      <c r="C32" s="311"/>
      <c r="D32" s="311"/>
      <c r="E32" s="311"/>
    </row>
    <row r="33" spans="1:5" s="368" customFormat="1" ht="12" customHeight="1" thickBot="1">
      <c r="A33" s="133" t="s">
        <v>561</v>
      </c>
      <c r="B33" s="84"/>
      <c r="C33" s="84"/>
      <c r="D33" s="84"/>
      <c r="E33" s="84"/>
    </row>
    <row r="34" spans="1:5" s="368" customFormat="1" ht="12" customHeight="1" thickBot="1">
      <c r="A34" s="123" t="s">
        <v>673</v>
      </c>
      <c r="B34" s="337"/>
      <c r="C34" s="337">
        <v>102</v>
      </c>
      <c r="D34" s="337">
        <v>102</v>
      </c>
      <c r="E34" s="337">
        <v>102</v>
      </c>
    </row>
    <row r="35" spans="1:5" s="368" customFormat="1" ht="12" customHeight="1" thickBot="1">
      <c r="A35" s="123" t="s">
        <v>725</v>
      </c>
      <c r="B35" s="359"/>
      <c r="C35" s="359"/>
      <c r="D35" s="359"/>
      <c r="E35" s="359"/>
    </row>
    <row r="36" spans="1:5" s="368" customFormat="1" ht="12" customHeight="1" thickBot="1">
      <c r="A36" s="123" t="s">
        <v>726</v>
      </c>
      <c r="B36" s="360">
        <f>+B9+B20+B25+B26+B30+B34+B35</f>
        <v>0</v>
      </c>
      <c r="C36" s="360">
        <f>+C9+C20+C25+C26+C30+C34+C35</f>
        <v>102</v>
      </c>
      <c r="D36" s="360">
        <f>+D9+D20+D25+D26+D30+D34+D35</f>
        <v>102</v>
      </c>
      <c r="E36" s="360">
        <f>+E9+E20+E25+E26+E30+E34+E35</f>
        <v>102</v>
      </c>
    </row>
    <row r="37" spans="1:5" s="368" customFormat="1" ht="12" customHeight="1" thickBot="1">
      <c r="A37" s="123" t="s">
        <v>727</v>
      </c>
      <c r="B37" s="360">
        <f>+B38+B39+B40</f>
        <v>95361</v>
      </c>
      <c r="C37" s="360">
        <f>+C38+C39+C40</f>
        <v>93572</v>
      </c>
      <c r="D37" s="360">
        <f>+D38+D39+D40</f>
        <v>93738</v>
      </c>
      <c r="E37" s="360">
        <f>+E38+E39+E40</f>
        <v>96551</v>
      </c>
    </row>
    <row r="38" spans="1:5" s="368" customFormat="1" ht="12" customHeight="1">
      <c r="A38" s="433" t="s">
        <v>492</v>
      </c>
      <c r="B38" s="77"/>
      <c r="C38" s="77">
        <v>97</v>
      </c>
      <c r="D38" s="77">
        <v>97</v>
      </c>
      <c r="E38" s="77">
        <v>97</v>
      </c>
    </row>
    <row r="39" spans="1:5" s="440" customFormat="1" ht="12" customHeight="1">
      <c r="A39" s="434" t="s">
        <v>253</v>
      </c>
      <c r="B39" s="311"/>
      <c r="C39" s="311"/>
      <c r="D39" s="311"/>
      <c r="E39" s="311"/>
    </row>
    <row r="40" spans="1:5" s="440" customFormat="1" ht="15" customHeight="1" thickBot="1">
      <c r="A40" s="133" t="s">
        <v>731</v>
      </c>
      <c r="B40" s="84">
        <v>95361</v>
      </c>
      <c r="C40" s="84">
        <v>93475</v>
      </c>
      <c r="D40" s="84">
        <v>93641</v>
      </c>
      <c r="E40" s="84">
        <v>96454</v>
      </c>
    </row>
    <row r="41" spans="1:5" s="440" customFormat="1" ht="15" customHeight="1" thickBot="1">
      <c r="A41" s="233" t="s">
        <v>732</v>
      </c>
      <c r="B41" s="363">
        <f>+B36+B37</f>
        <v>95361</v>
      </c>
      <c r="C41" s="363">
        <f>+C36+C37</f>
        <v>93674</v>
      </c>
      <c r="D41" s="363">
        <f>+D36+D37</f>
        <v>93840</v>
      </c>
      <c r="E41" s="363">
        <f>+E36+E37</f>
        <v>96653</v>
      </c>
    </row>
    <row r="42" spans="1:5" ht="12.75">
      <c r="A42" s="235"/>
      <c r="B42" s="361"/>
      <c r="C42" s="361"/>
      <c r="D42" s="361"/>
      <c r="E42" s="361"/>
    </row>
    <row r="43" spans="1:5" s="439" customFormat="1" ht="16.5" customHeight="1" thickBot="1">
      <c r="A43" s="237"/>
      <c r="B43" s="362"/>
      <c r="C43" s="362"/>
      <c r="D43" s="362"/>
      <c r="E43" s="362"/>
    </row>
    <row r="44" spans="1:5" s="441" customFormat="1" ht="12" customHeight="1" thickBot="1">
      <c r="A44" s="239" t="s">
        <v>308</v>
      </c>
      <c r="B44" s="363"/>
      <c r="C44" s="363"/>
      <c r="D44" s="363"/>
      <c r="E44" s="363"/>
    </row>
    <row r="45" spans="1:5" ht="12" customHeight="1" thickBot="1">
      <c r="A45" s="123" t="s">
        <v>733</v>
      </c>
      <c r="B45" s="310">
        <f>SUM(B46:B50)</f>
        <v>95684</v>
      </c>
      <c r="C45" s="310">
        <f>SUM(C46:C50)</f>
        <v>93154</v>
      </c>
      <c r="D45" s="310">
        <f>SUM(D46:D50)</f>
        <v>92060</v>
      </c>
      <c r="E45" s="310">
        <f>SUM(E46:E50)</f>
        <v>94873</v>
      </c>
    </row>
    <row r="46" spans="1:5" ht="12" customHeight="1">
      <c r="A46" s="9" t="s">
        <v>298</v>
      </c>
      <c r="B46" s="77">
        <v>60341</v>
      </c>
      <c r="C46" s="77">
        <v>60923</v>
      </c>
      <c r="D46" s="77">
        <v>61054</v>
      </c>
      <c r="E46" s="77">
        <v>63864</v>
      </c>
    </row>
    <row r="47" spans="1:5" ht="12" customHeight="1">
      <c r="A47" s="8" t="s">
        <v>433</v>
      </c>
      <c r="B47" s="80">
        <v>16473</v>
      </c>
      <c r="C47" s="80">
        <v>16631</v>
      </c>
      <c r="D47" s="80">
        <v>16666</v>
      </c>
      <c r="E47" s="80">
        <v>16669</v>
      </c>
    </row>
    <row r="48" spans="1:5" ht="12" customHeight="1">
      <c r="A48" s="8" t="s">
        <v>392</v>
      </c>
      <c r="B48" s="80">
        <v>18870</v>
      </c>
      <c r="C48" s="80">
        <v>15600</v>
      </c>
      <c r="D48" s="80">
        <v>14340</v>
      </c>
      <c r="E48" s="80">
        <v>14243</v>
      </c>
    </row>
    <row r="49" spans="1:5" ht="12" customHeight="1">
      <c r="A49" s="8" t="s">
        <v>434</v>
      </c>
      <c r="B49" s="80"/>
      <c r="C49" s="80"/>
      <c r="D49" s="80"/>
      <c r="E49" s="80"/>
    </row>
    <row r="50" spans="1:5" ht="12" customHeight="1" thickBot="1">
      <c r="A50" s="8" t="s">
        <v>435</v>
      </c>
      <c r="B50" s="80"/>
      <c r="C50" s="80"/>
      <c r="D50" s="80"/>
      <c r="E50" s="80">
        <v>97</v>
      </c>
    </row>
    <row r="51" spans="1:5" s="441" customFormat="1" ht="12" customHeight="1" thickBot="1">
      <c r="A51" s="123" t="s">
        <v>734</v>
      </c>
      <c r="B51" s="310">
        <f>SUM(B52:B54)</f>
        <v>250</v>
      </c>
      <c r="C51" s="310">
        <f>SUM(C52:C54)</f>
        <v>520</v>
      </c>
      <c r="D51" s="310">
        <f>SUM(D52:D54)</f>
        <v>1780</v>
      </c>
      <c r="E51" s="310">
        <f>SUM(E52:E54)</f>
        <v>1780</v>
      </c>
    </row>
    <row r="52" spans="1:5" ht="12" customHeight="1">
      <c r="A52" s="9" t="s">
        <v>484</v>
      </c>
      <c r="B52" s="77">
        <v>250</v>
      </c>
      <c r="C52" s="77">
        <v>520</v>
      </c>
      <c r="D52" s="77">
        <v>1780</v>
      </c>
      <c r="E52" s="77">
        <v>1780</v>
      </c>
    </row>
    <row r="53" spans="1:5" ht="12" customHeight="1">
      <c r="A53" s="8" t="s">
        <v>437</v>
      </c>
      <c r="B53" s="80"/>
      <c r="C53" s="80"/>
      <c r="D53" s="80"/>
      <c r="E53" s="80"/>
    </row>
    <row r="54" spans="1:5" ht="12" customHeight="1">
      <c r="A54" s="8" t="s">
        <v>309</v>
      </c>
      <c r="B54" s="80"/>
      <c r="C54" s="80"/>
      <c r="D54" s="80"/>
      <c r="E54" s="80"/>
    </row>
    <row r="55" spans="1:5" ht="15" customHeight="1" thickBot="1">
      <c r="A55" s="8" t="s">
        <v>254</v>
      </c>
      <c r="B55" s="80"/>
      <c r="C55" s="80"/>
      <c r="D55" s="80"/>
      <c r="E55" s="80"/>
    </row>
    <row r="56" spans="1:5" ht="13.5" thickBot="1">
      <c r="A56" s="240" t="s">
        <v>735</v>
      </c>
      <c r="B56" s="364">
        <f>+B45+B51</f>
        <v>95934</v>
      </c>
      <c r="C56" s="364">
        <f>+C45+C51</f>
        <v>93674</v>
      </c>
      <c r="D56" s="364">
        <f>+D45+D51</f>
        <v>93840</v>
      </c>
      <c r="E56" s="364">
        <f>+E45+E51</f>
        <v>96653</v>
      </c>
    </row>
    <row r="57" spans="1:5" ht="15" customHeight="1" thickBot="1">
      <c r="A57" s="242"/>
      <c r="B57" s="365"/>
      <c r="C57" s="365"/>
      <c r="D57" s="365"/>
      <c r="E57" s="365"/>
    </row>
    <row r="58" spans="1:5" ht="14.25" customHeight="1" thickBot="1">
      <c r="A58" s="244"/>
      <c r="B58" s="120">
        <v>18</v>
      </c>
      <c r="C58" s="120">
        <v>18</v>
      </c>
      <c r="D58" s="120">
        <v>18</v>
      </c>
      <c r="E58" s="120">
        <v>18</v>
      </c>
    </row>
    <row r="59" spans="1:5" ht="13.5" thickBot="1">
      <c r="A59" s="244"/>
      <c r="B59" s="120">
        <v>0</v>
      </c>
      <c r="C59" s="120">
        <v>0</v>
      </c>
      <c r="D59" s="120">
        <v>0</v>
      </c>
      <c r="E59" s="120">
        <v>0</v>
      </c>
    </row>
    <row r="60" ht="12.75">
      <c r="A60" s="2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Footer>&amp;L* Módosította a 2/2016 (II.23.) önkormányzati rendelet 15. melléklete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view="pageBreakPreview" zoomScale="60" zoomScalePageLayoutView="0" workbookViewId="0" topLeftCell="A18">
      <selection activeCell="F3" sqref="F3"/>
    </sheetView>
  </sheetViews>
  <sheetFormatPr defaultColWidth="9.00390625" defaultRowHeight="12.75"/>
  <cols>
    <col min="1" max="1" width="13.875" style="241" customWidth="1"/>
    <col min="2" max="2" width="64.50390625" style="242" customWidth="1"/>
    <col min="3" max="3" width="14.875" style="242" customWidth="1"/>
    <col min="4" max="4" width="15.50390625" style="242" customWidth="1"/>
    <col min="5" max="16384" width="9.375" style="242" customWidth="1"/>
  </cols>
  <sheetData>
    <row r="1" spans="1:4" s="222" customFormat="1" ht="21" customHeight="1">
      <c r="A1" s="221"/>
      <c r="B1" s="223"/>
      <c r="C1" s="436" t="s">
        <v>169</v>
      </c>
      <c r="D1" s="222" t="s">
        <v>58</v>
      </c>
    </row>
    <row r="2" spans="1:6" s="437" customFormat="1" ht="25.5" customHeight="1" thickBot="1">
      <c r="A2" s="221"/>
      <c r="B2" s="223"/>
      <c r="C2" s="436"/>
      <c r="D2" s="222"/>
      <c r="E2" s="222"/>
      <c r="F2" s="222"/>
    </row>
    <row r="3" spans="1:6" s="437" customFormat="1" ht="36">
      <c r="A3" s="388" t="s">
        <v>455</v>
      </c>
      <c r="B3" s="351" t="s">
        <v>759</v>
      </c>
      <c r="C3" s="887"/>
      <c r="D3" s="886"/>
      <c r="E3" s="886"/>
      <c r="F3" s="886" t="s">
        <v>313</v>
      </c>
    </row>
    <row r="4" spans="1:6" s="438" customFormat="1" ht="15.75" customHeight="1" thickBot="1">
      <c r="A4" s="429" t="s">
        <v>454</v>
      </c>
      <c r="B4" s="352" t="s">
        <v>714</v>
      </c>
      <c r="C4" s="903"/>
      <c r="D4" s="367"/>
      <c r="E4" s="367"/>
      <c r="F4" s="367" t="s">
        <v>302</v>
      </c>
    </row>
    <row r="5" spans="1:6" ht="14.25" thickBot="1">
      <c r="A5" s="747"/>
      <c r="B5" s="748"/>
      <c r="C5" s="904"/>
      <c r="D5" s="749"/>
      <c r="E5" s="749" t="s">
        <v>303</v>
      </c>
      <c r="F5" s="749"/>
    </row>
    <row r="6" spans="1:6" s="439" customFormat="1" ht="12.75" customHeight="1" thickBot="1">
      <c r="A6" s="389" t="s">
        <v>456</v>
      </c>
      <c r="B6" s="226" t="s">
        <v>304</v>
      </c>
      <c r="C6" s="226" t="s">
        <v>149</v>
      </c>
      <c r="D6" s="889" t="s">
        <v>150</v>
      </c>
      <c r="E6" s="889" t="s">
        <v>151</v>
      </c>
      <c r="F6" s="1040" t="s">
        <v>152</v>
      </c>
    </row>
    <row r="7" spans="1:6" s="439" customFormat="1" ht="15.75" customHeight="1" thickBot="1">
      <c r="A7" s="194">
        <v>1</v>
      </c>
      <c r="B7" s="195">
        <v>2</v>
      </c>
      <c r="C7" s="195">
        <v>3</v>
      </c>
      <c r="D7" s="890">
        <v>4</v>
      </c>
      <c r="E7" s="890">
        <v>5</v>
      </c>
      <c r="F7" s="1041" t="s">
        <v>170</v>
      </c>
    </row>
    <row r="8" spans="1:6" s="368" customFormat="1" ht="12" customHeight="1" thickBot="1">
      <c r="A8" s="228"/>
      <c r="B8" s="229" t="s">
        <v>306</v>
      </c>
      <c r="C8" s="892"/>
      <c r="D8" s="230"/>
      <c r="E8" s="230"/>
      <c r="F8" s="230"/>
    </row>
    <row r="9" spans="1:6" s="368" customFormat="1" ht="12" customHeight="1" thickBot="1">
      <c r="A9" s="194" t="s">
        <v>269</v>
      </c>
      <c r="B9" s="231" t="s">
        <v>715</v>
      </c>
      <c r="C9" s="305">
        <f>SUM(C10:C19)</f>
        <v>2230</v>
      </c>
      <c r="D9" s="360">
        <f>SUM(D10:D19)</f>
        <v>3497</v>
      </c>
      <c r="E9" s="360">
        <f>SUM(E10:E19)</f>
        <v>3527</v>
      </c>
      <c r="F9" s="360">
        <f>SUM(F10:F19)</f>
        <v>4276</v>
      </c>
    </row>
    <row r="10" spans="1:6" s="368" customFormat="1" ht="12" customHeight="1">
      <c r="A10" s="430" t="s">
        <v>353</v>
      </c>
      <c r="B10" s="10" t="s">
        <v>545</v>
      </c>
      <c r="C10" s="301">
        <f>'[1]17. sz. mell'!C10+'[1]9.3.2. sz. mell'!C9+'[1]9.3.3. sz. mell'!C9</f>
        <v>0</v>
      </c>
      <c r="D10" s="862"/>
      <c r="E10" s="862">
        <f>'[1]17. sz. mell'!E10+'[1]9.3.2. sz. mell'!D9+'[1]9.3.3. sz. mell'!D9</f>
        <v>0</v>
      </c>
      <c r="F10" s="862">
        <f>'[1]17. sz. mell'!E10+'[1]9.3.2. sz. mell'!F9+'[1]9.3.3. sz. mell'!F9</f>
        <v>0</v>
      </c>
    </row>
    <row r="11" spans="1:6" s="368" customFormat="1" ht="12" customHeight="1">
      <c r="A11" s="431" t="s">
        <v>354</v>
      </c>
      <c r="B11" s="8" t="s">
        <v>546</v>
      </c>
      <c r="C11" s="301">
        <f>'[1]17. sz. mell'!C11+'[1]9.3.2. sz. mell'!C10+'[1]9.3.3. sz. mell'!C10</f>
        <v>2210</v>
      </c>
      <c r="D11" s="862">
        <v>3447</v>
      </c>
      <c r="E11" s="862">
        <v>3477</v>
      </c>
      <c r="F11" s="862">
        <v>3942</v>
      </c>
    </row>
    <row r="12" spans="1:6" s="368" customFormat="1" ht="12" customHeight="1">
      <c r="A12" s="431" t="s">
        <v>355</v>
      </c>
      <c r="B12" s="8" t="s">
        <v>547</v>
      </c>
      <c r="C12" s="301">
        <f>'[1]17. sz. mell'!C12+'[1]9.3.2. sz. mell'!C11+'[1]9.3.3. sz. mell'!C11</f>
        <v>15</v>
      </c>
      <c r="D12" s="862">
        <v>20</v>
      </c>
      <c r="E12" s="862">
        <f>'[1]17. sz. mell'!E12+'[1]9.3.2. sz. mell'!D11+'[1]9.3.3. sz. mell'!D11</f>
        <v>20</v>
      </c>
      <c r="F12" s="862">
        <v>20</v>
      </c>
    </row>
    <row r="13" spans="1:6" s="368" customFormat="1" ht="12" customHeight="1">
      <c r="A13" s="431" t="s">
        <v>356</v>
      </c>
      <c r="B13" s="8" t="s">
        <v>548</v>
      </c>
      <c r="C13" s="301">
        <f>'[1]17. sz. mell'!C13+'[1]9.3.2. sz. mell'!C12+'[1]9.3.3. sz. mell'!C12</f>
        <v>0</v>
      </c>
      <c r="D13" s="862"/>
      <c r="E13" s="862">
        <f>'[1]17. sz. mell'!E13+'[1]9.3.2. sz. mell'!D12+'[1]9.3.3. sz. mell'!D12</f>
        <v>0</v>
      </c>
      <c r="F13" s="862">
        <f>'[1]17. sz. mell'!E13+'[1]9.3.2. sz. mell'!F12+'[1]9.3.3. sz. mell'!F12</f>
        <v>0</v>
      </c>
    </row>
    <row r="14" spans="1:6" s="368" customFormat="1" ht="12" customHeight="1">
      <c r="A14" s="431" t="s">
        <v>401</v>
      </c>
      <c r="B14" s="8" t="s">
        <v>549</v>
      </c>
      <c r="C14" s="301">
        <f>'[1]17. sz. mell'!C14+'[1]9.3.2. sz. mell'!C13+'[1]9.3.3. sz. mell'!C13</f>
        <v>0</v>
      </c>
      <c r="D14" s="862">
        <v>30</v>
      </c>
      <c r="E14" s="862">
        <f>'[1]17. sz. mell'!E14+'[1]9.3.2. sz. mell'!D13+'[1]9.3.3. sz. mell'!D13</f>
        <v>30</v>
      </c>
      <c r="F14" s="862">
        <v>30</v>
      </c>
    </row>
    <row r="15" spans="1:6" s="368" customFormat="1" ht="12" customHeight="1">
      <c r="A15" s="431" t="s">
        <v>357</v>
      </c>
      <c r="B15" s="8" t="s">
        <v>716</v>
      </c>
      <c r="C15" s="301">
        <f>'[1]17. sz. mell'!C15+'[1]9.3.2. sz. mell'!C14+'[1]9.3.3. sz. mell'!C14</f>
        <v>0</v>
      </c>
      <c r="D15" s="862"/>
      <c r="E15" s="862">
        <f>'[1]17. sz. mell'!E15+'[1]9.3.2. sz. mell'!D14+'[1]9.3.3. sz. mell'!D14</f>
        <v>0</v>
      </c>
      <c r="F15" s="862">
        <f>'[1]17. sz. mell'!E15+'[1]9.3.2. sz. mell'!F14+'[1]9.3.3. sz. mell'!F14</f>
        <v>0</v>
      </c>
    </row>
    <row r="16" spans="1:6" s="368" customFormat="1" ht="12" customHeight="1">
      <c r="A16" s="431" t="s">
        <v>358</v>
      </c>
      <c r="B16" s="7" t="s">
        <v>717</v>
      </c>
      <c r="C16" s="301">
        <f>'[1]17. sz. mell'!C16+'[1]9.3.2. sz. mell'!C15+'[1]9.3.3. sz. mell'!C15</f>
        <v>0</v>
      </c>
      <c r="D16" s="862"/>
      <c r="E16" s="862">
        <f>'[1]17. sz. mell'!E16+'[1]9.3.2. sz. mell'!D15+'[1]9.3.3. sz. mell'!D15</f>
        <v>0</v>
      </c>
      <c r="F16" s="862">
        <f>'[1]17. sz. mell'!E16+'[1]9.3.2. sz. mell'!F15+'[1]9.3.3. sz. mell'!F15</f>
        <v>0</v>
      </c>
    </row>
    <row r="17" spans="1:6" s="440" customFormat="1" ht="12" customHeight="1">
      <c r="A17" s="431" t="s">
        <v>368</v>
      </c>
      <c r="B17" s="8" t="s">
        <v>552</v>
      </c>
      <c r="C17" s="301">
        <f>'[1]17. sz. mell'!C17+'[1]9.3.2. sz. mell'!C16+'[1]9.3.3. sz. mell'!C16</f>
        <v>5</v>
      </c>
      <c r="D17" s="862"/>
      <c r="E17" s="862">
        <f>'[1]17. sz. mell'!E17+'[1]9.3.2. sz. mell'!D16+'[1]9.3.3. sz. mell'!D16</f>
        <v>0</v>
      </c>
      <c r="F17" s="862">
        <v>4</v>
      </c>
    </row>
    <row r="18" spans="1:6" s="440" customFormat="1" ht="12" customHeight="1">
      <c r="A18" s="431" t="s">
        <v>369</v>
      </c>
      <c r="B18" s="8" t="s">
        <v>553</v>
      </c>
      <c r="C18" s="301">
        <f>'[1]17. sz. mell'!C18+'[1]9.3.2. sz. mell'!C17+'[1]9.3.3. sz. mell'!C17</f>
        <v>0</v>
      </c>
      <c r="D18" s="862"/>
      <c r="E18" s="862">
        <f>'[1]17. sz. mell'!E18+'[1]9.3.2. sz. mell'!D17+'[1]9.3.3. sz. mell'!D17</f>
        <v>0</v>
      </c>
      <c r="F18" s="862">
        <f>'[1]17. sz. mell'!E18+'[1]9.3.2. sz. mell'!F17+'[1]9.3.3. sz. mell'!F17</f>
        <v>0</v>
      </c>
    </row>
    <row r="19" spans="1:6" s="368" customFormat="1" ht="12" customHeight="1" thickBot="1">
      <c r="A19" s="431" t="s">
        <v>370</v>
      </c>
      <c r="B19" s="7" t="s">
        <v>554</v>
      </c>
      <c r="C19" s="301">
        <f>'[1]17. sz. mell'!C19+'[1]9.3.2. sz. mell'!C18+'[1]9.3.3. sz. mell'!C18</f>
        <v>0</v>
      </c>
      <c r="D19" s="862"/>
      <c r="E19" s="862">
        <f>'[1]17. sz. mell'!E19+'[1]9.3.2. sz. mell'!D18+'[1]9.3.3. sz. mell'!D18</f>
        <v>0</v>
      </c>
      <c r="F19" s="862">
        <v>280</v>
      </c>
    </row>
    <row r="20" spans="1:6" s="440" customFormat="1" ht="12" customHeight="1" thickBot="1">
      <c r="A20" s="194" t="s">
        <v>270</v>
      </c>
      <c r="B20" s="231" t="s">
        <v>718</v>
      </c>
      <c r="C20" s="305">
        <f>SUM(C21:C23)</f>
        <v>0</v>
      </c>
      <c r="D20" s="360">
        <f>SUM(D21:D23)</f>
        <v>0</v>
      </c>
      <c r="E20" s="360">
        <f>SUM(E21:E23)</f>
        <v>30</v>
      </c>
      <c r="F20" s="360">
        <f>SUM(F21:F23)</f>
        <v>110</v>
      </c>
    </row>
    <row r="21" spans="1:6" s="440" customFormat="1" ht="12" customHeight="1">
      <c r="A21" s="431" t="s">
        <v>359</v>
      </c>
      <c r="B21" s="9" t="s">
        <v>520</v>
      </c>
      <c r="C21" s="301">
        <f>'[1]17. sz. mell'!C21+'[1]9.3.2. sz. mell'!C20+'[1]9.3.3. sz. mell'!C20</f>
        <v>0</v>
      </c>
      <c r="D21" s="862"/>
      <c r="E21" s="862">
        <f>'[1]17. sz. mell'!E21+'[1]9.3.2. sz. mell'!D20+'[1]9.3.3. sz. mell'!D20</f>
        <v>0</v>
      </c>
      <c r="F21" s="862">
        <f>'[1]17. sz. mell'!E21+'[1]9.3.2. sz. mell'!F20+'[1]9.3.3. sz. mell'!F20</f>
        <v>0</v>
      </c>
    </row>
    <row r="22" spans="1:6" s="440" customFormat="1" ht="12" customHeight="1">
      <c r="A22" s="431" t="s">
        <v>360</v>
      </c>
      <c r="B22" s="8" t="s">
        <v>719</v>
      </c>
      <c r="C22" s="301">
        <f>'[1]17. sz. mell'!C22+'[1]9.3.2. sz. mell'!C21+'[1]9.3.3. sz. mell'!C21</f>
        <v>0</v>
      </c>
      <c r="D22" s="862"/>
      <c r="E22" s="862">
        <f>'[1]17. sz. mell'!E22+'[1]9.3.2. sz. mell'!D21+'[1]9.3.3. sz. mell'!D21</f>
        <v>0</v>
      </c>
      <c r="F22" s="862">
        <f>'[1]17. sz. mell'!E22+'[1]9.3.2. sz. mell'!F21+'[1]9.3.3. sz. mell'!F21</f>
        <v>0</v>
      </c>
    </row>
    <row r="23" spans="1:6" s="440" customFormat="1" ht="12" customHeight="1">
      <c r="A23" s="431" t="s">
        <v>361</v>
      </c>
      <c r="B23" s="8" t="s">
        <v>720</v>
      </c>
      <c r="C23" s="301">
        <f>'[1]17. sz. mell'!C23+'[1]9.3.2. sz. mell'!C22+'[1]9.3.3. sz. mell'!C22</f>
        <v>0</v>
      </c>
      <c r="D23" s="862"/>
      <c r="E23" s="862">
        <v>30</v>
      </c>
      <c r="F23" s="862">
        <v>110</v>
      </c>
    </row>
    <row r="24" spans="1:6" s="440" customFormat="1" ht="12" customHeight="1" thickBot="1">
      <c r="A24" s="431" t="s">
        <v>362</v>
      </c>
      <c r="B24" s="8" t="s">
        <v>252</v>
      </c>
      <c r="C24" s="301">
        <f>'[1]17. sz. mell'!C24+'[1]9.3.2. sz. mell'!C23+'[1]9.3.3. sz. mell'!C23</f>
        <v>0</v>
      </c>
      <c r="D24" s="862"/>
      <c r="E24" s="862">
        <f>'[1]17. sz. mell'!E24+'[1]9.3.2. sz. mell'!D23+'[1]9.3.3. sz. mell'!D23</f>
        <v>0</v>
      </c>
      <c r="F24" s="862">
        <f>'[1]17. sz. mell'!E24+'[1]9.3.2. sz. mell'!F23+'[1]9.3.3. sz. mell'!F23</f>
        <v>0</v>
      </c>
    </row>
    <row r="25" spans="1:6" s="440" customFormat="1" ht="12" customHeight="1" thickBot="1">
      <c r="A25" s="202" t="s">
        <v>271</v>
      </c>
      <c r="B25" s="123" t="s">
        <v>424</v>
      </c>
      <c r="C25" s="305">
        <f aca="true" t="shared" si="0" ref="C25:E26">SUM(C26:C28)</f>
        <v>0</v>
      </c>
      <c r="D25" s="360"/>
      <c r="E25" s="360">
        <f t="shared" si="0"/>
        <v>0</v>
      </c>
      <c r="F25" s="360">
        <f>SUM(F26:F28)</f>
        <v>0</v>
      </c>
    </row>
    <row r="26" spans="1:6" s="440" customFormat="1" ht="12" customHeight="1" thickBot="1">
      <c r="A26" s="202" t="s">
        <v>272</v>
      </c>
      <c r="B26" s="123" t="s">
        <v>721</v>
      </c>
      <c r="C26" s="305">
        <f t="shared" si="0"/>
        <v>0</v>
      </c>
      <c r="D26" s="360"/>
      <c r="E26" s="360">
        <f t="shared" si="0"/>
        <v>0</v>
      </c>
      <c r="F26" s="360">
        <f>SUM(F27:F29)</f>
        <v>0</v>
      </c>
    </row>
    <row r="27" spans="1:6" s="440" customFormat="1" ht="12" customHeight="1">
      <c r="A27" s="432" t="s">
        <v>530</v>
      </c>
      <c r="B27" s="433" t="s">
        <v>719</v>
      </c>
      <c r="C27" s="301">
        <f>'[1]17. sz. mell'!C27+'[1]9.3.2. sz. mell'!C26+'[1]9.3.3. sz. mell'!C26</f>
        <v>0</v>
      </c>
      <c r="D27" s="862"/>
      <c r="E27" s="862">
        <f>'[1]17. sz. mell'!E27+'[1]9.3.2. sz. mell'!D26+'[1]9.3.3. sz. mell'!D26</f>
        <v>0</v>
      </c>
      <c r="F27" s="862">
        <f>'[1]17. sz. mell'!E27+'[1]9.3.2. sz. mell'!F26+'[1]9.3.3. sz. mell'!F26</f>
        <v>0</v>
      </c>
    </row>
    <row r="28" spans="1:6" s="440" customFormat="1" ht="12" customHeight="1">
      <c r="A28" s="432" t="s">
        <v>533</v>
      </c>
      <c r="B28" s="434" t="s">
        <v>722</v>
      </c>
      <c r="C28" s="301">
        <f>'[1]17. sz. mell'!C28+'[1]9.3.2. sz. mell'!C27+'[1]9.3.3. sz. mell'!C27</f>
        <v>0</v>
      </c>
      <c r="D28" s="862"/>
      <c r="E28" s="862">
        <f>'[1]17. sz. mell'!E28+'[1]9.3.2. sz. mell'!D27+'[1]9.3.3. sz. mell'!D27</f>
        <v>0</v>
      </c>
      <c r="F28" s="862">
        <f>'[1]17. sz. mell'!E28+'[1]9.3.2. sz. mell'!F27+'[1]9.3.3. sz. mell'!F27</f>
        <v>0</v>
      </c>
    </row>
    <row r="29" spans="1:6" s="440" customFormat="1" ht="12" customHeight="1" thickBot="1">
      <c r="A29" s="431" t="s">
        <v>534</v>
      </c>
      <c r="B29" s="435" t="s">
        <v>723</v>
      </c>
      <c r="C29" s="301">
        <f>'[1]17. sz. mell'!C29+'[1]9.3.2. sz. mell'!C28+'[1]9.3.3. sz. mell'!C28</f>
        <v>0</v>
      </c>
      <c r="D29" s="862"/>
      <c r="E29" s="862">
        <f>'[1]17. sz. mell'!E29+'[1]9.3.2. sz. mell'!D28+'[1]9.3.3. sz. mell'!D28</f>
        <v>0</v>
      </c>
      <c r="F29" s="862">
        <f>'[1]17. sz. mell'!E29+'[1]9.3.2. sz. mell'!F28+'[1]9.3.3. sz. mell'!F28</f>
        <v>0</v>
      </c>
    </row>
    <row r="30" spans="1:6" s="440" customFormat="1" ht="12" customHeight="1" thickBot="1">
      <c r="A30" s="202" t="s">
        <v>273</v>
      </c>
      <c r="B30" s="123" t="s">
        <v>724</v>
      </c>
      <c r="C30" s="305">
        <f>SUM(C31:C33)</f>
        <v>0</v>
      </c>
      <c r="D30" s="360">
        <f>SUM(D31:D33)</f>
        <v>0</v>
      </c>
      <c r="E30" s="360">
        <f>SUM(E31:E33)</f>
        <v>0</v>
      </c>
      <c r="F30" s="360">
        <f>SUM(F31:F33)</f>
        <v>0</v>
      </c>
    </row>
    <row r="31" spans="1:6" s="440" customFormat="1" ht="12" customHeight="1">
      <c r="A31" s="432" t="s">
        <v>346</v>
      </c>
      <c r="B31" s="433" t="s">
        <v>559</v>
      </c>
      <c r="C31" s="905"/>
      <c r="D31" s="750"/>
      <c r="E31" s="750"/>
      <c r="F31" s="750"/>
    </row>
    <row r="32" spans="1:6" s="440" customFormat="1" ht="12" customHeight="1">
      <c r="A32" s="432" t="s">
        <v>347</v>
      </c>
      <c r="B32" s="434" t="s">
        <v>560</v>
      </c>
      <c r="C32" s="906"/>
      <c r="D32" s="902"/>
      <c r="E32" s="902"/>
      <c r="F32" s="902"/>
    </row>
    <row r="33" spans="1:6" s="368" customFormat="1" ht="12" customHeight="1" thickBot="1">
      <c r="A33" s="431" t="s">
        <v>348</v>
      </c>
      <c r="B33" s="133" t="s">
        <v>561</v>
      </c>
      <c r="C33" s="905"/>
      <c r="D33" s="750"/>
      <c r="E33" s="750"/>
      <c r="F33" s="750"/>
    </row>
    <row r="34" spans="1:6" s="368" customFormat="1" ht="12" customHeight="1" thickBot="1">
      <c r="A34" s="202" t="s">
        <v>274</v>
      </c>
      <c r="B34" s="123" t="s">
        <v>673</v>
      </c>
      <c r="C34" s="894"/>
      <c r="D34" s="359">
        <v>100</v>
      </c>
      <c r="E34" s="359">
        <v>100</v>
      </c>
      <c r="F34" s="359">
        <v>140</v>
      </c>
    </row>
    <row r="35" spans="1:6" s="368" customFormat="1" ht="12" customHeight="1" thickBot="1">
      <c r="A35" s="202" t="s">
        <v>275</v>
      </c>
      <c r="B35" s="123" t="s">
        <v>725</v>
      </c>
      <c r="C35" s="896"/>
      <c r="D35" s="359"/>
      <c r="E35" s="359"/>
      <c r="F35" s="359"/>
    </row>
    <row r="36" spans="1:6" s="368" customFormat="1" ht="12" customHeight="1" thickBot="1">
      <c r="A36" s="194" t="s">
        <v>276</v>
      </c>
      <c r="B36" s="123" t="s">
        <v>726</v>
      </c>
      <c r="C36" s="858">
        <f>+C9+C20+C25+C26+C30+C34+C35</f>
        <v>2230</v>
      </c>
      <c r="D36" s="360">
        <f>+D9+D20+D25+D26+D30+D34+D35</f>
        <v>3597</v>
      </c>
      <c r="E36" s="360">
        <f>+E9+E20+E25+E26+E30+E34+E35</f>
        <v>3657</v>
      </c>
      <c r="F36" s="360">
        <f>F34+F20+F9</f>
        <v>4526</v>
      </c>
    </row>
    <row r="37" spans="1:6" s="368" customFormat="1" ht="12" customHeight="1" thickBot="1">
      <c r="A37" s="232" t="s">
        <v>277</v>
      </c>
      <c r="B37" s="123" t="s">
        <v>727</v>
      </c>
      <c r="C37" s="858">
        <f>+C38+C39+C40</f>
        <v>17394</v>
      </c>
      <c r="D37" s="360">
        <f>+D38+D39+D40</f>
        <v>23075</v>
      </c>
      <c r="E37" s="360">
        <f>+E38+E39+E40</f>
        <v>23962</v>
      </c>
      <c r="F37" s="360">
        <f>F38+F40</f>
        <v>24487</v>
      </c>
    </row>
    <row r="38" spans="1:6" s="368" customFormat="1" ht="12" customHeight="1">
      <c r="A38" s="432" t="s">
        <v>728</v>
      </c>
      <c r="B38" s="433" t="s">
        <v>492</v>
      </c>
      <c r="C38" s="301">
        <f>'[1]17. sz. mell'!C38+'[1]9.3.2. sz. mell'!C37+'[1]9.3.3. sz. mell'!C37</f>
        <v>0</v>
      </c>
      <c r="D38" s="862">
        <v>78</v>
      </c>
      <c r="E38" s="862">
        <f>'[1]17. sz. mell'!E38+'[1]9.3.2. sz. mell'!D37+'[1]9.3.3. sz. mell'!D37</f>
        <v>78</v>
      </c>
      <c r="F38" s="862">
        <v>78</v>
      </c>
    </row>
    <row r="39" spans="1:6" s="440" customFormat="1" ht="12" customHeight="1">
      <c r="A39" s="432" t="s">
        <v>729</v>
      </c>
      <c r="B39" s="434" t="s">
        <v>253</v>
      </c>
      <c r="C39" s="301">
        <f>'[1]17. sz. mell'!C39+'[1]9.3.2. sz. mell'!C38+'[1]9.3.3. sz. mell'!C38</f>
        <v>0</v>
      </c>
      <c r="D39" s="862"/>
      <c r="E39" s="862">
        <f>'[1]17. sz. mell'!E39+'[1]9.3.2. sz. mell'!D38+'[1]9.3.3. sz. mell'!D38</f>
        <v>0</v>
      </c>
      <c r="F39" s="862">
        <f>'[1]17. sz. mell'!E39+'[1]9.3.2. sz. mell'!F38+'[1]9.3.3. sz. mell'!F38</f>
        <v>0</v>
      </c>
    </row>
    <row r="40" spans="1:6" s="440" customFormat="1" ht="15" customHeight="1" thickBot="1">
      <c r="A40" s="431" t="s">
        <v>730</v>
      </c>
      <c r="B40" s="133" t="s">
        <v>731</v>
      </c>
      <c r="C40" s="301">
        <f>'[1]17. sz. mell'!C40+'[1]9.3.2. sz. mell'!C39+'[1]9.3.3. sz. mell'!C39</f>
        <v>17394</v>
      </c>
      <c r="D40" s="862">
        <v>22997</v>
      </c>
      <c r="E40" s="862">
        <v>23884</v>
      </c>
      <c r="F40" s="862">
        <v>24409</v>
      </c>
    </row>
    <row r="41" spans="1:6" s="440" customFormat="1" ht="15" customHeight="1" thickBot="1">
      <c r="A41" s="232" t="s">
        <v>278</v>
      </c>
      <c r="B41" s="233" t="s">
        <v>732</v>
      </c>
      <c r="C41" s="897">
        <f>+C36+C37</f>
        <v>19624</v>
      </c>
      <c r="D41" s="363">
        <f>+D36+D37</f>
        <v>26672</v>
      </c>
      <c r="E41" s="363">
        <f>+E36+E37</f>
        <v>27619</v>
      </c>
      <c r="F41" s="363">
        <f>F36+F37</f>
        <v>29013</v>
      </c>
    </row>
    <row r="42" spans="1:6" ht="12.75">
      <c r="A42" s="234"/>
      <c r="B42" s="235"/>
      <c r="C42" s="361"/>
      <c r="D42" s="361"/>
      <c r="E42" s="361"/>
      <c r="F42" s="361"/>
    </row>
    <row r="43" spans="1:6" s="439" customFormat="1" ht="16.5" customHeight="1" thickBot="1">
      <c r="A43" s="236"/>
      <c r="B43" s="237"/>
      <c r="C43" s="362"/>
      <c r="D43" s="362"/>
      <c r="E43" s="362"/>
      <c r="F43" s="362"/>
    </row>
    <row r="44" spans="1:6" s="441" customFormat="1" ht="12" customHeight="1" thickBot="1">
      <c r="A44" s="238"/>
      <c r="B44" s="239" t="s">
        <v>308</v>
      </c>
      <c r="C44" s="897"/>
      <c r="D44" s="363"/>
      <c r="E44" s="363"/>
      <c r="F44" s="363"/>
    </row>
    <row r="45" spans="1:6" ht="12" customHeight="1" thickBot="1">
      <c r="A45" s="202" t="s">
        <v>269</v>
      </c>
      <c r="B45" s="123" t="s">
        <v>733</v>
      </c>
      <c r="C45" s="305">
        <f>SUM(C46:C50)</f>
        <v>19391</v>
      </c>
      <c r="D45" s="360">
        <f>SUM(D46:D50)</f>
        <v>26439</v>
      </c>
      <c r="E45" s="360">
        <f>SUM(E46:E50)</f>
        <v>27386</v>
      </c>
      <c r="F45" s="360">
        <f>SUM(F46:F50)</f>
        <v>28780</v>
      </c>
    </row>
    <row r="46" spans="1:6" ht="12" customHeight="1">
      <c r="A46" s="431" t="s">
        <v>353</v>
      </c>
      <c r="B46" s="9" t="s">
        <v>298</v>
      </c>
      <c r="C46" s="301">
        <f>'[1]17. sz. mell'!C46+'[1]9.3.2. sz. mell'!C45+'[1]9.3.3. sz. mell'!C45</f>
        <v>7964</v>
      </c>
      <c r="D46" s="862">
        <v>9536</v>
      </c>
      <c r="E46" s="862">
        <v>9697</v>
      </c>
      <c r="F46" s="862">
        <v>11270</v>
      </c>
    </row>
    <row r="47" spans="1:6" ht="12" customHeight="1">
      <c r="A47" s="431" t="s">
        <v>354</v>
      </c>
      <c r="B47" s="8" t="s">
        <v>433</v>
      </c>
      <c r="C47" s="301">
        <f>'[1]17. sz. mell'!C47+'[1]9.3.2. sz. mell'!C46+'[1]9.3.3. sz. mell'!C46</f>
        <v>2135</v>
      </c>
      <c r="D47" s="862">
        <v>2509</v>
      </c>
      <c r="E47" s="862">
        <v>2572</v>
      </c>
      <c r="F47" s="862">
        <v>2887</v>
      </c>
    </row>
    <row r="48" spans="1:6" ht="12" customHeight="1">
      <c r="A48" s="431" t="s">
        <v>355</v>
      </c>
      <c r="B48" s="8" t="s">
        <v>392</v>
      </c>
      <c r="C48" s="301">
        <f>'[1]17. sz. mell'!C48+'[1]9.3.2. sz. mell'!C47+'[1]9.3.3. sz. mell'!C47</f>
        <v>9292</v>
      </c>
      <c r="D48" s="862">
        <v>14394</v>
      </c>
      <c r="E48" s="862">
        <v>15117</v>
      </c>
      <c r="F48" s="862">
        <v>14623</v>
      </c>
    </row>
    <row r="49" spans="1:6" ht="12" customHeight="1">
      <c r="A49" s="431" t="s">
        <v>356</v>
      </c>
      <c r="B49" s="8" t="s">
        <v>434</v>
      </c>
      <c r="C49" s="301">
        <f>'[1]17. sz. mell'!C49+'[1]9.3.2. sz. mell'!C48+'[1]9.3.3. sz. mell'!C48</f>
        <v>0</v>
      </c>
      <c r="D49" s="862"/>
      <c r="E49" s="862">
        <f>'[1]17. sz. mell'!E49+'[1]9.3.2. sz. mell'!D48+'[1]9.3.3. sz. mell'!D48</f>
        <v>0</v>
      </c>
      <c r="F49" s="862">
        <f>'[1]17. sz. mell'!E49+'[1]9.3.2. sz. mell'!F48+'[1]9.3.3. sz. mell'!F48</f>
        <v>0</v>
      </c>
    </row>
    <row r="50" spans="1:6" ht="12" customHeight="1" thickBot="1">
      <c r="A50" s="431" t="s">
        <v>401</v>
      </c>
      <c r="B50" s="8" t="s">
        <v>435</v>
      </c>
      <c r="C50" s="79"/>
      <c r="D50" s="864"/>
      <c r="E50" s="864"/>
      <c r="F50" s="864"/>
    </row>
    <row r="51" spans="1:6" s="441" customFormat="1" ht="12" customHeight="1" thickBot="1">
      <c r="A51" s="202" t="s">
        <v>270</v>
      </c>
      <c r="B51" s="123" t="s">
        <v>734</v>
      </c>
      <c r="C51" s="305">
        <f>SUM(C52:C54)</f>
        <v>233</v>
      </c>
      <c r="D51" s="360">
        <f>SUM(D52:D54)</f>
        <v>233</v>
      </c>
      <c r="E51" s="360">
        <f>SUM(E52:E54)</f>
        <v>233</v>
      </c>
      <c r="F51" s="360">
        <f>SUM(F52:F54)</f>
        <v>233</v>
      </c>
    </row>
    <row r="52" spans="1:6" ht="12" customHeight="1">
      <c r="A52" s="431" t="s">
        <v>359</v>
      </c>
      <c r="B52" s="9" t="s">
        <v>484</v>
      </c>
      <c r="C52" s="301">
        <f>'[1]17. sz. mell'!C52+'[1]9.3.2. sz. mell'!C51+'[1]9.3.3. sz. mell'!C51</f>
        <v>233</v>
      </c>
      <c r="D52" s="862">
        <v>233</v>
      </c>
      <c r="E52" s="862">
        <f>'[1]17. sz. mell'!E52+'[1]9.3.2. sz. mell'!D51+'[1]9.3.3. sz. mell'!D51</f>
        <v>233</v>
      </c>
      <c r="F52" s="862">
        <f>'[1]17. sz. mell'!E52+'[1]9.3.2. sz. mell'!F51+'[1]9.3.3. sz. mell'!F51</f>
        <v>233</v>
      </c>
    </row>
    <row r="53" spans="1:6" ht="12" customHeight="1">
      <c r="A53" s="431" t="s">
        <v>360</v>
      </c>
      <c r="B53" s="8" t="s">
        <v>437</v>
      </c>
      <c r="C53" s="79"/>
      <c r="D53" s="864"/>
      <c r="E53" s="864"/>
      <c r="F53" s="864"/>
    </row>
    <row r="54" spans="1:6" ht="12" customHeight="1">
      <c r="A54" s="431" t="s">
        <v>361</v>
      </c>
      <c r="B54" s="8" t="s">
        <v>309</v>
      </c>
      <c r="C54" s="79"/>
      <c r="D54" s="864"/>
      <c r="E54" s="864"/>
      <c r="F54" s="864"/>
    </row>
    <row r="55" spans="1:6" ht="15" customHeight="1" thickBot="1">
      <c r="A55" s="431" t="s">
        <v>362</v>
      </c>
      <c r="B55" s="8" t="s">
        <v>254</v>
      </c>
      <c r="C55" s="79"/>
      <c r="D55" s="864"/>
      <c r="E55" s="864"/>
      <c r="F55" s="864"/>
    </row>
    <row r="56" spans="1:6" ht="13.5" thickBot="1">
      <c r="A56" s="202" t="s">
        <v>271</v>
      </c>
      <c r="B56" s="240" t="s">
        <v>735</v>
      </c>
      <c r="C56" s="898">
        <f>+C45+C51</f>
        <v>19624</v>
      </c>
      <c r="D56" s="363">
        <f>+D45+D51</f>
        <v>26672</v>
      </c>
      <c r="E56" s="363">
        <f>+E45+E51</f>
        <v>27619</v>
      </c>
      <c r="F56" s="363">
        <f>+F45+F51</f>
        <v>29013</v>
      </c>
    </row>
    <row r="57" spans="3:6" ht="15" customHeight="1" thickBot="1">
      <c r="C57" s="365"/>
      <c r="D57" s="365"/>
      <c r="E57" s="365"/>
      <c r="F57" s="365"/>
    </row>
    <row r="58" spans="1:6" ht="14.25" customHeight="1" thickBot="1">
      <c r="A58" s="243" t="s">
        <v>457</v>
      </c>
      <c r="B58" s="244"/>
      <c r="C58" s="900">
        <v>5</v>
      </c>
      <c r="D58" s="899">
        <v>5</v>
      </c>
      <c r="E58" s="899">
        <v>5</v>
      </c>
      <c r="F58" s="899">
        <v>5</v>
      </c>
    </row>
    <row r="59" spans="1:6" ht="13.5" thickBot="1">
      <c r="A59" s="243" t="s">
        <v>458</v>
      </c>
      <c r="B59" s="244"/>
      <c r="C59" s="900">
        <v>0</v>
      </c>
      <c r="D59" s="899">
        <v>0</v>
      </c>
      <c r="E59" s="899">
        <v>0</v>
      </c>
      <c r="F59" s="899">
        <v>0</v>
      </c>
    </row>
    <row r="60" spans="1:4" ht="15.75">
      <c r="A60" s="374" t="s">
        <v>61</v>
      </c>
      <c r="B60" s="374"/>
      <c r="C60" s="188"/>
      <c r="D60" s="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4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92D050"/>
  </sheetPr>
  <dimension ref="A1:F60"/>
  <sheetViews>
    <sheetView view="pageBreakPreview" zoomScale="60" zoomScalePageLayoutView="0" workbookViewId="0" topLeftCell="A1">
      <selection activeCell="B62" sqref="B62"/>
    </sheetView>
  </sheetViews>
  <sheetFormatPr defaultColWidth="9.00390625" defaultRowHeight="12.75"/>
  <cols>
    <col min="1" max="1" width="13.125" style="241" customWidth="1"/>
    <col min="2" max="2" width="62.875" style="242" customWidth="1"/>
    <col min="3" max="3" width="14.125" style="242" customWidth="1"/>
    <col min="4" max="4" width="13.50390625" style="242" customWidth="1"/>
    <col min="5" max="16384" width="9.375" style="242" customWidth="1"/>
  </cols>
  <sheetData>
    <row r="1" spans="1:4" s="222" customFormat="1" ht="21" customHeight="1">
      <c r="A1" s="221"/>
      <c r="B1" s="223"/>
      <c r="C1" s="436" t="s">
        <v>171</v>
      </c>
      <c r="D1" s="222" t="s">
        <v>58</v>
      </c>
    </row>
    <row r="2" spans="1:6" s="437" customFormat="1" ht="25.5" customHeight="1" thickBot="1">
      <c r="A2" s="221"/>
      <c r="B2" s="223"/>
      <c r="C2" s="436"/>
      <c r="D2" s="222"/>
      <c r="E2" s="222"/>
      <c r="F2" s="222"/>
    </row>
    <row r="3" spans="1:6" s="437" customFormat="1" ht="36">
      <c r="A3" s="388" t="s">
        <v>455</v>
      </c>
      <c r="B3" s="351" t="s">
        <v>759</v>
      </c>
      <c r="C3" s="887"/>
      <c r="D3" s="1042"/>
      <c r="E3" s="887"/>
      <c r="F3" s="886" t="s">
        <v>313</v>
      </c>
    </row>
    <row r="4" spans="1:6" s="438" customFormat="1" ht="15.75" customHeight="1" thickBot="1">
      <c r="A4" s="429" t="s">
        <v>454</v>
      </c>
      <c r="B4" s="352" t="s">
        <v>737</v>
      </c>
      <c r="C4" s="888"/>
      <c r="D4" s="1043"/>
      <c r="E4" s="888"/>
      <c r="F4" s="367" t="s">
        <v>312</v>
      </c>
    </row>
    <row r="5" spans="1:6" ht="14.25" thickBot="1">
      <c r="A5" s="224"/>
      <c r="B5" s="224"/>
      <c r="C5" s="225"/>
      <c r="D5" s="225"/>
      <c r="E5" s="1044" t="s">
        <v>303</v>
      </c>
      <c r="F5" s="225"/>
    </row>
    <row r="6" spans="1:6" s="439" customFormat="1" ht="12.75" customHeight="1" thickBot="1">
      <c r="A6" s="389" t="s">
        <v>456</v>
      </c>
      <c r="B6" s="226" t="s">
        <v>304</v>
      </c>
      <c r="C6" s="226" t="s">
        <v>149</v>
      </c>
      <c r="D6" s="1045" t="s">
        <v>150</v>
      </c>
      <c r="E6" s="226" t="s">
        <v>151</v>
      </c>
      <c r="F6" s="889" t="s">
        <v>152</v>
      </c>
    </row>
    <row r="7" spans="1:6" s="439" customFormat="1" ht="15.75" customHeight="1" thickBot="1">
      <c r="A7" s="194">
        <v>1</v>
      </c>
      <c r="B7" s="195">
        <v>2</v>
      </c>
      <c r="C7" s="195">
        <v>3</v>
      </c>
      <c r="D7" s="1046">
        <v>4</v>
      </c>
      <c r="E7" s="195">
        <v>5</v>
      </c>
      <c r="F7" s="890">
        <v>6</v>
      </c>
    </row>
    <row r="8" spans="1:6" s="368" customFormat="1" ht="12" customHeight="1" thickBot="1">
      <c r="A8" s="228"/>
      <c r="B8" s="229" t="s">
        <v>306</v>
      </c>
      <c r="C8" s="892"/>
      <c r="D8" s="1047"/>
      <c r="E8" s="1048"/>
      <c r="F8" s="230"/>
    </row>
    <row r="9" spans="1:6" s="368" customFormat="1" ht="12" customHeight="1" thickBot="1">
      <c r="A9" s="194" t="s">
        <v>269</v>
      </c>
      <c r="B9" s="231" t="s">
        <v>715</v>
      </c>
      <c r="C9" s="305">
        <f>SUM(C10:C19)</f>
        <v>2230</v>
      </c>
      <c r="D9" s="874">
        <f>SUM(D10:D19)</f>
        <v>3497</v>
      </c>
      <c r="E9" s="305">
        <f>SUM(E10:E19)</f>
        <v>3527</v>
      </c>
      <c r="F9" s="360">
        <f>SUM(F10:F19)</f>
        <v>4276</v>
      </c>
    </row>
    <row r="10" spans="1:6" s="368" customFormat="1" ht="12" customHeight="1">
      <c r="A10" s="430" t="s">
        <v>353</v>
      </c>
      <c r="B10" s="10" t="s">
        <v>545</v>
      </c>
      <c r="C10" s="870"/>
      <c r="D10" s="1049"/>
      <c r="E10" s="870"/>
      <c r="F10" s="1050"/>
    </row>
    <row r="11" spans="1:6" s="368" customFormat="1" ht="12" customHeight="1">
      <c r="A11" s="431" t="s">
        <v>354</v>
      </c>
      <c r="B11" s="8" t="s">
        <v>546</v>
      </c>
      <c r="C11" s="302">
        <v>2210</v>
      </c>
      <c r="D11" s="856">
        <v>3447</v>
      </c>
      <c r="E11" s="302">
        <v>3477</v>
      </c>
      <c r="F11" s="863">
        <v>3942</v>
      </c>
    </row>
    <row r="12" spans="1:6" s="368" customFormat="1" ht="12" customHeight="1">
      <c r="A12" s="431" t="s">
        <v>355</v>
      </c>
      <c r="B12" s="8" t="s">
        <v>547</v>
      </c>
      <c r="C12" s="302">
        <v>15</v>
      </c>
      <c r="D12" s="856">
        <v>20</v>
      </c>
      <c r="E12" s="302">
        <v>20</v>
      </c>
      <c r="F12" s="863">
        <v>20</v>
      </c>
    </row>
    <row r="13" spans="1:6" s="368" customFormat="1" ht="12" customHeight="1">
      <c r="A13" s="431" t="s">
        <v>356</v>
      </c>
      <c r="B13" s="8" t="s">
        <v>548</v>
      </c>
      <c r="C13" s="302"/>
      <c r="D13" s="856"/>
      <c r="E13" s="302"/>
      <c r="F13" s="863"/>
    </row>
    <row r="14" spans="1:6" s="368" customFormat="1" ht="12" customHeight="1">
      <c r="A14" s="431" t="s">
        <v>401</v>
      </c>
      <c r="B14" s="8" t="s">
        <v>549</v>
      </c>
      <c r="C14" s="302"/>
      <c r="D14" s="856">
        <v>30</v>
      </c>
      <c r="E14" s="302">
        <v>30</v>
      </c>
      <c r="F14" s="863">
        <v>30</v>
      </c>
    </row>
    <row r="15" spans="1:6" s="368" customFormat="1" ht="12" customHeight="1">
      <c r="A15" s="431" t="s">
        <v>357</v>
      </c>
      <c r="B15" s="8" t="s">
        <v>716</v>
      </c>
      <c r="C15" s="302"/>
      <c r="D15" s="856"/>
      <c r="E15" s="302"/>
      <c r="F15" s="863"/>
    </row>
    <row r="16" spans="1:6" s="368" customFormat="1" ht="12" customHeight="1">
      <c r="A16" s="431" t="s">
        <v>358</v>
      </c>
      <c r="B16" s="7" t="s">
        <v>717</v>
      </c>
      <c r="C16" s="302"/>
      <c r="D16" s="856"/>
      <c r="E16" s="302"/>
      <c r="F16" s="863"/>
    </row>
    <row r="17" spans="1:6" s="440" customFormat="1" ht="12" customHeight="1">
      <c r="A17" s="431" t="s">
        <v>368</v>
      </c>
      <c r="B17" s="8" t="s">
        <v>552</v>
      </c>
      <c r="C17" s="893">
        <v>5</v>
      </c>
      <c r="D17" s="1051"/>
      <c r="E17" s="893"/>
      <c r="F17" s="1052">
        <v>4</v>
      </c>
    </row>
    <row r="18" spans="1:6" s="440" customFormat="1" ht="12" customHeight="1">
      <c r="A18" s="431" t="s">
        <v>369</v>
      </c>
      <c r="B18" s="8" t="s">
        <v>553</v>
      </c>
      <c r="C18" s="302"/>
      <c r="D18" s="856"/>
      <c r="E18" s="302"/>
      <c r="F18" s="863"/>
    </row>
    <row r="19" spans="1:6" s="368" customFormat="1" ht="12" customHeight="1" thickBot="1">
      <c r="A19" s="431" t="s">
        <v>370</v>
      </c>
      <c r="B19" s="7" t="s">
        <v>554</v>
      </c>
      <c r="C19" s="304"/>
      <c r="D19" s="873"/>
      <c r="E19" s="304"/>
      <c r="F19" s="1053">
        <v>280</v>
      </c>
    </row>
    <row r="20" spans="1:6" s="440" customFormat="1" ht="12" customHeight="1" thickBot="1">
      <c r="A20" s="194" t="s">
        <v>270</v>
      </c>
      <c r="B20" s="231" t="s">
        <v>718</v>
      </c>
      <c r="C20" s="305">
        <f>SUM(C21:C23)</f>
        <v>0</v>
      </c>
      <c r="D20" s="874">
        <f>SUM(D21:D23)</f>
        <v>0</v>
      </c>
      <c r="E20" s="305">
        <f>SUM(E21:E23)</f>
        <v>30</v>
      </c>
      <c r="F20" s="360">
        <f>SUM(F21:F23)</f>
        <v>110</v>
      </c>
    </row>
    <row r="21" spans="1:6" s="440" customFormat="1" ht="12" customHeight="1">
      <c r="A21" s="431" t="s">
        <v>359</v>
      </c>
      <c r="B21" s="9" t="s">
        <v>520</v>
      </c>
      <c r="C21" s="302"/>
      <c r="D21" s="856"/>
      <c r="E21" s="302"/>
      <c r="F21" s="863"/>
    </row>
    <row r="22" spans="1:6" s="440" customFormat="1" ht="12" customHeight="1">
      <c r="A22" s="431" t="s">
        <v>360</v>
      </c>
      <c r="B22" s="8" t="s">
        <v>719</v>
      </c>
      <c r="C22" s="302"/>
      <c r="D22" s="856"/>
      <c r="E22" s="302"/>
      <c r="F22" s="863"/>
    </row>
    <row r="23" spans="1:6" s="440" customFormat="1" ht="12" customHeight="1">
      <c r="A23" s="431" t="s">
        <v>361</v>
      </c>
      <c r="B23" s="8" t="s">
        <v>720</v>
      </c>
      <c r="C23" s="302"/>
      <c r="D23" s="856"/>
      <c r="E23" s="302">
        <v>30</v>
      </c>
      <c r="F23" s="863">
        <v>110</v>
      </c>
    </row>
    <row r="24" spans="1:6" s="440" customFormat="1" ht="12" customHeight="1" thickBot="1">
      <c r="A24" s="431" t="s">
        <v>362</v>
      </c>
      <c r="B24" s="8" t="s">
        <v>252</v>
      </c>
      <c r="C24" s="302"/>
      <c r="D24" s="856"/>
      <c r="E24" s="302"/>
      <c r="F24" s="863"/>
    </row>
    <row r="25" spans="1:6" s="440" customFormat="1" ht="12" customHeight="1" thickBot="1">
      <c r="A25" s="202" t="s">
        <v>271</v>
      </c>
      <c r="B25" s="123" t="s">
        <v>424</v>
      </c>
      <c r="C25" s="894"/>
      <c r="D25" s="1054"/>
      <c r="E25" s="894"/>
      <c r="F25" s="359"/>
    </row>
    <row r="26" spans="1:6" s="440" customFormat="1" ht="12" customHeight="1" thickBot="1">
      <c r="A26" s="202" t="s">
        <v>272</v>
      </c>
      <c r="B26" s="123" t="s">
        <v>721</v>
      </c>
      <c r="C26" s="305">
        <f>+C27+C28</f>
        <v>0</v>
      </c>
      <c r="D26" s="874">
        <f>+D27+D28</f>
        <v>0</v>
      </c>
      <c r="E26" s="305">
        <f>+E27+E28</f>
        <v>0</v>
      </c>
      <c r="F26" s="360">
        <f>+F27+F28</f>
        <v>0</v>
      </c>
    </row>
    <row r="27" spans="1:6" s="440" customFormat="1" ht="12" customHeight="1">
      <c r="A27" s="432" t="s">
        <v>530</v>
      </c>
      <c r="B27" s="433" t="s">
        <v>719</v>
      </c>
      <c r="C27" s="895"/>
      <c r="D27" s="1055"/>
      <c r="E27" s="895"/>
      <c r="F27" s="891"/>
    </row>
    <row r="28" spans="1:6" s="440" customFormat="1" ht="12" customHeight="1">
      <c r="A28" s="432" t="s">
        <v>533</v>
      </c>
      <c r="B28" s="434" t="s">
        <v>722</v>
      </c>
      <c r="C28" s="306"/>
      <c r="D28" s="875"/>
      <c r="E28" s="306"/>
      <c r="F28" s="1056"/>
    </row>
    <row r="29" spans="1:6" s="440" customFormat="1" ht="12" customHeight="1" thickBot="1">
      <c r="A29" s="431" t="s">
        <v>534</v>
      </c>
      <c r="B29" s="435" t="s">
        <v>723</v>
      </c>
      <c r="C29" s="83"/>
      <c r="D29" s="1057"/>
      <c r="E29" s="83"/>
      <c r="F29" s="1058"/>
    </row>
    <row r="30" spans="1:6" s="440" customFormat="1" ht="12" customHeight="1" thickBot="1">
      <c r="A30" s="202" t="s">
        <v>273</v>
      </c>
      <c r="B30" s="123" t="s">
        <v>724</v>
      </c>
      <c r="C30" s="305">
        <f>+C31+C32+C33</f>
        <v>0</v>
      </c>
      <c r="D30" s="874">
        <f>+D31+D32+D33</f>
        <v>0</v>
      </c>
      <c r="E30" s="305">
        <f>+E31+E32+E33</f>
        <v>0</v>
      </c>
      <c r="F30" s="360">
        <f>+F31+F32+F33</f>
        <v>0</v>
      </c>
    </row>
    <row r="31" spans="1:6" s="440" customFormat="1" ht="12" customHeight="1">
      <c r="A31" s="432" t="s">
        <v>346</v>
      </c>
      <c r="B31" s="433" t="s">
        <v>559</v>
      </c>
      <c r="C31" s="895"/>
      <c r="D31" s="1055"/>
      <c r="E31" s="895"/>
      <c r="F31" s="891"/>
    </row>
    <row r="32" spans="1:6" s="440" customFormat="1" ht="12" customHeight="1">
      <c r="A32" s="432" t="s">
        <v>347</v>
      </c>
      <c r="B32" s="434" t="s">
        <v>560</v>
      </c>
      <c r="C32" s="306"/>
      <c r="D32" s="875"/>
      <c r="E32" s="306"/>
      <c r="F32" s="1056"/>
    </row>
    <row r="33" spans="1:6" s="368" customFormat="1" ht="12" customHeight="1" thickBot="1">
      <c r="A33" s="431" t="s">
        <v>348</v>
      </c>
      <c r="B33" s="133" t="s">
        <v>561</v>
      </c>
      <c r="C33" s="83"/>
      <c r="D33" s="1057"/>
      <c r="E33" s="83"/>
      <c r="F33" s="1058"/>
    </row>
    <row r="34" spans="1:6" s="368" customFormat="1" ht="12" customHeight="1" thickBot="1">
      <c r="A34" s="202" t="s">
        <v>274</v>
      </c>
      <c r="B34" s="123" t="s">
        <v>673</v>
      </c>
      <c r="C34" s="894"/>
      <c r="D34" s="1054">
        <v>100</v>
      </c>
      <c r="E34" s="894">
        <v>100</v>
      </c>
      <c r="F34" s="359">
        <v>140</v>
      </c>
    </row>
    <row r="35" spans="1:6" s="368" customFormat="1" ht="12" customHeight="1" thickBot="1">
      <c r="A35" s="202" t="s">
        <v>275</v>
      </c>
      <c r="B35" s="123" t="s">
        <v>725</v>
      </c>
      <c r="C35" s="896"/>
      <c r="D35" s="1054"/>
      <c r="E35" s="894"/>
      <c r="F35" s="359"/>
    </row>
    <row r="36" spans="1:6" s="368" customFormat="1" ht="12" customHeight="1" thickBot="1">
      <c r="A36" s="194" t="s">
        <v>276</v>
      </c>
      <c r="B36" s="123" t="s">
        <v>726</v>
      </c>
      <c r="C36" s="858">
        <f>+C9+C20+C25+C26+C30+C34+C35</f>
        <v>2230</v>
      </c>
      <c r="D36" s="874">
        <f>+D9+D20+D25+D26+D30+D34+D35</f>
        <v>3597</v>
      </c>
      <c r="E36" s="305">
        <f>+E9+E20+E25+E26+E30+E34+E35</f>
        <v>3657</v>
      </c>
      <c r="F36" s="360">
        <f>+F9+F20+F25+F26+F30+F34+F35</f>
        <v>4526</v>
      </c>
    </row>
    <row r="37" spans="1:6" s="368" customFormat="1" ht="12" customHeight="1" thickBot="1">
      <c r="A37" s="232" t="s">
        <v>277</v>
      </c>
      <c r="B37" s="123" t="s">
        <v>727</v>
      </c>
      <c r="C37" s="858">
        <f>+C38+C39+C40</f>
        <v>17394</v>
      </c>
      <c r="D37" s="874">
        <f>+D38+D39+D40</f>
        <v>23075</v>
      </c>
      <c r="E37" s="305">
        <f>+E38+E39+E40</f>
        <v>23962</v>
      </c>
      <c r="F37" s="360">
        <f>+F38+F39+F40</f>
        <v>24487</v>
      </c>
    </row>
    <row r="38" spans="1:6" s="368" customFormat="1" ht="12" customHeight="1">
      <c r="A38" s="432" t="s">
        <v>728</v>
      </c>
      <c r="B38" s="433" t="s">
        <v>492</v>
      </c>
      <c r="C38" s="895"/>
      <c r="D38" s="1055">
        <v>78</v>
      </c>
      <c r="E38" s="895">
        <v>78</v>
      </c>
      <c r="F38" s="891">
        <v>78</v>
      </c>
    </row>
    <row r="39" spans="1:6" s="440" customFormat="1" ht="12" customHeight="1">
      <c r="A39" s="432" t="s">
        <v>729</v>
      </c>
      <c r="B39" s="434" t="s">
        <v>253</v>
      </c>
      <c r="C39" s="306"/>
      <c r="D39" s="875"/>
      <c r="E39" s="306"/>
      <c r="F39" s="1056"/>
    </row>
    <row r="40" spans="1:6" s="440" customFormat="1" ht="15" customHeight="1" thickBot="1">
      <c r="A40" s="431" t="s">
        <v>730</v>
      </c>
      <c r="B40" s="133" t="s">
        <v>731</v>
      </c>
      <c r="C40" s="83">
        <v>17394</v>
      </c>
      <c r="D40" s="1057">
        <v>22997</v>
      </c>
      <c r="E40" s="83">
        <v>23884</v>
      </c>
      <c r="F40" s="1058">
        <v>24409</v>
      </c>
    </row>
    <row r="41" spans="1:6" s="440" customFormat="1" ht="15" customHeight="1" thickBot="1">
      <c r="A41" s="232" t="s">
        <v>278</v>
      </c>
      <c r="B41" s="233" t="s">
        <v>732</v>
      </c>
      <c r="C41" s="897">
        <f>+C36+C37</f>
        <v>19624</v>
      </c>
      <c r="D41" s="1025">
        <f>+D36+D37</f>
        <v>26672</v>
      </c>
      <c r="E41" s="898">
        <f>+E36+E37</f>
        <v>27619</v>
      </c>
      <c r="F41" s="363">
        <f>+F36+F37</f>
        <v>29013</v>
      </c>
    </row>
    <row r="42" spans="1:6" ht="12.75">
      <c r="A42" s="234"/>
      <c r="B42" s="235"/>
      <c r="C42" s="361"/>
      <c r="D42" s="361"/>
      <c r="E42" s="1059"/>
      <c r="F42" s="361"/>
    </row>
    <row r="43" spans="1:6" s="439" customFormat="1" ht="16.5" customHeight="1" thickBot="1">
      <c r="A43" s="236"/>
      <c r="B43" s="237"/>
      <c r="C43" s="362"/>
      <c r="D43" s="362"/>
      <c r="E43" s="1060"/>
      <c r="F43" s="362"/>
    </row>
    <row r="44" spans="1:6" s="441" customFormat="1" ht="12" customHeight="1" thickBot="1">
      <c r="A44" s="238"/>
      <c r="B44" s="901" t="s">
        <v>308</v>
      </c>
      <c r="C44" s="897"/>
      <c r="D44" s="1025"/>
      <c r="E44" s="898"/>
      <c r="F44" s="363"/>
    </row>
    <row r="45" spans="1:6" ht="12" customHeight="1" thickBot="1">
      <c r="A45" s="202" t="s">
        <v>269</v>
      </c>
      <c r="B45" s="123" t="s">
        <v>733</v>
      </c>
      <c r="C45" s="305">
        <f>SUM(C46:C50)</f>
        <v>19391</v>
      </c>
      <c r="D45" s="874">
        <f>SUM(D46:D50)</f>
        <v>26439</v>
      </c>
      <c r="E45" s="305">
        <f>SUM(E46:E50)</f>
        <v>27386</v>
      </c>
      <c r="F45" s="360">
        <f>SUM(F46:F50)</f>
        <v>28780</v>
      </c>
    </row>
    <row r="46" spans="1:6" ht="12" customHeight="1">
      <c r="A46" s="431" t="s">
        <v>353</v>
      </c>
      <c r="B46" s="9" t="s">
        <v>298</v>
      </c>
      <c r="C46" s="895">
        <v>7964</v>
      </c>
      <c r="D46" s="1055">
        <v>9536</v>
      </c>
      <c r="E46" s="895">
        <v>9697</v>
      </c>
      <c r="F46" s="891">
        <v>11270</v>
      </c>
    </row>
    <row r="47" spans="1:6" ht="12" customHeight="1">
      <c r="A47" s="431" t="s">
        <v>354</v>
      </c>
      <c r="B47" s="8" t="s">
        <v>433</v>
      </c>
      <c r="C47" s="79">
        <v>2135</v>
      </c>
      <c r="D47" s="876">
        <v>2509</v>
      </c>
      <c r="E47" s="79">
        <v>2572</v>
      </c>
      <c r="F47" s="864">
        <v>2887</v>
      </c>
    </row>
    <row r="48" spans="1:6" ht="12" customHeight="1">
      <c r="A48" s="431" t="s">
        <v>355</v>
      </c>
      <c r="B48" s="8" t="s">
        <v>392</v>
      </c>
      <c r="C48" s="79">
        <v>9292</v>
      </c>
      <c r="D48" s="876">
        <v>14394</v>
      </c>
      <c r="E48" s="79">
        <v>15117</v>
      </c>
      <c r="F48" s="864">
        <v>14623</v>
      </c>
    </row>
    <row r="49" spans="1:6" ht="12" customHeight="1">
      <c r="A49" s="431" t="s">
        <v>356</v>
      </c>
      <c r="B49" s="8" t="s">
        <v>434</v>
      </c>
      <c r="C49" s="79"/>
      <c r="D49" s="876"/>
      <c r="E49" s="79"/>
      <c r="F49" s="864"/>
    </row>
    <row r="50" spans="1:6" ht="12" customHeight="1" thickBot="1">
      <c r="A50" s="431" t="s">
        <v>401</v>
      </c>
      <c r="B50" s="8" t="s">
        <v>435</v>
      </c>
      <c r="C50" s="79"/>
      <c r="D50" s="876"/>
      <c r="E50" s="79"/>
      <c r="F50" s="864"/>
    </row>
    <row r="51" spans="1:6" s="441" customFormat="1" ht="12" customHeight="1" thickBot="1">
      <c r="A51" s="202" t="s">
        <v>270</v>
      </c>
      <c r="B51" s="123" t="s">
        <v>734</v>
      </c>
      <c r="C51" s="305">
        <f>SUM(C52:C54)</f>
        <v>233</v>
      </c>
      <c r="D51" s="874">
        <f>SUM(D52:D54)</f>
        <v>233</v>
      </c>
      <c r="E51" s="305">
        <f>SUM(E52:E54)</f>
        <v>233</v>
      </c>
      <c r="F51" s="360">
        <f>SUM(F52:F54)</f>
        <v>233</v>
      </c>
    </row>
    <row r="52" spans="1:6" ht="12" customHeight="1">
      <c r="A52" s="431" t="s">
        <v>359</v>
      </c>
      <c r="B52" s="9" t="s">
        <v>484</v>
      </c>
      <c r="C52" s="895">
        <v>233</v>
      </c>
      <c r="D52" s="1055">
        <v>233</v>
      </c>
      <c r="E52" s="895">
        <v>233</v>
      </c>
      <c r="F52" s="891">
        <v>233</v>
      </c>
    </row>
    <row r="53" spans="1:6" ht="12" customHeight="1">
      <c r="A53" s="431" t="s">
        <v>360</v>
      </c>
      <c r="B53" s="8" t="s">
        <v>437</v>
      </c>
      <c r="C53" s="79"/>
      <c r="D53" s="876"/>
      <c r="E53" s="79"/>
      <c r="F53" s="864"/>
    </row>
    <row r="54" spans="1:6" ht="12" customHeight="1">
      <c r="A54" s="431" t="s">
        <v>361</v>
      </c>
      <c r="B54" s="8" t="s">
        <v>309</v>
      </c>
      <c r="C54" s="79"/>
      <c r="D54" s="876"/>
      <c r="E54" s="79"/>
      <c r="F54" s="864"/>
    </row>
    <row r="55" spans="1:6" ht="15" customHeight="1" thickBot="1">
      <c r="A55" s="431" t="s">
        <v>362</v>
      </c>
      <c r="B55" s="8" t="s">
        <v>254</v>
      </c>
      <c r="C55" s="79"/>
      <c r="D55" s="876"/>
      <c r="E55" s="79"/>
      <c r="F55" s="864"/>
    </row>
    <row r="56" spans="1:6" ht="13.5" thickBot="1">
      <c r="A56" s="202" t="s">
        <v>271</v>
      </c>
      <c r="B56" s="240" t="s">
        <v>735</v>
      </c>
      <c r="C56" s="898">
        <f>+C45+C51</f>
        <v>19624</v>
      </c>
      <c r="D56" s="1025">
        <f>+D45+D51</f>
        <v>26672</v>
      </c>
      <c r="E56" s="898">
        <f>+E45+E51</f>
        <v>27619</v>
      </c>
      <c r="F56" s="363">
        <f>+F45+F51</f>
        <v>29013</v>
      </c>
    </row>
    <row r="57" spans="3:6" ht="15" customHeight="1" thickBot="1">
      <c r="C57" s="365"/>
      <c r="D57" s="365"/>
      <c r="E57" s="1061"/>
      <c r="F57" s="365"/>
    </row>
    <row r="58" spans="1:6" ht="14.25" customHeight="1" thickBot="1">
      <c r="A58" s="243" t="s">
        <v>457</v>
      </c>
      <c r="B58" s="244"/>
      <c r="C58" s="900">
        <v>5</v>
      </c>
      <c r="D58" s="1062">
        <v>5</v>
      </c>
      <c r="E58" s="900">
        <v>5</v>
      </c>
      <c r="F58" s="899">
        <v>5</v>
      </c>
    </row>
    <row r="59" spans="1:6" ht="13.5" thickBot="1">
      <c r="A59" s="243" t="s">
        <v>458</v>
      </c>
      <c r="B59" s="244"/>
      <c r="C59" s="900">
        <v>0</v>
      </c>
      <c r="D59" s="1062">
        <v>0</v>
      </c>
      <c r="E59" s="900">
        <v>0</v>
      </c>
      <c r="F59" s="899">
        <v>0</v>
      </c>
    </row>
    <row r="60" spans="1:4" ht="15.75">
      <c r="A60" s="374" t="s">
        <v>62</v>
      </c>
      <c r="B60" s="374"/>
      <c r="C60" s="188"/>
      <c r="D60" s="56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zoomScalePageLayoutView="0" workbookViewId="0" topLeftCell="A22">
      <selection activeCell="D1" sqref="D1"/>
    </sheetView>
  </sheetViews>
  <sheetFormatPr defaultColWidth="9.00390625" defaultRowHeight="12.75"/>
  <cols>
    <col min="1" max="1" width="13.875" style="241" customWidth="1"/>
    <col min="2" max="2" width="79.125" style="242" customWidth="1"/>
    <col min="3" max="3" width="25.00390625" style="242" customWidth="1"/>
    <col min="4" max="16384" width="9.375" style="242" customWidth="1"/>
  </cols>
  <sheetData>
    <row r="1" spans="1:3" s="222" customFormat="1" ht="21" customHeight="1" thickBot="1">
      <c r="A1" s="221"/>
      <c r="B1" s="223"/>
      <c r="C1" s="436" t="s">
        <v>854</v>
      </c>
    </row>
    <row r="2" spans="1:3" s="437" customFormat="1" ht="32.25" customHeight="1">
      <c r="A2" s="388" t="s">
        <v>455</v>
      </c>
      <c r="B2" s="351" t="s">
        <v>759</v>
      </c>
      <c r="C2" s="366" t="s">
        <v>313</v>
      </c>
    </row>
    <row r="3" spans="1:3" s="437" customFormat="1" ht="24.75" thickBot="1">
      <c r="A3" s="429" t="s">
        <v>454</v>
      </c>
      <c r="B3" s="352" t="s">
        <v>738</v>
      </c>
      <c r="C3" s="367" t="s">
        <v>313</v>
      </c>
    </row>
    <row r="4" spans="1:3" s="438" customFormat="1" ht="15.75" customHeight="1" thickBot="1">
      <c r="A4" s="224"/>
      <c r="B4" s="224"/>
      <c r="C4" s="225" t="s">
        <v>303</v>
      </c>
    </row>
    <row r="5" spans="1:3" ht="13.5" thickBot="1">
      <c r="A5" s="389" t="s">
        <v>456</v>
      </c>
      <c r="B5" s="226" t="s">
        <v>304</v>
      </c>
      <c r="C5" s="227" t="s">
        <v>305</v>
      </c>
    </row>
    <row r="6" spans="1:3" s="439" customFormat="1" ht="12.75" customHeight="1" thickBot="1">
      <c r="A6" s="194">
        <v>1</v>
      </c>
      <c r="B6" s="195">
        <v>2</v>
      </c>
      <c r="C6" s="196">
        <v>3</v>
      </c>
    </row>
    <row r="7" spans="1:3" s="439" customFormat="1" ht="15.75" customHeight="1" thickBot="1">
      <c r="A7" s="228"/>
      <c r="B7" s="229" t="s">
        <v>306</v>
      </c>
      <c r="C7" s="230"/>
    </row>
    <row r="8" spans="1:3" s="368" customFormat="1" ht="12" customHeight="1" thickBot="1">
      <c r="A8" s="194" t="s">
        <v>269</v>
      </c>
      <c r="B8" s="231" t="s">
        <v>715</v>
      </c>
      <c r="C8" s="310">
        <f>SUM(C9:C18)</f>
        <v>0</v>
      </c>
    </row>
    <row r="9" spans="1:3" s="368" customFormat="1" ht="12" customHeight="1">
      <c r="A9" s="430" t="s">
        <v>353</v>
      </c>
      <c r="B9" s="10" t="s">
        <v>545</v>
      </c>
      <c r="C9" s="357"/>
    </row>
    <row r="10" spans="1:3" s="368" customFormat="1" ht="12" customHeight="1">
      <c r="A10" s="431" t="s">
        <v>354</v>
      </c>
      <c r="B10" s="8" t="s">
        <v>546</v>
      </c>
      <c r="C10" s="308"/>
    </row>
    <row r="11" spans="1:3" s="368" customFormat="1" ht="12" customHeight="1">
      <c r="A11" s="431" t="s">
        <v>355</v>
      </c>
      <c r="B11" s="8" t="s">
        <v>547</v>
      </c>
      <c r="C11" s="308"/>
    </row>
    <row r="12" spans="1:3" s="368" customFormat="1" ht="12" customHeight="1">
      <c r="A12" s="431" t="s">
        <v>356</v>
      </c>
      <c r="B12" s="8" t="s">
        <v>548</v>
      </c>
      <c r="C12" s="308"/>
    </row>
    <row r="13" spans="1:3" s="368" customFormat="1" ht="12" customHeight="1">
      <c r="A13" s="431" t="s">
        <v>401</v>
      </c>
      <c r="B13" s="8" t="s">
        <v>549</v>
      </c>
      <c r="C13" s="308"/>
    </row>
    <row r="14" spans="1:3" s="368" customFormat="1" ht="12" customHeight="1">
      <c r="A14" s="431" t="s">
        <v>357</v>
      </c>
      <c r="B14" s="8" t="s">
        <v>716</v>
      </c>
      <c r="C14" s="308"/>
    </row>
    <row r="15" spans="1:3" s="368" customFormat="1" ht="12" customHeight="1">
      <c r="A15" s="431" t="s">
        <v>358</v>
      </c>
      <c r="B15" s="7" t="s">
        <v>717</v>
      </c>
      <c r="C15" s="308"/>
    </row>
    <row r="16" spans="1:3" s="368" customFormat="1" ht="12" customHeight="1">
      <c r="A16" s="431" t="s">
        <v>368</v>
      </c>
      <c r="B16" s="8" t="s">
        <v>552</v>
      </c>
      <c r="C16" s="358"/>
    </row>
    <row r="17" spans="1:3" s="440" customFormat="1" ht="12" customHeight="1">
      <c r="A17" s="431" t="s">
        <v>369</v>
      </c>
      <c r="B17" s="8" t="s">
        <v>553</v>
      </c>
      <c r="C17" s="308"/>
    </row>
    <row r="18" spans="1:3" s="440" customFormat="1" ht="12" customHeight="1" thickBot="1">
      <c r="A18" s="431" t="s">
        <v>370</v>
      </c>
      <c r="B18" s="7" t="s">
        <v>554</v>
      </c>
      <c r="C18" s="309"/>
    </row>
    <row r="19" spans="1:3" s="368" customFormat="1" ht="12" customHeight="1" thickBot="1">
      <c r="A19" s="194" t="s">
        <v>270</v>
      </c>
      <c r="B19" s="231" t="s">
        <v>718</v>
      </c>
      <c r="C19" s="310">
        <f>SUM(C20:C22)</f>
        <v>0</v>
      </c>
    </row>
    <row r="20" spans="1:3" s="440" customFormat="1" ht="12" customHeight="1">
      <c r="A20" s="431" t="s">
        <v>359</v>
      </c>
      <c r="B20" s="9" t="s">
        <v>520</v>
      </c>
      <c r="C20" s="308"/>
    </row>
    <row r="21" spans="1:3" s="440" customFormat="1" ht="12" customHeight="1">
      <c r="A21" s="431" t="s">
        <v>360</v>
      </c>
      <c r="B21" s="8" t="s">
        <v>719</v>
      </c>
      <c r="C21" s="308"/>
    </row>
    <row r="22" spans="1:3" s="440" customFormat="1" ht="12" customHeight="1">
      <c r="A22" s="431" t="s">
        <v>361</v>
      </c>
      <c r="B22" s="8" t="s">
        <v>720</v>
      </c>
      <c r="C22" s="308"/>
    </row>
    <row r="23" spans="1:3" s="440" customFormat="1" ht="12" customHeight="1" thickBot="1">
      <c r="A23" s="431" t="s">
        <v>362</v>
      </c>
      <c r="B23" s="8" t="s">
        <v>252</v>
      </c>
      <c r="C23" s="308"/>
    </row>
    <row r="24" spans="1:3" s="440" customFormat="1" ht="12" customHeight="1" thickBot="1">
      <c r="A24" s="202" t="s">
        <v>271</v>
      </c>
      <c r="B24" s="123" t="s">
        <v>424</v>
      </c>
      <c r="C24" s="337"/>
    </row>
    <row r="25" spans="1:3" s="440" customFormat="1" ht="12" customHeight="1" thickBot="1">
      <c r="A25" s="202" t="s">
        <v>272</v>
      </c>
      <c r="B25" s="123" t="s">
        <v>721</v>
      </c>
      <c r="C25" s="310">
        <f>+C26+C27</f>
        <v>0</v>
      </c>
    </row>
    <row r="26" spans="1:3" s="440" customFormat="1" ht="12" customHeight="1">
      <c r="A26" s="432" t="s">
        <v>530</v>
      </c>
      <c r="B26" s="433" t="s">
        <v>719</v>
      </c>
      <c r="C26" s="77"/>
    </row>
    <row r="27" spans="1:3" s="440" customFormat="1" ht="12" customHeight="1">
      <c r="A27" s="432" t="s">
        <v>533</v>
      </c>
      <c r="B27" s="434" t="s">
        <v>722</v>
      </c>
      <c r="C27" s="311"/>
    </row>
    <row r="28" spans="1:3" s="440" customFormat="1" ht="12" customHeight="1" thickBot="1">
      <c r="A28" s="431" t="s">
        <v>534</v>
      </c>
      <c r="B28" s="435" t="s">
        <v>723</v>
      </c>
      <c r="C28" s="84"/>
    </row>
    <row r="29" spans="1:3" s="440" customFormat="1" ht="12" customHeight="1" thickBot="1">
      <c r="A29" s="202" t="s">
        <v>273</v>
      </c>
      <c r="B29" s="123" t="s">
        <v>724</v>
      </c>
      <c r="C29" s="310">
        <f>+C30+C31+C32</f>
        <v>0</v>
      </c>
    </row>
    <row r="30" spans="1:3" s="440" customFormat="1" ht="12" customHeight="1">
      <c r="A30" s="432" t="s">
        <v>346</v>
      </c>
      <c r="B30" s="433" t="s">
        <v>559</v>
      </c>
      <c r="C30" s="77"/>
    </row>
    <row r="31" spans="1:3" s="440" customFormat="1" ht="12" customHeight="1">
      <c r="A31" s="432" t="s">
        <v>347</v>
      </c>
      <c r="B31" s="434" t="s">
        <v>560</v>
      </c>
      <c r="C31" s="311"/>
    </row>
    <row r="32" spans="1:3" s="440" customFormat="1" ht="12" customHeight="1" thickBot="1">
      <c r="A32" s="431" t="s">
        <v>348</v>
      </c>
      <c r="B32" s="133" t="s">
        <v>561</v>
      </c>
      <c r="C32" s="84"/>
    </row>
    <row r="33" spans="1:3" s="368" customFormat="1" ht="12" customHeight="1" thickBot="1">
      <c r="A33" s="202" t="s">
        <v>274</v>
      </c>
      <c r="B33" s="123" t="s">
        <v>673</v>
      </c>
      <c r="C33" s="337"/>
    </row>
    <row r="34" spans="1:3" s="368" customFormat="1" ht="12" customHeight="1" thickBot="1">
      <c r="A34" s="202" t="s">
        <v>275</v>
      </c>
      <c r="B34" s="123" t="s">
        <v>725</v>
      </c>
      <c r="C34" s="359"/>
    </row>
    <row r="35" spans="1:3" s="368" customFormat="1" ht="12" customHeight="1" thickBot="1">
      <c r="A35" s="194" t="s">
        <v>276</v>
      </c>
      <c r="B35" s="123" t="s">
        <v>726</v>
      </c>
      <c r="C35" s="360">
        <f>+C8+C19+C24+C25+C29+C33+C34</f>
        <v>0</v>
      </c>
    </row>
    <row r="36" spans="1:3" s="368" customFormat="1" ht="12" customHeight="1" thickBot="1">
      <c r="A36" s="232" t="s">
        <v>277</v>
      </c>
      <c r="B36" s="123" t="s">
        <v>727</v>
      </c>
      <c r="C36" s="360">
        <f>+C37+C38+C39</f>
        <v>0</v>
      </c>
    </row>
    <row r="37" spans="1:3" s="368" customFormat="1" ht="12" customHeight="1">
      <c r="A37" s="432" t="s">
        <v>728</v>
      </c>
      <c r="B37" s="433" t="s">
        <v>492</v>
      </c>
      <c r="C37" s="77"/>
    </row>
    <row r="38" spans="1:3" s="368" customFormat="1" ht="12" customHeight="1">
      <c r="A38" s="432" t="s">
        <v>729</v>
      </c>
      <c r="B38" s="434" t="s">
        <v>253</v>
      </c>
      <c r="C38" s="311"/>
    </row>
    <row r="39" spans="1:3" s="440" customFormat="1" ht="12" customHeight="1" thickBot="1">
      <c r="A39" s="431" t="s">
        <v>730</v>
      </c>
      <c r="B39" s="133" t="s">
        <v>731</v>
      </c>
      <c r="C39" s="84"/>
    </row>
    <row r="40" spans="1:3" s="440" customFormat="1" ht="15" customHeight="1" thickBot="1">
      <c r="A40" s="232" t="s">
        <v>278</v>
      </c>
      <c r="B40" s="233" t="s">
        <v>732</v>
      </c>
      <c r="C40" s="363">
        <f>+C35+C36</f>
        <v>0</v>
      </c>
    </row>
    <row r="41" spans="1:3" s="440" customFormat="1" ht="15" customHeight="1">
      <c r="A41" s="234"/>
      <c r="B41" s="235"/>
      <c r="C41" s="361"/>
    </row>
    <row r="42" spans="1:3" ht="13.5" thickBot="1">
      <c r="A42" s="236"/>
      <c r="B42" s="237"/>
      <c r="C42" s="362"/>
    </row>
    <row r="43" spans="1:3" s="439" customFormat="1" ht="16.5" customHeight="1" thickBot="1">
      <c r="A43" s="238"/>
      <c r="B43" s="239" t="s">
        <v>308</v>
      </c>
      <c r="C43" s="363"/>
    </row>
    <row r="44" spans="1:3" s="441" customFormat="1" ht="12" customHeight="1" thickBot="1">
      <c r="A44" s="202" t="s">
        <v>269</v>
      </c>
      <c r="B44" s="123" t="s">
        <v>733</v>
      </c>
      <c r="C44" s="310">
        <f>SUM(C45:C49)</f>
        <v>0</v>
      </c>
    </row>
    <row r="45" spans="1:3" ht="12" customHeight="1">
      <c r="A45" s="431" t="s">
        <v>353</v>
      </c>
      <c r="B45" s="9" t="s">
        <v>298</v>
      </c>
      <c r="C45" s="77"/>
    </row>
    <row r="46" spans="1:3" ht="12" customHeight="1">
      <c r="A46" s="431" t="s">
        <v>354</v>
      </c>
      <c r="B46" s="8" t="s">
        <v>433</v>
      </c>
      <c r="C46" s="80"/>
    </row>
    <row r="47" spans="1:3" ht="12" customHeight="1">
      <c r="A47" s="431" t="s">
        <v>355</v>
      </c>
      <c r="B47" s="8" t="s">
        <v>392</v>
      </c>
      <c r="C47" s="80"/>
    </row>
    <row r="48" spans="1:3" ht="12" customHeight="1">
      <c r="A48" s="431" t="s">
        <v>356</v>
      </c>
      <c r="B48" s="8" t="s">
        <v>434</v>
      </c>
      <c r="C48" s="80"/>
    </row>
    <row r="49" spans="1:3" ht="12" customHeight="1" thickBot="1">
      <c r="A49" s="431" t="s">
        <v>401</v>
      </c>
      <c r="B49" s="8" t="s">
        <v>435</v>
      </c>
      <c r="C49" s="80"/>
    </row>
    <row r="50" spans="1:3" ht="12" customHeight="1" thickBot="1">
      <c r="A50" s="202" t="s">
        <v>270</v>
      </c>
      <c r="B50" s="123" t="s">
        <v>734</v>
      </c>
      <c r="C50" s="310">
        <f>SUM(C51:C53)</f>
        <v>0</v>
      </c>
    </row>
    <row r="51" spans="1:3" s="441" customFormat="1" ht="12" customHeight="1">
      <c r="A51" s="431" t="s">
        <v>359</v>
      </c>
      <c r="B51" s="9" t="s">
        <v>484</v>
      </c>
      <c r="C51" s="77"/>
    </row>
    <row r="52" spans="1:3" ht="12" customHeight="1">
      <c r="A52" s="431" t="s">
        <v>360</v>
      </c>
      <c r="B52" s="8" t="s">
        <v>437</v>
      </c>
      <c r="C52" s="80"/>
    </row>
    <row r="53" spans="1:3" ht="12" customHeight="1">
      <c r="A53" s="431" t="s">
        <v>361</v>
      </c>
      <c r="B53" s="8" t="s">
        <v>309</v>
      </c>
      <c r="C53" s="80"/>
    </row>
    <row r="54" spans="1:3" ht="12" customHeight="1" thickBot="1">
      <c r="A54" s="431" t="s">
        <v>362</v>
      </c>
      <c r="B54" s="8" t="s">
        <v>254</v>
      </c>
      <c r="C54" s="80"/>
    </row>
    <row r="55" spans="1:3" ht="15" customHeight="1" thickBot="1">
      <c r="A55" s="202" t="s">
        <v>271</v>
      </c>
      <c r="B55" s="240" t="s">
        <v>735</v>
      </c>
      <c r="C55" s="364">
        <f>+C44+C50</f>
        <v>0</v>
      </c>
    </row>
    <row r="56" ht="13.5" thickBot="1">
      <c r="C56" s="365"/>
    </row>
    <row r="57" spans="1:3" ht="15" customHeight="1" thickBot="1">
      <c r="A57" s="243" t="s">
        <v>457</v>
      </c>
      <c r="B57" s="244"/>
      <c r="C57" s="120"/>
    </row>
    <row r="58" spans="1:3" ht="14.25" customHeight="1" thickBot="1">
      <c r="A58" s="243" t="s">
        <v>458</v>
      </c>
      <c r="B58" s="244"/>
      <c r="C58" s="12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view="pageBreakPreview" zoomScale="60" zoomScalePageLayoutView="0" workbookViewId="0" topLeftCell="A19">
      <selection activeCell="D1" sqref="D1"/>
    </sheetView>
  </sheetViews>
  <sheetFormatPr defaultColWidth="9.00390625" defaultRowHeight="12.75"/>
  <cols>
    <col min="1" max="1" width="13.875" style="241" customWidth="1"/>
    <col min="2" max="2" width="79.125" style="242" customWidth="1"/>
    <col min="3" max="3" width="25.00390625" style="242" customWidth="1"/>
    <col min="4" max="16384" width="9.375" style="242" customWidth="1"/>
  </cols>
  <sheetData>
    <row r="1" spans="1:3" s="222" customFormat="1" ht="21" customHeight="1" thickBot="1">
      <c r="A1" s="221"/>
      <c r="B1" s="223"/>
      <c r="C1" s="436" t="s">
        <v>855</v>
      </c>
    </row>
    <row r="2" spans="1:3" s="437" customFormat="1" ht="25.5" customHeight="1">
      <c r="A2" s="388" t="s">
        <v>455</v>
      </c>
      <c r="B2" s="351" t="s">
        <v>759</v>
      </c>
      <c r="C2" s="366" t="s">
        <v>313</v>
      </c>
    </row>
    <row r="3" spans="1:3" s="437" customFormat="1" ht="24.75" thickBot="1">
      <c r="A3" s="429" t="s">
        <v>454</v>
      </c>
      <c r="B3" s="352" t="s">
        <v>739</v>
      </c>
      <c r="C3" s="367" t="s">
        <v>753</v>
      </c>
    </row>
    <row r="4" spans="1:3" s="438" customFormat="1" ht="15.75" customHeight="1" thickBot="1">
      <c r="A4" s="224"/>
      <c r="B4" s="224"/>
      <c r="C4" s="225" t="s">
        <v>303</v>
      </c>
    </row>
    <row r="5" spans="1:3" ht="13.5" thickBot="1">
      <c r="A5" s="389" t="s">
        <v>456</v>
      </c>
      <c r="B5" s="226" t="s">
        <v>304</v>
      </c>
      <c r="C5" s="227" t="s">
        <v>305</v>
      </c>
    </row>
    <row r="6" spans="1:3" s="439" customFormat="1" ht="12.75" customHeight="1" thickBot="1">
      <c r="A6" s="194">
        <v>1</v>
      </c>
      <c r="B6" s="195">
        <v>2</v>
      </c>
      <c r="C6" s="196">
        <v>3</v>
      </c>
    </row>
    <row r="7" spans="1:3" s="439" customFormat="1" ht="15.75" customHeight="1" thickBot="1">
      <c r="A7" s="228"/>
      <c r="B7" s="229" t="s">
        <v>306</v>
      </c>
      <c r="C7" s="230"/>
    </row>
    <row r="8" spans="1:3" s="368" customFormat="1" ht="12" customHeight="1" thickBot="1">
      <c r="A8" s="194" t="s">
        <v>269</v>
      </c>
      <c r="B8" s="231" t="s">
        <v>715</v>
      </c>
      <c r="C8" s="310">
        <f>SUM(C9:C18)</f>
        <v>0</v>
      </c>
    </row>
    <row r="9" spans="1:3" s="368" customFormat="1" ht="12" customHeight="1">
      <c r="A9" s="430" t="s">
        <v>353</v>
      </c>
      <c r="B9" s="10" t="s">
        <v>545</v>
      </c>
      <c r="C9" s="357"/>
    </row>
    <row r="10" spans="1:3" s="368" customFormat="1" ht="12" customHeight="1">
      <c r="A10" s="431" t="s">
        <v>354</v>
      </c>
      <c r="B10" s="8" t="s">
        <v>546</v>
      </c>
      <c r="C10" s="308"/>
    </row>
    <row r="11" spans="1:3" s="368" customFormat="1" ht="12" customHeight="1">
      <c r="A11" s="431" t="s">
        <v>355</v>
      </c>
      <c r="B11" s="8" t="s">
        <v>547</v>
      </c>
      <c r="C11" s="308"/>
    </row>
    <row r="12" spans="1:3" s="368" customFormat="1" ht="12" customHeight="1">
      <c r="A12" s="431" t="s">
        <v>356</v>
      </c>
      <c r="B12" s="8" t="s">
        <v>548</v>
      </c>
      <c r="C12" s="308"/>
    </row>
    <row r="13" spans="1:3" s="368" customFormat="1" ht="12" customHeight="1">
      <c r="A13" s="431" t="s">
        <v>401</v>
      </c>
      <c r="B13" s="8" t="s">
        <v>549</v>
      </c>
      <c r="C13" s="308"/>
    </row>
    <row r="14" spans="1:3" s="368" customFormat="1" ht="12" customHeight="1">
      <c r="A14" s="431" t="s">
        <v>357</v>
      </c>
      <c r="B14" s="8" t="s">
        <v>716</v>
      </c>
      <c r="C14" s="308"/>
    </row>
    <row r="15" spans="1:3" s="368" customFormat="1" ht="12" customHeight="1">
      <c r="A15" s="431" t="s">
        <v>358</v>
      </c>
      <c r="B15" s="7" t="s">
        <v>717</v>
      </c>
      <c r="C15" s="308"/>
    </row>
    <row r="16" spans="1:3" s="368" customFormat="1" ht="12" customHeight="1">
      <c r="A16" s="431" t="s">
        <v>368</v>
      </c>
      <c r="B16" s="8" t="s">
        <v>552</v>
      </c>
      <c r="C16" s="358"/>
    </row>
    <row r="17" spans="1:3" s="440" customFormat="1" ht="12" customHeight="1">
      <c r="A17" s="431" t="s">
        <v>369</v>
      </c>
      <c r="B17" s="8" t="s">
        <v>553</v>
      </c>
      <c r="C17" s="308"/>
    </row>
    <row r="18" spans="1:3" s="440" customFormat="1" ht="12" customHeight="1" thickBot="1">
      <c r="A18" s="431" t="s">
        <v>370</v>
      </c>
      <c r="B18" s="7" t="s">
        <v>554</v>
      </c>
      <c r="C18" s="309"/>
    </row>
    <row r="19" spans="1:3" s="368" customFormat="1" ht="12" customHeight="1" thickBot="1">
      <c r="A19" s="194" t="s">
        <v>270</v>
      </c>
      <c r="B19" s="231" t="s">
        <v>718</v>
      </c>
      <c r="C19" s="310">
        <f>SUM(C20:C22)</f>
        <v>0</v>
      </c>
    </row>
    <row r="20" spans="1:3" s="440" customFormat="1" ht="12" customHeight="1">
      <c r="A20" s="431" t="s">
        <v>359</v>
      </c>
      <c r="B20" s="9" t="s">
        <v>520</v>
      </c>
      <c r="C20" s="308"/>
    </row>
    <row r="21" spans="1:3" s="440" customFormat="1" ht="12" customHeight="1">
      <c r="A21" s="431" t="s">
        <v>360</v>
      </c>
      <c r="B21" s="8" t="s">
        <v>719</v>
      </c>
      <c r="C21" s="308"/>
    </row>
    <row r="22" spans="1:3" s="440" customFormat="1" ht="12" customHeight="1">
      <c r="A22" s="431" t="s">
        <v>361</v>
      </c>
      <c r="B22" s="8" t="s">
        <v>720</v>
      </c>
      <c r="C22" s="308"/>
    </row>
    <row r="23" spans="1:3" s="440" customFormat="1" ht="12" customHeight="1" thickBot="1">
      <c r="A23" s="431" t="s">
        <v>362</v>
      </c>
      <c r="B23" s="8" t="s">
        <v>252</v>
      </c>
      <c r="C23" s="308"/>
    </row>
    <row r="24" spans="1:3" s="440" customFormat="1" ht="12" customHeight="1" thickBot="1">
      <c r="A24" s="202" t="s">
        <v>271</v>
      </c>
      <c r="B24" s="123" t="s">
        <v>424</v>
      </c>
      <c r="C24" s="337"/>
    </row>
    <row r="25" spans="1:3" s="440" customFormat="1" ht="12" customHeight="1" thickBot="1">
      <c r="A25" s="202" t="s">
        <v>272</v>
      </c>
      <c r="B25" s="123" t="s">
        <v>721</v>
      </c>
      <c r="C25" s="310">
        <f>+C26+C27</f>
        <v>0</v>
      </c>
    </row>
    <row r="26" spans="1:3" s="440" customFormat="1" ht="12" customHeight="1">
      <c r="A26" s="432" t="s">
        <v>530</v>
      </c>
      <c r="B26" s="433" t="s">
        <v>719</v>
      </c>
      <c r="C26" s="77"/>
    </row>
    <row r="27" spans="1:3" s="440" customFormat="1" ht="12" customHeight="1">
      <c r="A27" s="432" t="s">
        <v>533</v>
      </c>
      <c r="B27" s="434" t="s">
        <v>722</v>
      </c>
      <c r="C27" s="311"/>
    </row>
    <row r="28" spans="1:3" s="440" customFormat="1" ht="12" customHeight="1" thickBot="1">
      <c r="A28" s="431" t="s">
        <v>534</v>
      </c>
      <c r="B28" s="435" t="s">
        <v>723</v>
      </c>
      <c r="C28" s="84"/>
    </row>
    <row r="29" spans="1:3" s="440" customFormat="1" ht="12" customHeight="1" thickBot="1">
      <c r="A29" s="202" t="s">
        <v>273</v>
      </c>
      <c r="B29" s="123" t="s">
        <v>724</v>
      </c>
      <c r="C29" s="310">
        <f>+C30+C31+C32</f>
        <v>0</v>
      </c>
    </row>
    <row r="30" spans="1:3" s="440" customFormat="1" ht="12" customHeight="1">
      <c r="A30" s="432" t="s">
        <v>346</v>
      </c>
      <c r="B30" s="433" t="s">
        <v>559</v>
      </c>
      <c r="C30" s="77"/>
    </row>
    <row r="31" spans="1:3" s="440" customFormat="1" ht="12" customHeight="1">
      <c r="A31" s="432" t="s">
        <v>347</v>
      </c>
      <c r="B31" s="434" t="s">
        <v>560</v>
      </c>
      <c r="C31" s="311"/>
    </row>
    <row r="32" spans="1:3" s="440" customFormat="1" ht="12" customHeight="1" thickBot="1">
      <c r="A32" s="431" t="s">
        <v>348</v>
      </c>
      <c r="B32" s="133" t="s">
        <v>561</v>
      </c>
      <c r="C32" s="84"/>
    </row>
    <row r="33" spans="1:3" s="368" customFormat="1" ht="12" customHeight="1" thickBot="1">
      <c r="A33" s="202" t="s">
        <v>274</v>
      </c>
      <c r="B33" s="123" t="s">
        <v>673</v>
      </c>
      <c r="C33" s="337"/>
    </row>
    <row r="34" spans="1:3" s="368" customFormat="1" ht="12" customHeight="1" thickBot="1">
      <c r="A34" s="202" t="s">
        <v>275</v>
      </c>
      <c r="B34" s="123" t="s">
        <v>725</v>
      </c>
      <c r="C34" s="359"/>
    </row>
    <row r="35" spans="1:3" s="368" customFormat="1" ht="12" customHeight="1" thickBot="1">
      <c r="A35" s="194" t="s">
        <v>276</v>
      </c>
      <c r="B35" s="123" t="s">
        <v>726</v>
      </c>
      <c r="C35" s="360">
        <f>+C8+C19+C24+C25+C29+C33+C34</f>
        <v>0</v>
      </c>
    </row>
    <row r="36" spans="1:3" s="368" customFormat="1" ht="12" customHeight="1" thickBot="1">
      <c r="A36" s="232" t="s">
        <v>277</v>
      </c>
      <c r="B36" s="123" t="s">
        <v>727</v>
      </c>
      <c r="C36" s="360">
        <f>+C37+C38+C39</f>
        <v>0</v>
      </c>
    </row>
    <row r="37" spans="1:3" s="368" customFormat="1" ht="12" customHeight="1">
      <c r="A37" s="432" t="s">
        <v>728</v>
      </c>
      <c r="B37" s="433" t="s">
        <v>492</v>
      </c>
      <c r="C37" s="77"/>
    </row>
    <row r="38" spans="1:3" s="368" customFormat="1" ht="12" customHeight="1">
      <c r="A38" s="432" t="s">
        <v>729</v>
      </c>
      <c r="B38" s="434" t="s">
        <v>253</v>
      </c>
      <c r="C38" s="311"/>
    </row>
    <row r="39" spans="1:3" s="440" customFormat="1" ht="12" customHeight="1" thickBot="1">
      <c r="A39" s="431" t="s">
        <v>730</v>
      </c>
      <c r="B39" s="133" t="s">
        <v>731</v>
      </c>
      <c r="C39" s="84"/>
    </row>
    <row r="40" spans="1:3" s="440" customFormat="1" ht="15" customHeight="1" thickBot="1">
      <c r="A40" s="232" t="s">
        <v>278</v>
      </c>
      <c r="B40" s="233" t="s">
        <v>732</v>
      </c>
      <c r="C40" s="363">
        <f>+C35+C36</f>
        <v>0</v>
      </c>
    </row>
    <row r="41" spans="1:3" s="440" customFormat="1" ht="15" customHeight="1">
      <c r="A41" s="234"/>
      <c r="B41" s="235"/>
      <c r="C41" s="361"/>
    </row>
    <row r="42" spans="1:3" ht="13.5" thickBot="1">
      <c r="A42" s="236"/>
      <c r="B42" s="237"/>
      <c r="C42" s="362"/>
    </row>
    <row r="43" spans="1:3" s="439" customFormat="1" ht="16.5" customHeight="1" thickBot="1">
      <c r="A43" s="238"/>
      <c r="B43" s="239" t="s">
        <v>308</v>
      </c>
      <c r="C43" s="363"/>
    </row>
    <row r="44" spans="1:3" s="441" customFormat="1" ht="12" customHeight="1" thickBot="1">
      <c r="A44" s="202" t="s">
        <v>269</v>
      </c>
      <c r="B44" s="123" t="s">
        <v>733</v>
      </c>
      <c r="C44" s="310">
        <f>SUM(C45:C49)</f>
        <v>0</v>
      </c>
    </row>
    <row r="45" spans="1:3" ht="12" customHeight="1">
      <c r="A45" s="431" t="s">
        <v>353</v>
      </c>
      <c r="B45" s="9" t="s">
        <v>298</v>
      </c>
      <c r="C45" s="77"/>
    </row>
    <row r="46" spans="1:3" ht="12" customHeight="1">
      <c r="A46" s="431" t="s">
        <v>354</v>
      </c>
      <c r="B46" s="8" t="s">
        <v>433</v>
      </c>
      <c r="C46" s="80"/>
    </row>
    <row r="47" spans="1:3" ht="12" customHeight="1">
      <c r="A47" s="431" t="s">
        <v>355</v>
      </c>
      <c r="B47" s="8" t="s">
        <v>392</v>
      </c>
      <c r="C47" s="80"/>
    </row>
    <row r="48" spans="1:3" ht="12" customHeight="1">
      <c r="A48" s="431" t="s">
        <v>356</v>
      </c>
      <c r="B48" s="8" t="s">
        <v>434</v>
      </c>
      <c r="C48" s="80"/>
    </row>
    <row r="49" spans="1:3" ht="12" customHeight="1" thickBot="1">
      <c r="A49" s="431" t="s">
        <v>401</v>
      </c>
      <c r="B49" s="8" t="s">
        <v>435</v>
      </c>
      <c r="C49" s="80"/>
    </row>
    <row r="50" spans="1:3" ht="12" customHeight="1" thickBot="1">
      <c r="A50" s="202" t="s">
        <v>270</v>
      </c>
      <c r="B50" s="123" t="s">
        <v>734</v>
      </c>
      <c r="C50" s="310">
        <f>SUM(C51:C53)</f>
        <v>0</v>
      </c>
    </row>
    <row r="51" spans="1:3" s="441" customFormat="1" ht="12" customHeight="1">
      <c r="A51" s="431" t="s">
        <v>359</v>
      </c>
      <c r="B51" s="9" t="s">
        <v>484</v>
      </c>
      <c r="C51" s="77"/>
    </row>
    <row r="52" spans="1:3" ht="12" customHeight="1">
      <c r="A52" s="431" t="s">
        <v>360</v>
      </c>
      <c r="B52" s="8" t="s">
        <v>437</v>
      </c>
      <c r="C52" s="80"/>
    </row>
    <row r="53" spans="1:3" ht="12" customHeight="1">
      <c r="A53" s="431" t="s">
        <v>361</v>
      </c>
      <c r="B53" s="8" t="s">
        <v>309</v>
      </c>
      <c r="C53" s="80"/>
    </row>
    <row r="54" spans="1:3" ht="12" customHeight="1" thickBot="1">
      <c r="A54" s="431" t="s">
        <v>362</v>
      </c>
      <c r="B54" s="8" t="s">
        <v>254</v>
      </c>
      <c r="C54" s="80"/>
    </row>
    <row r="55" spans="1:3" ht="15" customHeight="1" thickBot="1">
      <c r="A55" s="202" t="s">
        <v>271</v>
      </c>
      <c r="B55" s="240" t="s">
        <v>735</v>
      </c>
      <c r="C55" s="364">
        <f>+C44+C50</f>
        <v>0</v>
      </c>
    </row>
    <row r="56" ht="13.5" thickBot="1">
      <c r="C56" s="365"/>
    </row>
    <row r="57" spans="1:3" ht="15" customHeight="1" thickBot="1">
      <c r="A57" s="243" t="s">
        <v>457</v>
      </c>
      <c r="B57" s="244"/>
      <c r="C57" s="120"/>
    </row>
    <row r="58" spans="1:3" ht="14.25" customHeight="1" thickBot="1">
      <c r="A58" s="243" t="s">
        <v>458</v>
      </c>
      <c r="B58" s="244"/>
      <c r="C58" s="120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view="pageBreakPreview" zoomScale="60" zoomScalePageLayoutView="0" workbookViewId="0" topLeftCell="A1">
      <selection activeCell="H15" sqref="H15"/>
    </sheetView>
  </sheetViews>
  <sheetFormatPr defaultColWidth="9.00390625" defaultRowHeight="12.75"/>
  <cols>
    <col min="1" max="1" width="13.375" style="0" customWidth="1"/>
    <col min="2" max="2" width="64.625" style="0" customWidth="1"/>
    <col min="3" max="3" width="14.125" style="0" customWidth="1"/>
    <col min="4" max="4" width="14.875" style="0" customWidth="1"/>
  </cols>
  <sheetData>
    <row r="1" spans="1:4" ht="15.75">
      <c r="A1" s="221"/>
      <c r="B1" s="223"/>
      <c r="C1" s="436" t="s">
        <v>172</v>
      </c>
      <c r="D1" t="s">
        <v>58</v>
      </c>
    </row>
    <row r="2" spans="1:3" ht="26.25" customHeight="1" thickBot="1">
      <c r="A2" s="221"/>
      <c r="B2" s="223"/>
      <c r="C2" s="436"/>
    </row>
    <row r="3" spans="1:6" ht="29.25" customHeight="1">
      <c r="A3" s="388" t="s">
        <v>455</v>
      </c>
      <c r="B3" s="351" t="s">
        <v>760</v>
      </c>
      <c r="C3" s="366"/>
      <c r="D3" s="366"/>
      <c r="E3" s="366"/>
      <c r="F3" s="366" t="s">
        <v>753</v>
      </c>
    </row>
    <row r="4" spans="1:6" ht="24.75" thickBot="1">
      <c r="A4" s="429" t="s">
        <v>454</v>
      </c>
      <c r="B4" s="352" t="s">
        <v>714</v>
      </c>
      <c r="C4" s="367"/>
      <c r="D4" s="367"/>
      <c r="E4" s="367"/>
      <c r="F4" s="367" t="s">
        <v>302</v>
      </c>
    </row>
    <row r="5" spans="1:6" ht="24.75" customHeight="1" thickBot="1">
      <c r="A5" s="224"/>
      <c r="B5" s="224"/>
      <c r="C5" s="225"/>
      <c r="D5" s="225"/>
      <c r="E5" s="225" t="s">
        <v>303</v>
      </c>
      <c r="F5" s="225"/>
    </row>
    <row r="6" spans="1:6" ht="24.75" thickBot="1">
      <c r="A6" s="389" t="s">
        <v>456</v>
      </c>
      <c r="B6" s="226" t="s">
        <v>304</v>
      </c>
      <c r="C6" s="226" t="s">
        <v>149</v>
      </c>
      <c r="D6" s="889" t="s">
        <v>150</v>
      </c>
      <c r="E6" s="889" t="s">
        <v>151</v>
      </c>
      <c r="F6" s="889" t="s">
        <v>152</v>
      </c>
    </row>
    <row r="7" spans="1:6" ht="13.5" thickBot="1">
      <c r="A7" s="194">
        <v>1</v>
      </c>
      <c r="B7" s="195">
        <v>2</v>
      </c>
      <c r="C7" s="195">
        <v>3</v>
      </c>
      <c r="D7" s="890">
        <v>4</v>
      </c>
      <c r="E7" s="890">
        <v>5</v>
      </c>
      <c r="F7" s="890">
        <v>6</v>
      </c>
    </row>
    <row r="8" spans="1:6" ht="18" customHeight="1" thickBot="1">
      <c r="A8" s="228"/>
      <c r="B8" s="229" t="s">
        <v>306</v>
      </c>
      <c r="C8" s="892"/>
      <c r="D8" s="230"/>
      <c r="E8" s="230"/>
      <c r="F8" s="230"/>
    </row>
    <row r="9" spans="1:6" ht="17.25" customHeight="1" thickBot="1">
      <c r="A9" s="194" t="s">
        <v>269</v>
      </c>
      <c r="B9" s="746" t="s">
        <v>715</v>
      </c>
      <c r="C9" s="907">
        <f>SUM(C10:C19)</f>
        <v>74781</v>
      </c>
      <c r="D9" s="360">
        <f>SUM(D10:D19)</f>
        <v>74781</v>
      </c>
      <c r="E9" s="360">
        <f>SUM(E10:E19)</f>
        <v>74781</v>
      </c>
      <c r="F9" s="360">
        <f>SUM(F10:F19)</f>
        <v>76961</v>
      </c>
    </row>
    <row r="10" spans="1:6" ht="13.5" customHeight="1">
      <c r="A10" s="430" t="s">
        <v>353</v>
      </c>
      <c r="B10" s="10" t="s">
        <v>545</v>
      </c>
      <c r="C10" s="301">
        <f>'[1]19.sz.mell.'!C10+'[1]9.4.2.sz.mell.'!C9+'[1]9.4.3.sz.mell.'!C9</f>
        <v>0</v>
      </c>
      <c r="D10" s="854"/>
      <c r="E10" s="854">
        <f>'[1]19.sz.mell.'!E10+'[1]9.4.2.sz.mell.'!D9+'[1]9.4.3.sz.mell.'!D9</f>
        <v>0</v>
      </c>
      <c r="F10" s="854">
        <f>'[1]19.sz.mell.'!E10+'[1]9.4.2.sz.mell.'!F9+'[1]9.4.3.sz.mell.'!F9</f>
        <v>0</v>
      </c>
    </row>
    <row r="11" spans="1:6" ht="11.25" customHeight="1">
      <c r="A11" s="431" t="s">
        <v>354</v>
      </c>
      <c r="B11" s="8" t="s">
        <v>546</v>
      </c>
      <c r="C11" s="302">
        <f>'[1]19.sz.mell.'!C11+'[1]9.4.2.sz.mell.'!C10+'[1]9.4.3.sz.mell.'!C10</f>
        <v>0</v>
      </c>
      <c r="D11" s="855"/>
      <c r="E11" s="855">
        <f>'[1]19.sz.mell.'!E11+'[1]9.4.2.sz.mell.'!D10+'[1]9.4.3.sz.mell.'!D10</f>
        <v>0</v>
      </c>
      <c r="F11" s="855">
        <f>'[1]19.sz.mell.'!E11+'[1]9.4.2.sz.mell.'!F10+'[1]9.4.3.sz.mell.'!F10</f>
        <v>0</v>
      </c>
    </row>
    <row r="12" spans="1:6" ht="10.5" customHeight="1">
      <c r="A12" s="431" t="s">
        <v>355</v>
      </c>
      <c r="B12" s="8" t="s">
        <v>547</v>
      </c>
      <c r="C12" s="302">
        <f>'[1]19.sz.mell.'!C12+'[1]9.4.2.sz.mell.'!C11+'[1]9.4.3.sz.mell.'!C11</f>
        <v>0</v>
      </c>
      <c r="D12" s="855"/>
      <c r="E12" s="855">
        <f>'[1]19.sz.mell.'!E12+'[1]9.4.2.sz.mell.'!D11+'[1]9.4.3.sz.mell.'!D11</f>
        <v>0</v>
      </c>
      <c r="F12" s="855">
        <f>'[1]19.sz.mell.'!E12+'[1]9.4.2.sz.mell.'!F11+'[1]9.4.3.sz.mell.'!F11</f>
        <v>0</v>
      </c>
    </row>
    <row r="13" spans="1:6" ht="15" customHeight="1">
      <c r="A13" s="431" t="s">
        <v>356</v>
      </c>
      <c r="B13" s="8" t="s">
        <v>548</v>
      </c>
      <c r="C13" s="302">
        <f>'[1]19.sz.mell.'!C13+'[1]9.4.2.sz.mell.'!C12+'[1]9.4.3.sz.mell.'!C12</f>
        <v>0</v>
      </c>
      <c r="D13" s="855"/>
      <c r="E13" s="855">
        <f>'[1]19.sz.mell.'!E13+'[1]9.4.2.sz.mell.'!D12+'[1]9.4.3.sz.mell.'!D12</f>
        <v>0</v>
      </c>
      <c r="F13" s="855">
        <f>'[1]19.sz.mell.'!E13+'[1]9.4.2.sz.mell.'!F12+'[1]9.4.3.sz.mell.'!F12</f>
        <v>0</v>
      </c>
    </row>
    <row r="14" spans="1:6" ht="14.25" customHeight="1">
      <c r="A14" s="431" t="s">
        <v>401</v>
      </c>
      <c r="B14" s="8" t="s">
        <v>549</v>
      </c>
      <c r="C14" s="302">
        <f>'[1]19.sz.mell.'!C14+'[1]9.4.2.sz.mell.'!C13+'[1]9.4.3.sz.mell.'!C13</f>
        <v>71781</v>
      </c>
      <c r="D14" s="855">
        <v>71781</v>
      </c>
      <c r="E14" s="855">
        <f>'[1]19.sz.mell.'!E14+'[1]9.4.2.sz.mell.'!D13+'[1]9.4.3.sz.mell.'!D13</f>
        <v>71781</v>
      </c>
      <c r="F14" s="855">
        <v>76933</v>
      </c>
    </row>
    <row r="15" spans="1:6" ht="14.25" customHeight="1">
      <c r="A15" s="431" t="s">
        <v>357</v>
      </c>
      <c r="B15" s="8" t="s">
        <v>716</v>
      </c>
      <c r="C15" s="302">
        <f>'[1]19.sz.mell.'!C15+'[1]9.4.2.sz.mell.'!C14+'[1]9.4.3.sz.mell.'!C14</f>
        <v>0</v>
      </c>
      <c r="D15" s="855"/>
      <c r="E15" s="855">
        <f>'[1]19.sz.mell.'!E15+'[1]9.4.2.sz.mell.'!D14+'[1]9.4.3.sz.mell.'!D14</f>
        <v>0</v>
      </c>
      <c r="F15" s="855">
        <f>'[1]19.sz.mell.'!E15+'[1]9.4.2.sz.mell.'!F14+'[1]9.4.3.sz.mell.'!F14</f>
        <v>0</v>
      </c>
    </row>
    <row r="16" spans="1:6" ht="15.75" customHeight="1">
      <c r="A16" s="431" t="s">
        <v>358</v>
      </c>
      <c r="B16" s="7" t="s">
        <v>717</v>
      </c>
      <c r="C16" s="302">
        <f>'[1]19.sz.mell.'!C16+'[1]9.4.2.sz.mell.'!C15+'[1]9.4.3.sz.mell.'!C15</f>
        <v>0</v>
      </c>
      <c r="D16" s="855"/>
      <c r="E16" s="855">
        <f>'[1]19.sz.mell.'!E16+'[1]9.4.2.sz.mell.'!D15+'[1]9.4.3.sz.mell.'!D15</f>
        <v>0</v>
      </c>
      <c r="F16" s="855">
        <f>'[1]19.sz.mell.'!E16+'[1]9.4.2.sz.mell.'!F15+'[1]9.4.3.sz.mell.'!F15</f>
        <v>0</v>
      </c>
    </row>
    <row r="17" spans="1:6" ht="12.75" customHeight="1">
      <c r="A17" s="431" t="s">
        <v>368</v>
      </c>
      <c r="B17" s="8" t="s">
        <v>552</v>
      </c>
      <c r="C17" s="302">
        <f>'[1]19.sz.mell.'!C17+'[1]9.4.2.sz.mell.'!C16+'[1]9.4.3.sz.mell.'!C16</f>
        <v>0</v>
      </c>
      <c r="D17" s="855"/>
      <c r="E17" s="855">
        <f>'[1]19.sz.mell.'!E17+'[1]9.4.2.sz.mell.'!D16+'[1]9.4.3.sz.mell.'!D16</f>
        <v>0</v>
      </c>
      <c r="F17" s="855">
        <v>28</v>
      </c>
    </row>
    <row r="18" spans="1:6" ht="14.25" customHeight="1">
      <c r="A18" s="431" t="s">
        <v>369</v>
      </c>
      <c r="B18" s="8" t="s">
        <v>553</v>
      </c>
      <c r="C18" s="302">
        <f>'[1]19.sz.mell.'!C18+'[1]9.4.2.sz.mell.'!C17+'[1]9.4.3.sz.mell.'!C17</f>
        <v>0</v>
      </c>
      <c r="D18" s="855"/>
      <c r="E18" s="855">
        <f>'[1]19.sz.mell.'!E18+'[1]9.4.2.sz.mell.'!D17+'[1]9.4.3.sz.mell.'!D17</f>
        <v>0</v>
      </c>
      <c r="F18" s="855">
        <f>'[1]19.sz.mell.'!E18+'[1]9.4.2.sz.mell.'!F17+'[1]9.4.3.sz.mell.'!F17</f>
        <v>0</v>
      </c>
    </row>
    <row r="19" spans="1:6" ht="12" customHeight="1" thickBot="1">
      <c r="A19" s="431" t="s">
        <v>370</v>
      </c>
      <c r="B19" s="7" t="s">
        <v>554</v>
      </c>
      <c r="C19" s="304">
        <f>'[1]19.sz.mell.'!C19+'[1]9.4.2.sz.mell.'!C18+'[1]9.4.3.sz.mell.'!C18</f>
        <v>3000</v>
      </c>
      <c r="D19" s="857">
        <v>3000</v>
      </c>
      <c r="E19" s="857">
        <f>'[1]19.sz.mell.'!E19+'[1]9.4.2.sz.mell.'!D18+'[1]9.4.3.sz.mell.'!D18</f>
        <v>3000</v>
      </c>
      <c r="F19" s="857">
        <v>0</v>
      </c>
    </row>
    <row r="20" spans="1:6" ht="13.5" customHeight="1" thickBot="1">
      <c r="A20" s="194" t="s">
        <v>270</v>
      </c>
      <c r="B20" s="746" t="s">
        <v>718</v>
      </c>
      <c r="C20" s="907">
        <f>SUM(C21:C23)</f>
        <v>0</v>
      </c>
      <c r="D20" s="360">
        <f>SUM(D21:D23)</f>
        <v>0</v>
      </c>
      <c r="E20" s="360">
        <f>SUM(E21:E23)</f>
        <v>0</v>
      </c>
      <c r="F20" s="360">
        <f>SUM(F21:F23)</f>
        <v>764</v>
      </c>
    </row>
    <row r="21" spans="1:6" ht="12.75" customHeight="1">
      <c r="A21" s="431" t="s">
        <v>359</v>
      </c>
      <c r="B21" s="9" t="s">
        <v>520</v>
      </c>
      <c r="C21" s="302">
        <f>'[1]19.sz.mell.'!C21+'[1]9.4.2.sz.mell.'!C20+'[1]9.4.3.sz.mell.'!C20</f>
        <v>0</v>
      </c>
      <c r="D21" s="855"/>
      <c r="E21" s="855">
        <f>'[1]19.sz.mell.'!E21+'[1]9.4.2.sz.mell.'!D20+'[1]9.4.3.sz.mell.'!D20</f>
        <v>0</v>
      </c>
      <c r="F21" s="855">
        <f>'[1]19.sz.mell.'!E21+'[1]9.4.2.sz.mell.'!F20+'[1]9.4.3.sz.mell.'!F20</f>
        <v>0</v>
      </c>
    </row>
    <row r="22" spans="1:6" ht="13.5" customHeight="1">
      <c r="A22" s="431" t="s">
        <v>360</v>
      </c>
      <c r="B22" s="8" t="s">
        <v>719</v>
      </c>
      <c r="C22" s="302"/>
      <c r="D22" s="863"/>
      <c r="E22" s="863"/>
      <c r="F22" s="863"/>
    </row>
    <row r="23" spans="1:6" ht="14.25" customHeight="1">
      <c r="A23" s="431" t="s">
        <v>361</v>
      </c>
      <c r="B23" s="8" t="s">
        <v>720</v>
      </c>
      <c r="C23" s="302"/>
      <c r="D23" s="863"/>
      <c r="E23" s="863"/>
      <c r="F23" s="863">
        <v>764</v>
      </c>
    </row>
    <row r="24" spans="1:6" ht="13.5" customHeight="1" thickBot="1">
      <c r="A24" s="431" t="s">
        <v>362</v>
      </c>
      <c r="B24" s="8" t="s">
        <v>252</v>
      </c>
      <c r="C24" s="302"/>
      <c r="D24" s="863"/>
      <c r="E24" s="863"/>
      <c r="F24" s="863"/>
    </row>
    <row r="25" spans="1:6" ht="12" customHeight="1" thickBot="1">
      <c r="A25" s="202" t="s">
        <v>271</v>
      </c>
      <c r="B25" s="123" t="s">
        <v>424</v>
      </c>
      <c r="C25" s="894"/>
      <c r="D25" s="359"/>
      <c r="E25" s="359"/>
      <c r="F25" s="359"/>
    </row>
    <row r="26" spans="1:6" ht="12" customHeight="1" thickBot="1">
      <c r="A26" s="202" t="s">
        <v>272</v>
      </c>
      <c r="B26" s="123" t="s">
        <v>721</v>
      </c>
      <c r="C26" s="305">
        <f>+C27+C28</f>
        <v>0</v>
      </c>
      <c r="D26" s="360">
        <f>+D27+D28</f>
        <v>0</v>
      </c>
      <c r="E26" s="360">
        <f>+E27+E28</f>
        <v>0</v>
      </c>
      <c r="F26" s="360">
        <f>+F27+F28</f>
        <v>0</v>
      </c>
    </row>
    <row r="27" spans="1:6" ht="10.5" customHeight="1">
      <c r="A27" s="432" t="s">
        <v>530</v>
      </c>
      <c r="B27" s="433" t="s">
        <v>719</v>
      </c>
      <c r="C27" s="895"/>
      <c r="D27" s="891"/>
      <c r="E27" s="891"/>
      <c r="F27" s="891"/>
    </row>
    <row r="28" spans="1:6" ht="12.75" customHeight="1">
      <c r="A28" s="432" t="s">
        <v>533</v>
      </c>
      <c r="B28" s="434" t="s">
        <v>722</v>
      </c>
      <c r="C28" s="895"/>
      <c r="D28" s="891"/>
      <c r="E28" s="891"/>
      <c r="F28" s="891"/>
    </row>
    <row r="29" spans="1:6" ht="13.5" customHeight="1" thickBot="1">
      <c r="A29" s="431" t="s">
        <v>534</v>
      </c>
      <c r="B29" s="435" t="s">
        <v>723</v>
      </c>
      <c r="C29" s="895"/>
      <c r="D29" s="891"/>
      <c r="E29" s="891"/>
      <c r="F29" s="891"/>
    </row>
    <row r="30" spans="1:6" ht="11.25" customHeight="1" thickBot="1">
      <c r="A30" s="202" t="s">
        <v>273</v>
      </c>
      <c r="B30" s="123" t="s">
        <v>724</v>
      </c>
      <c r="C30" s="305">
        <f>+C31+C32+C33</f>
        <v>0</v>
      </c>
      <c r="D30" s="360">
        <f>+D31+D32+D33</f>
        <v>0</v>
      </c>
      <c r="E30" s="360">
        <f>+E31+E32+E33</f>
        <v>0</v>
      </c>
      <c r="F30" s="360">
        <f>+F31+F32+F33</f>
        <v>0</v>
      </c>
    </row>
    <row r="31" spans="1:6" ht="13.5" customHeight="1">
      <c r="A31" s="432" t="s">
        <v>346</v>
      </c>
      <c r="B31" s="433" t="s">
        <v>559</v>
      </c>
      <c r="C31" s="895"/>
      <c r="D31" s="891"/>
      <c r="E31" s="891"/>
      <c r="F31" s="891"/>
    </row>
    <row r="32" spans="1:6" ht="12.75" customHeight="1">
      <c r="A32" s="432" t="s">
        <v>347</v>
      </c>
      <c r="B32" s="434" t="s">
        <v>560</v>
      </c>
      <c r="C32" s="895"/>
      <c r="D32" s="891"/>
      <c r="E32" s="891"/>
      <c r="F32" s="891"/>
    </row>
    <row r="33" spans="1:6" ht="14.25" customHeight="1" thickBot="1">
      <c r="A33" s="431" t="s">
        <v>348</v>
      </c>
      <c r="B33" s="133" t="s">
        <v>561</v>
      </c>
      <c r="C33" s="895"/>
      <c r="D33" s="891"/>
      <c r="E33" s="891"/>
      <c r="F33" s="891"/>
    </row>
    <row r="34" spans="1:6" ht="12" customHeight="1" thickBot="1">
      <c r="A34" s="202" t="s">
        <v>274</v>
      </c>
      <c r="B34" s="123" t="s">
        <v>673</v>
      </c>
      <c r="C34" s="894"/>
      <c r="D34" s="359">
        <v>280</v>
      </c>
      <c r="E34" s="359">
        <v>280</v>
      </c>
      <c r="F34" s="359">
        <v>0</v>
      </c>
    </row>
    <row r="35" spans="1:6" ht="12" customHeight="1" thickBot="1">
      <c r="A35" s="202" t="s">
        <v>275</v>
      </c>
      <c r="B35" s="123" t="s">
        <v>725</v>
      </c>
      <c r="C35" s="896">
        <v>1000</v>
      </c>
      <c r="D35" s="359">
        <v>925</v>
      </c>
      <c r="E35" s="359">
        <v>925</v>
      </c>
      <c r="F35" s="359">
        <v>925</v>
      </c>
    </row>
    <row r="36" spans="1:6" ht="12" customHeight="1" thickBot="1">
      <c r="A36" s="194" t="s">
        <v>276</v>
      </c>
      <c r="B36" s="123" t="s">
        <v>726</v>
      </c>
      <c r="C36" s="858">
        <f>+C9+C20+C25+C26+C30+C34+C35</f>
        <v>75781</v>
      </c>
      <c r="D36" s="360">
        <f>+D9+D20+D25+D26+D30+D34+D35</f>
        <v>75986</v>
      </c>
      <c r="E36" s="360">
        <f>+E9+E20+E25+E26+E30+E34+E35</f>
        <v>75986</v>
      </c>
      <c r="F36" s="360">
        <f>F35+F20+F9</f>
        <v>78650</v>
      </c>
    </row>
    <row r="37" spans="1:6" ht="12" customHeight="1" thickBot="1">
      <c r="A37" s="232" t="s">
        <v>277</v>
      </c>
      <c r="B37" s="123" t="s">
        <v>727</v>
      </c>
      <c r="C37" s="858">
        <f>+C38+C39+C40</f>
        <v>61653</v>
      </c>
      <c r="D37" s="360">
        <f>+D38+D39+D40</f>
        <v>69007</v>
      </c>
      <c r="E37" s="360">
        <f>+E38+E39+E40</f>
        <v>70534</v>
      </c>
      <c r="F37" s="360">
        <f>+F38+F39+F40</f>
        <v>74137</v>
      </c>
    </row>
    <row r="38" spans="1:6" ht="12" customHeight="1">
      <c r="A38" s="432" t="s">
        <v>728</v>
      </c>
      <c r="B38" s="433" t="s">
        <v>492</v>
      </c>
      <c r="C38" s="301">
        <f>'[1]19.sz.mell.'!C38+'[1]9.4.2.sz.mell.'!C37+'[1]9.4.3.sz.mell.'!C37</f>
        <v>0</v>
      </c>
      <c r="D38" s="854">
        <v>320</v>
      </c>
      <c r="E38" s="854">
        <f>'[1]19.sz.mell.'!E38+'[1]9.4.2.sz.mell.'!D37+'[1]9.4.3.sz.mell.'!D37</f>
        <v>320</v>
      </c>
      <c r="F38" s="854">
        <v>320</v>
      </c>
    </row>
    <row r="39" spans="1:6" ht="13.5" customHeight="1">
      <c r="A39" s="432" t="s">
        <v>729</v>
      </c>
      <c r="B39" s="434" t="s">
        <v>253</v>
      </c>
      <c r="C39" s="301">
        <f>'[1]19.sz.mell.'!C39+'[1]9.4.2.sz.mell.'!C38+'[1]9.4.3.sz.mell.'!C38</f>
        <v>0</v>
      </c>
      <c r="D39" s="854"/>
      <c r="E39" s="854">
        <f>'[1]19.sz.mell.'!E39+'[1]9.4.2.sz.mell.'!D38+'[1]9.4.3.sz.mell.'!D38</f>
        <v>0</v>
      </c>
      <c r="F39" s="854">
        <f>'[1]19.sz.mell.'!E39+'[1]9.4.2.sz.mell.'!F38+'[1]9.4.3.sz.mell.'!F38</f>
        <v>0</v>
      </c>
    </row>
    <row r="40" spans="1:6" ht="12.75" customHeight="1" thickBot="1">
      <c r="A40" s="431" t="s">
        <v>730</v>
      </c>
      <c r="B40" s="133" t="s">
        <v>731</v>
      </c>
      <c r="C40" s="301">
        <f>'[1]19.sz.mell.'!C40+'[1]9.4.2.sz.mell.'!C39+'[1]9.4.3.sz.mell.'!C39</f>
        <v>61653</v>
      </c>
      <c r="D40" s="854">
        <v>68687</v>
      </c>
      <c r="E40" s="854">
        <v>70214</v>
      </c>
      <c r="F40" s="854">
        <v>73817</v>
      </c>
    </row>
    <row r="41" spans="1:6" ht="13.5" thickBot="1">
      <c r="A41" s="232" t="s">
        <v>278</v>
      </c>
      <c r="B41" s="233" t="s">
        <v>732</v>
      </c>
      <c r="C41" s="897">
        <f>+C36+C37</f>
        <v>137434</v>
      </c>
      <c r="D41" s="363">
        <f>+D36+D37</f>
        <v>144993</v>
      </c>
      <c r="E41" s="363">
        <f>+E36+E37</f>
        <v>146520</v>
      </c>
      <c r="F41" s="363">
        <f>+F36+F37</f>
        <v>152787</v>
      </c>
    </row>
    <row r="42" spans="1:6" ht="13.5" thickBot="1">
      <c r="A42" s="234"/>
      <c r="B42" s="235"/>
      <c r="C42" s="361"/>
      <c r="D42" s="361"/>
      <c r="E42" s="361"/>
      <c r="F42" s="361"/>
    </row>
    <row r="43" spans="1:6" ht="14.25" customHeight="1" thickBot="1">
      <c r="A43" s="238"/>
      <c r="B43" s="239" t="s">
        <v>308</v>
      </c>
      <c r="C43" s="897"/>
      <c r="D43" s="363"/>
      <c r="E43" s="363"/>
      <c r="F43" s="363"/>
    </row>
    <row r="44" spans="1:6" ht="12.75" customHeight="1" thickBot="1">
      <c r="A44" s="202" t="s">
        <v>269</v>
      </c>
      <c r="B44" s="123" t="s">
        <v>733</v>
      </c>
      <c r="C44" s="305">
        <f>SUM(C45:C49)</f>
        <v>136434</v>
      </c>
      <c r="D44" s="360">
        <f>SUM(D45:D49)</f>
        <v>143953</v>
      </c>
      <c r="E44" s="360">
        <f>SUM(E45:E49)</f>
        <v>143299</v>
      </c>
      <c r="F44" s="360">
        <f>SUM(F45:F49)</f>
        <v>149566</v>
      </c>
    </row>
    <row r="45" spans="1:6" ht="11.25" customHeight="1">
      <c r="A45" s="431" t="s">
        <v>353</v>
      </c>
      <c r="B45" s="9" t="s">
        <v>298</v>
      </c>
      <c r="C45" s="301">
        <f>'[1]19.sz.mell.'!C45+'[1]9.4.2.sz.mell.'!C44+'[1]9.4.3.sz.mell.'!C44</f>
        <v>61898</v>
      </c>
      <c r="D45" s="854">
        <v>68077</v>
      </c>
      <c r="E45" s="854">
        <v>69165</v>
      </c>
      <c r="F45" s="854">
        <v>72768</v>
      </c>
    </row>
    <row r="46" spans="1:6" ht="13.5" customHeight="1">
      <c r="A46" s="431" t="s">
        <v>354</v>
      </c>
      <c r="B46" s="8" t="s">
        <v>433</v>
      </c>
      <c r="C46" s="301">
        <f>'[1]19.sz.mell.'!C46+'[1]9.4.2.sz.mell.'!C45+'[1]9.4.3.sz.mell.'!C45</f>
        <v>17792</v>
      </c>
      <c r="D46" s="854">
        <v>19247</v>
      </c>
      <c r="E46" s="854">
        <v>19686</v>
      </c>
      <c r="F46" s="854">
        <v>19686</v>
      </c>
    </row>
    <row r="47" spans="1:6" ht="12.75" customHeight="1">
      <c r="A47" s="431" t="s">
        <v>355</v>
      </c>
      <c r="B47" s="8" t="s">
        <v>392</v>
      </c>
      <c r="C47" s="301">
        <f>'[1]19.sz.mell.'!C47+'[1]9.4.2.sz.mell.'!C46+'[1]9.4.3.sz.mell.'!C46</f>
        <v>56744</v>
      </c>
      <c r="D47" s="854">
        <v>56629</v>
      </c>
      <c r="E47" s="854">
        <v>54448</v>
      </c>
      <c r="F47" s="854">
        <v>57112</v>
      </c>
    </row>
    <row r="48" spans="1:6" ht="12.75" customHeight="1">
      <c r="A48" s="431" t="s">
        <v>356</v>
      </c>
      <c r="B48" s="8" t="s">
        <v>434</v>
      </c>
      <c r="C48" s="301">
        <f>'[1]19.sz.mell.'!C48+'[1]9.4.2.sz.mell.'!C47+'[1]9.4.3.sz.mell.'!C47</f>
        <v>0</v>
      </c>
      <c r="D48" s="854"/>
      <c r="E48" s="854">
        <f>'[1]19.sz.mell.'!E48+'[1]9.4.2.sz.mell.'!D47+'[1]9.4.3.sz.mell.'!D47</f>
        <v>0</v>
      </c>
      <c r="F48" s="854"/>
    </row>
    <row r="49" spans="1:6" ht="12.75" customHeight="1" thickBot="1">
      <c r="A49" s="431" t="s">
        <v>401</v>
      </c>
      <c r="B49" s="8" t="s">
        <v>435</v>
      </c>
      <c r="C49" s="301">
        <f>'[1]19.sz.mell.'!C49+'[1]9.4.2.sz.mell.'!C48+'[1]9.4.3.sz.mell.'!C48</f>
        <v>0</v>
      </c>
      <c r="D49" s="854"/>
      <c r="E49" s="854">
        <f>'[1]19.sz.mell.'!E49+'[1]9.4.2.sz.mell.'!D48+'[1]9.4.3.sz.mell.'!D48</f>
        <v>0</v>
      </c>
      <c r="F49" s="854">
        <f>'[1]19.sz.mell.'!E49+'[1]9.4.2.sz.mell.'!F48+'[1]9.4.3.sz.mell.'!F48</f>
        <v>0</v>
      </c>
    </row>
    <row r="50" spans="1:6" ht="14.25" customHeight="1" thickBot="1">
      <c r="A50" s="202" t="s">
        <v>270</v>
      </c>
      <c r="B50" s="123" t="s">
        <v>734</v>
      </c>
      <c r="C50" s="305">
        <f>SUM(C51:C53)</f>
        <v>1000</v>
      </c>
      <c r="D50" s="360">
        <f>SUM(D51:D53)</f>
        <v>1040</v>
      </c>
      <c r="E50" s="360">
        <f>SUM(E51:E53)</f>
        <v>3221</v>
      </c>
      <c r="F50" s="360">
        <f>SUM(F51:F53)</f>
        <v>3221</v>
      </c>
    </row>
    <row r="51" spans="1:6" ht="15" customHeight="1">
      <c r="A51" s="431" t="s">
        <v>359</v>
      </c>
      <c r="B51" s="9" t="s">
        <v>484</v>
      </c>
      <c r="C51" s="895"/>
      <c r="D51" s="891">
        <v>1040</v>
      </c>
      <c r="E51" s="891">
        <v>3221</v>
      </c>
      <c r="F51" s="891">
        <v>3221</v>
      </c>
    </row>
    <row r="52" spans="1:6" ht="13.5" customHeight="1">
      <c r="A52" s="431" t="s">
        <v>360</v>
      </c>
      <c r="B52" s="8" t="s">
        <v>437</v>
      </c>
      <c r="C52" s="79">
        <v>1000</v>
      </c>
      <c r="D52" s="864"/>
      <c r="E52" s="864"/>
      <c r="F52" s="864"/>
    </row>
    <row r="53" spans="1:6" ht="12.75" customHeight="1">
      <c r="A53" s="431" t="s">
        <v>361</v>
      </c>
      <c r="B53" s="8" t="s">
        <v>309</v>
      </c>
      <c r="C53" s="79"/>
      <c r="D53" s="864"/>
      <c r="E53" s="864"/>
      <c r="F53" s="864"/>
    </row>
    <row r="54" spans="1:6" ht="13.5" customHeight="1" thickBot="1">
      <c r="A54" s="431" t="s">
        <v>362</v>
      </c>
      <c r="B54" s="8" t="s">
        <v>254</v>
      </c>
      <c r="C54" s="79"/>
      <c r="D54" s="864"/>
      <c r="E54" s="864"/>
      <c r="F54" s="864"/>
    </row>
    <row r="55" spans="1:6" ht="13.5" thickBot="1">
      <c r="A55" s="202" t="s">
        <v>271</v>
      </c>
      <c r="B55" s="240" t="s">
        <v>735</v>
      </c>
      <c r="C55" s="898">
        <f>+C44+C50</f>
        <v>137434</v>
      </c>
      <c r="D55" s="363">
        <f>+D44+D50</f>
        <v>144993</v>
      </c>
      <c r="E55" s="363">
        <f>+E44+E50</f>
        <v>146520</v>
      </c>
      <c r="F55" s="363">
        <f>+F44+F50</f>
        <v>152787</v>
      </c>
    </row>
    <row r="56" spans="1:6" ht="13.5" thickBot="1">
      <c r="A56" s="241"/>
      <c r="B56" s="242"/>
      <c r="C56" s="365"/>
      <c r="D56" s="365"/>
      <c r="E56" s="365"/>
      <c r="F56" s="365"/>
    </row>
    <row r="57" spans="1:6" ht="13.5" thickBot="1">
      <c r="A57" s="243" t="s">
        <v>457</v>
      </c>
      <c r="B57" s="244"/>
      <c r="C57" s="900">
        <v>31</v>
      </c>
      <c r="D57" s="899">
        <v>31</v>
      </c>
      <c r="E57" s="899">
        <v>31</v>
      </c>
      <c r="F57" s="899">
        <v>31</v>
      </c>
    </row>
    <row r="58" spans="1:6" ht="13.5" thickBot="1">
      <c r="A58" s="243" t="s">
        <v>458</v>
      </c>
      <c r="B58" s="244"/>
      <c r="C58" s="900">
        <v>0</v>
      </c>
      <c r="D58" s="899">
        <v>1</v>
      </c>
      <c r="E58" s="899">
        <v>1</v>
      </c>
      <c r="F58" s="899">
        <v>1</v>
      </c>
    </row>
  </sheetData>
  <sheetProtection/>
  <printOptions/>
  <pageMargins left="0.3937007874015748" right="0.1968503937007874" top="0.1968503937007874" bottom="0" header="0.5118110236220472" footer="0.5118110236220472"/>
  <pageSetup horizontalDpi="600" verticalDpi="600" orientation="portrait" paperSize="9" scale="87" r:id="rId1"/>
  <headerFooter alignWithMargins="0">
    <oddFooter>&amp;L* Módosította 2/2016(II.23.) önkormányzati rendelet 18. melléklete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0"/>
  </sheetPr>
  <dimension ref="A1:F58"/>
  <sheetViews>
    <sheetView view="pageBreakPreview" zoomScale="60" zoomScalePageLayoutView="0" workbookViewId="0" topLeftCell="A22">
      <selection activeCell="B14" sqref="B14"/>
    </sheetView>
  </sheetViews>
  <sheetFormatPr defaultColWidth="9.00390625" defaultRowHeight="12.75"/>
  <cols>
    <col min="1" max="1" width="12.875" style="0" customWidth="1"/>
    <col min="2" max="2" width="64.125" style="0" customWidth="1"/>
    <col min="3" max="3" width="13.125" style="0" customWidth="1"/>
    <col min="4" max="4" width="12.875" style="0" customWidth="1"/>
  </cols>
  <sheetData>
    <row r="1" spans="1:4" ht="15.75">
      <c r="A1" s="221"/>
      <c r="B1" s="223"/>
      <c r="C1" s="436" t="s">
        <v>173</v>
      </c>
      <c r="D1" t="s">
        <v>58</v>
      </c>
    </row>
    <row r="2" spans="1:3" ht="25.5" customHeight="1" thickBot="1">
      <c r="A2" s="221"/>
      <c r="B2" s="223"/>
      <c r="C2" s="436"/>
    </row>
    <row r="3" spans="1:6" ht="36">
      <c r="A3" s="388" t="s">
        <v>455</v>
      </c>
      <c r="B3" s="351" t="s">
        <v>760</v>
      </c>
      <c r="C3" s="887"/>
      <c r="D3" s="1042"/>
      <c r="E3" s="887"/>
      <c r="F3" s="886" t="s">
        <v>753</v>
      </c>
    </row>
    <row r="4" spans="1:6" ht="24.75" thickBot="1">
      <c r="A4" s="429" t="s">
        <v>454</v>
      </c>
      <c r="B4" s="352" t="s">
        <v>737</v>
      </c>
      <c r="C4" s="888"/>
      <c r="D4" s="1043"/>
      <c r="E4" s="888"/>
      <c r="F4" s="367" t="s">
        <v>312</v>
      </c>
    </row>
    <row r="5" spans="1:6" ht="14.25" thickBot="1">
      <c r="A5" s="224"/>
      <c r="B5" s="224"/>
      <c r="C5" s="225"/>
      <c r="D5" s="225"/>
      <c r="E5" s="1044" t="s">
        <v>303</v>
      </c>
      <c r="F5" s="225"/>
    </row>
    <row r="6" spans="1:6" ht="24.75" thickBot="1">
      <c r="A6" s="389" t="s">
        <v>456</v>
      </c>
      <c r="B6" s="226" t="s">
        <v>304</v>
      </c>
      <c r="C6" s="226" t="s">
        <v>149</v>
      </c>
      <c r="D6" s="1045" t="s">
        <v>150</v>
      </c>
      <c r="E6" s="226" t="s">
        <v>151</v>
      </c>
      <c r="F6" s="889" t="s">
        <v>152</v>
      </c>
    </row>
    <row r="7" spans="1:6" ht="13.5" thickBot="1">
      <c r="A7" s="194">
        <v>1</v>
      </c>
      <c r="B7" s="195">
        <v>2</v>
      </c>
      <c r="C7" s="195">
        <v>3</v>
      </c>
      <c r="D7" s="1046">
        <v>4</v>
      </c>
      <c r="E7" s="195">
        <v>5</v>
      </c>
      <c r="F7" s="890">
        <v>6</v>
      </c>
    </row>
    <row r="8" spans="1:6" ht="13.5" thickBot="1">
      <c r="A8" s="228"/>
      <c r="B8" s="229" t="s">
        <v>306</v>
      </c>
      <c r="C8" s="892"/>
      <c r="D8" s="1047"/>
      <c r="E8" s="1048"/>
      <c r="F8" s="230"/>
    </row>
    <row r="9" spans="1:6" ht="13.5" thickBot="1">
      <c r="A9" s="194" t="s">
        <v>269</v>
      </c>
      <c r="B9" s="231" t="s">
        <v>715</v>
      </c>
      <c r="C9" s="305">
        <f>SUM(C10:C19)</f>
        <v>74781</v>
      </c>
      <c r="D9" s="874">
        <f>SUM(D10:D19)</f>
        <v>74781</v>
      </c>
      <c r="E9" s="305">
        <f>SUM(E10:E19)</f>
        <v>74781</v>
      </c>
      <c r="F9" s="360">
        <f>SUM(F10:F19)</f>
        <v>76961</v>
      </c>
    </row>
    <row r="10" spans="1:6" ht="12.75">
      <c r="A10" s="430" t="s">
        <v>353</v>
      </c>
      <c r="B10" s="10" t="s">
        <v>545</v>
      </c>
      <c r="C10" s="870"/>
      <c r="D10" s="1049"/>
      <c r="E10" s="870"/>
      <c r="F10" s="1050"/>
    </row>
    <row r="11" spans="1:6" ht="12.75">
      <c r="A11" s="431" t="s">
        <v>354</v>
      </c>
      <c r="B11" s="8" t="s">
        <v>546</v>
      </c>
      <c r="C11" s="302"/>
      <c r="D11" s="856"/>
      <c r="E11" s="302"/>
      <c r="F11" s="863"/>
    </row>
    <row r="12" spans="1:6" ht="12.75">
      <c r="A12" s="431" t="s">
        <v>355</v>
      </c>
      <c r="B12" s="8" t="s">
        <v>547</v>
      </c>
      <c r="C12" s="302"/>
      <c r="D12" s="856"/>
      <c r="E12" s="302"/>
      <c r="F12" s="863"/>
    </row>
    <row r="13" spans="1:6" ht="12.75">
      <c r="A13" s="431" t="s">
        <v>356</v>
      </c>
      <c r="B13" s="8" t="s">
        <v>548</v>
      </c>
      <c r="C13" s="302"/>
      <c r="D13" s="856"/>
      <c r="E13" s="302"/>
      <c r="F13" s="863"/>
    </row>
    <row r="14" spans="1:6" ht="12.75">
      <c r="A14" s="431" t="s">
        <v>401</v>
      </c>
      <c r="B14" s="8" t="s">
        <v>549</v>
      </c>
      <c r="C14" s="302">
        <v>71781</v>
      </c>
      <c r="D14" s="856">
        <v>71781</v>
      </c>
      <c r="E14" s="302">
        <v>71781</v>
      </c>
      <c r="F14" s="863">
        <v>76933</v>
      </c>
    </row>
    <row r="15" spans="1:6" ht="12.75">
      <c r="A15" s="431" t="s">
        <v>357</v>
      </c>
      <c r="B15" s="8" t="s">
        <v>716</v>
      </c>
      <c r="C15" s="302"/>
      <c r="D15" s="856"/>
      <c r="E15" s="302"/>
      <c r="F15" s="863"/>
    </row>
    <row r="16" spans="1:6" ht="12.75">
      <c r="A16" s="431" t="s">
        <v>358</v>
      </c>
      <c r="B16" s="7" t="s">
        <v>717</v>
      </c>
      <c r="C16" s="302"/>
      <c r="D16" s="856"/>
      <c r="E16" s="302"/>
      <c r="F16" s="863"/>
    </row>
    <row r="17" spans="1:6" ht="12.75">
      <c r="A17" s="431" t="s">
        <v>368</v>
      </c>
      <c r="B17" s="8" t="s">
        <v>552</v>
      </c>
      <c r="C17" s="893"/>
      <c r="D17" s="1051"/>
      <c r="E17" s="893"/>
      <c r="F17" s="1052">
        <v>28</v>
      </c>
    </row>
    <row r="18" spans="1:6" ht="12.75">
      <c r="A18" s="431" t="s">
        <v>369</v>
      </c>
      <c r="B18" s="8" t="s">
        <v>553</v>
      </c>
      <c r="C18" s="302"/>
      <c r="D18" s="856"/>
      <c r="E18" s="302"/>
      <c r="F18" s="863"/>
    </row>
    <row r="19" spans="1:6" ht="13.5" thickBot="1">
      <c r="A19" s="431" t="s">
        <v>370</v>
      </c>
      <c r="B19" s="7" t="s">
        <v>554</v>
      </c>
      <c r="C19" s="304">
        <v>3000</v>
      </c>
      <c r="D19" s="873">
        <v>3000</v>
      </c>
      <c r="E19" s="304">
        <v>3000</v>
      </c>
      <c r="F19" s="1053"/>
    </row>
    <row r="20" spans="1:6" ht="13.5" thickBot="1">
      <c r="A20" s="194" t="s">
        <v>270</v>
      </c>
      <c r="B20" s="231" t="s">
        <v>718</v>
      </c>
      <c r="C20" s="305">
        <f>SUM(C21:C23)</f>
        <v>0</v>
      </c>
      <c r="D20" s="874">
        <f>SUM(D21:D23)</f>
        <v>0</v>
      </c>
      <c r="E20" s="305">
        <f>SUM(E21:E23)</f>
        <v>0</v>
      </c>
      <c r="F20" s="360">
        <f>SUM(F21:F23)</f>
        <v>764</v>
      </c>
    </row>
    <row r="21" spans="1:6" ht="12.75">
      <c r="A21" s="431" t="s">
        <v>359</v>
      </c>
      <c r="B21" s="9" t="s">
        <v>520</v>
      </c>
      <c r="C21" s="302"/>
      <c r="D21" s="856"/>
      <c r="E21" s="302"/>
      <c r="F21" s="863"/>
    </row>
    <row r="22" spans="1:6" ht="12.75">
      <c r="A22" s="431" t="s">
        <v>360</v>
      </c>
      <c r="B22" s="8" t="s">
        <v>719</v>
      </c>
      <c r="C22" s="302"/>
      <c r="D22" s="856"/>
      <c r="E22" s="302"/>
      <c r="F22" s="863"/>
    </row>
    <row r="23" spans="1:6" ht="12.75">
      <c r="A23" s="431" t="s">
        <v>361</v>
      </c>
      <c r="B23" s="8" t="s">
        <v>720</v>
      </c>
      <c r="C23" s="302"/>
      <c r="D23" s="856"/>
      <c r="E23" s="302"/>
      <c r="F23" s="863">
        <v>764</v>
      </c>
    </row>
    <row r="24" spans="1:6" ht="13.5" thickBot="1">
      <c r="A24" s="431" t="s">
        <v>362</v>
      </c>
      <c r="B24" s="8" t="s">
        <v>252</v>
      </c>
      <c r="C24" s="302"/>
      <c r="D24" s="856"/>
      <c r="E24" s="302"/>
      <c r="F24" s="863"/>
    </row>
    <row r="25" spans="1:6" ht="13.5" thickBot="1">
      <c r="A25" s="202" t="s">
        <v>271</v>
      </c>
      <c r="B25" s="123" t="s">
        <v>424</v>
      </c>
      <c r="C25" s="894"/>
      <c r="D25" s="1054"/>
      <c r="E25" s="894"/>
      <c r="F25" s="359"/>
    </row>
    <row r="26" spans="1:6" ht="13.5" thickBot="1">
      <c r="A26" s="202" t="s">
        <v>272</v>
      </c>
      <c r="B26" s="123" t="s">
        <v>721</v>
      </c>
      <c r="C26" s="305">
        <f>+C27+C28</f>
        <v>0</v>
      </c>
      <c r="D26" s="874">
        <f>+D27+D28</f>
        <v>0</v>
      </c>
      <c r="E26" s="305">
        <f>+E27+E28</f>
        <v>0</v>
      </c>
      <c r="F26" s="360">
        <f>+F27+F28</f>
        <v>0</v>
      </c>
    </row>
    <row r="27" spans="1:6" ht="12.75">
      <c r="A27" s="432" t="s">
        <v>530</v>
      </c>
      <c r="B27" s="433" t="s">
        <v>719</v>
      </c>
      <c r="C27" s="895"/>
      <c r="D27" s="1055"/>
      <c r="E27" s="895"/>
      <c r="F27" s="891"/>
    </row>
    <row r="28" spans="1:6" ht="12.75">
      <c r="A28" s="432" t="s">
        <v>533</v>
      </c>
      <c r="B28" s="434" t="s">
        <v>722</v>
      </c>
      <c r="C28" s="306"/>
      <c r="D28" s="875"/>
      <c r="E28" s="306"/>
      <c r="F28" s="1056"/>
    </row>
    <row r="29" spans="1:6" ht="13.5" thickBot="1">
      <c r="A29" s="431" t="s">
        <v>534</v>
      </c>
      <c r="B29" s="435" t="s">
        <v>723</v>
      </c>
      <c r="C29" s="83"/>
      <c r="D29" s="1057"/>
      <c r="E29" s="83"/>
      <c r="F29" s="1058"/>
    </row>
    <row r="30" spans="1:6" ht="13.5" thickBot="1">
      <c r="A30" s="202" t="s">
        <v>273</v>
      </c>
      <c r="B30" s="123" t="s">
        <v>724</v>
      </c>
      <c r="C30" s="305">
        <f>+C31+C32+C33</f>
        <v>0</v>
      </c>
      <c r="D30" s="874">
        <f>+D31+D32+D33</f>
        <v>0</v>
      </c>
      <c r="E30" s="305">
        <f>+E31+E32+E33</f>
        <v>0</v>
      </c>
      <c r="F30" s="360">
        <f>+F31+F32+F33</f>
        <v>0</v>
      </c>
    </row>
    <row r="31" spans="1:6" ht="12.75">
      <c r="A31" s="432" t="s">
        <v>346</v>
      </c>
      <c r="B31" s="433" t="s">
        <v>559</v>
      </c>
      <c r="C31" s="895"/>
      <c r="D31" s="1055"/>
      <c r="E31" s="895"/>
      <c r="F31" s="891"/>
    </row>
    <row r="32" spans="1:6" ht="12.75">
      <c r="A32" s="432" t="s">
        <v>347</v>
      </c>
      <c r="B32" s="434" t="s">
        <v>560</v>
      </c>
      <c r="C32" s="306"/>
      <c r="D32" s="875"/>
      <c r="E32" s="306"/>
      <c r="F32" s="1056"/>
    </row>
    <row r="33" spans="1:6" ht="13.5" thickBot="1">
      <c r="A33" s="431" t="s">
        <v>348</v>
      </c>
      <c r="B33" s="133" t="s">
        <v>561</v>
      </c>
      <c r="C33" s="83"/>
      <c r="D33" s="1057"/>
      <c r="E33" s="83"/>
      <c r="F33" s="1058"/>
    </row>
    <row r="34" spans="1:6" ht="13.5" thickBot="1">
      <c r="A34" s="202" t="s">
        <v>274</v>
      </c>
      <c r="B34" s="123" t="s">
        <v>673</v>
      </c>
      <c r="C34" s="894"/>
      <c r="D34" s="1054">
        <v>280</v>
      </c>
      <c r="E34" s="894">
        <v>280</v>
      </c>
      <c r="F34" s="359"/>
    </row>
    <row r="35" spans="1:6" ht="13.5" thickBot="1">
      <c r="A35" s="202" t="s">
        <v>275</v>
      </c>
      <c r="B35" s="123" t="s">
        <v>725</v>
      </c>
      <c r="C35" s="896">
        <v>1000</v>
      </c>
      <c r="D35" s="1054">
        <v>925</v>
      </c>
      <c r="E35" s="894">
        <v>925</v>
      </c>
      <c r="F35" s="359">
        <v>925</v>
      </c>
    </row>
    <row r="36" spans="1:6" ht="13.5" thickBot="1">
      <c r="A36" s="194" t="s">
        <v>276</v>
      </c>
      <c r="B36" s="123" t="s">
        <v>726</v>
      </c>
      <c r="C36" s="858">
        <f>+C9+C20+C25+C26+C30+C34+C35</f>
        <v>75781</v>
      </c>
      <c r="D36" s="874">
        <f>+D9+D20+D25+D26+D30+D34+D35</f>
        <v>75986</v>
      </c>
      <c r="E36" s="305">
        <f>+E9+E20+E25+E26+E30+E34+E35</f>
        <v>75986</v>
      </c>
      <c r="F36" s="360">
        <f>+F9+F20+F25+F26+F30+F34+F35</f>
        <v>78650</v>
      </c>
    </row>
    <row r="37" spans="1:6" ht="13.5" thickBot="1">
      <c r="A37" s="232" t="s">
        <v>277</v>
      </c>
      <c r="B37" s="123" t="s">
        <v>727</v>
      </c>
      <c r="C37" s="858">
        <f>+C38+C39+C40</f>
        <v>61653</v>
      </c>
      <c r="D37" s="874">
        <f>+D38+D39+D40</f>
        <v>69007</v>
      </c>
      <c r="E37" s="305">
        <f>+E38+E39+E40</f>
        <v>70534</v>
      </c>
      <c r="F37" s="360">
        <f>+F38+F39+F40</f>
        <v>74137</v>
      </c>
    </row>
    <row r="38" spans="1:6" ht="12.75">
      <c r="A38" s="432" t="s">
        <v>728</v>
      </c>
      <c r="B38" s="433" t="s">
        <v>492</v>
      </c>
      <c r="C38" s="895"/>
      <c r="D38" s="1055">
        <v>320</v>
      </c>
      <c r="E38" s="895">
        <v>320</v>
      </c>
      <c r="F38" s="891">
        <v>320</v>
      </c>
    </row>
    <row r="39" spans="1:6" ht="12.75">
      <c r="A39" s="432" t="s">
        <v>729</v>
      </c>
      <c r="B39" s="434" t="s">
        <v>253</v>
      </c>
      <c r="C39" s="306"/>
      <c r="D39" s="875"/>
      <c r="E39" s="306"/>
      <c r="F39" s="1056"/>
    </row>
    <row r="40" spans="1:6" ht="13.5" thickBot="1">
      <c r="A40" s="431" t="s">
        <v>730</v>
      </c>
      <c r="B40" s="133" t="s">
        <v>731</v>
      </c>
      <c r="C40" s="83">
        <v>61653</v>
      </c>
      <c r="D40" s="1057">
        <v>68687</v>
      </c>
      <c r="E40" s="83">
        <v>70214</v>
      </c>
      <c r="F40" s="1058">
        <v>73817</v>
      </c>
    </row>
    <row r="41" spans="1:6" ht="13.5" thickBot="1">
      <c r="A41" s="232" t="s">
        <v>278</v>
      </c>
      <c r="B41" s="233" t="s">
        <v>732</v>
      </c>
      <c r="C41" s="897">
        <f>+C36+C37</f>
        <v>137434</v>
      </c>
      <c r="D41" s="1025">
        <f>+D36+D37</f>
        <v>144993</v>
      </c>
      <c r="E41" s="898">
        <f>+E36+E37</f>
        <v>146520</v>
      </c>
      <c r="F41" s="363">
        <f>+F36+F37</f>
        <v>152787</v>
      </c>
    </row>
    <row r="42" spans="1:6" ht="13.5" thickBot="1">
      <c r="A42" s="234"/>
      <c r="B42" s="235"/>
      <c r="C42" s="361"/>
      <c r="D42" s="361"/>
      <c r="E42" s="1059"/>
      <c r="F42" s="361"/>
    </row>
    <row r="43" spans="1:6" ht="13.5" thickBot="1">
      <c r="A43" s="238"/>
      <c r="B43" s="239" t="s">
        <v>308</v>
      </c>
      <c r="C43" s="897"/>
      <c r="D43" s="1025"/>
      <c r="E43" s="898"/>
      <c r="F43" s="363"/>
    </row>
    <row r="44" spans="1:6" ht="13.5" thickBot="1">
      <c r="A44" s="202" t="s">
        <v>269</v>
      </c>
      <c r="B44" s="123" t="s">
        <v>733</v>
      </c>
      <c r="C44" s="305">
        <f>SUM(C45:C49)</f>
        <v>136434</v>
      </c>
      <c r="D44" s="874">
        <f>SUM(D45:D49)</f>
        <v>143953</v>
      </c>
      <c r="E44" s="305">
        <f>SUM(E45:E49)</f>
        <v>143299</v>
      </c>
      <c r="F44" s="360">
        <f>SUM(F45:F49)</f>
        <v>149566</v>
      </c>
    </row>
    <row r="45" spans="1:6" ht="12.75">
      <c r="A45" s="431" t="s">
        <v>353</v>
      </c>
      <c r="B45" s="9" t="s">
        <v>298</v>
      </c>
      <c r="C45" s="895">
        <v>61898</v>
      </c>
      <c r="D45" s="1055">
        <v>68077</v>
      </c>
      <c r="E45" s="895">
        <v>69165</v>
      </c>
      <c r="F45" s="891">
        <v>72768</v>
      </c>
    </row>
    <row r="46" spans="1:6" ht="12.75">
      <c r="A46" s="431" t="s">
        <v>354</v>
      </c>
      <c r="B46" s="8" t="s">
        <v>433</v>
      </c>
      <c r="C46" s="79">
        <v>17792</v>
      </c>
      <c r="D46" s="876">
        <v>19247</v>
      </c>
      <c r="E46" s="79">
        <v>19686</v>
      </c>
      <c r="F46" s="864">
        <v>19686</v>
      </c>
    </row>
    <row r="47" spans="1:6" ht="12.75">
      <c r="A47" s="431" t="s">
        <v>355</v>
      </c>
      <c r="B47" s="8" t="s">
        <v>392</v>
      </c>
      <c r="C47" s="79">
        <v>56744</v>
      </c>
      <c r="D47" s="876">
        <v>56629</v>
      </c>
      <c r="E47" s="79">
        <v>54448</v>
      </c>
      <c r="F47" s="864">
        <v>57112</v>
      </c>
    </row>
    <row r="48" spans="1:6" ht="12.75">
      <c r="A48" s="431" t="s">
        <v>356</v>
      </c>
      <c r="B48" s="8" t="s">
        <v>434</v>
      </c>
      <c r="C48" s="79"/>
      <c r="D48" s="876"/>
      <c r="E48" s="79"/>
      <c r="F48" s="864"/>
    </row>
    <row r="49" spans="1:6" ht="13.5" thickBot="1">
      <c r="A49" s="431" t="s">
        <v>401</v>
      </c>
      <c r="B49" s="8" t="s">
        <v>435</v>
      </c>
      <c r="C49" s="79"/>
      <c r="D49" s="876"/>
      <c r="E49" s="79"/>
      <c r="F49" s="864"/>
    </row>
    <row r="50" spans="1:6" ht="13.5" thickBot="1">
      <c r="A50" s="202" t="s">
        <v>270</v>
      </c>
      <c r="B50" s="123" t="s">
        <v>734</v>
      </c>
      <c r="C50" s="305">
        <f>SUM(C51:C53)</f>
        <v>1000</v>
      </c>
      <c r="D50" s="874">
        <f>SUM(D51:D53)</f>
        <v>1040</v>
      </c>
      <c r="E50" s="305">
        <f>SUM(E51:E53)</f>
        <v>3221</v>
      </c>
      <c r="F50" s="360">
        <f>SUM(F51:F53)</f>
        <v>3221</v>
      </c>
    </row>
    <row r="51" spans="1:6" ht="12.75">
      <c r="A51" s="431" t="s">
        <v>359</v>
      </c>
      <c r="B51" s="9" t="s">
        <v>484</v>
      </c>
      <c r="C51" s="895"/>
      <c r="D51" s="1055">
        <v>1040</v>
      </c>
      <c r="E51" s="895">
        <v>3221</v>
      </c>
      <c r="F51" s="891">
        <v>3221</v>
      </c>
    </row>
    <row r="52" spans="1:6" ht="12.75">
      <c r="A52" s="431" t="s">
        <v>360</v>
      </c>
      <c r="B52" s="8" t="s">
        <v>437</v>
      </c>
      <c r="C52" s="79">
        <v>1000</v>
      </c>
      <c r="D52" s="876"/>
      <c r="E52" s="79"/>
      <c r="F52" s="864"/>
    </row>
    <row r="53" spans="1:6" ht="12.75">
      <c r="A53" s="431" t="s">
        <v>361</v>
      </c>
      <c r="B53" s="8" t="s">
        <v>309</v>
      </c>
      <c r="C53" s="79"/>
      <c r="D53" s="876"/>
      <c r="E53" s="79"/>
      <c r="F53" s="864"/>
    </row>
    <row r="54" spans="1:6" ht="13.5" thickBot="1">
      <c r="A54" s="431" t="s">
        <v>362</v>
      </c>
      <c r="B54" s="8" t="s">
        <v>254</v>
      </c>
      <c r="C54" s="79"/>
      <c r="D54" s="876"/>
      <c r="E54" s="79"/>
      <c r="F54" s="864"/>
    </row>
    <row r="55" spans="1:6" ht="13.5" thickBot="1">
      <c r="A55" s="202" t="s">
        <v>271</v>
      </c>
      <c r="B55" s="240" t="s">
        <v>735</v>
      </c>
      <c r="C55" s="898">
        <f>+C44+C50</f>
        <v>137434</v>
      </c>
      <c r="D55" s="1025">
        <f>+D44+D50</f>
        <v>144993</v>
      </c>
      <c r="E55" s="898">
        <f>+E44+E50</f>
        <v>146520</v>
      </c>
      <c r="F55" s="363">
        <f>+F44+F50</f>
        <v>152787</v>
      </c>
    </row>
    <row r="56" spans="1:6" ht="13.5" thickBot="1">
      <c r="A56" s="241"/>
      <c r="B56" s="242"/>
      <c r="C56" s="365"/>
      <c r="D56" s="365"/>
      <c r="E56" s="1061"/>
      <c r="F56" s="365"/>
    </row>
    <row r="57" spans="1:6" ht="13.5" thickBot="1">
      <c r="A57" s="243" t="s">
        <v>457</v>
      </c>
      <c r="B57" s="244"/>
      <c r="C57" s="900">
        <v>31</v>
      </c>
      <c r="D57" s="1062">
        <v>31</v>
      </c>
      <c r="E57" s="900">
        <v>31</v>
      </c>
      <c r="F57" s="899">
        <v>31</v>
      </c>
    </row>
    <row r="58" spans="1:6" ht="13.5" thickBot="1">
      <c r="A58" s="243" t="s">
        <v>458</v>
      </c>
      <c r="B58" s="244"/>
      <c r="C58" s="900">
        <v>0</v>
      </c>
      <c r="D58" s="1062">
        <v>1</v>
      </c>
      <c r="E58" s="900">
        <v>1</v>
      </c>
      <c r="F58" s="899">
        <v>1</v>
      </c>
    </row>
  </sheetData>
  <sheetProtection/>
  <printOptions/>
  <pageMargins left="0.1968503937007874" right="0.1968503937007874" top="0.3937007874015748" bottom="0" header="0.5118110236220472" footer="0.5118110236220472"/>
  <pageSetup horizontalDpi="600" verticalDpi="600" orientation="portrait" paperSize="9" scale="92" r:id="rId1"/>
  <headerFooter alignWithMargins="0">
    <oddFooter>&amp;L* Módosította a 2/2016(II.23.) önkormányzati rendelet 19. melléklete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PageLayoutView="0" workbookViewId="0" topLeftCell="A19">
      <selection activeCell="H14" sqref="H14"/>
    </sheetView>
  </sheetViews>
  <sheetFormatPr defaultColWidth="9.00390625" defaultRowHeight="12.75"/>
  <cols>
    <col min="1" max="1" width="20.125" style="0" customWidth="1"/>
    <col min="2" max="2" width="66.125" style="0" customWidth="1"/>
    <col min="3" max="3" width="18.00390625" style="0" customWidth="1"/>
  </cols>
  <sheetData>
    <row r="1" spans="1:3" ht="16.5" thickBot="1">
      <c r="A1" s="221"/>
      <c r="B1" s="223"/>
      <c r="C1" s="436" t="s">
        <v>856</v>
      </c>
    </row>
    <row r="2" spans="1:3" ht="24">
      <c r="A2" s="388" t="s">
        <v>455</v>
      </c>
      <c r="B2" s="351" t="s">
        <v>760</v>
      </c>
      <c r="C2" s="366" t="s">
        <v>753</v>
      </c>
    </row>
    <row r="3" spans="1:3" ht="13.5" thickBot="1">
      <c r="A3" s="429" t="s">
        <v>454</v>
      </c>
      <c r="B3" s="352" t="s">
        <v>738</v>
      </c>
      <c r="C3" s="367" t="s">
        <v>313</v>
      </c>
    </row>
    <row r="4" spans="1:3" ht="14.25" thickBot="1">
      <c r="A4" s="224"/>
      <c r="B4" s="224"/>
      <c r="C4" s="225" t="s">
        <v>303</v>
      </c>
    </row>
    <row r="5" spans="1:3" ht="13.5" thickBot="1">
      <c r="A5" s="389" t="s">
        <v>456</v>
      </c>
      <c r="B5" s="226" t="s">
        <v>304</v>
      </c>
      <c r="C5" s="227" t="s">
        <v>305</v>
      </c>
    </row>
    <row r="6" spans="1:3" ht="13.5" thickBot="1">
      <c r="A6" s="194">
        <v>1</v>
      </c>
      <c r="B6" s="195">
        <v>2</v>
      </c>
      <c r="C6" s="196">
        <v>3</v>
      </c>
    </row>
    <row r="7" spans="1:3" ht="13.5" thickBot="1">
      <c r="A7" s="228"/>
      <c r="B7" s="229" t="s">
        <v>306</v>
      </c>
      <c r="C7" s="230"/>
    </row>
    <row r="8" spans="1:3" ht="13.5" thickBot="1">
      <c r="A8" s="194" t="s">
        <v>269</v>
      </c>
      <c r="B8" s="231" t="s">
        <v>715</v>
      </c>
      <c r="C8" s="310">
        <f>SUM(C9:C18)</f>
        <v>0</v>
      </c>
    </row>
    <row r="9" spans="1:3" ht="12.75">
      <c r="A9" s="430" t="s">
        <v>353</v>
      </c>
      <c r="B9" s="10" t="s">
        <v>545</v>
      </c>
      <c r="C9" s="357"/>
    </row>
    <row r="10" spans="1:3" ht="12.75">
      <c r="A10" s="431" t="s">
        <v>354</v>
      </c>
      <c r="B10" s="8" t="s">
        <v>546</v>
      </c>
      <c r="C10" s="308"/>
    </row>
    <row r="11" spans="1:3" ht="12.75">
      <c r="A11" s="431" t="s">
        <v>355</v>
      </c>
      <c r="B11" s="8" t="s">
        <v>547</v>
      </c>
      <c r="C11" s="308"/>
    </row>
    <row r="12" spans="1:3" ht="12.75">
      <c r="A12" s="431" t="s">
        <v>356</v>
      </c>
      <c r="B12" s="8" t="s">
        <v>548</v>
      </c>
      <c r="C12" s="308"/>
    </row>
    <row r="13" spans="1:3" ht="12.75">
      <c r="A13" s="431" t="s">
        <v>401</v>
      </c>
      <c r="B13" s="8" t="s">
        <v>549</v>
      </c>
      <c r="C13" s="308"/>
    </row>
    <row r="14" spans="1:3" ht="12.75">
      <c r="A14" s="431" t="s">
        <v>357</v>
      </c>
      <c r="B14" s="8" t="s">
        <v>716</v>
      </c>
      <c r="C14" s="308"/>
    </row>
    <row r="15" spans="1:3" ht="12.75">
      <c r="A15" s="431" t="s">
        <v>358</v>
      </c>
      <c r="B15" s="7" t="s">
        <v>717</v>
      </c>
      <c r="C15" s="308"/>
    </row>
    <row r="16" spans="1:3" ht="12.75">
      <c r="A16" s="431" t="s">
        <v>368</v>
      </c>
      <c r="B16" s="8" t="s">
        <v>552</v>
      </c>
      <c r="C16" s="358"/>
    </row>
    <row r="17" spans="1:3" ht="12.75">
      <c r="A17" s="431" t="s">
        <v>369</v>
      </c>
      <c r="B17" s="8" t="s">
        <v>553</v>
      </c>
      <c r="C17" s="308"/>
    </row>
    <row r="18" spans="1:3" ht="13.5" thickBot="1">
      <c r="A18" s="431" t="s">
        <v>370</v>
      </c>
      <c r="B18" s="7" t="s">
        <v>554</v>
      </c>
      <c r="C18" s="309"/>
    </row>
    <row r="19" spans="1:3" ht="13.5" thickBot="1">
      <c r="A19" s="194" t="s">
        <v>270</v>
      </c>
      <c r="B19" s="231" t="s">
        <v>718</v>
      </c>
      <c r="C19" s="310">
        <f>SUM(C20:C22)</f>
        <v>0</v>
      </c>
    </row>
    <row r="20" spans="1:3" ht="12.75">
      <c r="A20" s="431" t="s">
        <v>359</v>
      </c>
      <c r="B20" s="9" t="s">
        <v>520</v>
      </c>
      <c r="C20" s="308"/>
    </row>
    <row r="21" spans="1:3" ht="12.75">
      <c r="A21" s="431" t="s">
        <v>360</v>
      </c>
      <c r="B21" s="8" t="s">
        <v>719</v>
      </c>
      <c r="C21" s="308"/>
    </row>
    <row r="22" spans="1:3" ht="12.75">
      <c r="A22" s="431" t="s">
        <v>361</v>
      </c>
      <c r="B22" s="8" t="s">
        <v>720</v>
      </c>
      <c r="C22" s="308"/>
    </row>
    <row r="23" spans="1:3" ht="13.5" thickBot="1">
      <c r="A23" s="431" t="s">
        <v>362</v>
      </c>
      <c r="B23" s="8" t="s">
        <v>252</v>
      </c>
      <c r="C23" s="308"/>
    </row>
    <row r="24" spans="1:3" ht="13.5" thickBot="1">
      <c r="A24" s="202" t="s">
        <v>271</v>
      </c>
      <c r="B24" s="123" t="s">
        <v>424</v>
      </c>
      <c r="C24" s="337"/>
    </row>
    <row r="25" spans="1:3" ht="13.5" thickBot="1">
      <c r="A25" s="202" t="s">
        <v>272</v>
      </c>
      <c r="B25" s="123" t="s">
        <v>721</v>
      </c>
      <c r="C25" s="310">
        <f>+C26+C27</f>
        <v>0</v>
      </c>
    </row>
    <row r="26" spans="1:3" ht="12.75">
      <c r="A26" s="432" t="s">
        <v>530</v>
      </c>
      <c r="B26" s="433" t="s">
        <v>719</v>
      </c>
      <c r="C26" s="77"/>
    </row>
    <row r="27" spans="1:3" ht="12.75">
      <c r="A27" s="432" t="s">
        <v>533</v>
      </c>
      <c r="B27" s="434" t="s">
        <v>722</v>
      </c>
      <c r="C27" s="311"/>
    </row>
    <row r="28" spans="1:3" ht="13.5" thickBot="1">
      <c r="A28" s="431" t="s">
        <v>534</v>
      </c>
      <c r="B28" s="435" t="s">
        <v>723</v>
      </c>
      <c r="C28" s="84"/>
    </row>
    <row r="29" spans="1:3" ht="13.5" thickBot="1">
      <c r="A29" s="202" t="s">
        <v>273</v>
      </c>
      <c r="B29" s="123" t="s">
        <v>724</v>
      </c>
      <c r="C29" s="310">
        <f>+C30+C31+C32</f>
        <v>0</v>
      </c>
    </row>
    <row r="30" spans="1:3" ht="12.75">
      <c r="A30" s="432" t="s">
        <v>346</v>
      </c>
      <c r="B30" s="433" t="s">
        <v>559</v>
      </c>
      <c r="C30" s="77"/>
    </row>
    <row r="31" spans="1:3" ht="12.75">
      <c r="A31" s="432" t="s">
        <v>347</v>
      </c>
      <c r="B31" s="434" t="s">
        <v>560</v>
      </c>
      <c r="C31" s="311"/>
    </row>
    <row r="32" spans="1:3" ht="13.5" thickBot="1">
      <c r="A32" s="431" t="s">
        <v>348</v>
      </c>
      <c r="B32" s="133" t="s">
        <v>561</v>
      </c>
      <c r="C32" s="84"/>
    </row>
    <row r="33" spans="1:3" ht="13.5" thickBot="1">
      <c r="A33" s="202" t="s">
        <v>274</v>
      </c>
      <c r="B33" s="123" t="s">
        <v>673</v>
      </c>
      <c r="C33" s="337"/>
    </row>
    <row r="34" spans="1:3" ht="13.5" thickBot="1">
      <c r="A34" s="202" t="s">
        <v>275</v>
      </c>
      <c r="B34" s="123" t="s">
        <v>725</v>
      </c>
      <c r="C34" s="359"/>
    </row>
    <row r="35" spans="1:3" ht="13.5" thickBot="1">
      <c r="A35" s="194" t="s">
        <v>276</v>
      </c>
      <c r="B35" s="123" t="s">
        <v>726</v>
      </c>
      <c r="C35" s="360">
        <f>+C8+C19+C24+C25+C29+C33+C34</f>
        <v>0</v>
      </c>
    </row>
    <row r="36" spans="1:3" ht="13.5" thickBot="1">
      <c r="A36" s="232" t="s">
        <v>277</v>
      </c>
      <c r="B36" s="123" t="s">
        <v>727</v>
      </c>
      <c r="C36" s="360">
        <f>+C37+C38+C39</f>
        <v>0</v>
      </c>
    </row>
    <row r="37" spans="1:3" ht="12.75">
      <c r="A37" s="432" t="s">
        <v>728</v>
      </c>
      <c r="B37" s="433" t="s">
        <v>492</v>
      </c>
      <c r="C37" s="77"/>
    </row>
    <row r="38" spans="1:3" ht="12.75">
      <c r="A38" s="432" t="s">
        <v>729</v>
      </c>
      <c r="B38" s="434" t="s">
        <v>253</v>
      </c>
      <c r="C38" s="311"/>
    </row>
    <row r="39" spans="1:3" ht="13.5" thickBot="1">
      <c r="A39" s="431" t="s">
        <v>730</v>
      </c>
      <c r="B39" s="133" t="s">
        <v>731</v>
      </c>
      <c r="C39" s="84"/>
    </row>
    <row r="40" spans="1:3" ht="13.5" thickBot="1">
      <c r="A40" s="232" t="s">
        <v>278</v>
      </c>
      <c r="B40" s="233" t="s">
        <v>732</v>
      </c>
      <c r="C40" s="363">
        <f>+C35+C36</f>
        <v>0</v>
      </c>
    </row>
    <row r="41" spans="1:3" ht="13.5" thickBot="1">
      <c r="A41" s="234"/>
      <c r="B41" s="235"/>
      <c r="C41" s="361"/>
    </row>
    <row r="42" spans="1:3" ht="13.5" thickBot="1">
      <c r="A42" s="238"/>
      <c r="B42" s="239" t="s">
        <v>308</v>
      </c>
      <c r="C42" s="363"/>
    </row>
    <row r="43" spans="1:3" ht="13.5" thickBot="1">
      <c r="A43" s="202" t="s">
        <v>269</v>
      </c>
      <c r="B43" s="123" t="s">
        <v>733</v>
      </c>
      <c r="C43" s="310">
        <f>SUM(C44:C48)</f>
        <v>0</v>
      </c>
    </row>
    <row r="44" spans="1:3" ht="12.75">
      <c r="A44" s="431" t="s">
        <v>353</v>
      </c>
      <c r="B44" s="9" t="s">
        <v>298</v>
      </c>
      <c r="C44" s="77"/>
    </row>
    <row r="45" spans="1:3" ht="12.75">
      <c r="A45" s="431" t="s">
        <v>354</v>
      </c>
      <c r="B45" s="8" t="s">
        <v>433</v>
      </c>
      <c r="C45" s="80"/>
    </row>
    <row r="46" spans="1:3" ht="12.75">
      <c r="A46" s="431" t="s">
        <v>355</v>
      </c>
      <c r="B46" s="8" t="s">
        <v>392</v>
      </c>
      <c r="C46" s="80"/>
    </row>
    <row r="47" spans="1:3" ht="12.75">
      <c r="A47" s="431" t="s">
        <v>356</v>
      </c>
      <c r="B47" s="8" t="s">
        <v>434</v>
      </c>
      <c r="C47" s="80"/>
    </row>
    <row r="48" spans="1:3" ht="13.5" thickBot="1">
      <c r="A48" s="431" t="s">
        <v>401</v>
      </c>
      <c r="B48" s="8" t="s">
        <v>435</v>
      </c>
      <c r="C48" s="80"/>
    </row>
    <row r="49" spans="1:3" ht="13.5" thickBot="1">
      <c r="A49" s="202" t="s">
        <v>270</v>
      </c>
      <c r="B49" s="123" t="s">
        <v>734</v>
      </c>
      <c r="C49" s="310">
        <f>SUM(C50:C52)</f>
        <v>0</v>
      </c>
    </row>
    <row r="50" spans="1:3" ht="12.75">
      <c r="A50" s="431" t="s">
        <v>359</v>
      </c>
      <c r="B50" s="9" t="s">
        <v>484</v>
      </c>
      <c r="C50" s="77"/>
    </row>
    <row r="51" spans="1:3" ht="12.75">
      <c r="A51" s="431" t="s">
        <v>360</v>
      </c>
      <c r="B51" s="8" t="s">
        <v>437</v>
      </c>
      <c r="C51" s="80"/>
    </row>
    <row r="52" spans="1:3" ht="12.75">
      <c r="A52" s="431" t="s">
        <v>361</v>
      </c>
      <c r="B52" s="8" t="s">
        <v>309</v>
      </c>
      <c r="C52" s="80"/>
    </row>
    <row r="53" spans="1:3" ht="13.5" thickBot="1">
      <c r="A53" s="431" t="s">
        <v>362</v>
      </c>
      <c r="B53" s="8" t="s">
        <v>254</v>
      </c>
      <c r="C53" s="80"/>
    </row>
    <row r="54" spans="1:3" ht="13.5" thickBot="1">
      <c r="A54" s="202" t="s">
        <v>271</v>
      </c>
      <c r="B54" s="240" t="s">
        <v>735</v>
      </c>
      <c r="C54" s="364">
        <f>+C43+C49</f>
        <v>0</v>
      </c>
    </row>
    <row r="55" spans="1:3" ht="13.5" thickBot="1">
      <c r="A55" s="241"/>
      <c r="B55" s="242"/>
      <c r="C55" s="365"/>
    </row>
    <row r="56" spans="1:3" ht="13.5" thickBot="1">
      <c r="A56" s="243" t="s">
        <v>457</v>
      </c>
      <c r="B56" s="244"/>
      <c r="C56" s="120"/>
    </row>
    <row r="57" spans="1:3" ht="13.5" thickBot="1">
      <c r="A57" s="243" t="s">
        <v>458</v>
      </c>
      <c r="B57" s="244"/>
      <c r="C57" s="120"/>
    </row>
    <row r="58" spans="1:3" ht="12.75">
      <c r="A58" s="241"/>
      <c r="B58" s="242"/>
      <c r="C58" s="242"/>
    </row>
    <row r="59" spans="1:3" ht="12.75">
      <c r="A59" s="241"/>
      <c r="B59" s="242"/>
      <c r="C59" s="242"/>
    </row>
  </sheetData>
  <sheetProtection/>
  <printOptions/>
  <pageMargins left="0.3937007874015748" right="0.3937007874015748" top="0.7874015748031497" bottom="0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50"/>
  </sheetPr>
  <dimension ref="A1:C59"/>
  <sheetViews>
    <sheetView view="pageBreakPreview" zoomScale="60" zoomScalePageLayoutView="0" workbookViewId="0" topLeftCell="A16">
      <selection activeCell="C1" sqref="C1"/>
    </sheetView>
  </sheetViews>
  <sheetFormatPr defaultColWidth="9.00390625" defaultRowHeight="12.75"/>
  <cols>
    <col min="1" max="1" width="18.875" style="0" customWidth="1"/>
    <col min="2" max="2" width="66.125" style="0" customWidth="1"/>
    <col min="3" max="3" width="18.625" style="0" customWidth="1"/>
  </cols>
  <sheetData>
    <row r="1" spans="1:3" ht="16.5" thickBot="1">
      <c r="A1" s="221"/>
      <c r="B1" s="223"/>
      <c r="C1" s="436" t="s">
        <v>857</v>
      </c>
    </row>
    <row r="2" spans="1:3" ht="24">
      <c r="A2" s="388" t="s">
        <v>455</v>
      </c>
      <c r="B2" s="351" t="s">
        <v>760</v>
      </c>
      <c r="C2" s="366" t="s">
        <v>753</v>
      </c>
    </row>
    <row r="3" spans="1:3" ht="24.75" thickBot="1">
      <c r="A3" s="429" t="s">
        <v>454</v>
      </c>
      <c r="B3" s="352" t="s">
        <v>739</v>
      </c>
      <c r="C3" s="367" t="s">
        <v>753</v>
      </c>
    </row>
    <row r="4" spans="1:3" ht="14.25" thickBot="1">
      <c r="A4" s="224"/>
      <c r="B4" s="224"/>
      <c r="C4" s="225" t="s">
        <v>303</v>
      </c>
    </row>
    <row r="5" spans="1:3" ht="13.5" thickBot="1">
      <c r="A5" s="389" t="s">
        <v>456</v>
      </c>
      <c r="B5" s="226" t="s">
        <v>304</v>
      </c>
      <c r="C5" s="227" t="s">
        <v>305</v>
      </c>
    </row>
    <row r="6" spans="1:3" ht="13.5" thickBot="1">
      <c r="A6" s="194">
        <v>1</v>
      </c>
      <c r="B6" s="195">
        <v>2</v>
      </c>
      <c r="C6" s="196">
        <v>3</v>
      </c>
    </row>
    <row r="7" spans="1:3" ht="13.5" thickBot="1">
      <c r="A7" s="228"/>
      <c r="B7" s="229" t="s">
        <v>306</v>
      </c>
      <c r="C7" s="230"/>
    </row>
    <row r="8" spans="1:3" ht="13.5" thickBot="1">
      <c r="A8" s="194" t="s">
        <v>269</v>
      </c>
      <c r="B8" s="231" t="s">
        <v>715</v>
      </c>
      <c r="C8" s="310">
        <f>SUM(C9:C18)</f>
        <v>0</v>
      </c>
    </row>
    <row r="9" spans="1:3" ht="12.75">
      <c r="A9" s="430" t="s">
        <v>353</v>
      </c>
      <c r="B9" s="10" t="s">
        <v>545</v>
      </c>
      <c r="C9" s="357"/>
    </row>
    <row r="10" spans="1:3" ht="12.75">
      <c r="A10" s="431" t="s">
        <v>354</v>
      </c>
      <c r="B10" s="8" t="s">
        <v>546</v>
      </c>
      <c r="C10" s="308"/>
    </row>
    <row r="11" spans="1:3" ht="12.75">
      <c r="A11" s="431" t="s">
        <v>355</v>
      </c>
      <c r="B11" s="8" t="s">
        <v>547</v>
      </c>
      <c r="C11" s="308"/>
    </row>
    <row r="12" spans="1:3" ht="12.75">
      <c r="A12" s="431" t="s">
        <v>356</v>
      </c>
      <c r="B12" s="8" t="s">
        <v>548</v>
      </c>
      <c r="C12" s="308"/>
    </row>
    <row r="13" spans="1:3" ht="12.75">
      <c r="A13" s="431" t="s">
        <v>401</v>
      </c>
      <c r="B13" s="8" t="s">
        <v>549</v>
      </c>
      <c r="C13" s="308"/>
    </row>
    <row r="14" spans="1:3" ht="12.75">
      <c r="A14" s="431" t="s">
        <v>357</v>
      </c>
      <c r="B14" s="8" t="s">
        <v>716</v>
      </c>
      <c r="C14" s="308"/>
    </row>
    <row r="15" spans="1:3" ht="12.75">
      <c r="A15" s="431" t="s">
        <v>358</v>
      </c>
      <c r="B15" s="7" t="s">
        <v>717</v>
      </c>
      <c r="C15" s="308"/>
    </row>
    <row r="16" spans="1:3" ht="12.75">
      <c r="A16" s="431" t="s">
        <v>368</v>
      </c>
      <c r="B16" s="8" t="s">
        <v>552</v>
      </c>
      <c r="C16" s="358"/>
    </row>
    <row r="17" spans="1:3" ht="12.75">
      <c r="A17" s="431" t="s">
        <v>369</v>
      </c>
      <c r="B17" s="8" t="s">
        <v>553</v>
      </c>
      <c r="C17" s="308"/>
    </row>
    <row r="18" spans="1:3" ht="13.5" thickBot="1">
      <c r="A18" s="431" t="s">
        <v>370</v>
      </c>
      <c r="B18" s="7" t="s">
        <v>554</v>
      </c>
      <c r="C18" s="309"/>
    </row>
    <row r="19" spans="1:3" ht="13.5" thickBot="1">
      <c r="A19" s="194" t="s">
        <v>270</v>
      </c>
      <c r="B19" s="231" t="s">
        <v>718</v>
      </c>
      <c r="C19" s="310">
        <f>SUM(C20:C22)</f>
        <v>0</v>
      </c>
    </row>
    <row r="20" spans="1:3" ht="12.75">
      <c r="A20" s="431" t="s">
        <v>359</v>
      </c>
      <c r="B20" s="9" t="s">
        <v>520</v>
      </c>
      <c r="C20" s="308"/>
    </row>
    <row r="21" spans="1:3" ht="12.75">
      <c r="A21" s="431" t="s">
        <v>360</v>
      </c>
      <c r="B21" s="8" t="s">
        <v>719</v>
      </c>
      <c r="C21" s="308"/>
    </row>
    <row r="22" spans="1:3" ht="12.75">
      <c r="A22" s="431" t="s">
        <v>361</v>
      </c>
      <c r="B22" s="8" t="s">
        <v>720</v>
      </c>
      <c r="C22" s="308"/>
    </row>
    <row r="23" spans="1:3" ht="13.5" thickBot="1">
      <c r="A23" s="431" t="s">
        <v>362</v>
      </c>
      <c r="B23" s="8" t="s">
        <v>252</v>
      </c>
      <c r="C23" s="308"/>
    </row>
    <row r="24" spans="1:3" ht="13.5" thickBot="1">
      <c r="A24" s="202" t="s">
        <v>271</v>
      </c>
      <c r="B24" s="123" t="s">
        <v>424</v>
      </c>
      <c r="C24" s="337"/>
    </row>
    <row r="25" spans="1:3" ht="13.5" thickBot="1">
      <c r="A25" s="202" t="s">
        <v>272</v>
      </c>
      <c r="B25" s="123" t="s">
        <v>721</v>
      </c>
      <c r="C25" s="310">
        <f>+C26+C27</f>
        <v>0</v>
      </c>
    </row>
    <row r="26" spans="1:3" ht="12.75">
      <c r="A26" s="432" t="s">
        <v>530</v>
      </c>
      <c r="B26" s="433" t="s">
        <v>719</v>
      </c>
      <c r="C26" s="77"/>
    </row>
    <row r="27" spans="1:3" ht="12.75">
      <c r="A27" s="432" t="s">
        <v>533</v>
      </c>
      <c r="B27" s="434" t="s">
        <v>722</v>
      </c>
      <c r="C27" s="311"/>
    </row>
    <row r="28" spans="1:3" ht="13.5" thickBot="1">
      <c r="A28" s="431" t="s">
        <v>534</v>
      </c>
      <c r="B28" s="435" t="s">
        <v>723</v>
      </c>
      <c r="C28" s="84"/>
    </row>
    <row r="29" spans="1:3" ht="13.5" thickBot="1">
      <c r="A29" s="202" t="s">
        <v>273</v>
      </c>
      <c r="B29" s="123" t="s">
        <v>724</v>
      </c>
      <c r="C29" s="310">
        <f>+C30+C31+C32</f>
        <v>0</v>
      </c>
    </row>
    <row r="30" spans="1:3" ht="12.75">
      <c r="A30" s="432" t="s">
        <v>346</v>
      </c>
      <c r="B30" s="433" t="s">
        <v>559</v>
      </c>
      <c r="C30" s="77"/>
    </row>
    <row r="31" spans="1:3" ht="12.75">
      <c r="A31" s="432" t="s">
        <v>347</v>
      </c>
      <c r="B31" s="434" t="s">
        <v>560</v>
      </c>
      <c r="C31" s="311"/>
    </row>
    <row r="32" spans="1:3" ht="13.5" thickBot="1">
      <c r="A32" s="431" t="s">
        <v>348</v>
      </c>
      <c r="B32" s="133" t="s">
        <v>561</v>
      </c>
      <c r="C32" s="84"/>
    </row>
    <row r="33" spans="1:3" ht="13.5" thickBot="1">
      <c r="A33" s="202" t="s">
        <v>274</v>
      </c>
      <c r="B33" s="123" t="s">
        <v>673</v>
      </c>
      <c r="C33" s="337"/>
    </row>
    <row r="34" spans="1:3" ht="13.5" thickBot="1">
      <c r="A34" s="202" t="s">
        <v>275</v>
      </c>
      <c r="B34" s="123" t="s">
        <v>725</v>
      </c>
      <c r="C34" s="359"/>
    </row>
    <row r="35" spans="1:3" ht="13.5" thickBot="1">
      <c r="A35" s="194" t="s">
        <v>276</v>
      </c>
      <c r="B35" s="123" t="s">
        <v>726</v>
      </c>
      <c r="C35" s="360">
        <f>+C8+C19+C24+C25+C29+C33+C34</f>
        <v>0</v>
      </c>
    </row>
    <row r="36" spans="1:3" ht="13.5" thickBot="1">
      <c r="A36" s="232" t="s">
        <v>277</v>
      </c>
      <c r="B36" s="123" t="s">
        <v>727</v>
      </c>
      <c r="C36" s="360">
        <f>+C37+C38+C39</f>
        <v>0</v>
      </c>
    </row>
    <row r="37" spans="1:3" ht="12.75">
      <c r="A37" s="432" t="s">
        <v>728</v>
      </c>
      <c r="B37" s="433" t="s">
        <v>492</v>
      </c>
      <c r="C37" s="77"/>
    </row>
    <row r="38" spans="1:3" ht="12.75">
      <c r="A38" s="432" t="s">
        <v>729</v>
      </c>
      <c r="B38" s="434" t="s">
        <v>253</v>
      </c>
      <c r="C38" s="311"/>
    </row>
    <row r="39" spans="1:3" ht="13.5" thickBot="1">
      <c r="A39" s="431" t="s">
        <v>730</v>
      </c>
      <c r="B39" s="133" t="s">
        <v>731</v>
      </c>
      <c r="C39" s="84"/>
    </row>
    <row r="40" spans="1:3" ht="13.5" thickBot="1">
      <c r="A40" s="232" t="s">
        <v>278</v>
      </c>
      <c r="B40" s="233" t="s">
        <v>732</v>
      </c>
      <c r="C40" s="363">
        <f>+C35+C36</f>
        <v>0</v>
      </c>
    </row>
    <row r="41" spans="1:3" ht="13.5" thickBot="1">
      <c r="A41" s="234"/>
      <c r="B41" s="235"/>
      <c r="C41" s="361"/>
    </row>
    <row r="42" spans="1:3" ht="13.5" thickBot="1">
      <c r="A42" s="238"/>
      <c r="B42" s="239" t="s">
        <v>308</v>
      </c>
      <c r="C42" s="363"/>
    </row>
    <row r="43" spans="1:3" ht="13.5" thickBot="1">
      <c r="A43" s="202" t="s">
        <v>269</v>
      </c>
      <c r="B43" s="123" t="s">
        <v>733</v>
      </c>
      <c r="C43" s="310">
        <f>SUM(C44:C48)</f>
        <v>0</v>
      </c>
    </row>
    <row r="44" spans="1:3" ht="12.75">
      <c r="A44" s="431" t="s">
        <v>353</v>
      </c>
      <c r="B44" s="9" t="s">
        <v>298</v>
      </c>
      <c r="C44" s="77"/>
    </row>
    <row r="45" spans="1:3" ht="12.75">
      <c r="A45" s="431" t="s">
        <v>354</v>
      </c>
      <c r="B45" s="8" t="s">
        <v>433</v>
      </c>
      <c r="C45" s="80"/>
    </row>
    <row r="46" spans="1:3" ht="12.75">
      <c r="A46" s="431" t="s">
        <v>355</v>
      </c>
      <c r="B46" s="8" t="s">
        <v>392</v>
      </c>
      <c r="C46" s="80"/>
    </row>
    <row r="47" spans="1:3" ht="12.75">
      <c r="A47" s="431" t="s">
        <v>356</v>
      </c>
      <c r="B47" s="8" t="s">
        <v>434</v>
      </c>
      <c r="C47" s="80"/>
    </row>
    <row r="48" spans="1:3" ht="13.5" thickBot="1">
      <c r="A48" s="431" t="s">
        <v>401</v>
      </c>
      <c r="B48" s="8" t="s">
        <v>435</v>
      </c>
      <c r="C48" s="80"/>
    </row>
    <row r="49" spans="1:3" ht="13.5" thickBot="1">
      <c r="A49" s="202" t="s">
        <v>270</v>
      </c>
      <c r="B49" s="123" t="s">
        <v>734</v>
      </c>
      <c r="C49" s="310">
        <f>SUM(C50:C52)</f>
        <v>0</v>
      </c>
    </row>
    <row r="50" spans="1:3" ht="12.75">
      <c r="A50" s="431" t="s">
        <v>359</v>
      </c>
      <c r="B50" s="9" t="s">
        <v>484</v>
      </c>
      <c r="C50" s="77"/>
    </row>
    <row r="51" spans="1:3" ht="12.75">
      <c r="A51" s="431" t="s">
        <v>360</v>
      </c>
      <c r="B51" s="8" t="s">
        <v>437</v>
      </c>
      <c r="C51" s="80"/>
    </row>
    <row r="52" spans="1:3" ht="12.75">
      <c r="A52" s="431" t="s">
        <v>361</v>
      </c>
      <c r="B52" s="8" t="s">
        <v>309</v>
      </c>
      <c r="C52" s="80"/>
    </row>
    <row r="53" spans="1:3" ht="13.5" thickBot="1">
      <c r="A53" s="431" t="s">
        <v>362</v>
      </c>
      <c r="B53" s="8" t="s">
        <v>254</v>
      </c>
      <c r="C53" s="80"/>
    </row>
    <row r="54" spans="1:3" ht="13.5" thickBot="1">
      <c r="A54" s="202" t="s">
        <v>271</v>
      </c>
      <c r="B54" s="240" t="s">
        <v>735</v>
      </c>
      <c r="C54" s="364">
        <f>+C43+C49</f>
        <v>0</v>
      </c>
    </row>
    <row r="55" spans="1:3" ht="13.5" thickBot="1">
      <c r="A55" s="241"/>
      <c r="B55" s="242"/>
      <c r="C55" s="365"/>
    </row>
    <row r="56" spans="1:3" ht="13.5" thickBot="1">
      <c r="A56" s="243" t="s">
        <v>457</v>
      </c>
      <c r="B56" s="244"/>
      <c r="C56" s="120"/>
    </row>
    <row r="57" spans="1:3" ht="13.5" thickBot="1">
      <c r="A57" s="243" t="s">
        <v>458</v>
      </c>
      <c r="B57" s="244"/>
      <c r="C57" s="120"/>
    </row>
    <row r="58" spans="1:3" ht="12.75">
      <c r="A58" s="241"/>
      <c r="B58" s="242"/>
      <c r="C58" s="242"/>
    </row>
    <row r="59" spans="1:3" ht="12.75">
      <c r="A59" s="241"/>
      <c r="B59" s="242"/>
      <c r="C59" s="242"/>
    </row>
  </sheetData>
  <sheetProtection/>
  <printOptions/>
  <pageMargins left="0.3937007874015748" right="0.3937007874015748" top="0.5905511811023623" bottom="0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9"/>
  <sheetViews>
    <sheetView view="pageBreakPreview" zoomScaleSheetLayoutView="100" workbookViewId="0" topLeftCell="A140">
      <selection activeCell="H76" sqref="H76"/>
    </sheetView>
  </sheetViews>
  <sheetFormatPr defaultColWidth="9.00390625" defaultRowHeight="12.75"/>
  <cols>
    <col min="1" max="1" width="9.50390625" style="374" customWidth="1"/>
    <col min="2" max="2" width="59.00390625" style="374" customWidth="1"/>
    <col min="3" max="3" width="13.875" style="374" customWidth="1"/>
    <col min="4" max="4" width="12.875" style="375" customWidth="1"/>
    <col min="5" max="5" width="10.875" style="395" customWidth="1"/>
    <col min="6" max="6" width="10.625" style="395" customWidth="1"/>
    <col min="7" max="16384" width="9.375" style="395" customWidth="1"/>
  </cols>
  <sheetData>
    <row r="1" spans="1:5" ht="15.75" customHeight="1">
      <c r="A1" s="1083" t="s">
        <v>111</v>
      </c>
      <c r="B1" s="1083"/>
      <c r="C1" s="1083"/>
      <c r="D1" s="1083"/>
      <c r="E1" s="1083"/>
    </row>
    <row r="2" spans="1:6" ht="15.75" customHeight="1" thickBot="1">
      <c r="A2" s="1082" t="s">
        <v>112</v>
      </c>
      <c r="B2" s="1082"/>
      <c r="C2" s="833"/>
      <c r="D2" s="300"/>
      <c r="E2" s="300" t="s">
        <v>485</v>
      </c>
      <c r="F2" s="300"/>
    </row>
    <row r="3" spans="1:6" ht="37.5" customHeight="1" thickBot="1">
      <c r="A3" s="23" t="s">
        <v>323</v>
      </c>
      <c r="B3" s="24" t="s">
        <v>268</v>
      </c>
      <c r="C3" s="39" t="s">
        <v>838</v>
      </c>
      <c r="D3" s="39" t="s">
        <v>106</v>
      </c>
      <c r="E3" s="39" t="s">
        <v>113</v>
      </c>
      <c r="F3" s="39" t="s">
        <v>114</v>
      </c>
    </row>
    <row r="4" spans="1:6" s="396" customFormat="1" ht="12" customHeight="1" thickBot="1">
      <c r="A4" s="390">
        <v>1</v>
      </c>
      <c r="B4" s="391">
        <v>2</v>
      </c>
      <c r="C4" s="392">
        <v>3</v>
      </c>
      <c r="D4" s="392">
        <v>4</v>
      </c>
      <c r="E4" s="392">
        <v>5</v>
      </c>
      <c r="F4" s="392">
        <v>6</v>
      </c>
    </row>
    <row r="5" spans="1:6" s="397" customFormat="1" ht="12" customHeight="1" thickBot="1">
      <c r="A5" s="20" t="s">
        <v>269</v>
      </c>
      <c r="B5" s="21" t="s">
        <v>512</v>
      </c>
      <c r="C5" s="290">
        <f>+C6+C7+C8+C9+C10+C11</f>
        <v>247740</v>
      </c>
      <c r="D5" s="290">
        <f>+D6+D7+D8+D9+D10+D11+D12+D13+D14+D15</f>
        <v>265753</v>
      </c>
      <c r="E5" s="290">
        <f>+E6+E7+E8+E9+E10+E11+E12+E13+E14+E15</f>
        <v>268081</v>
      </c>
      <c r="F5" s="290">
        <f>+F6+F7+F8+F9+F10+F11+F12+F13+F14+F15</f>
        <v>278002</v>
      </c>
    </row>
    <row r="6" spans="1:6" s="397" customFormat="1" ht="12" customHeight="1">
      <c r="A6" s="15" t="s">
        <v>353</v>
      </c>
      <c r="B6" s="398" t="s">
        <v>513</v>
      </c>
      <c r="C6" s="293">
        <v>33503</v>
      </c>
      <c r="D6" s="293">
        <v>35674</v>
      </c>
      <c r="E6" s="293">
        <v>35674</v>
      </c>
      <c r="F6" s="293">
        <f>'[1]9. sz. mell'!F10-'[1]4.sz.mell.'!F6</f>
        <v>35759</v>
      </c>
    </row>
    <row r="7" spans="1:6" s="397" customFormat="1" ht="12" customHeight="1">
      <c r="A7" s="14" t="s">
        <v>354</v>
      </c>
      <c r="B7" s="399" t="s">
        <v>514</v>
      </c>
      <c r="C7" s="292">
        <v>97314</v>
      </c>
      <c r="D7" s="292">
        <v>98824</v>
      </c>
      <c r="E7" s="292">
        <v>99643</v>
      </c>
      <c r="F7" s="293">
        <f>'[1]9. sz. mell'!F11</f>
        <v>102315</v>
      </c>
    </row>
    <row r="8" spans="1:6" s="397" customFormat="1" ht="12" customHeight="1">
      <c r="A8" s="14" t="s">
        <v>355</v>
      </c>
      <c r="B8" s="399" t="s">
        <v>515</v>
      </c>
      <c r="C8" s="292">
        <v>110624</v>
      </c>
      <c r="D8" s="292">
        <v>110208</v>
      </c>
      <c r="E8" s="292">
        <v>110208</v>
      </c>
      <c r="F8" s="293">
        <f>'[1]9. sz. mell'!F12</f>
        <v>124836</v>
      </c>
    </row>
    <row r="9" spans="1:6" s="397" customFormat="1" ht="12" customHeight="1">
      <c r="A9" s="14" t="s">
        <v>356</v>
      </c>
      <c r="B9" s="399" t="s">
        <v>516</v>
      </c>
      <c r="C9" s="292">
        <v>6299</v>
      </c>
      <c r="D9" s="292">
        <v>6299</v>
      </c>
      <c r="E9" s="292">
        <v>6299</v>
      </c>
      <c r="F9" s="293">
        <f>'[1]9. sz. mell'!F13</f>
        <v>6547</v>
      </c>
    </row>
    <row r="10" spans="1:6" s="397" customFormat="1" ht="12" customHeight="1">
      <c r="A10" s="14" t="s">
        <v>401</v>
      </c>
      <c r="B10" s="399" t="s">
        <v>517</v>
      </c>
      <c r="C10" s="292"/>
      <c r="D10" s="292"/>
      <c r="E10" s="292"/>
      <c r="F10" s="293">
        <f>'[1]9. sz. mell'!F14</f>
        <v>8352</v>
      </c>
    </row>
    <row r="11" spans="1:6" s="397" customFormat="1" ht="12" customHeight="1">
      <c r="A11" s="16" t="s">
        <v>357</v>
      </c>
      <c r="B11" s="400" t="s">
        <v>518</v>
      </c>
      <c r="C11" s="292"/>
      <c r="D11" s="292"/>
      <c r="E11" s="292"/>
      <c r="F11" s="293">
        <f>'[1]9. sz. mell'!F15</f>
        <v>193</v>
      </c>
    </row>
    <row r="12" spans="1:6" s="397" customFormat="1" ht="12" customHeight="1">
      <c r="A12" s="15" t="s">
        <v>358</v>
      </c>
      <c r="B12" s="399" t="s">
        <v>83</v>
      </c>
      <c r="C12" s="916"/>
      <c r="D12" s="916">
        <v>1937</v>
      </c>
      <c r="E12" s="916">
        <v>1957</v>
      </c>
      <c r="F12" s="293"/>
    </row>
    <row r="13" spans="1:6" s="397" customFormat="1" ht="12" customHeight="1">
      <c r="A13" s="14" t="s">
        <v>368</v>
      </c>
      <c r="B13" s="399" t="s">
        <v>84</v>
      </c>
      <c r="C13" s="292"/>
      <c r="D13" s="917">
        <v>5288</v>
      </c>
      <c r="E13" s="917">
        <v>6777</v>
      </c>
      <c r="F13" s="293"/>
    </row>
    <row r="14" spans="1:6" s="397" customFormat="1" ht="12" customHeight="1">
      <c r="A14" s="14" t="s">
        <v>369</v>
      </c>
      <c r="B14" s="399" t="s">
        <v>85</v>
      </c>
      <c r="C14" s="292"/>
      <c r="D14" s="292">
        <v>7275</v>
      </c>
      <c r="E14" s="292">
        <v>7275</v>
      </c>
      <c r="F14" s="293"/>
    </row>
    <row r="15" spans="1:6" s="397" customFormat="1" ht="12" customHeight="1" thickBot="1">
      <c r="A15" s="14" t="s">
        <v>370</v>
      </c>
      <c r="B15" s="644" t="s">
        <v>86</v>
      </c>
      <c r="C15" s="916"/>
      <c r="D15" s="916">
        <v>248</v>
      </c>
      <c r="E15" s="916">
        <v>248</v>
      </c>
      <c r="F15" s="293">
        <f>'[1]9. sz. mell'!F19</f>
        <v>0</v>
      </c>
    </row>
    <row r="16" spans="1:6" s="397" customFormat="1" ht="21.75" thickBot="1">
      <c r="A16" s="20" t="s">
        <v>270</v>
      </c>
      <c r="B16" s="285" t="s">
        <v>519</v>
      </c>
      <c r="C16" s="290">
        <f>+C17+C18+C19+C20+C21</f>
        <v>16465</v>
      </c>
      <c r="D16" s="290">
        <f>+D17+D18+D19+D20+D21+D23+D24</f>
        <v>78937</v>
      </c>
      <c r="E16" s="290">
        <f>+E17+E18+E19+E20+E21+E23+E24</f>
        <v>24185</v>
      </c>
      <c r="F16" s="290">
        <f>F18+F20+F19+F21+F23+F17</f>
        <v>28907</v>
      </c>
    </row>
    <row r="17" spans="1:6" s="397" customFormat="1" ht="12" customHeight="1">
      <c r="A17" s="15" t="s">
        <v>359</v>
      </c>
      <c r="B17" s="398" t="s">
        <v>520</v>
      </c>
      <c r="C17" s="293"/>
      <c r="D17" s="293"/>
      <c r="E17" s="293"/>
      <c r="F17" s="293">
        <f>'[1]16. sz. mell'!F23+'[1]18.sz.mell.'!F23</f>
        <v>874</v>
      </c>
    </row>
    <row r="18" spans="1:6" s="397" customFormat="1" ht="12" customHeight="1">
      <c r="A18" s="14" t="s">
        <v>360</v>
      </c>
      <c r="B18" s="399" t="s">
        <v>194</v>
      </c>
      <c r="C18" s="292"/>
      <c r="D18" s="292">
        <v>8851</v>
      </c>
      <c r="E18" s="292">
        <v>10514</v>
      </c>
      <c r="F18" s="293">
        <f>'[1]9. sz. mell'!F22</f>
        <v>13651</v>
      </c>
    </row>
    <row r="19" spans="1:6" s="397" customFormat="1" ht="12" customHeight="1">
      <c r="A19" s="14" t="s">
        <v>361</v>
      </c>
      <c r="B19" s="399" t="s">
        <v>52</v>
      </c>
      <c r="C19" s="292">
        <v>8400</v>
      </c>
      <c r="D19" s="292">
        <v>8400</v>
      </c>
      <c r="E19" s="292">
        <v>8400</v>
      </c>
      <c r="F19" s="293">
        <v>9141</v>
      </c>
    </row>
    <row r="20" spans="1:6" s="397" customFormat="1" ht="12" customHeight="1">
      <c r="A20" s="14" t="s">
        <v>362</v>
      </c>
      <c r="B20" s="399" t="s">
        <v>53</v>
      </c>
      <c r="C20" s="292">
        <v>4148</v>
      </c>
      <c r="D20" s="292">
        <v>4148</v>
      </c>
      <c r="E20" s="292"/>
      <c r="F20" s="293"/>
    </row>
    <row r="21" spans="1:6" s="397" customFormat="1" ht="12" customHeight="1">
      <c r="A21" s="14" t="s">
        <v>363</v>
      </c>
      <c r="B21" s="399" t="s">
        <v>54</v>
      </c>
      <c r="C21" s="292">
        <v>3917</v>
      </c>
      <c r="D21" s="292">
        <v>3917</v>
      </c>
      <c r="E21" s="292">
        <v>3917</v>
      </c>
      <c r="F21" s="293">
        <f>'[1]9. sz. mell'!F25</f>
        <v>3917</v>
      </c>
    </row>
    <row r="22" spans="1:6" s="397" customFormat="1" ht="12" customHeight="1">
      <c r="A22" s="14" t="s">
        <v>97</v>
      </c>
      <c r="B22" s="399" t="s">
        <v>523</v>
      </c>
      <c r="C22" s="292">
        <v>3917</v>
      </c>
      <c r="D22" s="917">
        <v>3917</v>
      </c>
      <c r="E22" s="917">
        <v>3917</v>
      </c>
      <c r="F22" s="293">
        <f>'[1]9. sz. mell'!F26</f>
        <v>3917</v>
      </c>
    </row>
    <row r="23" spans="1:6" s="397" customFormat="1" ht="12" customHeight="1">
      <c r="A23" s="14" t="s">
        <v>372</v>
      </c>
      <c r="B23" s="399" t="s">
        <v>115</v>
      </c>
      <c r="C23" s="292"/>
      <c r="D23" s="917">
        <v>1194</v>
      </c>
      <c r="E23" s="917">
        <v>1354</v>
      </c>
      <c r="F23" s="293">
        <f>'[1]9. sz. mell'!F27</f>
        <v>1324</v>
      </c>
    </row>
    <row r="24" spans="1:6" s="397" customFormat="1" ht="12" customHeight="1">
      <c r="A24" s="14" t="s">
        <v>374</v>
      </c>
      <c r="B24" s="399" t="s">
        <v>116</v>
      </c>
      <c r="C24" s="292"/>
      <c r="D24" s="917">
        <v>52427</v>
      </c>
      <c r="E24" s="917"/>
      <c r="F24" s="293">
        <f>'[1]9. sz. mell'!F28</f>
        <v>0</v>
      </c>
    </row>
    <row r="25" spans="1:6" s="397" customFormat="1" ht="12" customHeight="1" thickBot="1">
      <c r="A25" s="13" t="s">
        <v>100</v>
      </c>
      <c r="B25" s="644" t="s">
        <v>117</v>
      </c>
      <c r="C25" s="916"/>
      <c r="D25" s="916">
        <v>52427</v>
      </c>
      <c r="E25" s="916"/>
      <c r="F25" s="293">
        <f>'[1]9. sz. mell'!F29</f>
        <v>0</v>
      </c>
    </row>
    <row r="26" spans="1:6" s="397" customFormat="1" ht="21.75" thickBot="1">
      <c r="A26" s="20" t="s">
        <v>271</v>
      </c>
      <c r="B26" s="21" t="s">
        <v>524</v>
      </c>
      <c r="C26" s="290">
        <f>+C27+C28+C29+C30+C31</f>
        <v>99485</v>
      </c>
      <c r="D26" s="290">
        <f>+D27+D28+D29+D30+D31+D33</f>
        <v>207640</v>
      </c>
      <c r="E26" s="290">
        <f>+E27+E28+E29+E30+E31+E33</f>
        <v>264215</v>
      </c>
      <c r="F26" s="290">
        <f>F30+F31+F33</f>
        <v>260086</v>
      </c>
    </row>
    <row r="27" spans="1:6" s="397" customFormat="1" ht="12" customHeight="1">
      <c r="A27" s="15" t="s">
        <v>342</v>
      </c>
      <c r="B27" s="398" t="s">
        <v>525</v>
      </c>
      <c r="C27" s="293"/>
      <c r="D27" s="293"/>
      <c r="E27" s="293"/>
      <c r="F27" s="293">
        <f>'[1]9. sz. mell'!F31</f>
        <v>0</v>
      </c>
    </row>
    <row r="28" spans="1:6" s="397" customFormat="1" ht="12" customHeight="1">
      <c r="A28" s="14" t="s">
        <v>343</v>
      </c>
      <c r="B28" s="399" t="s">
        <v>526</v>
      </c>
      <c r="C28" s="292"/>
      <c r="D28" s="292"/>
      <c r="E28" s="292"/>
      <c r="F28" s="293">
        <f>'[1]9. sz. mell'!F32</f>
        <v>0</v>
      </c>
    </row>
    <row r="29" spans="1:6" s="397" customFormat="1" ht="12" customHeight="1">
      <c r="A29" s="14" t="s">
        <v>344</v>
      </c>
      <c r="B29" s="399" t="s">
        <v>745</v>
      </c>
      <c r="C29" s="292"/>
      <c r="D29" s="292"/>
      <c r="E29" s="292"/>
      <c r="F29" s="293">
        <f>'[1]9. sz. mell'!F33</f>
        <v>0</v>
      </c>
    </row>
    <row r="30" spans="1:6" s="397" customFormat="1" ht="12" customHeight="1">
      <c r="A30" s="14" t="s">
        <v>345</v>
      </c>
      <c r="B30" s="399" t="s">
        <v>43</v>
      </c>
      <c r="C30" s="292">
        <v>7446</v>
      </c>
      <c r="D30" s="292">
        <v>7446</v>
      </c>
      <c r="E30" s="292">
        <v>11594</v>
      </c>
      <c r="F30" s="293">
        <f>'[1]9. sz. mell'!F34</f>
        <v>7465</v>
      </c>
    </row>
    <row r="31" spans="1:6" s="397" customFormat="1" ht="12" customHeight="1">
      <c r="A31" s="14" t="s">
        <v>421</v>
      </c>
      <c r="B31" s="399" t="s">
        <v>42</v>
      </c>
      <c r="C31" s="292">
        <v>92039</v>
      </c>
      <c r="D31" s="292">
        <v>92039</v>
      </c>
      <c r="E31" s="292">
        <v>92039</v>
      </c>
      <c r="F31" s="293">
        <f>'[1]9. sz. mell'!F35</f>
        <v>92039</v>
      </c>
    </row>
    <row r="32" spans="1:6" s="397" customFormat="1" ht="12" customHeight="1">
      <c r="A32" s="14" t="s">
        <v>102</v>
      </c>
      <c r="B32" s="399" t="s">
        <v>528</v>
      </c>
      <c r="C32" s="294">
        <v>92039</v>
      </c>
      <c r="D32" s="917">
        <v>92039</v>
      </c>
      <c r="E32" s="917">
        <v>92039</v>
      </c>
      <c r="F32" s="293">
        <f>'[1]9. sz. mell'!F36</f>
        <v>92039</v>
      </c>
    </row>
    <row r="33" spans="1:6" s="397" customFormat="1" ht="12" customHeight="1">
      <c r="A33" s="14" t="s">
        <v>422</v>
      </c>
      <c r="B33" s="644" t="s">
        <v>118</v>
      </c>
      <c r="C33" s="294"/>
      <c r="D33" s="916">
        <v>108155</v>
      </c>
      <c r="E33" s="916">
        <v>160582</v>
      </c>
      <c r="F33" s="293">
        <f>'[1]9. sz. mell'!F37</f>
        <v>160582</v>
      </c>
    </row>
    <row r="34" spans="1:6" s="397" customFormat="1" ht="12" customHeight="1" thickBot="1">
      <c r="A34" s="13" t="s">
        <v>104</v>
      </c>
      <c r="B34" s="925" t="s">
        <v>105</v>
      </c>
      <c r="C34" s="298"/>
      <c r="D34" s="931">
        <v>108155</v>
      </c>
      <c r="E34" s="931">
        <v>160582</v>
      </c>
      <c r="F34" s="293">
        <f>'[1]9. sz. mell'!F38</f>
        <v>160582</v>
      </c>
    </row>
    <row r="35" spans="1:6" s="397" customFormat="1" ht="12" customHeight="1" thickBot="1">
      <c r="A35" s="20" t="s">
        <v>423</v>
      </c>
      <c r="B35" s="21" t="s">
        <v>529</v>
      </c>
      <c r="C35" s="296">
        <f>+C36+C39+C40+C42+C41</f>
        <v>114350</v>
      </c>
      <c r="D35" s="296">
        <f>+D36+D39+D40+D42+D41</f>
        <v>114350</v>
      </c>
      <c r="E35" s="296">
        <f>+E36+E39+E40+E42+E41</f>
        <v>114350</v>
      </c>
      <c r="F35" s="296">
        <f>F36+F39+F40+F41+F42</f>
        <v>148683</v>
      </c>
    </row>
    <row r="36" spans="1:6" s="397" customFormat="1" ht="12" customHeight="1">
      <c r="A36" s="15" t="s">
        <v>530</v>
      </c>
      <c r="B36" s="398" t="s">
        <v>536</v>
      </c>
      <c r="C36" s="393">
        <v>95800</v>
      </c>
      <c r="D36" s="393">
        <v>95800</v>
      </c>
      <c r="E36" s="393">
        <v>95800</v>
      </c>
      <c r="F36" s="393">
        <f>'[1]9. sz. mell'!F40</f>
        <v>123050</v>
      </c>
    </row>
    <row r="37" spans="1:6" s="397" customFormat="1" ht="12" customHeight="1">
      <c r="A37" s="14" t="s">
        <v>531</v>
      </c>
      <c r="B37" s="752" t="s">
        <v>44</v>
      </c>
      <c r="C37" s="292">
        <v>5800</v>
      </c>
      <c r="D37" s="292">
        <v>5800</v>
      </c>
      <c r="E37" s="292">
        <v>5800</v>
      </c>
      <c r="F37" s="393">
        <f>'[1]9. sz. mell'!F41</f>
        <v>6351</v>
      </c>
    </row>
    <row r="38" spans="1:6" s="397" customFormat="1" ht="12" customHeight="1">
      <c r="A38" s="14" t="s">
        <v>532</v>
      </c>
      <c r="B38" s="752" t="s">
        <v>45</v>
      </c>
      <c r="C38" s="292">
        <v>90000</v>
      </c>
      <c r="D38" s="292">
        <v>90000</v>
      </c>
      <c r="E38" s="292">
        <v>90000</v>
      </c>
      <c r="F38" s="393">
        <f>'[1]9. sz. mell'!F42</f>
        <v>116699</v>
      </c>
    </row>
    <row r="39" spans="1:6" s="397" customFormat="1" ht="12" customHeight="1">
      <c r="A39" s="14" t="s">
        <v>533</v>
      </c>
      <c r="B39" s="399" t="s">
        <v>539</v>
      </c>
      <c r="C39" s="292">
        <v>16000</v>
      </c>
      <c r="D39" s="292">
        <v>16000</v>
      </c>
      <c r="E39" s="292">
        <v>16000</v>
      </c>
      <c r="F39" s="393">
        <f>'[1]9. sz. mell'!F43</f>
        <v>21985</v>
      </c>
    </row>
    <row r="40" spans="1:6" s="397" customFormat="1" ht="12" customHeight="1">
      <c r="A40" s="14" t="s">
        <v>534</v>
      </c>
      <c r="B40" s="399" t="s">
        <v>540</v>
      </c>
      <c r="C40" s="292">
        <v>250</v>
      </c>
      <c r="D40" s="292">
        <v>250</v>
      </c>
      <c r="E40" s="292">
        <v>250</v>
      </c>
      <c r="F40" s="393">
        <f>'[1]9. sz. mell'!F44</f>
        <v>330</v>
      </c>
    </row>
    <row r="41" spans="1:6" s="397" customFormat="1" ht="12" customHeight="1">
      <c r="A41" s="16" t="s">
        <v>535</v>
      </c>
      <c r="B41" s="400" t="s">
        <v>1</v>
      </c>
      <c r="C41" s="294">
        <v>1300</v>
      </c>
      <c r="D41" s="294">
        <v>1300</v>
      </c>
      <c r="E41" s="294">
        <v>1300</v>
      </c>
      <c r="F41" s="393">
        <f>'[1]9. sz. mell'!F45</f>
        <v>1185</v>
      </c>
    </row>
    <row r="42" spans="1:6" s="397" customFormat="1" ht="12" customHeight="1" thickBot="1">
      <c r="A42" s="16" t="s">
        <v>864</v>
      </c>
      <c r="B42" s="400" t="s">
        <v>541</v>
      </c>
      <c r="C42" s="294">
        <v>1000</v>
      </c>
      <c r="D42" s="294">
        <v>1000</v>
      </c>
      <c r="E42" s="294">
        <v>1000</v>
      </c>
      <c r="F42" s="393">
        <f>'[1]9. sz. mell'!F46</f>
        <v>2133</v>
      </c>
    </row>
    <row r="43" spans="1:6" s="397" customFormat="1" ht="12" customHeight="1" thickBot="1">
      <c r="A43" s="20" t="s">
        <v>273</v>
      </c>
      <c r="B43" s="21" t="s">
        <v>542</v>
      </c>
      <c r="C43" s="290">
        <f>SUM(C44:C53)</f>
        <v>102354</v>
      </c>
      <c r="D43" s="290">
        <f>SUM(D44:D53)</f>
        <v>112495</v>
      </c>
      <c r="E43" s="290">
        <f>SUM(E44:E53)</f>
        <v>112525</v>
      </c>
      <c r="F43" s="290">
        <f>F44+F45+F46+F47+F48++F49+F50+F51+F52+F53</f>
        <v>130383</v>
      </c>
    </row>
    <row r="44" spans="1:6" s="397" customFormat="1" ht="12" customHeight="1">
      <c r="A44" s="15" t="s">
        <v>346</v>
      </c>
      <c r="B44" s="398" t="s">
        <v>545</v>
      </c>
      <c r="C44" s="293"/>
      <c r="D44" s="293"/>
      <c r="E44" s="293"/>
      <c r="F44" s="293">
        <f>'[1]9. sz. mell'!F48+'[1]13. sz. mell'!F10+'[1]16. sz. mell'!F10+'[1]18.sz.mell.'!F10</f>
        <v>0</v>
      </c>
    </row>
    <row r="45" spans="1:6" s="397" customFormat="1" ht="12" customHeight="1">
      <c r="A45" s="14" t="s">
        <v>347</v>
      </c>
      <c r="B45" s="399" t="s">
        <v>546</v>
      </c>
      <c r="C45" s="292">
        <v>5210</v>
      </c>
      <c r="D45" s="292">
        <v>12070</v>
      </c>
      <c r="E45" s="292">
        <v>13650</v>
      </c>
      <c r="F45" s="293">
        <f>'[1]1.sz.mell.'!F45-'[1]3.sz.mell.'!F35</f>
        <v>21370</v>
      </c>
    </row>
    <row r="46" spans="1:6" s="397" customFormat="1" ht="12" customHeight="1">
      <c r="A46" s="14" t="s">
        <v>348</v>
      </c>
      <c r="B46" s="399" t="s">
        <v>547</v>
      </c>
      <c r="C46" s="292">
        <v>315</v>
      </c>
      <c r="D46" s="292">
        <v>320</v>
      </c>
      <c r="E46" s="292">
        <v>320</v>
      </c>
      <c r="F46" s="293">
        <f>'[1]9. sz. mell'!F50+'[1]13. sz. mell'!F12+'[1]16. sz. mell'!F12+'[1]18.sz.mell.'!F12</f>
        <v>20</v>
      </c>
    </row>
    <row r="47" spans="1:6" s="397" customFormat="1" ht="12" customHeight="1">
      <c r="A47" s="14" t="s">
        <v>425</v>
      </c>
      <c r="B47" s="399" t="s">
        <v>548</v>
      </c>
      <c r="C47" s="292">
        <v>1550</v>
      </c>
      <c r="D47" s="292">
        <v>1550</v>
      </c>
      <c r="E47" s="292"/>
      <c r="F47" s="293">
        <f>'[1]9. sz. mell'!F51+'[1]13. sz. mell'!F13+'[1]16. sz. mell'!F13+'[1]18.sz.mell.'!F13</f>
        <v>0</v>
      </c>
    </row>
    <row r="48" spans="1:6" s="397" customFormat="1" ht="12" customHeight="1">
      <c r="A48" s="14" t="s">
        <v>426</v>
      </c>
      <c r="B48" s="399" t="s">
        <v>549</v>
      </c>
      <c r="C48" s="292">
        <v>86736</v>
      </c>
      <c r="D48" s="292">
        <v>88666</v>
      </c>
      <c r="E48" s="292">
        <v>88666</v>
      </c>
      <c r="F48" s="293">
        <f>'[1]9. sz. mell'!F52+'[1]13. sz. mell'!F14+'[1]16. sz. mell'!F14+'[1]18.sz.mell.'!F14</f>
        <v>91462</v>
      </c>
    </row>
    <row r="49" spans="1:6" s="397" customFormat="1" ht="12" customHeight="1">
      <c r="A49" s="14" t="s">
        <v>427</v>
      </c>
      <c r="B49" s="399" t="s">
        <v>550</v>
      </c>
      <c r="C49" s="292">
        <v>4038</v>
      </c>
      <c r="D49" s="292">
        <v>4038</v>
      </c>
      <c r="E49" s="292">
        <v>4038</v>
      </c>
      <c r="F49" s="293">
        <f>'[1]9. sz. mell'!F53+'[1]13. sz. mell'!F15+'[1]16. sz. mell'!F15+'[1]18.sz.mell.'!F15</f>
        <v>8685</v>
      </c>
    </row>
    <row r="50" spans="1:6" s="397" customFormat="1" ht="12" customHeight="1">
      <c r="A50" s="14" t="s">
        <v>428</v>
      </c>
      <c r="B50" s="399" t="s">
        <v>551</v>
      </c>
      <c r="C50" s="292"/>
      <c r="D50" s="292">
        <v>1351</v>
      </c>
      <c r="E50" s="292">
        <v>1351</v>
      </c>
      <c r="F50" s="293">
        <f>'[1]9. sz. mell'!F54+'[1]13. sz. mell'!F16+'[1]16. sz. mell'!F16+'[1]18.sz.mell.'!F16</f>
        <v>6265</v>
      </c>
    </row>
    <row r="51" spans="1:6" s="397" customFormat="1" ht="12" customHeight="1">
      <c r="A51" s="14" t="s">
        <v>429</v>
      </c>
      <c r="B51" s="399" t="s">
        <v>552</v>
      </c>
      <c r="C51" s="292">
        <v>1505</v>
      </c>
      <c r="D51" s="292">
        <v>1500</v>
      </c>
      <c r="E51" s="292">
        <v>1500</v>
      </c>
      <c r="F51" s="293">
        <f>'[1]9. sz. mell'!F55+'[1]13. sz. mell'!F17+'[1]16. sz. mell'!F17+'[1]18.sz.mell.'!F17</f>
        <v>2011</v>
      </c>
    </row>
    <row r="52" spans="1:6" s="397" customFormat="1" ht="12" customHeight="1">
      <c r="A52" s="14" t="s">
        <v>543</v>
      </c>
      <c r="B52" s="399" t="s">
        <v>553</v>
      </c>
      <c r="C52" s="295"/>
      <c r="D52" s="295"/>
      <c r="E52" s="295"/>
      <c r="F52" s="293">
        <f>'[1]9. sz. mell'!F56+'[1]13. sz. mell'!F18+'[1]16. sz. mell'!F18+'[1]18.sz.mell.'!F18</f>
        <v>9</v>
      </c>
    </row>
    <row r="53" spans="1:6" s="397" customFormat="1" ht="12" customHeight="1" thickBot="1">
      <c r="A53" s="16" t="s">
        <v>544</v>
      </c>
      <c r="B53" s="400" t="s">
        <v>554</v>
      </c>
      <c r="C53" s="387">
        <v>3000</v>
      </c>
      <c r="D53" s="387">
        <v>3000</v>
      </c>
      <c r="E53" s="387">
        <v>3000</v>
      </c>
      <c r="F53" s="293">
        <f>'[1]9. sz. mell'!F57+'[1]13. sz. mell'!F19+'[1]16. sz. mell'!F19+'[1]18.sz.mell.'!F19</f>
        <v>561</v>
      </c>
    </row>
    <row r="54" spans="1:6" s="397" customFormat="1" ht="12" customHeight="1" thickBot="1">
      <c r="A54" s="20" t="s">
        <v>274</v>
      </c>
      <c r="B54" s="21" t="s">
        <v>555</v>
      </c>
      <c r="C54" s="290">
        <f>SUM(C55:C59)</f>
        <v>0</v>
      </c>
      <c r="D54" s="290">
        <f>SUM(D55:D59)</f>
        <v>3643</v>
      </c>
      <c r="E54" s="290">
        <f>SUM(E55:E59)</f>
        <v>3643</v>
      </c>
      <c r="F54" s="290">
        <f>'[1]9. sz. mell'!F58</f>
        <v>12066</v>
      </c>
    </row>
    <row r="55" spans="1:6" s="397" customFormat="1" ht="12" customHeight="1">
      <c r="A55" s="15" t="s">
        <v>349</v>
      </c>
      <c r="B55" s="398" t="s">
        <v>559</v>
      </c>
      <c r="C55" s="442"/>
      <c r="D55" s="442"/>
      <c r="E55" s="442"/>
      <c r="F55" s="442"/>
    </row>
    <row r="56" spans="1:6" s="397" customFormat="1" ht="12" customHeight="1">
      <c r="A56" s="14" t="s">
        <v>350</v>
      </c>
      <c r="B56" s="399" t="s">
        <v>560</v>
      </c>
      <c r="C56" s="295"/>
      <c r="D56" s="295">
        <v>3643</v>
      </c>
      <c r="E56" s="295">
        <v>3643</v>
      </c>
      <c r="F56" s="295">
        <f>'[1]9. sz. mell'!F60</f>
        <v>12066</v>
      </c>
    </row>
    <row r="57" spans="1:6" s="397" customFormat="1" ht="12" customHeight="1">
      <c r="A57" s="14" t="s">
        <v>556</v>
      </c>
      <c r="B57" s="399" t="s">
        <v>561</v>
      </c>
      <c r="C57" s="295"/>
      <c r="D57" s="295"/>
      <c r="E57" s="295"/>
      <c r="F57" s="295"/>
    </row>
    <row r="58" spans="1:6" s="397" customFormat="1" ht="12" customHeight="1">
      <c r="A58" s="14" t="s">
        <v>557</v>
      </c>
      <c r="B58" s="399" t="s">
        <v>562</v>
      </c>
      <c r="C58" s="295"/>
      <c r="D58" s="295"/>
      <c r="E58" s="295"/>
      <c r="F58" s="295"/>
    </row>
    <row r="59" spans="1:6" s="397" customFormat="1" ht="12" customHeight="1" thickBot="1">
      <c r="A59" s="16" t="s">
        <v>558</v>
      </c>
      <c r="B59" s="400" t="s">
        <v>563</v>
      </c>
      <c r="C59" s="387"/>
      <c r="D59" s="387"/>
      <c r="E59" s="387"/>
      <c r="F59" s="295"/>
    </row>
    <row r="60" spans="1:6" s="397" customFormat="1" ht="12" customHeight="1" thickBot="1">
      <c r="A60" s="20" t="s">
        <v>430</v>
      </c>
      <c r="B60" s="21" t="s">
        <v>564</v>
      </c>
      <c r="C60" s="290">
        <f>SUM(C61:C63)</f>
        <v>53885</v>
      </c>
      <c r="D60" s="290">
        <f>SUM(D61:D64)</f>
        <v>2457</v>
      </c>
      <c r="E60" s="290">
        <f>SUM(E61:E64)</f>
        <v>2457</v>
      </c>
      <c r="F60" s="290">
        <f>F61+F62+F63</f>
        <v>2217</v>
      </c>
    </row>
    <row r="61" spans="1:6" s="397" customFormat="1" ht="12" customHeight="1">
      <c r="A61" s="15" t="s">
        <v>351</v>
      </c>
      <c r="B61" s="399" t="s">
        <v>119</v>
      </c>
      <c r="C61" s="293"/>
      <c r="D61" s="293">
        <v>619</v>
      </c>
      <c r="E61" s="293">
        <v>619</v>
      </c>
      <c r="F61" s="293">
        <f>861-'[1]4.sz.mell.'!F57-'[1]4.sz.mell.'!F55</f>
        <v>759</v>
      </c>
    </row>
    <row r="62" spans="1:6" s="397" customFormat="1" ht="12" customHeight="1">
      <c r="A62" s="14" t="s">
        <v>352</v>
      </c>
      <c r="B62" s="399" t="s">
        <v>119</v>
      </c>
      <c r="C62" s="292">
        <v>1458</v>
      </c>
      <c r="D62" s="292">
        <v>1458</v>
      </c>
      <c r="E62" s="292">
        <v>1458</v>
      </c>
      <c r="F62" s="293">
        <v>1458</v>
      </c>
    </row>
    <row r="63" spans="1:6" s="397" customFormat="1" ht="12" customHeight="1">
      <c r="A63" s="14" t="s">
        <v>568</v>
      </c>
      <c r="B63" s="399" t="s">
        <v>119</v>
      </c>
      <c r="C63" s="292">
        <v>52427</v>
      </c>
      <c r="D63" s="292"/>
      <c r="E63" s="292"/>
      <c r="F63" s="293"/>
    </row>
    <row r="64" spans="1:6" s="397" customFormat="1" ht="12" customHeight="1" thickBot="1">
      <c r="A64" s="16" t="s">
        <v>569</v>
      </c>
      <c r="B64" s="399" t="s">
        <v>119</v>
      </c>
      <c r="C64" s="294"/>
      <c r="D64" s="294">
        <v>380</v>
      </c>
      <c r="E64" s="294">
        <v>380</v>
      </c>
      <c r="F64" s="293">
        <f>'[1]9. sz. mell'!F67</f>
        <v>0</v>
      </c>
    </row>
    <row r="65" spans="1:6" s="397" customFormat="1" ht="12" customHeight="1" thickBot="1">
      <c r="A65" s="20" t="s">
        <v>276</v>
      </c>
      <c r="B65" s="285" t="s">
        <v>570</v>
      </c>
      <c r="C65" s="290">
        <f>SUM(C66:C68)</f>
        <v>109155</v>
      </c>
      <c r="D65" s="290">
        <f>SUM(D66:D68)</f>
        <v>925</v>
      </c>
      <c r="E65" s="290">
        <f>SUM(E66:E68)</f>
        <v>925</v>
      </c>
      <c r="F65" s="290">
        <v>925</v>
      </c>
    </row>
    <row r="66" spans="1:6" s="397" customFormat="1" ht="12" customHeight="1">
      <c r="A66" s="15" t="s">
        <v>431</v>
      </c>
      <c r="B66" s="398" t="s">
        <v>572</v>
      </c>
      <c r="C66" s="295"/>
      <c r="D66" s="295"/>
      <c r="E66" s="295"/>
      <c r="F66" s="295">
        <f>'[1]9. sz. mell'!F69</f>
        <v>0</v>
      </c>
    </row>
    <row r="67" spans="1:6" s="397" customFormat="1" ht="12" customHeight="1">
      <c r="A67" s="14" t="s">
        <v>432</v>
      </c>
      <c r="B67" s="399" t="s">
        <v>748</v>
      </c>
      <c r="C67" s="295"/>
      <c r="D67" s="295"/>
      <c r="E67" s="295"/>
      <c r="F67" s="295">
        <f>'[1]9. sz. mell'!F70</f>
        <v>0</v>
      </c>
    </row>
    <row r="68" spans="1:6" s="397" customFormat="1" ht="12" customHeight="1">
      <c r="A68" s="14" t="s">
        <v>486</v>
      </c>
      <c r="B68" s="399" t="s">
        <v>49</v>
      </c>
      <c r="C68" s="295">
        <v>109155</v>
      </c>
      <c r="D68" s="295">
        <v>925</v>
      </c>
      <c r="E68" s="295">
        <v>925</v>
      </c>
      <c r="F68" s="295">
        <v>925</v>
      </c>
    </row>
    <row r="69" spans="1:6" s="397" customFormat="1" ht="12" customHeight="1" thickBot="1">
      <c r="A69" s="16" t="s">
        <v>571</v>
      </c>
      <c r="B69" s="400" t="s">
        <v>574</v>
      </c>
      <c r="C69" s="295"/>
      <c r="D69" s="295"/>
      <c r="E69" s="295"/>
      <c r="F69" s="295">
        <f>'[1]9. sz. mell'!F72</f>
        <v>0</v>
      </c>
    </row>
    <row r="70" spans="1:6" s="397" customFormat="1" ht="12" customHeight="1" thickBot="1">
      <c r="A70" s="20" t="s">
        <v>277</v>
      </c>
      <c r="B70" s="21" t="s">
        <v>575</v>
      </c>
      <c r="C70" s="296">
        <f>+C5+C16+C26+C35+C43+C54+C60+C65</f>
        <v>743434</v>
      </c>
      <c r="D70" s="296">
        <f>+D5+D16+D26+D35+D43+D54+D60+D65</f>
        <v>786200</v>
      </c>
      <c r="E70" s="296">
        <f>+E5+E16+E26+E35+E43+E54+E60+E65</f>
        <v>790381</v>
      </c>
      <c r="F70" s="296">
        <f>F65+F60+F54+F43+F35+F26+F16+F5</f>
        <v>861269</v>
      </c>
    </row>
    <row r="71" spans="1:6" s="397" customFormat="1" ht="12" customHeight="1" thickBot="1">
      <c r="A71" s="401" t="s">
        <v>576</v>
      </c>
      <c r="B71" s="285" t="s">
        <v>577</v>
      </c>
      <c r="C71" s="290">
        <f>SUM(C72:C74)</f>
        <v>0</v>
      </c>
      <c r="D71" s="290">
        <f>SUM(D72:D74)</f>
        <v>0</v>
      </c>
      <c r="E71" s="290">
        <f>SUM(E72:E74)</f>
        <v>0</v>
      </c>
      <c r="F71" s="290">
        <f>SUM(F72:F74)</f>
        <v>0</v>
      </c>
    </row>
    <row r="72" spans="1:6" s="397" customFormat="1" ht="12" customHeight="1">
      <c r="A72" s="15" t="s">
        <v>610</v>
      </c>
      <c r="B72" s="398" t="s">
        <v>578</v>
      </c>
      <c r="C72" s="295"/>
      <c r="D72" s="295"/>
      <c r="E72" s="295"/>
      <c r="F72" s="295"/>
    </row>
    <row r="73" spans="1:6" s="397" customFormat="1" ht="12" customHeight="1">
      <c r="A73" s="14" t="s">
        <v>619</v>
      </c>
      <c r="B73" s="399" t="s">
        <v>579</v>
      </c>
      <c r="C73" s="295"/>
      <c r="D73" s="295"/>
      <c r="E73" s="295"/>
      <c r="F73" s="295"/>
    </row>
    <row r="74" spans="1:6" s="397" customFormat="1" ht="12" customHeight="1" thickBot="1">
      <c r="A74" s="16" t="s">
        <v>620</v>
      </c>
      <c r="B74" s="402" t="s">
        <v>580</v>
      </c>
      <c r="C74" s="295"/>
      <c r="D74" s="295"/>
      <c r="E74" s="295"/>
      <c r="F74" s="295"/>
    </row>
    <row r="75" spans="1:6" s="397" customFormat="1" ht="12" customHeight="1" thickBot="1">
      <c r="A75" s="401" t="s">
        <v>581</v>
      </c>
      <c r="B75" s="285" t="s">
        <v>582</v>
      </c>
      <c r="C75" s="290">
        <f>SUM(C76:C79)</f>
        <v>0</v>
      </c>
      <c r="D75" s="290">
        <f>SUM(D76:D79)</f>
        <v>0</v>
      </c>
      <c r="E75" s="290">
        <f>SUM(E76:E79)</f>
        <v>0</v>
      </c>
      <c r="F75" s="290">
        <f>SUM(F76:F79)</f>
        <v>0</v>
      </c>
    </row>
    <row r="76" spans="1:6" s="397" customFormat="1" ht="12" customHeight="1">
      <c r="A76" s="15" t="s">
        <v>402</v>
      </c>
      <c r="B76" s="398" t="s">
        <v>583</v>
      </c>
      <c r="C76" s="295"/>
      <c r="D76" s="295"/>
      <c r="E76" s="295"/>
      <c r="F76" s="295"/>
    </row>
    <row r="77" spans="1:6" s="397" customFormat="1" ht="12" customHeight="1">
      <c r="A77" s="14" t="s">
        <v>403</v>
      </c>
      <c r="B77" s="399" t="s">
        <v>584</v>
      </c>
      <c r="C77" s="295"/>
      <c r="D77" s="295"/>
      <c r="E77" s="295"/>
      <c r="F77" s="295"/>
    </row>
    <row r="78" spans="1:6" s="397" customFormat="1" ht="12" customHeight="1">
      <c r="A78" s="14" t="s">
        <v>611</v>
      </c>
      <c r="B78" s="399" t="s">
        <v>585</v>
      </c>
      <c r="C78" s="295"/>
      <c r="D78" s="295"/>
      <c r="E78" s="295"/>
      <c r="F78" s="295"/>
    </row>
    <row r="79" spans="1:6" s="397" customFormat="1" ht="12" customHeight="1" thickBot="1">
      <c r="A79" s="16" t="s">
        <v>612</v>
      </c>
      <c r="B79" s="400" t="s">
        <v>586</v>
      </c>
      <c r="C79" s="295"/>
      <c r="D79" s="295"/>
      <c r="E79" s="295"/>
      <c r="F79" s="295"/>
    </row>
    <row r="80" spans="1:6" s="397" customFormat="1" ht="12" customHeight="1" thickBot="1">
      <c r="A80" s="401" t="s">
        <v>587</v>
      </c>
      <c r="B80" s="285" t="s">
        <v>588</v>
      </c>
      <c r="C80" s="290">
        <f>SUM(C81:C82)</f>
        <v>223615</v>
      </c>
      <c r="D80" s="290">
        <v>240695</v>
      </c>
      <c r="E80" s="290">
        <v>240695</v>
      </c>
      <c r="F80" s="290">
        <f>F81</f>
        <v>240694</v>
      </c>
    </row>
    <row r="81" spans="1:6" s="397" customFormat="1" ht="12" customHeight="1">
      <c r="A81" s="15" t="s">
        <v>613</v>
      </c>
      <c r="B81" s="398" t="s">
        <v>589</v>
      </c>
      <c r="C81" s="295">
        <v>223615</v>
      </c>
      <c r="D81" s="295">
        <v>240695</v>
      </c>
      <c r="E81" s="295">
        <v>240695</v>
      </c>
      <c r="F81" s="295">
        <f>240791-'[1]4.sz.mell.'!E75</f>
        <v>240694</v>
      </c>
    </row>
    <row r="82" spans="1:6" s="397" customFormat="1" ht="12" customHeight="1" thickBot="1">
      <c r="A82" s="16" t="s">
        <v>614</v>
      </c>
      <c r="B82" s="400" t="s">
        <v>590</v>
      </c>
      <c r="C82" s="295"/>
      <c r="D82" s="295"/>
      <c r="E82" s="295"/>
      <c r="F82" s="295"/>
    </row>
    <row r="83" spans="1:6" s="397" customFormat="1" ht="12" customHeight="1" thickBot="1">
      <c r="A83" s="401" t="s">
        <v>591</v>
      </c>
      <c r="B83" s="285" t="s">
        <v>592</v>
      </c>
      <c r="C83" s="290">
        <f>SUM(C84:C86)</f>
        <v>0</v>
      </c>
      <c r="D83" s="290">
        <f>SUM(D84:D86)</f>
        <v>0</v>
      </c>
      <c r="E83" s="290">
        <f>SUM(E84:E86)</f>
        <v>0</v>
      </c>
      <c r="F83" s="290">
        <f>SUM(F84:F86)</f>
        <v>14012</v>
      </c>
    </row>
    <row r="84" spans="1:6" s="397" customFormat="1" ht="12" customHeight="1">
      <c r="A84" s="15" t="s">
        <v>615</v>
      </c>
      <c r="B84" s="398" t="s">
        <v>593</v>
      </c>
      <c r="C84" s="295"/>
      <c r="D84" s="295"/>
      <c r="E84" s="295"/>
      <c r="F84" s="295">
        <f>'[1]9. sz. mell'!F87</f>
        <v>14012</v>
      </c>
    </row>
    <row r="85" spans="1:6" s="397" customFormat="1" ht="12" customHeight="1">
      <c r="A85" s="14" t="s">
        <v>616</v>
      </c>
      <c r="B85" s="399" t="s">
        <v>594</v>
      </c>
      <c r="C85" s="295"/>
      <c r="D85" s="295"/>
      <c r="E85" s="295"/>
      <c r="F85" s="295"/>
    </row>
    <row r="86" spans="1:6" s="397" customFormat="1" ht="12" customHeight="1" thickBot="1">
      <c r="A86" s="16" t="s">
        <v>617</v>
      </c>
      <c r="B86" s="400" t="s">
        <v>595</v>
      </c>
      <c r="C86" s="295"/>
      <c r="D86" s="295"/>
      <c r="E86" s="295"/>
      <c r="F86" s="295"/>
    </row>
    <row r="87" spans="1:6" s="397" customFormat="1" ht="13.5" customHeight="1" thickBot="1">
      <c r="A87" s="401" t="s">
        <v>596</v>
      </c>
      <c r="B87" s="285" t="s">
        <v>618</v>
      </c>
      <c r="C87" s="290">
        <f>SUM(C88:C91)</f>
        <v>0</v>
      </c>
      <c r="D87" s="290">
        <f>SUM(D88:D91)</f>
        <v>0</v>
      </c>
      <c r="E87" s="290">
        <f>SUM(E88:E91)</f>
        <v>0</v>
      </c>
      <c r="F87" s="290">
        <f>SUM(F88:F91)</f>
        <v>0</v>
      </c>
    </row>
    <row r="88" spans="1:6" s="397" customFormat="1" ht="15.75" customHeight="1">
      <c r="A88" s="403" t="s">
        <v>597</v>
      </c>
      <c r="B88" s="398" t="s">
        <v>598</v>
      </c>
      <c r="C88" s="295"/>
      <c r="D88" s="295"/>
      <c r="E88" s="295"/>
      <c r="F88" s="295"/>
    </row>
    <row r="89" spans="1:6" s="397" customFormat="1" ht="16.5" customHeight="1">
      <c r="A89" s="404" t="s">
        <v>599</v>
      </c>
      <c r="B89" s="399" t="s">
        <v>600</v>
      </c>
      <c r="C89" s="295"/>
      <c r="D89" s="295"/>
      <c r="E89" s="295"/>
      <c r="F89" s="295"/>
    </row>
    <row r="90" spans="1:6" s="397" customFormat="1" ht="12.75">
      <c r="A90" s="404" t="s">
        <v>601</v>
      </c>
      <c r="B90" s="399" t="s">
        <v>602</v>
      </c>
      <c r="C90" s="295"/>
      <c r="D90" s="295"/>
      <c r="E90" s="295"/>
      <c r="F90" s="295"/>
    </row>
    <row r="91" spans="1:6" ht="16.5" customHeight="1" thickBot="1">
      <c r="A91" s="405" t="s">
        <v>603</v>
      </c>
      <c r="B91" s="400" t="s">
        <v>604</v>
      </c>
      <c r="C91" s="295"/>
      <c r="D91" s="295"/>
      <c r="E91" s="295"/>
      <c r="F91" s="295"/>
    </row>
    <row r="92" spans="1:6" s="409" customFormat="1" ht="16.5" customHeight="1" thickBot="1">
      <c r="A92" s="401" t="s">
        <v>605</v>
      </c>
      <c r="B92" s="285" t="s">
        <v>606</v>
      </c>
      <c r="C92" s="443"/>
      <c r="D92" s="443"/>
      <c r="E92" s="443"/>
      <c r="F92" s="443"/>
    </row>
    <row r="93" spans="1:6" ht="16.5" thickBot="1">
      <c r="A93" s="401" t="s">
        <v>607</v>
      </c>
      <c r="B93" s="406" t="s">
        <v>608</v>
      </c>
      <c r="C93" s="296">
        <f>+C71+C75+C80+C83+C87+C92</f>
        <v>223615</v>
      </c>
      <c r="D93" s="296">
        <f>+D71+D75+D80+D83+D87+D92</f>
        <v>240695</v>
      </c>
      <c r="E93" s="296">
        <f>+E71+E75+E80+E83+E87+E92</f>
        <v>240695</v>
      </c>
      <c r="F93" s="296">
        <f>F71+F75+F80+F83+F87+F92</f>
        <v>254706</v>
      </c>
    </row>
    <row r="94" spans="1:6" s="396" customFormat="1" ht="12" customHeight="1" thickBot="1">
      <c r="A94" s="407" t="s">
        <v>621</v>
      </c>
      <c r="B94" s="408" t="s">
        <v>609</v>
      </c>
      <c r="C94" s="296">
        <f>+C70+C93</f>
        <v>967049</v>
      </c>
      <c r="D94" s="296">
        <f>+D70+D93</f>
        <v>1026895</v>
      </c>
      <c r="E94" s="296">
        <f>+E70+E93</f>
        <v>1031076</v>
      </c>
      <c r="F94" s="296">
        <f>+F70+F93</f>
        <v>1115975</v>
      </c>
    </row>
    <row r="95" spans="1:6" ht="12" customHeight="1">
      <c r="A95" s="5"/>
      <c r="B95" s="6"/>
      <c r="C95" s="6"/>
      <c r="D95" s="297"/>
      <c r="E95" s="297"/>
      <c r="F95" s="297"/>
    </row>
    <row r="96" spans="1:5" ht="12" customHeight="1">
      <c r="A96" s="1083" t="s">
        <v>296</v>
      </c>
      <c r="B96" s="1083"/>
      <c r="C96" s="1083"/>
      <c r="D96" s="1083"/>
      <c r="E96" s="1083"/>
    </row>
    <row r="97" spans="1:6" ht="12" customHeight="1" thickBot="1">
      <c r="A97" s="1084" t="s">
        <v>406</v>
      </c>
      <c r="B97" s="1084"/>
      <c r="C97" s="834"/>
      <c r="D97" s="132" t="s">
        <v>485</v>
      </c>
      <c r="E97" s="132" t="s">
        <v>485</v>
      </c>
      <c r="F97" s="132"/>
    </row>
    <row r="98" spans="1:6" ht="12" customHeight="1" thickBot="1">
      <c r="A98" s="23" t="s">
        <v>323</v>
      </c>
      <c r="B98" s="24" t="s">
        <v>297</v>
      </c>
      <c r="C98" s="39" t="s">
        <v>838</v>
      </c>
      <c r="D98" s="39" t="s">
        <v>120</v>
      </c>
      <c r="E98" s="39" t="s">
        <v>120</v>
      </c>
      <c r="F98" s="837" t="s">
        <v>107</v>
      </c>
    </row>
    <row r="99" spans="1:6" ht="12" customHeight="1" thickBot="1">
      <c r="A99" s="32">
        <v>1</v>
      </c>
      <c r="B99" s="33">
        <v>2</v>
      </c>
      <c r="C99" s="34">
        <v>3</v>
      </c>
      <c r="D99" s="34">
        <v>5</v>
      </c>
      <c r="E99" s="34">
        <v>5</v>
      </c>
      <c r="F99" s="838">
        <v>6</v>
      </c>
    </row>
    <row r="100" spans="1:6" ht="12" customHeight="1" thickBot="1">
      <c r="A100" s="22" t="s">
        <v>269</v>
      </c>
      <c r="B100" s="31" t="s">
        <v>624</v>
      </c>
      <c r="C100" s="289">
        <f>SUM(C101:C105)</f>
        <v>505059</v>
      </c>
      <c r="D100" s="289">
        <f>SUM(D101:D105)</f>
        <v>549783</v>
      </c>
      <c r="E100" s="289">
        <f>SUM(E101:E105)</f>
        <v>546106</v>
      </c>
      <c r="F100" s="839">
        <f>SUM(F101:F105)</f>
        <v>577141</v>
      </c>
    </row>
    <row r="101" spans="1:6" ht="12" customHeight="1">
      <c r="A101" s="17" t="s">
        <v>353</v>
      </c>
      <c r="B101" s="10" t="s">
        <v>298</v>
      </c>
      <c r="C101" s="291">
        <v>108306</v>
      </c>
      <c r="D101" s="291">
        <v>128483</v>
      </c>
      <c r="E101" s="291">
        <v>131962</v>
      </c>
      <c r="F101" s="930">
        <f>'[1]1.sz.mell.'!F102-'[1]4.sz.mell.'!E95</f>
        <v>146323</v>
      </c>
    </row>
    <row r="102" spans="1:6" ht="12" customHeight="1">
      <c r="A102" s="14" t="s">
        <v>354</v>
      </c>
      <c r="B102" s="8" t="s">
        <v>433</v>
      </c>
      <c r="C102" s="292">
        <v>30126</v>
      </c>
      <c r="D102" s="292">
        <v>34182</v>
      </c>
      <c r="E102" s="292">
        <v>35743</v>
      </c>
      <c r="F102" s="917">
        <f>'[1]1.sz.mell.'!F103-'[1]4.sz.mell.'!E96</f>
        <v>36434</v>
      </c>
    </row>
    <row r="103" spans="1:6" ht="12" customHeight="1">
      <c r="A103" s="14" t="s">
        <v>355</v>
      </c>
      <c r="B103" s="8" t="s">
        <v>392</v>
      </c>
      <c r="C103" s="294">
        <v>199098</v>
      </c>
      <c r="D103" s="294">
        <v>208027</v>
      </c>
      <c r="E103" s="294">
        <v>224133</v>
      </c>
      <c r="F103" s="917">
        <f>'[1]1.sz.mell.'!F104-'[1]4.sz.mell.'!E97</f>
        <v>234080</v>
      </c>
    </row>
    <row r="104" spans="1:6" ht="12" customHeight="1">
      <c r="A104" s="14" t="s">
        <v>356</v>
      </c>
      <c r="B104" s="11" t="s">
        <v>434</v>
      </c>
      <c r="C104" s="294">
        <v>9611</v>
      </c>
      <c r="D104" s="294">
        <v>11121</v>
      </c>
      <c r="E104" s="294">
        <v>11121</v>
      </c>
      <c r="F104" s="917">
        <f>'[1]1.sz.mell.'!F105</f>
        <v>11121</v>
      </c>
    </row>
    <row r="105" spans="1:6" ht="12" customHeight="1">
      <c r="A105" s="14" t="s">
        <v>367</v>
      </c>
      <c r="B105" s="19" t="s">
        <v>435</v>
      </c>
      <c r="C105" s="294">
        <v>157918</v>
      </c>
      <c r="D105" s="294">
        <v>167970</v>
      </c>
      <c r="E105" s="294">
        <v>143147</v>
      </c>
      <c r="F105" s="917">
        <f>F106+F110+F114+F115</f>
        <v>149183</v>
      </c>
    </row>
    <row r="106" spans="1:6" ht="12" customHeight="1">
      <c r="A106" s="14" t="s">
        <v>357</v>
      </c>
      <c r="B106" s="8" t="s">
        <v>625</v>
      </c>
      <c r="C106" s="294"/>
      <c r="D106" s="294"/>
      <c r="E106" s="294"/>
      <c r="F106" s="917">
        <f>'[1]1.sz.mell.'!F107</f>
        <v>886</v>
      </c>
    </row>
    <row r="107" spans="1:6" ht="12" customHeight="1">
      <c r="A107" s="14" t="s">
        <v>358</v>
      </c>
      <c r="B107" s="134" t="s">
        <v>626</v>
      </c>
      <c r="C107" s="294"/>
      <c r="D107" s="294"/>
      <c r="E107" s="294"/>
      <c r="F107" s="917">
        <f>'[1]1.sz.mell.'!F108</f>
        <v>0</v>
      </c>
    </row>
    <row r="108" spans="1:6" ht="22.5">
      <c r="A108" s="14" t="s">
        <v>368</v>
      </c>
      <c r="B108" s="135" t="s">
        <v>627</v>
      </c>
      <c r="C108" s="294"/>
      <c r="D108" s="294"/>
      <c r="E108" s="294"/>
      <c r="F108" s="917">
        <f>'[1]1.sz.mell.'!F109</f>
        <v>0</v>
      </c>
    </row>
    <row r="109" spans="1:6" ht="22.5">
      <c r="A109" s="14" t="s">
        <v>369</v>
      </c>
      <c r="B109" s="135" t="s">
        <v>628</v>
      </c>
      <c r="C109" s="294">
        <v>118794</v>
      </c>
      <c r="D109" s="294">
        <v>128846</v>
      </c>
      <c r="E109" s="294">
        <v>131680</v>
      </c>
      <c r="F109" s="917">
        <f>'[1]1.sz.mell.'!F110</f>
        <v>0</v>
      </c>
    </row>
    <row r="110" spans="1:6" ht="12" customHeight="1">
      <c r="A110" s="14" t="s">
        <v>370</v>
      </c>
      <c r="B110" s="134" t="s">
        <v>629</v>
      </c>
      <c r="C110" s="294">
        <v>27657</v>
      </c>
      <c r="D110" s="294">
        <v>27657</v>
      </c>
      <c r="E110" s="294"/>
      <c r="F110" s="917">
        <f>'[1]1.sz.mell.'!F111</f>
        <v>136730</v>
      </c>
    </row>
    <row r="111" spans="1:6" ht="12" customHeight="1">
      <c r="A111" s="14" t="s">
        <v>371</v>
      </c>
      <c r="B111" s="134" t="s">
        <v>630</v>
      </c>
      <c r="C111" s="294"/>
      <c r="D111" s="294"/>
      <c r="E111" s="294"/>
      <c r="F111" s="917">
        <f>'[1]1.sz.mell.'!F112</f>
        <v>0</v>
      </c>
    </row>
    <row r="112" spans="1:6" ht="22.5">
      <c r="A112" s="14" t="s">
        <v>373</v>
      </c>
      <c r="B112" s="135" t="s">
        <v>631</v>
      </c>
      <c r="C112" s="294"/>
      <c r="D112" s="294"/>
      <c r="E112" s="294"/>
      <c r="F112" s="917">
        <f>'[1]1.sz.mell.'!F113</f>
        <v>0</v>
      </c>
    </row>
    <row r="113" spans="1:6" ht="12" customHeight="1">
      <c r="A113" s="13" t="s">
        <v>436</v>
      </c>
      <c r="B113" s="136" t="s">
        <v>121</v>
      </c>
      <c r="C113" s="294"/>
      <c r="D113" s="294"/>
      <c r="E113" s="294"/>
      <c r="F113" s="917">
        <v>0</v>
      </c>
    </row>
    <row r="114" spans="1:6" ht="12" customHeight="1">
      <c r="A114" s="14" t="s">
        <v>622</v>
      </c>
      <c r="B114" s="136" t="s">
        <v>633</v>
      </c>
      <c r="C114" s="294">
        <v>9717</v>
      </c>
      <c r="D114" s="294">
        <v>9717</v>
      </c>
      <c r="E114" s="294">
        <v>9717</v>
      </c>
      <c r="F114" s="917">
        <f>'[1]1.sz.mell.'!F115</f>
        <v>9717</v>
      </c>
    </row>
    <row r="115" spans="1:6" ht="12" customHeight="1" thickBot="1">
      <c r="A115" s="18" t="s">
        <v>623</v>
      </c>
      <c r="B115" s="137" t="s">
        <v>634</v>
      </c>
      <c r="C115" s="298">
        <v>1750</v>
      </c>
      <c r="D115" s="298">
        <v>1750</v>
      </c>
      <c r="E115" s="298">
        <v>1750</v>
      </c>
      <c r="F115" s="931">
        <v>1850</v>
      </c>
    </row>
    <row r="116" spans="1:6" ht="12" customHeight="1" thickBot="1">
      <c r="A116" s="20" t="s">
        <v>270</v>
      </c>
      <c r="B116" s="30" t="s">
        <v>635</v>
      </c>
      <c r="C116" s="290">
        <f>+C117+C119+C121</f>
        <v>310385</v>
      </c>
      <c r="D116" s="290">
        <f>+D117+D119+D121</f>
        <v>310425</v>
      </c>
      <c r="E116" s="290">
        <f>+E117+E119+E121</f>
        <v>372388</v>
      </c>
      <c r="F116" s="932">
        <f>F117+F119+F121</f>
        <v>378609</v>
      </c>
    </row>
    <row r="117" spans="1:6" ht="12" customHeight="1">
      <c r="A117" s="15" t="s">
        <v>359</v>
      </c>
      <c r="B117" s="8" t="s">
        <v>484</v>
      </c>
      <c r="C117" s="293">
        <v>78747</v>
      </c>
      <c r="D117" s="843">
        <v>115136</v>
      </c>
      <c r="E117" s="843">
        <v>152724</v>
      </c>
      <c r="F117" s="930">
        <f>'[1]1.sz.mell.'!F118-'[1]4.sz.mell.'!E111</f>
        <v>158945</v>
      </c>
    </row>
    <row r="118" spans="1:6" ht="12" customHeight="1">
      <c r="A118" s="15" t="s">
        <v>360</v>
      </c>
      <c r="B118" s="12" t="s">
        <v>639</v>
      </c>
      <c r="C118" s="293">
        <v>911</v>
      </c>
      <c r="D118" s="843">
        <v>78514</v>
      </c>
      <c r="E118" s="843">
        <v>87541</v>
      </c>
      <c r="F118" s="917">
        <f>'[1]1.sz.mell.'!F119</f>
        <v>0</v>
      </c>
    </row>
    <row r="119" spans="1:6" ht="15.75">
      <c r="A119" s="15" t="s">
        <v>361</v>
      </c>
      <c r="B119" s="12" t="s">
        <v>437</v>
      </c>
      <c r="C119" s="292">
        <v>182000</v>
      </c>
      <c r="D119" s="263">
        <v>145651</v>
      </c>
      <c r="E119" s="263">
        <v>142369</v>
      </c>
      <c r="F119" s="917">
        <f>'[1]1.sz.mell.'!F120</f>
        <v>142369</v>
      </c>
    </row>
    <row r="120" spans="1:6" ht="12" customHeight="1">
      <c r="A120" s="15" t="s">
        <v>362</v>
      </c>
      <c r="B120" s="12" t="s">
        <v>640</v>
      </c>
      <c r="C120" s="263"/>
      <c r="D120" s="263"/>
      <c r="E120" s="263"/>
      <c r="F120" s="917">
        <f>'[1]1.sz.mell.'!F121</f>
        <v>0</v>
      </c>
    </row>
    <row r="121" spans="1:6" ht="12" customHeight="1">
      <c r="A121" s="15" t="s">
        <v>363</v>
      </c>
      <c r="B121" s="287" t="s">
        <v>487</v>
      </c>
      <c r="C121" s="263">
        <v>49638</v>
      </c>
      <c r="D121" s="263">
        <v>49638</v>
      </c>
      <c r="E121" s="263">
        <v>77295</v>
      </c>
      <c r="F121" s="917">
        <f>'[1]1.sz.mell.'!F122-'[1]3.sz.mell.'!E111</f>
        <v>77295</v>
      </c>
    </row>
    <row r="122" spans="1:6" ht="12" customHeight="1">
      <c r="A122" s="15" t="s">
        <v>372</v>
      </c>
      <c r="B122" s="286" t="s">
        <v>749</v>
      </c>
      <c r="C122" s="263"/>
      <c r="D122" s="263"/>
      <c r="E122" s="263"/>
      <c r="F122" s="917">
        <f>'[1]1.sz.mell.'!F123</f>
        <v>0</v>
      </c>
    </row>
    <row r="123" spans="1:6" ht="12" customHeight="1">
      <c r="A123" s="15" t="s">
        <v>374</v>
      </c>
      <c r="B123" s="394" t="s">
        <v>645</v>
      </c>
      <c r="C123" s="263"/>
      <c r="D123" s="263"/>
      <c r="E123" s="263"/>
      <c r="F123" s="917">
        <f>'[1]1.sz.mell.'!F124</f>
        <v>0</v>
      </c>
    </row>
    <row r="124" spans="1:6" ht="22.5">
      <c r="A124" s="15" t="s">
        <v>438</v>
      </c>
      <c r="B124" s="135" t="s">
        <v>628</v>
      </c>
      <c r="C124" s="263"/>
      <c r="D124" s="263"/>
      <c r="E124" s="263"/>
      <c r="F124" s="917">
        <f>'[1]1.sz.mell.'!F125</f>
        <v>0</v>
      </c>
    </row>
    <row r="125" spans="1:6" ht="12" customHeight="1">
      <c r="A125" s="15" t="s">
        <v>439</v>
      </c>
      <c r="B125" s="135" t="s">
        <v>644</v>
      </c>
      <c r="C125" s="263"/>
      <c r="D125" s="263"/>
      <c r="E125" s="263"/>
      <c r="F125" s="917">
        <f>'[1]1.sz.mell.'!F126</f>
        <v>77134</v>
      </c>
    </row>
    <row r="126" spans="1:6" ht="12" customHeight="1">
      <c r="A126" s="15" t="s">
        <v>440</v>
      </c>
      <c r="B126" s="135" t="s">
        <v>643</v>
      </c>
      <c r="C126" s="263"/>
      <c r="D126" s="263"/>
      <c r="E126" s="263"/>
      <c r="F126" s="917">
        <f>'[1]1.sz.mell.'!F127</f>
        <v>0</v>
      </c>
    </row>
    <row r="127" spans="1:6" ht="22.5">
      <c r="A127" s="15" t="s">
        <v>636</v>
      </c>
      <c r="B127" s="135" t="s">
        <v>50</v>
      </c>
      <c r="C127" s="263">
        <v>49638</v>
      </c>
      <c r="D127" s="263">
        <v>49638</v>
      </c>
      <c r="E127" s="263">
        <v>77295</v>
      </c>
      <c r="F127" s="917">
        <f>'[1]1.sz.mell.'!F128</f>
        <v>161</v>
      </c>
    </row>
    <row r="128" spans="1:6" ht="12" customHeight="1">
      <c r="A128" s="15" t="s">
        <v>637</v>
      </c>
      <c r="B128" s="135" t="s">
        <v>90</v>
      </c>
      <c r="C128" s="263"/>
      <c r="D128" s="263"/>
      <c r="E128" s="263"/>
      <c r="F128" s="917">
        <f>'[1]1.sz.mell.'!F129</f>
        <v>0</v>
      </c>
    </row>
    <row r="129" spans="1:6" ht="23.25" thickBot="1">
      <c r="A129" s="13" t="s">
        <v>638</v>
      </c>
      <c r="B129" s="135" t="s">
        <v>641</v>
      </c>
      <c r="C129" s="264"/>
      <c r="D129" s="264"/>
      <c r="E129" s="264"/>
      <c r="F129" s="931">
        <f>'[1]1.sz.mell.'!F130-'[1]3.sz.mell.'!E119</f>
        <v>0</v>
      </c>
    </row>
    <row r="130" spans="1:6" ht="12" customHeight="1" thickBot="1">
      <c r="A130" s="20" t="s">
        <v>271</v>
      </c>
      <c r="B130" s="123" t="s">
        <v>646</v>
      </c>
      <c r="C130" s="290">
        <f>+C131+C132</f>
        <v>151032</v>
      </c>
      <c r="D130" s="290">
        <f>+D131+D132</f>
        <v>154766</v>
      </c>
      <c r="E130" s="290">
        <f>+E131+E132</f>
        <v>100661</v>
      </c>
      <c r="F130" s="932">
        <f>F131+F132</f>
        <v>134292</v>
      </c>
    </row>
    <row r="131" spans="1:6" ht="12" customHeight="1">
      <c r="A131" s="15" t="s">
        <v>342</v>
      </c>
      <c r="B131" s="9" t="s">
        <v>310</v>
      </c>
      <c r="C131" s="293">
        <v>102156</v>
      </c>
      <c r="D131" s="293">
        <v>105890</v>
      </c>
      <c r="E131" s="293">
        <v>83910</v>
      </c>
      <c r="F131" s="930">
        <f>'[1]1.sz.mell.'!F132</f>
        <v>113247</v>
      </c>
    </row>
    <row r="132" spans="1:6" ht="12" customHeight="1" thickBot="1">
      <c r="A132" s="16" t="s">
        <v>343</v>
      </c>
      <c r="B132" s="12" t="s">
        <v>311</v>
      </c>
      <c r="C132" s="294">
        <v>48876</v>
      </c>
      <c r="D132" s="294">
        <v>48876</v>
      </c>
      <c r="E132" s="294">
        <v>16751</v>
      </c>
      <c r="F132" s="931">
        <f>'[1]1.sz.mell.'!F133</f>
        <v>21045</v>
      </c>
    </row>
    <row r="133" spans="1:6" ht="12" customHeight="1" thickBot="1">
      <c r="A133" s="20" t="s">
        <v>272</v>
      </c>
      <c r="B133" s="123" t="s">
        <v>647</v>
      </c>
      <c r="C133" s="290">
        <f>+C100+C116+C130</f>
        <v>966476</v>
      </c>
      <c r="D133" s="290">
        <f>+D100+D116+D130</f>
        <v>1014974</v>
      </c>
      <c r="E133" s="290">
        <f>+E100+E116+E130</f>
        <v>1019155</v>
      </c>
      <c r="F133" s="932">
        <f>F130+F116+F100</f>
        <v>1090042</v>
      </c>
    </row>
    <row r="134" spans="1:6" ht="21.75" thickBot="1">
      <c r="A134" s="20" t="s">
        <v>273</v>
      </c>
      <c r="B134" s="123" t="s">
        <v>648</v>
      </c>
      <c r="C134" s="290">
        <f>+C135+C136+C137</f>
        <v>0</v>
      </c>
      <c r="D134" s="290">
        <f>+D135+D136+D137</f>
        <v>0</v>
      </c>
      <c r="E134" s="290">
        <f>+E135+E136+E137</f>
        <v>0</v>
      </c>
      <c r="F134" s="930">
        <f>'[1]1.sz.mell.'!F135</f>
        <v>0</v>
      </c>
    </row>
    <row r="135" spans="1:6" ht="12" customHeight="1">
      <c r="A135" s="15" t="s">
        <v>346</v>
      </c>
      <c r="B135" s="9" t="s">
        <v>649</v>
      </c>
      <c r="C135" s="263"/>
      <c r="D135" s="263"/>
      <c r="E135" s="263"/>
      <c r="F135" s="930">
        <f>'[1]1.sz.mell.'!F136</f>
        <v>0</v>
      </c>
    </row>
    <row r="136" spans="1:6" ht="12" customHeight="1">
      <c r="A136" s="15" t="s">
        <v>347</v>
      </c>
      <c r="B136" s="9" t="s">
        <v>650</v>
      </c>
      <c r="C136" s="263"/>
      <c r="D136" s="263"/>
      <c r="E136" s="263"/>
      <c r="F136" s="917">
        <f>'[1]1.sz.mell.'!F137</f>
        <v>0</v>
      </c>
    </row>
    <row r="137" spans="1:6" ht="12" customHeight="1" thickBot="1">
      <c r="A137" s="13" t="s">
        <v>348</v>
      </c>
      <c r="B137" s="7" t="s">
        <v>651</v>
      </c>
      <c r="C137" s="263"/>
      <c r="D137" s="263"/>
      <c r="E137" s="263"/>
      <c r="F137" s="931">
        <f>'[1]1.sz.mell.'!F138</f>
        <v>0</v>
      </c>
    </row>
    <row r="138" spans="1:6" ht="12" customHeight="1" thickBot="1">
      <c r="A138" s="20" t="s">
        <v>274</v>
      </c>
      <c r="B138" s="123" t="s">
        <v>708</v>
      </c>
      <c r="C138" s="290">
        <f>+C139+C140+C141+C142</f>
        <v>0</v>
      </c>
      <c r="D138" s="290">
        <f>+D139+D140+D141+D142</f>
        <v>0</v>
      </c>
      <c r="E138" s="290">
        <f>+E139+E140+E141+E142</f>
        <v>0</v>
      </c>
      <c r="F138" s="930">
        <f>'[1]1.sz.mell.'!F139</f>
        <v>0</v>
      </c>
    </row>
    <row r="139" spans="1:6" ht="12" customHeight="1">
      <c r="A139" s="15" t="s">
        <v>349</v>
      </c>
      <c r="B139" s="9" t="s">
        <v>652</v>
      </c>
      <c r="C139" s="263"/>
      <c r="D139" s="263"/>
      <c r="E139" s="263"/>
      <c r="F139" s="930">
        <f>'[1]1.sz.mell.'!F140</f>
        <v>0</v>
      </c>
    </row>
    <row r="140" spans="1:6" ht="12" customHeight="1">
      <c r="A140" s="15" t="s">
        <v>350</v>
      </c>
      <c r="B140" s="9" t="s">
        <v>653</v>
      </c>
      <c r="C140" s="263"/>
      <c r="D140" s="263"/>
      <c r="E140" s="263"/>
      <c r="F140" s="917">
        <f>'[1]1.sz.mell.'!F141</f>
        <v>0</v>
      </c>
    </row>
    <row r="141" spans="1:6" ht="12" customHeight="1">
      <c r="A141" s="15" t="s">
        <v>556</v>
      </c>
      <c r="B141" s="9" t="s">
        <v>654</v>
      </c>
      <c r="C141" s="263"/>
      <c r="D141" s="263"/>
      <c r="E141" s="263"/>
      <c r="F141" s="917">
        <f>'[1]1.sz.mell.'!F142</f>
        <v>0</v>
      </c>
    </row>
    <row r="142" spans="1:6" ht="12" customHeight="1" thickBot="1">
      <c r="A142" s="13" t="s">
        <v>557</v>
      </c>
      <c r="B142" s="7" t="s">
        <v>655</v>
      </c>
      <c r="C142" s="263"/>
      <c r="D142" s="263"/>
      <c r="E142" s="263"/>
      <c r="F142" s="931">
        <f>'[1]1.sz.mell.'!F143</f>
        <v>0</v>
      </c>
    </row>
    <row r="143" spans="1:6" ht="12" customHeight="1" thickBot="1">
      <c r="A143" s="20" t="s">
        <v>275</v>
      </c>
      <c r="B143" s="123" t="s">
        <v>656</v>
      </c>
      <c r="C143" s="296">
        <f>+C144+C145+C146+C147</f>
        <v>0</v>
      </c>
      <c r="D143" s="296">
        <f>+D144+D145+D146+D147</f>
        <v>11921</v>
      </c>
      <c r="E143" s="296">
        <f>+E144+E145+E146+E147</f>
        <v>11921</v>
      </c>
      <c r="F143" s="932">
        <f>'[1]1.sz.mell.'!F144</f>
        <v>25933</v>
      </c>
    </row>
    <row r="144" spans="1:6" ht="12" customHeight="1">
      <c r="A144" s="15" t="s">
        <v>351</v>
      </c>
      <c r="B144" s="9" t="s">
        <v>657</v>
      </c>
      <c r="C144" s="263"/>
      <c r="D144" s="263"/>
      <c r="E144" s="263"/>
      <c r="F144" s="930">
        <f>'[1]1.sz.mell.'!F145</f>
        <v>0</v>
      </c>
    </row>
    <row r="145" spans="1:6" ht="12" customHeight="1">
      <c r="A145" s="15" t="s">
        <v>352</v>
      </c>
      <c r="B145" s="9" t="s">
        <v>667</v>
      </c>
      <c r="C145" s="263"/>
      <c r="D145" s="263">
        <v>11921</v>
      </c>
      <c r="E145" s="263">
        <v>11921</v>
      </c>
      <c r="F145" s="917">
        <f>'[1]1.sz.mell.'!F146</f>
        <v>25933</v>
      </c>
    </row>
    <row r="146" spans="1:6" ht="12" customHeight="1">
      <c r="A146" s="15" t="s">
        <v>568</v>
      </c>
      <c r="B146" s="9" t="s">
        <v>658</v>
      </c>
      <c r="C146" s="263"/>
      <c r="D146" s="263"/>
      <c r="E146" s="263"/>
      <c r="F146" s="917">
        <f>'[1]1.sz.mell.'!F147</f>
        <v>0</v>
      </c>
    </row>
    <row r="147" spans="1:6" ht="12" customHeight="1" thickBot="1">
      <c r="A147" s="13" t="s">
        <v>569</v>
      </c>
      <c r="B147" s="7" t="s">
        <v>659</v>
      </c>
      <c r="C147" s="263"/>
      <c r="D147" s="263"/>
      <c r="E147" s="263"/>
      <c r="F147" s="931">
        <f>'[1]1.sz.mell.'!F148</f>
        <v>0</v>
      </c>
    </row>
    <row r="148" spans="1:10" ht="15" customHeight="1" thickBot="1">
      <c r="A148" s="20" t="s">
        <v>276</v>
      </c>
      <c r="B148" s="123" t="s">
        <v>660</v>
      </c>
      <c r="C148" s="299">
        <f>+C149+C150+C151+C152</f>
        <v>0</v>
      </c>
      <c r="D148" s="299">
        <f>+D149+D150+D151+D152</f>
        <v>0</v>
      </c>
      <c r="E148" s="299">
        <f>+E149+E150+E151+E152</f>
        <v>0</v>
      </c>
      <c r="F148" s="930">
        <f>'[1]1.sz.mell.'!F149</f>
        <v>0</v>
      </c>
      <c r="G148" s="411"/>
      <c r="H148" s="412"/>
      <c r="I148" s="412"/>
      <c r="J148" s="412"/>
    </row>
    <row r="149" spans="1:6" s="397" customFormat="1" ht="12.75" customHeight="1">
      <c r="A149" s="15" t="s">
        <v>431</v>
      </c>
      <c r="B149" s="9" t="s">
        <v>661</v>
      </c>
      <c r="C149" s="263"/>
      <c r="D149" s="263"/>
      <c r="E149" s="263"/>
      <c r="F149" s="930">
        <f>'[1]1.sz.mell.'!F150</f>
        <v>0</v>
      </c>
    </row>
    <row r="150" spans="1:6" ht="7.5" customHeight="1">
      <c r="A150" s="15" t="s">
        <v>432</v>
      </c>
      <c r="B150" s="9" t="s">
        <v>662</v>
      </c>
      <c r="C150" s="263"/>
      <c r="D150" s="263"/>
      <c r="E150" s="263"/>
      <c r="F150" s="917">
        <f>'[1]1.sz.mell.'!F151</f>
        <v>0</v>
      </c>
    </row>
    <row r="151" spans="1:6" ht="15.75">
      <c r="A151" s="15" t="s">
        <v>486</v>
      </c>
      <c r="B151" s="9" t="s">
        <v>663</v>
      </c>
      <c r="C151" s="263"/>
      <c r="D151" s="263"/>
      <c r="E151" s="263"/>
      <c r="F151" s="917">
        <f>'[1]1.sz.mell.'!F152</f>
        <v>0</v>
      </c>
    </row>
    <row r="152" spans="1:6" ht="15" customHeight="1" thickBot="1">
      <c r="A152" s="15" t="s">
        <v>571</v>
      </c>
      <c r="B152" s="9" t="s">
        <v>664</v>
      </c>
      <c r="C152" s="263"/>
      <c r="D152" s="263"/>
      <c r="E152" s="263"/>
      <c r="F152" s="931">
        <f>'[1]1.sz.mell.'!F153</f>
        <v>0</v>
      </c>
    </row>
    <row r="153" spans="1:6" ht="13.5" customHeight="1" thickBot="1">
      <c r="A153" s="20" t="s">
        <v>277</v>
      </c>
      <c r="B153" s="123" t="s">
        <v>665</v>
      </c>
      <c r="C153" s="410">
        <f>+C134+C138+C143+C148</f>
        <v>0</v>
      </c>
      <c r="D153" s="410">
        <f>+D134+D138+D143+D148</f>
        <v>11921</v>
      </c>
      <c r="E153" s="410">
        <f>+E134+E138+E143+E148</f>
        <v>11921</v>
      </c>
      <c r="F153" s="932">
        <f>'[1]1.sz.mell.'!F154</f>
        <v>25933</v>
      </c>
    </row>
    <row r="154" spans="1:6" ht="13.5" customHeight="1" thickBot="1">
      <c r="A154" s="288" t="s">
        <v>278</v>
      </c>
      <c r="B154" s="373" t="s">
        <v>666</v>
      </c>
      <c r="C154" s="410">
        <f>+C133+C153</f>
        <v>966476</v>
      </c>
      <c r="D154" s="410">
        <f>+D133+D153</f>
        <v>1026895</v>
      </c>
      <c r="E154" s="410">
        <f>+E133+E153</f>
        <v>1031076</v>
      </c>
      <c r="F154" s="933">
        <f>F153+F133</f>
        <v>1115975</v>
      </c>
    </row>
    <row r="155" spans="5:6" ht="13.5" customHeight="1">
      <c r="E155" s="375"/>
      <c r="F155" s="375"/>
    </row>
    <row r="156" spans="1:5" ht="15.75" customHeight="1">
      <c r="A156" s="1081" t="s">
        <v>668</v>
      </c>
      <c r="B156" s="1081"/>
      <c r="C156" s="1081"/>
      <c r="D156" s="1081"/>
      <c r="E156" s="1081"/>
    </row>
    <row r="157" spans="1:6" ht="16.5" thickBot="1">
      <c r="A157" s="1082" t="s">
        <v>407</v>
      </c>
      <c r="B157" s="1082"/>
      <c r="C157" s="833"/>
      <c r="D157" s="300" t="s">
        <v>485</v>
      </c>
      <c r="E157" s="300" t="s">
        <v>485</v>
      </c>
      <c r="F157" s="300" t="s">
        <v>485</v>
      </c>
    </row>
    <row r="158" spans="1:6" ht="21.75" thickBot="1">
      <c r="A158" s="20">
        <v>1</v>
      </c>
      <c r="B158" s="30" t="s">
        <v>669</v>
      </c>
      <c r="C158" s="835"/>
      <c r="D158" s="290">
        <f>+D70-D133</f>
        <v>-228774</v>
      </c>
      <c r="E158" s="290">
        <f>+E70-E133</f>
        <v>-228774</v>
      </c>
      <c r="F158" s="290">
        <f>+F70-F133</f>
        <v>-228773</v>
      </c>
    </row>
    <row r="159" spans="1:6" ht="21.75" thickBot="1">
      <c r="A159" s="20" t="s">
        <v>270</v>
      </c>
      <c r="B159" s="30" t="s">
        <v>670</v>
      </c>
      <c r="C159" s="835"/>
      <c r="D159" s="290">
        <f>+D93-D153</f>
        <v>228774</v>
      </c>
      <c r="E159" s="290">
        <f>+E93-E153</f>
        <v>228774</v>
      </c>
      <c r="F159" s="290">
        <f>+F93-F153</f>
        <v>228773</v>
      </c>
    </row>
  </sheetData>
  <sheetProtection/>
  <mergeCells count="6">
    <mergeCell ref="A2:B2"/>
    <mergeCell ref="A1:E1"/>
    <mergeCell ref="A156:E156"/>
    <mergeCell ref="A157:B157"/>
    <mergeCell ref="A96:E96"/>
    <mergeCell ref="A97:B9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2" r:id="rId1"/>
  <headerFooter alignWithMargins="0">
    <oddHeader>&amp;C&amp;"Times New Roman CE,Félkövér"&amp;12
Tát Város Önkormányzat
2015. ÉVI KÖLTSÉGVETÉS
KÖTELEZŐ FELADATAINAK MÉRLEGE &amp;R&amp;"Times New Roman CE,Félkövér dőlt"&amp;11 1.2. melléklet az 1/2015. (I.27.) önkormányzati rendelethez*</oddHeader>
    <oddFooter>&amp;L* Módosította a 2/2016 (II.23.)önkormányzati rendelet 2. melléklete</oddFooter>
  </headerFooter>
  <rowBreaks count="1" manualBreakCount="1">
    <brk id="95" max="5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92D050"/>
  </sheetPr>
  <dimension ref="A1:G26"/>
  <sheetViews>
    <sheetView zoomScalePageLayoutView="0" workbookViewId="0" topLeftCell="A1">
      <selection activeCell="C3" sqref="C3:G3"/>
    </sheetView>
  </sheetViews>
  <sheetFormatPr defaultColWidth="9.00390625" defaultRowHeight="12.75"/>
  <cols>
    <col min="1" max="1" width="5.50390625" style="47" customWidth="1"/>
    <col min="2" max="2" width="33.125" style="47" customWidth="1"/>
    <col min="3" max="3" width="12.375" style="47" customWidth="1"/>
    <col min="4" max="4" width="11.50390625" style="47" customWidth="1"/>
    <col min="5" max="5" width="11.375" style="47" customWidth="1"/>
    <col min="6" max="6" width="11.00390625" style="47" customWidth="1"/>
    <col min="7" max="7" width="14.375" style="47" customWidth="1"/>
    <col min="8" max="16384" width="9.375" style="47" customWidth="1"/>
  </cols>
  <sheetData>
    <row r="1" spans="1:7" ht="43.5" customHeight="1">
      <c r="A1" s="1137" t="s">
        <v>255</v>
      </c>
      <c r="B1" s="1137"/>
      <c r="C1" s="1137"/>
      <c r="D1" s="1137"/>
      <c r="E1" s="1137"/>
      <c r="F1" s="1137"/>
      <c r="G1" s="1137"/>
    </row>
    <row r="3" spans="1:7" s="157" customFormat="1" ht="27" customHeight="1">
      <c r="A3" s="155" t="s">
        <v>462</v>
      </c>
      <c r="B3" s="156"/>
      <c r="C3" s="1136" t="s">
        <v>463</v>
      </c>
      <c r="D3" s="1136"/>
      <c r="E3" s="1136"/>
      <c r="F3" s="1136"/>
      <c r="G3" s="1136"/>
    </row>
    <row r="4" spans="1:7" s="157" customFormat="1" ht="15.75">
      <c r="A4" s="156"/>
      <c r="B4" s="156"/>
      <c r="C4" s="156"/>
      <c r="D4" s="156"/>
      <c r="E4" s="156"/>
      <c r="F4" s="156"/>
      <c r="G4" s="156"/>
    </row>
    <row r="5" spans="1:7" s="157" customFormat="1" ht="24.75" customHeight="1">
      <c r="A5" s="155" t="s">
        <v>464</v>
      </c>
      <c r="B5" s="156"/>
      <c r="C5" s="1136" t="s">
        <v>463</v>
      </c>
      <c r="D5" s="1136"/>
      <c r="E5" s="1136"/>
      <c r="F5" s="1136"/>
      <c r="G5" s="156"/>
    </row>
    <row r="6" spans="1:7" s="158" customFormat="1" ht="12.75">
      <c r="A6" s="206"/>
      <c r="B6" s="206"/>
      <c r="C6" s="206"/>
      <c r="D6" s="206"/>
      <c r="E6" s="206"/>
      <c r="F6" s="206"/>
      <c r="G6" s="206"/>
    </row>
    <row r="7" spans="1:7" s="159" customFormat="1" ht="15" customHeight="1">
      <c r="A7" s="262" t="s">
        <v>465</v>
      </c>
      <c r="B7" s="261"/>
      <c r="C7" s="261"/>
      <c r="D7" s="247"/>
      <c r="E7" s="247"/>
      <c r="F7" s="247"/>
      <c r="G7" s="247"/>
    </row>
    <row r="8" spans="1:7" s="159" customFormat="1" ht="15" customHeight="1" thickBot="1">
      <c r="A8" s="262" t="s">
        <v>466</v>
      </c>
      <c r="B8" s="247"/>
      <c r="C8" s="247"/>
      <c r="D8" s="247"/>
      <c r="E8" s="247"/>
      <c r="F8" s="247"/>
      <c r="G8" s="247"/>
    </row>
    <row r="9" spans="1:7" s="76" customFormat="1" ht="42" customHeight="1" thickBot="1">
      <c r="A9" s="191" t="s">
        <v>267</v>
      </c>
      <c r="B9" s="192" t="s">
        <v>467</v>
      </c>
      <c r="C9" s="192" t="s">
        <v>468</v>
      </c>
      <c r="D9" s="192" t="s">
        <v>469</v>
      </c>
      <c r="E9" s="192" t="s">
        <v>470</v>
      </c>
      <c r="F9" s="192" t="s">
        <v>471</v>
      </c>
      <c r="G9" s="193" t="s">
        <v>301</v>
      </c>
    </row>
    <row r="10" spans="1:7" ht="24" customHeight="1">
      <c r="A10" s="248" t="s">
        <v>269</v>
      </c>
      <c r="B10" s="200" t="s">
        <v>472</v>
      </c>
      <c r="C10" s="160"/>
      <c r="D10" s="160"/>
      <c r="E10" s="160"/>
      <c r="F10" s="160"/>
      <c r="G10" s="249">
        <f>SUM(C10:F10)</f>
        <v>0</v>
      </c>
    </row>
    <row r="11" spans="1:7" ht="24" customHeight="1">
      <c r="A11" s="250" t="s">
        <v>270</v>
      </c>
      <c r="B11" s="201" t="s">
        <v>473</v>
      </c>
      <c r="C11" s="161"/>
      <c r="D11" s="161"/>
      <c r="E11" s="161"/>
      <c r="F11" s="161"/>
      <c r="G11" s="251">
        <f aca="true" t="shared" si="0" ref="G11:G16">SUM(C11:F11)</f>
        <v>0</v>
      </c>
    </row>
    <row r="12" spans="1:7" ht="24" customHeight="1">
      <c r="A12" s="250" t="s">
        <v>271</v>
      </c>
      <c r="B12" s="201" t="s">
        <v>474</v>
      </c>
      <c r="C12" s="161"/>
      <c r="D12" s="161"/>
      <c r="E12" s="161"/>
      <c r="F12" s="161"/>
      <c r="G12" s="251">
        <f t="shared" si="0"/>
        <v>0</v>
      </c>
    </row>
    <row r="13" spans="1:7" ht="24" customHeight="1">
      <c r="A13" s="250" t="s">
        <v>272</v>
      </c>
      <c r="B13" s="201" t="s">
        <v>475</v>
      </c>
      <c r="C13" s="161"/>
      <c r="D13" s="161"/>
      <c r="E13" s="161"/>
      <c r="F13" s="161"/>
      <c r="G13" s="251">
        <f t="shared" si="0"/>
        <v>0</v>
      </c>
    </row>
    <row r="14" spans="1:7" ht="24" customHeight="1">
      <c r="A14" s="250" t="s">
        <v>273</v>
      </c>
      <c r="B14" s="201" t="s">
        <v>476</v>
      </c>
      <c r="C14" s="161"/>
      <c r="D14" s="161"/>
      <c r="E14" s="161"/>
      <c r="F14" s="161"/>
      <c r="G14" s="251">
        <f t="shared" si="0"/>
        <v>0</v>
      </c>
    </row>
    <row r="15" spans="1:7" ht="24" customHeight="1" thickBot="1">
      <c r="A15" s="252" t="s">
        <v>274</v>
      </c>
      <c r="B15" s="253" t="s">
        <v>477</v>
      </c>
      <c r="C15" s="162"/>
      <c r="D15" s="162"/>
      <c r="E15" s="162"/>
      <c r="F15" s="162"/>
      <c r="G15" s="254">
        <f t="shared" si="0"/>
        <v>0</v>
      </c>
    </row>
    <row r="16" spans="1:7" s="163" customFormat="1" ht="24" customHeight="1" thickBot="1">
      <c r="A16" s="255" t="s">
        <v>275</v>
      </c>
      <c r="B16" s="256" t="s">
        <v>301</v>
      </c>
      <c r="C16" s="257">
        <f>SUM(C10:C15)</f>
        <v>0</v>
      </c>
      <c r="D16" s="257">
        <f>SUM(D10:D15)</f>
        <v>0</v>
      </c>
      <c r="E16" s="257">
        <f>SUM(E10:E15)</f>
        <v>0</v>
      </c>
      <c r="F16" s="257">
        <f>SUM(F10:F15)</f>
        <v>0</v>
      </c>
      <c r="G16" s="258">
        <f t="shared" si="0"/>
        <v>0</v>
      </c>
    </row>
    <row r="17" spans="1:7" s="158" customFormat="1" ht="12.75">
      <c r="A17" s="206"/>
      <c r="B17" s="206"/>
      <c r="C17" s="206"/>
      <c r="D17" s="206"/>
      <c r="E17" s="206"/>
      <c r="F17" s="206"/>
      <c r="G17" s="206"/>
    </row>
    <row r="18" spans="1:7" s="158" customFormat="1" ht="12.75">
      <c r="A18" s="206"/>
      <c r="B18" s="206"/>
      <c r="C18" s="206"/>
      <c r="D18" s="206"/>
      <c r="E18" s="206"/>
      <c r="F18" s="206"/>
      <c r="G18" s="206"/>
    </row>
    <row r="19" spans="1:7" s="158" customFormat="1" ht="12.75">
      <c r="A19" s="206"/>
      <c r="B19" s="206"/>
      <c r="C19" s="206"/>
      <c r="D19" s="206"/>
      <c r="E19" s="206"/>
      <c r="F19" s="206"/>
      <c r="G19" s="206"/>
    </row>
    <row r="20" spans="1:7" s="158" customFormat="1" ht="15.75">
      <c r="A20" s="157" t="s">
        <v>64</v>
      </c>
      <c r="B20" s="206"/>
      <c r="C20" s="206"/>
      <c r="D20" s="206"/>
      <c r="E20" s="206"/>
      <c r="F20" s="206"/>
      <c r="G20" s="206"/>
    </row>
    <row r="21" spans="1:7" s="158" customFormat="1" ht="12.75">
      <c r="A21" s="206"/>
      <c r="B21" s="206"/>
      <c r="C21" s="206"/>
      <c r="D21" s="206"/>
      <c r="E21" s="206"/>
      <c r="F21" s="206"/>
      <c r="G21" s="206"/>
    </row>
    <row r="22" spans="1:7" ht="12.75">
      <c r="A22" s="206"/>
      <c r="B22" s="206"/>
      <c r="C22" s="206"/>
      <c r="D22" s="206"/>
      <c r="E22" s="206"/>
      <c r="F22" s="206"/>
      <c r="G22" s="206"/>
    </row>
    <row r="23" spans="1:7" ht="12.75">
      <c r="A23" s="206"/>
      <c r="B23" s="206"/>
      <c r="C23" s="158"/>
      <c r="D23" s="158"/>
      <c r="E23" s="158"/>
      <c r="F23" s="158"/>
      <c r="G23" s="206"/>
    </row>
    <row r="24" spans="1:7" ht="13.5">
      <c r="A24" s="206"/>
      <c r="B24" s="206"/>
      <c r="C24" s="259"/>
      <c r="D24" s="260" t="s">
        <v>478</v>
      </c>
      <c r="E24" s="260"/>
      <c r="F24" s="259"/>
      <c r="G24" s="206"/>
    </row>
    <row r="25" spans="3:6" ht="13.5">
      <c r="C25" s="164"/>
      <c r="D25" s="165"/>
      <c r="E25" s="165"/>
      <c r="F25" s="164"/>
    </row>
    <row r="26" spans="3:6" ht="13.5">
      <c r="C26" s="164"/>
      <c r="D26" s="165"/>
      <c r="E26" s="165"/>
      <c r="F26" s="164"/>
    </row>
  </sheetData>
  <sheetProtection sheet="1"/>
  <mergeCells count="3">
    <mergeCell ref="C3:G3"/>
    <mergeCell ref="C5:F5"/>
    <mergeCell ref="A1:G1"/>
  </mergeCells>
  <printOptions horizontalCentered="1"/>
  <pageMargins left="0.7874015748031497" right="0.7874015748031497" top="1.15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CE,Félkövér"&amp;12
&amp;R&amp;"Times New Roman CE,Félkövér dőlt"&amp;11 10. melléklet az 1/2015. (I.27.) önkormányzati rendelethez</oddHead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9"/>
  <sheetViews>
    <sheetView view="pageLayout" zoomScaleNormal="120" zoomScaleSheetLayoutView="130" workbookViewId="0" topLeftCell="A55">
      <selection activeCell="G125" sqref="G125"/>
    </sheetView>
  </sheetViews>
  <sheetFormatPr defaultColWidth="9.00390625" defaultRowHeight="12.75"/>
  <cols>
    <col min="1" max="1" width="9.00390625" style="376" customWidth="1"/>
    <col min="2" max="2" width="75.875" style="376" customWidth="1"/>
    <col min="3" max="3" width="15.50390625" style="377" customWidth="1"/>
    <col min="4" max="5" width="15.50390625" style="376" customWidth="1"/>
    <col min="6" max="6" width="9.00390625" style="38" customWidth="1"/>
    <col min="7" max="16384" width="9.375" style="38" customWidth="1"/>
  </cols>
  <sheetData>
    <row r="1" spans="1:5" ht="15.75" customHeight="1">
      <c r="A1" s="1083" t="s">
        <v>266</v>
      </c>
      <c r="B1" s="1083"/>
      <c r="C1" s="1083"/>
      <c r="D1" s="1083"/>
      <c r="E1" s="1083"/>
    </row>
    <row r="2" spans="1:5" ht="15.75" customHeight="1" thickBot="1">
      <c r="A2" s="1139"/>
      <c r="B2" s="1139"/>
      <c r="D2" s="459"/>
      <c r="E2" s="460" t="s">
        <v>485</v>
      </c>
    </row>
    <row r="3" spans="1:5" ht="37.5" customHeight="1" thickBot="1">
      <c r="A3" s="461" t="s">
        <v>323</v>
      </c>
      <c r="B3" s="462" t="s">
        <v>268</v>
      </c>
      <c r="C3" s="462" t="s">
        <v>65</v>
      </c>
      <c r="D3" s="463" t="s">
        <v>66</v>
      </c>
      <c r="E3" s="464" t="s">
        <v>838</v>
      </c>
    </row>
    <row r="4" spans="1:5" s="40" customFormat="1" ht="12" customHeight="1" thickBot="1">
      <c r="A4" s="461">
        <v>1</v>
      </c>
      <c r="B4" s="462">
        <v>2</v>
      </c>
      <c r="C4" s="462">
        <v>3</v>
      </c>
      <c r="D4" s="462">
        <v>4</v>
      </c>
      <c r="E4" s="464">
        <v>5</v>
      </c>
    </row>
    <row r="5" spans="1:5" s="1" customFormat="1" ht="15" customHeight="1" thickBot="1">
      <c r="A5" s="465" t="s">
        <v>269</v>
      </c>
      <c r="B5" s="466" t="s">
        <v>512</v>
      </c>
      <c r="C5" s="467">
        <f>+C6+C7+C8+C9+C10+C11</f>
        <v>319414</v>
      </c>
      <c r="D5" s="467">
        <f>+D6+D7+D8+D9+D10+D11</f>
        <v>328962</v>
      </c>
      <c r="E5" s="468">
        <f>+E6+E7+E8+E9+E10+E11</f>
        <v>343101</v>
      </c>
    </row>
    <row r="6" spans="1:5" s="1" customFormat="1" ht="15.75" customHeight="1">
      <c r="A6" s="469" t="s">
        <v>353</v>
      </c>
      <c r="B6" s="470" t="s">
        <v>513</v>
      </c>
      <c r="C6" s="471">
        <v>130696</v>
      </c>
      <c r="D6" s="471">
        <v>135462</v>
      </c>
      <c r="E6" s="472">
        <v>128864</v>
      </c>
    </row>
    <row r="7" spans="1:5" s="1" customFormat="1" ht="15" customHeight="1">
      <c r="A7" s="473" t="s">
        <v>354</v>
      </c>
      <c r="B7" s="474" t="s">
        <v>514</v>
      </c>
      <c r="C7" s="475">
        <v>89894</v>
      </c>
      <c r="D7" s="475">
        <v>89485</v>
      </c>
      <c r="E7" s="476">
        <v>97314</v>
      </c>
    </row>
    <row r="8" spans="1:5" s="1" customFormat="1" ht="15" customHeight="1">
      <c r="A8" s="473" t="s">
        <v>355</v>
      </c>
      <c r="B8" s="474" t="s">
        <v>515</v>
      </c>
      <c r="C8" s="475">
        <v>92546</v>
      </c>
      <c r="D8" s="475">
        <v>92540</v>
      </c>
      <c r="E8" s="476">
        <v>110624</v>
      </c>
    </row>
    <row r="9" spans="1:5" s="1" customFormat="1" ht="15" customHeight="1">
      <c r="A9" s="473" t="s">
        <v>356</v>
      </c>
      <c r="B9" s="474" t="s">
        <v>516</v>
      </c>
      <c r="C9" s="475">
        <v>6278</v>
      </c>
      <c r="D9" s="475">
        <v>6278</v>
      </c>
      <c r="E9" s="476">
        <v>6299</v>
      </c>
    </row>
    <row r="10" spans="1:5" s="1" customFormat="1" ht="13.5" customHeight="1">
      <c r="A10" s="473" t="s">
        <v>401</v>
      </c>
      <c r="B10" s="474" t="s">
        <v>517</v>
      </c>
      <c r="C10" s="477"/>
      <c r="D10" s="477">
        <v>5197</v>
      </c>
      <c r="E10" s="476"/>
    </row>
    <row r="11" spans="1:5" s="1" customFormat="1" ht="13.5" customHeight="1" thickBot="1">
      <c r="A11" s="478" t="s">
        <v>357</v>
      </c>
      <c r="B11" s="479" t="s">
        <v>518</v>
      </c>
      <c r="C11" s="480"/>
      <c r="D11" s="480"/>
      <c r="E11" s="476"/>
    </row>
    <row r="12" spans="1:5" s="1" customFormat="1" ht="14.25" customHeight="1" thickBot="1">
      <c r="A12" s="465" t="s">
        <v>270</v>
      </c>
      <c r="B12" s="481" t="s">
        <v>519</v>
      </c>
      <c r="C12" s="467">
        <f>+C13+C14+C15+C16+C17</f>
        <v>8592</v>
      </c>
      <c r="D12" s="467">
        <f>SUM(D13:D22)</f>
        <v>46628</v>
      </c>
      <c r="E12" s="468">
        <f>+E13+E14+E15+E16+E17</f>
        <v>16465</v>
      </c>
    </row>
    <row r="13" spans="1:5" s="1" customFormat="1" ht="15" customHeight="1">
      <c r="A13" s="469" t="s">
        <v>359</v>
      </c>
      <c r="B13" s="474" t="s">
        <v>67</v>
      </c>
      <c r="C13" s="471"/>
      <c r="D13" s="471">
        <v>6241</v>
      </c>
      <c r="E13" s="472"/>
    </row>
    <row r="14" spans="1:5" s="1" customFormat="1" ht="13.5" customHeight="1">
      <c r="A14" s="473" t="s">
        <v>360</v>
      </c>
      <c r="B14" s="474" t="s">
        <v>68</v>
      </c>
      <c r="C14" s="475"/>
      <c r="D14" s="475">
        <v>4493</v>
      </c>
      <c r="E14" s="476"/>
    </row>
    <row r="15" spans="1:5" s="1" customFormat="1" ht="15" customHeight="1">
      <c r="A15" s="473" t="s">
        <v>361</v>
      </c>
      <c r="B15" s="474" t="s">
        <v>52</v>
      </c>
      <c r="C15" s="475">
        <v>8592</v>
      </c>
      <c r="D15" s="475">
        <v>8731</v>
      </c>
      <c r="E15" s="476">
        <v>8400</v>
      </c>
    </row>
    <row r="16" spans="1:5" s="1" customFormat="1" ht="15" customHeight="1">
      <c r="A16" s="473" t="s">
        <v>362</v>
      </c>
      <c r="B16" s="474" t="s">
        <v>53</v>
      </c>
      <c r="C16" s="475"/>
      <c r="D16" s="475"/>
      <c r="E16" s="476">
        <v>4148</v>
      </c>
    </row>
    <row r="17" spans="1:5" s="1" customFormat="1" ht="13.5" customHeight="1">
      <c r="A17" s="473" t="s">
        <v>363</v>
      </c>
      <c r="B17" s="474" t="s">
        <v>54</v>
      </c>
      <c r="C17" s="475"/>
      <c r="D17" s="475"/>
      <c r="E17" s="476">
        <v>3917</v>
      </c>
    </row>
    <row r="18" spans="1:5" s="1" customFormat="1" ht="13.5" customHeight="1">
      <c r="A18" s="473" t="s">
        <v>372</v>
      </c>
      <c r="B18" s="474" t="s">
        <v>69</v>
      </c>
      <c r="C18" s="482"/>
      <c r="D18" s="482">
        <v>21070</v>
      </c>
      <c r="E18" s="483"/>
    </row>
    <row r="19" spans="1:5" s="1" customFormat="1" ht="13.5" customHeight="1">
      <c r="A19" s="473" t="s">
        <v>374</v>
      </c>
      <c r="B19" s="474" t="s">
        <v>70</v>
      </c>
      <c r="C19" s="482"/>
      <c r="D19" s="482">
        <v>100</v>
      </c>
      <c r="E19" s="483"/>
    </row>
    <row r="20" spans="1:5" s="1" customFormat="1" ht="15" customHeight="1">
      <c r="A20" s="473" t="s">
        <v>438</v>
      </c>
      <c r="B20" s="474" t="s">
        <v>71</v>
      </c>
      <c r="C20" s="482"/>
      <c r="D20" s="482">
        <v>4953</v>
      </c>
      <c r="E20" s="483"/>
    </row>
    <row r="21" spans="1:5" s="1" customFormat="1" ht="15" customHeight="1">
      <c r="A21" s="473" t="s">
        <v>439</v>
      </c>
      <c r="B21" s="474" t="s">
        <v>72</v>
      </c>
      <c r="C21" s="482"/>
      <c r="D21" s="482">
        <v>920</v>
      </c>
      <c r="E21" s="483"/>
    </row>
    <row r="22" spans="1:5" s="1" customFormat="1" ht="15" customHeight="1" thickBot="1">
      <c r="A22" s="473" t="s">
        <v>440</v>
      </c>
      <c r="B22" s="474" t="s">
        <v>73</v>
      </c>
      <c r="C22" s="482"/>
      <c r="D22" s="482">
        <v>120</v>
      </c>
      <c r="E22" s="483"/>
    </row>
    <row r="23" spans="1:5" s="1" customFormat="1" ht="13.5" customHeight="1" thickBot="1">
      <c r="A23" s="465" t="s">
        <v>271</v>
      </c>
      <c r="B23" s="466" t="s">
        <v>524</v>
      </c>
      <c r="C23" s="467">
        <f>+C24+C25+C26+C27+C28</f>
        <v>4274</v>
      </c>
      <c r="D23" s="467">
        <f>+D24+D25+D26+D27+D28</f>
        <v>188179</v>
      </c>
      <c r="E23" s="468">
        <f>+E24+E25+E26+E27+E28</f>
        <v>99485</v>
      </c>
    </row>
    <row r="24" spans="1:5" s="1" customFormat="1" ht="13.5" customHeight="1">
      <c r="A24" s="469" t="s">
        <v>342</v>
      </c>
      <c r="B24" s="470" t="s">
        <v>248</v>
      </c>
      <c r="C24" s="471">
        <v>4274</v>
      </c>
      <c r="D24" s="471">
        <v>4274</v>
      </c>
      <c r="E24" s="472"/>
    </row>
    <row r="25" spans="1:5" s="1" customFormat="1" ht="13.5" customHeight="1">
      <c r="A25" s="473" t="s">
        <v>343</v>
      </c>
      <c r="B25" s="470" t="s">
        <v>74</v>
      </c>
      <c r="C25" s="475"/>
      <c r="D25" s="475">
        <v>181000</v>
      </c>
      <c r="E25" s="476"/>
    </row>
    <row r="26" spans="1:5" s="1" customFormat="1" ht="15.75" customHeight="1">
      <c r="A26" s="473" t="s">
        <v>344</v>
      </c>
      <c r="B26" s="470" t="s">
        <v>75</v>
      </c>
      <c r="C26" s="475"/>
      <c r="D26" s="475">
        <v>204</v>
      </c>
      <c r="E26" s="476"/>
    </row>
    <row r="27" spans="1:5" s="1" customFormat="1" ht="15" customHeight="1">
      <c r="A27" s="473" t="s">
        <v>345</v>
      </c>
      <c r="B27" s="474" t="s">
        <v>43</v>
      </c>
      <c r="C27" s="475"/>
      <c r="D27" s="475"/>
      <c r="E27" s="476">
        <v>7446</v>
      </c>
    </row>
    <row r="28" spans="1:5" s="1" customFormat="1" ht="13.5" customHeight="1">
      <c r="A28" s="473" t="s">
        <v>421</v>
      </c>
      <c r="B28" s="474" t="s">
        <v>42</v>
      </c>
      <c r="C28" s="475"/>
      <c r="D28" s="475">
        <v>2701</v>
      </c>
      <c r="E28" s="476">
        <v>92039</v>
      </c>
    </row>
    <row r="29" spans="1:5" s="1" customFormat="1" ht="13.5" customHeight="1" thickBot="1">
      <c r="A29" s="478" t="s">
        <v>422</v>
      </c>
      <c r="B29" s="479" t="s">
        <v>528</v>
      </c>
      <c r="C29" s="482"/>
      <c r="D29" s="482"/>
      <c r="E29" s="483"/>
    </row>
    <row r="30" spans="1:5" s="1" customFormat="1" ht="12" customHeight="1" thickBot="1">
      <c r="A30" s="465" t="s">
        <v>423</v>
      </c>
      <c r="B30" s="466" t="s">
        <v>529</v>
      </c>
      <c r="C30" s="484">
        <f>+C31+C34+C35+C37</f>
        <v>105374</v>
      </c>
      <c r="D30" s="484">
        <f>+D31+D34+D35+D37+D36</f>
        <v>113953</v>
      </c>
      <c r="E30" s="485">
        <f>+E31+E34+E35+E37+E36</f>
        <v>114350</v>
      </c>
    </row>
    <row r="31" spans="1:5" s="1" customFormat="1" ht="14.25" customHeight="1">
      <c r="A31" s="469" t="s">
        <v>530</v>
      </c>
      <c r="B31" s="470" t="s">
        <v>536</v>
      </c>
      <c r="C31" s="486">
        <v>87429</v>
      </c>
      <c r="D31" s="486">
        <v>95878</v>
      </c>
      <c r="E31" s="487">
        <v>95800</v>
      </c>
    </row>
    <row r="32" spans="1:5" s="1" customFormat="1" ht="13.5" customHeight="1">
      <c r="A32" s="473" t="s">
        <v>531</v>
      </c>
      <c r="B32" s="474" t="s">
        <v>537</v>
      </c>
      <c r="C32" s="475">
        <v>5878</v>
      </c>
      <c r="D32" s="475">
        <v>5878</v>
      </c>
      <c r="E32" s="476">
        <v>5800</v>
      </c>
    </row>
    <row r="33" spans="1:5" s="1" customFormat="1" ht="13.5" customHeight="1">
      <c r="A33" s="473" t="s">
        <v>532</v>
      </c>
      <c r="B33" s="474" t="s">
        <v>538</v>
      </c>
      <c r="C33" s="475">
        <v>81551</v>
      </c>
      <c r="D33" s="475">
        <v>90000</v>
      </c>
      <c r="E33" s="476">
        <v>90000</v>
      </c>
    </row>
    <row r="34" spans="1:5" s="1" customFormat="1" ht="13.5" customHeight="1">
      <c r="A34" s="473" t="s">
        <v>533</v>
      </c>
      <c r="B34" s="474" t="s">
        <v>539</v>
      </c>
      <c r="C34" s="475">
        <v>15535</v>
      </c>
      <c r="D34" s="475">
        <v>15865</v>
      </c>
      <c r="E34" s="476">
        <v>16000</v>
      </c>
    </row>
    <row r="35" spans="1:5" s="1" customFormat="1" ht="15" customHeight="1">
      <c r="A35" s="473" t="s">
        <v>534</v>
      </c>
      <c r="B35" s="474" t="s">
        <v>540</v>
      </c>
      <c r="C35" s="475">
        <v>254</v>
      </c>
      <c r="D35" s="475">
        <v>254</v>
      </c>
      <c r="E35" s="476">
        <v>250</v>
      </c>
    </row>
    <row r="36" spans="1:5" s="1" customFormat="1" ht="15" customHeight="1">
      <c r="A36" s="478" t="s">
        <v>535</v>
      </c>
      <c r="B36" s="831" t="s">
        <v>1</v>
      </c>
      <c r="C36" s="482"/>
      <c r="D36" s="482">
        <v>1300</v>
      </c>
      <c r="E36" s="483">
        <v>1300</v>
      </c>
    </row>
    <row r="37" spans="1:5" s="1" customFormat="1" ht="15.75" customHeight="1" thickBot="1">
      <c r="A37" s="478" t="s">
        <v>864</v>
      </c>
      <c r="B37" s="479" t="s">
        <v>541</v>
      </c>
      <c r="C37" s="482">
        <v>2156</v>
      </c>
      <c r="D37" s="482">
        <v>656</v>
      </c>
      <c r="E37" s="483">
        <v>1000</v>
      </c>
    </row>
    <row r="38" spans="1:5" s="1" customFormat="1" ht="14.25" customHeight="1" thickBot="1">
      <c r="A38" s="465" t="s">
        <v>273</v>
      </c>
      <c r="B38" s="466" t="s">
        <v>542</v>
      </c>
      <c r="C38" s="467">
        <f>SUM(C39:C48)</f>
        <v>99974</v>
      </c>
      <c r="D38" s="467">
        <f>SUM(D39:D48)</f>
        <v>106456</v>
      </c>
      <c r="E38" s="468">
        <f>SUM(E39:E48)</f>
        <v>107004</v>
      </c>
    </row>
    <row r="39" spans="1:5" s="1" customFormat="1" ht="15" customHeight="1">
      <c r="A39" s="469" t="s">
        <v>346</v>
      </c>
      <c r="B39" s="470" t="s">
        <v>545</v>
      </c>
      <c r="C39" s="471"/>
      <c r="D39" s="471"/>
      <c r="E39" s="472"/>
    </row>
    <row r="40" spans="1:5" s="1" customFormat="1" ht="13.5" customHeight="1">
      <c r="A40" s="473" t="s">
        <v>347</v>
      </c>
      <c r="B40" s="474" t="s">
        <v>546</v>
      </c>
      <c r="C40" s="475">
        <v>4230</v>
      </c>
      <c r="D40" s="475">
        <v>8052</v>
      </c>
      <c r="E40" s="476">
        <v>5210</v>
      </c>
    </row>
    <row r="41" spans="1:5" s="1" customFormat="1" ht="13.5" customHeight="1">
      <c r="A41" s="473" t="s">
        <v>348</v>
      </c>
      <c r="B41" s="474" t="s">
        <v>547</v>
      </c>
      <c r="C41" s="475">
        <v>300</v>
      </c>
      <c r="D41" s="475">
        <v>315</v>
      </c>
      <c r="E41" s="476">
        <v>315</v>
      </c>
    </row>
    <row r="42" spans="1:5" s="1" customFormat="1" ht="13.5" customHeight="1">
      <c r="A42" s="473" t="s">
        <v>425</v>
      </c>
      <c r="B42" s="474" t="s">
        <v>548</v>
      </c>
      <c r="C42" s="475">
        <v>6200</v>
      </c>
      <c r="D42" s="475">
        <v>6200</v>
      </c>
      <c r="E42" s="476">
        <v>6200</v>
      </c>
    </row>
    <row r="43" spans="1:5" s="1" customFormat="1" ht="13.5" customHeight="1">
      <c r="A43" s="473" t="s">
        <v>426</v>
      </c>
      <c r="B43" s="474" t="s">
        <v>549</v>
      </c>
      <c r="C43" s="475">
        <v>87744</v>
      </c>
      <c r="D43" s="475">
        <v>84418</v>
      </c>
      <c r="E43" s="476">
        <v>86736</v>
      </c>
    </row>
    <row r="44" spans="1:5" s="1" customFormat="1" ht="13.5" customHeight="1">
      <c r="A44" s="473" t="s">
        <v>427</v>
      </c>
      <c r="B44" s="474" t="s">
        <v>550</v>
      </c>
      <c r="C44" s="475"/>
      <c r="D44" s="475">
        <v>4356</v>
      </c>
      <c r="E44" s="476">
        <v>4038</v>
      </c>
    </row>
    <row r="45" spans="1:5" s="1" customFormat="1" ht="13.5" customHeight="1">
      <c r="A45" s="473" t="s">
        <v>428</v>
      </c>
      <c r="B45" s="474" t="s">
        <v>551</v>
      </c>
      <c r="C45" s="475"/>
      <c r="D45" s="475"/>
      <c r="E45" s="476"/>
    </row>
    <row r="46" spans="1:5" s="1" customFormat="1" ht="15" customHeight="1">
      <c r="A46" s="473" t="s">
        <v>429</v>
      </c>
      <c r="B46" s="474" t="s">
        <v>552</v>
      </c>
      <c r="C46" s="475">
        <v>1500</v>
      </c>
      <c r="D46" s="475">
        <v>1825</v>
      </c>
      <c r="E46" s="476">
        <v>1505</v>
      </c>
    </row>
    <row r="47" spans="1:5" s="1" customFormat="1" ht="13.5" customHeight="1">
      <c r="A47" s="473" t="s">
        <v>543</v>
      </c>
      <c r="B47" s="474" t="s">
        <v>553</v>
      </c>
      <c r="C47" s="488"/>
      <c r="D47" s="488"/>
      <c r="E47" s="489"/>
    </row>
    <row r="48" spans="1:5" s="1" customFormat="1" ht="14.25" customHeight="1" thickBot="1">
      <c r="A48" s="478" t="s">
        <v>544</v>
      </c>
      <c r="B48" s="479" t="s">
        <v>554</v>
      </c>
      <c r="C48" s="490"/>
      <c r="D48" s="490">
        <v>1290</v>
      </c>
      <c r="E48" s="491">
        <v>3000</v>
      </c>
    </row>
    <row r="49" spans="1:5" s="1" customFormat="1" ht="12" customHeight="1" thickBot="1">
      <c r="A49" s="465" t="s">
        <v>274</v>
      </c>
      <c r="B49" s="466" t="s">
        <v>555</v>
      </c>
      <c r="C49" s="467">
        <f>SUM(C50:C54)</f>
        <v>0</v>
      </c>
      <c r="D49" s="467">
        <f>SUM(D50:D54)</f>
        <v>8058</v>
      </c>
      <c r="E49" s="468">
        <f>SUM(E50:E54)</f>
        <v>0</v>
      </c>
    </row>
    <row r="50" spans="1:5" s="1" customFormat="1" ht="18" customHeight="1">
      <c r="A50" s="469" t="s">
        <v>349</v>
      </c>
      <c r="B50" s="470" t="s">
        <v>559</v>
      </c>
      <c r="C50" s="492"/>
      <c r="D50" s="492"/>
      <c r="E50" s="493"/>
    </row>
    <row r="51" spans="1:5" s="1" customFormat="1" ht="15.75" customHeight="1">
      <c r="A51" s="473" t="s">
        <v>350</v>
      </c>
      <c r="B51" s="474" t="s">
        <v>560</v>
      </c>
      <c r="C51" s="488"/>
      <c r="D51" s="488">
        <v>8058</v>
      </c>
      <c r="E51" s="489"/>
    </row>
    <row r="52" spans="1:5" s="1" customFormat="1" ht="17.25" customHeight="1">
      <c r="A52" s="473" t="s">
        <v>556</v>
      </c>
      <c r="B52" s="474" t="s">
        <v>561</v>
      </c>
      <c r="C52" s="488"/>
      <c r="D52" s="488"/>
      <c r="E52" s="489"/>
    </row>
    <row r="53" spans="1:5" s="1" customFormat="1" ht="15" customHeight="1">
      <c r="A53" s="473" t="s">
        <v>557</v>
      </c>
      <c r="B53" s="474" t="s">
        <v>761</v>
      </c>
      <c r="C53" s="488"/>
      <c r="D53" s="488"/>
      <c r="E53" s="489"/>
    </row>
    <row r="54" spans="1:5" s="1" customFormat="1" ht="16.5" customHeight="1" thickBot="1">
      <c r="A54" s="478" t="s">
        <v>558</v>
      </c>
      <c r="B54" s="479" t="s">
        <v>563</v>
      </c>
      <c r="C54" s="490"/>
      <c r="D54" s="490"/>
      <c r="E54" s="491"/>
    </row>
    <row r="55" spans="1:5" s="1" customFormat="1" ht="15" customHeight="1" thickBot="1">
      <c r="A55" s="465" t="s">
        <v>430</v>
      </c>
      <c r="B55" s="466" t="s">
        <v>564</v>
      </c>
      <c r="C55" s="467">
        <f>SUM(C56:C58)</f>
        <v>0</v>
      </c>
      <c r="D55" s="467">
        <f>SUM(D56:D58)</f>
        <v>2350</v>
      </c>
      <c r="E55" s="468">
        <f>SUM(E56:E58)</f>
        <v>53885</v>
      </c>
    </row>
    <row r="56" spans="1:5" s="1" customFormat="1" ht="15.75" customHeight="1">
      <c r="A56" s="469" t="s">
        <v>351</v>
      </c>
      <c r="B56" s="474" t="s">
        <v>747</v>
      </c>
      <c r="C56" s="471"/>
      <c r="D56" s="471">
        <v>2350</v>
      </c>
      <c r="E56" s="472"/>
    </row>
    <row r="57" spans="1:5" s="1" customFormat="1" ht="15" customHeight="1">
      <c r="A57" s="473" t="s">
        <v>352</v>
      </c>
      <c r="B57" s="474" t="s">
        <v>28</v>
      </c>
      <c r="C57" s="475"/>
      <c r="D57" s="475"/>
      <c r="E57" s="476">
        <v>1458</v>
      </c>
    </row>
    <row r="58" spans="1:5" s="1" customFormat="1" ht="15.75" customHeight="1">
      <c r="A58" s="473" t="s">
        <v>568</v>
      </c>
      <c r="B58" s="474" t="s">
        <v>30</v>
      </c>
      <c r="C58" s="475"/>
      <c r="D58" s="475"/>
      <c r="E58" s="476">
        <v>52427</v>
      </c>
    </row>
    <row r="59" spans="1:5" s="1" customFormat="1" ht="15" customHeight="1" thickBot="1">
      <c r="A59" s="478" t="s">
        <v>569</v>
      </c>
      <c r="B59" s="479" t="s">
        <v>567</v>
      </c>
      <c r="C59" s="482"/>
      <c r="D59" s="482"/>
      <c r="E59" s="483"/>
    </row>
    <row r="60" spans="1:5" s="1" customFormat="1" ht="12" customHeight="1" thickBot="1">
      <c r="A60" s="465" t="s">
        <v>276</v>
      </c>
      <c r="B60" s="481" t="s">
        <v>570</v>
      </c>
      <c r="C60" s="467">
        <f>SUM(C61:C63)</f>
        <v>0</v>
      </c>
      <c r="D60" s="467">
        <f>SUM(D61:D63)</f>
        <v>9056</v>
      </c>
      <c r="E60" s="468">
        <f>SUM(E61:E63)</f>
        <v>109155</v>
      </c>
    </row>
    <row r="61" spans="1:5" s="1" customFormat="1" ht="12" customHeight="1">
      <c r="A61" s="473" t="s">
        <v>431</v>
      </c>
      <c r="B61" s="474" t="s">
        <v>573</v>
      </c>
      <c r="C61" s="488"/>
      <c r="D61" s="488">
        <v>743</v>
      </c>
      <c r="E61" s="489"/>
    </row>
    <row r="62" spans="1:5" s="1" customFormat="1" ht="12" customHeight="1">
      <c r="A62" s="473" t="s">
        <v>432</v>
      </c>
      <c r="B62" s="474" t="s">
        <v>748</v>
      </c>
      <c r="C62" s="488"/>
      <c r="D62" s="488">
        <v>1313</v>
      </c>
      <c r="E62" s="489"/>
    </row>
    <row r="63" spans="1:5" s="1" customFormat="1" ht="12" customHeight="1">
      <c r="A63" s="473" t="s">
        <v>486</v>
      </c>
      <c r="B63" s="474" t="s">
        <v>573</v>
      </c>
      <c r="C63" s="488"/>
      <c r="D63" s="488">
        <v>7000</v>
      </c>
      <c r="E63" s="489">
        <v>109155</v>
      </c>
    </row>
    <row r="64" spans="1:5" s="1" customFormat="1" ht="12" customHeight="1" thickBot="1">
      <c r="A64" s="473" t="s">
        <v>571</v>
      </c>
      <c r="B64" s="479" t="s">
        <v>574</v>
      </c>
      <c r="C64" s="488"/>
      <c r="D64" s="488"/>
      <c r="E64" s="489"/>
    </row>
    <row r="65" spans="1:5" s="1" customFormat="1" ht="12" customHeight="1" thickBot="1">
      <c r="A65" s="465" t="s">
        <v>277</v>
      </c>
      <c r="B65" s="466" t="s">
        <v>575</v>
      </c>
      <c r="C65" s="484">
        <f>+C5+C12+C23+C30+C38+C49+C55+C60</f>
        <v>537628</v>
      </c>
      <c r="D65" s="484">
        <f>+D5+D12+D23+D30+D38+D49+D55+D60</f>
        <v>803642</v>
      </c>
      <c r="E65" s="485">
        <f>+E5+E12+E23+E30+E38+E49+E55+E60</f>
        <v>843445</v>
      </c>
    </row>
    <row r="66" spans="1:5" s="1" customFormat="1" ht="12" customHeight="1" thickBot="1">
      <c r="A66" s="494" t="s">
        <v>576</v>
      </c>
      <c r="B66" s="481" t="s">
        <v>577</v>
      </c>
      <c r="C66" s="467">
        <f>SUM(C67:C69)</f>
        <v>0</v>
      </c>
      <c r="D66" s="467">
        <f>SUM(D67:D69)</f>
        <v>0</v>
      </c>
      <c r="E66" s="468">
        <f>SUM(E67:E69)</f>
        <v>0</v>
      </c>
    </row>
    <row r="67" spans="1:5" s="1" customFormat="1" ht="12.75" customHeight="1">
      <c r="A67" s="473" t="s">
        <v>610</v>
      </c>
      <c r="B67" s="470" t="s">
        <v>578</v>
      </c>
      <c r="C67" s="488"/>
      <c r="D67" s="488"/>
      <c r="E67" s="489"/>
    </row>
    <row r="68" spans="1:5" s="1" customFormat="1" ht="13.5" customHeight="1">
      <c r="A68" s="473" t="s">
        <v>619</v>
      </c>
      <c r="B68" s="474" t="s">
        <v>579</v>
      </c>
      <c r="C68" s="488"/>
      <c r="D68" s="488"/>
      <c r="E68" s="489"/>
    </row>
    <row r="69" spans="1:5" s="1" customFormat="1" ht="12" customHeight="1" thickBot="1">
      <c r="A69" s="473" t="s">
        <v>620</v>
      </c>
      <c r="B69" s="495" t="s">
        <v>755</v>
      </c>
      <c r="C69" s="488"/>
      <c r="D69" s="488"/>
      <c r="E69" s="489"/>
    </row>
    <row r="70" spans="1:5" s="1" customFormat="1" ht="12" customHeight="1" thickBot="1">
      <c r="A70" s="494" t="s">
        <v>581</v>
      </c>
      <c r="B70" s="481" t="s">
        <v>582</v>
      </c>
      <c r="C70" s="467">
        <f>SUM(C71:C74)</f>
        <v>0</v>
      </c>
      <c r="D70" s="467">
        <f>SUM(D71:D74)</f>
        <v>0</v>
      </c>
      <c r="E70" s="468">
        <f>SUM(E71:E74)</f>
        <v>0</v>
      </c>
    </row>
    <row r="71" spans="1:5" s="1" customFormat="1" ht="15.75" customHeight="1">
      <c r="A71" s="473" t="s">
        <v>402</v>
      </c>
      <c r="B71" s="470" t="s">
        <v>583</v>
      </c>
      <c r="C71" s="488"/>
      <c r="D71" s="488"/>
      <c r="E71" s="489"/>
    </row>
    <row r="72" spans="1:5" s="1" customFormat="1" ht="12" customHeight="1">
      <c r="A72" s="473" t="s">
        <v>403</v>
      </c>
      <c r="B72" s="474" t="s">
        <v>584</v>
      </c>
      <c r="C72" s="488"/>
      <c r="D72" s="488"/>
      <c r="E72" s="489"/>
    </row>
    <row r="73" spans="1:5" s="1" customFormat="1" ht="12" customHeight="1">
      <c r="A73" s="473" t="s">
        <v>611</v>
      </c>
      <c r="B73" s="474" t="s">
        <v>585</v>
      </c>
      <c r="C73" s="488"/>
      <c r="D73" s="488"/>
      <c r="E73" s="489"/>
    </row>
    <row r="74" spans="1:7" s="1" customFormat="1" ht="17.25" customHeight="1" thickBot="1">
      <c r="A74" s="473" t="s">
        <v>612</v>
      </c>
      <c r="B74" s="479" t="s">
        <v>586</v>
      </c>
      <c r="C74" s="488"/>
      <c r="D74" s="488"/>
      <c r="E74" s="489"/>
      <c r="G74" s="41"/>
    </row>
    <row r="75" spans="1:5" s="1" customFormat="1" ht="12" customHeight="1" thickBot="1">
      <c r="A75" s="494" t="s">
        <v>587</v>
      </c>
      <c r="B75" s="481" t="s">
        <v>588</v>
      </c>
      <c r="C75" s="467">
        <f>SUM(C76:C77)</f>
        <v>115000</v>
      </c>
      <c r="D75" s="467">
        <f>SUM(D76:D77)</f>
        <v>133420</v>
      </c>
      <c r="E75" s="468">
        <f>SUM(E76:E77)</f>
        <v>223615</v>
      </c>
    </row>
    <row r="76" spans="1:5" s="1" customFormat="1" ht="15.75" customHeight="1">
      <c r="A76" s="473" t="s">
        <v>613</v>
      </c>
      <c r="B76" s="470" t="s">
        <v>589</v>
      </c>
      <c r="C76" s="488">
        <v>115000</v>
      </c>
      <c r="D76" s="488">
        <v>133420</v>
      </c>
      <c r="E76" s="489">
        <v>223615</v>
      </c>
    </row>
    <row r="77" spans="1:5" s="1" customFormat="1" ht="12" customHeight="1" thickBot="1">
      <c r="A77" s="473" t="s">
        <v>614</v>
      </c>
      <c r="B77" s="479" t="s">
        <v>590</v>
      </c>
      <c r="C77" s="488"/>
      <c r="D77" s="488"/>
      <c r="E77" s="489"/>
    </row>
    <row r="78" spans="1:5" s="1" customFormat="1" ht="12" customHeight="1" thickBot="1">
      <c r="A78" s="494" t="s">
        <v>591</v>
      </c>
      <c r="B78" s="481" t="s">
        <v>592</v>
      </c>
      <c r="C78" s="467">
        <f>SUM(C79:C81)</f>
        <v>0</v>
      </c>
      <c r="D78" s="467">
        <f>SUM(D79:D81)</f>
        <v>0</v>
      </c>
      <c r="E78" s="468">
        <f>SUM(E79:E81)</f>
        <v>0</v>
      </c>
    </row>
    <row r="79" spans="1:5" s="1" customFormat="1" ht="12" customHeight="1">
      <c r="A79" s="473" t="s">
        <v>615</v>
      </c>
      <c r="B79" s="470" t="s">
        <v>593</v>
      </c>
      <c r="C79" s="488"/>
      <c r="D79" s="488"/>
      <c r="E79" s="489"/>
    </row>
    <row r="80" spans="1:5" s="1" customFormat="1" ht="12" customHeight="1">
      <c r="A80" s="473" t="s">
        <v>616</v>
      </c>
      <c r="B80" s="474" t="s">
        <v>594</v>
      </c>
      <c r="C80" s="488"/>
      <c r="D80" s="488"/>
      <c r="E80" s="489"/>
    </row>
    <row r="81" spans="1:5" s="1" customFormat="1" ht="12" customHeight="1" thickBot="1">
      <c r="A81" s="473" t="s">
        <v>617</v>
      </c>
      <c r="B81" s="479" t="s">
        <v>595</v>
      </c>
      <c r="C81" s="488"/>
      <c r="D81" s="488"/>
      <c r="E81" s="489"/>
    </row>
    <row r="82" spans="1:5" s="1" customFormat="1" ht="12" customHeight="1" thickBot="1">
      <c r="A82" s="494" t="s">
        <v>596</v>
      </c>
      <c r="B82" s="481" t="s">
        <v>618</v>
      </c>
      <c r="C82" s="467">
        <f>SUM(C83:C86)</f>
        <v>0</v>
      </c>
      <c r="D82" s="467">
        <f>SUM(D83:D86)</f>
        <v>0</v>
      </c>
      <c r="E82" s="468">
        <f>SUM(E83:E86)</f>
        <v>0</v>
      </c>
    </row>
    <row r="83" spans="1:5" s="1" customFormat="1" ht="12" customHeight="1">
      <c r="A83" s="496" t="s">
        <v>597</v>
      </c>
      <c r="B83" s="470" t="s">
        <v>598</v>
      </c>
      <c r="C83" s="488"/>
      <c r="D83" s="488"/>
      <c r="E83" s="489"/>
    </row>
    <row r="84" spans="1:5" s="1" customFormat="1" ht="12" customHeight="1">
      <c r="A84" s="497" t="s">
        <v>599</v>
      </c>
      <c r="B84" s="474" t="s">
        <v>600</v>
      </c>
      <c r="C84" s="488"/>
      <c r="D84" s="488"/>
      <c r="E84" s="489"/>
    </row>
    <row r="85" spans="1:5" s="1" customFormat="1" ht="12" customHeight="1">
      <c r="A85" s="497" t="s">
        <v>601</v>
      </c>
      <c r="B85" s="474" t="s">
        <v>602</v>
      </c>
      <c r="C85" s="488"/>
      <c r="D85" s="488"/>
      <c r="E85" s="489"/>
    </row>
    <row r="86" spans="1:5" s="1" customFormat="1" ht="12" customHeight="1" thickBot="1">
      <c r="A86" s="498" t="s">
        <v>603</v>
      </c>
      <c r="B86" s="479" t="s">
        <v>604</v>
      </c>
      <c r="C86" s="488"/>
      <c r="D86" s="488"/>
      <c r="E86" s="489"/>
    </row>
    <row r="87" spans="1:5" s="1" customFormat="1" ht="12" customHeight="1" thickBot="1">
      <c r="A87" s="494" t="s">
        <v>605</v>
      </c>
      <c r="B87" s="481" t="s">
        <v>606</v>
      </c>
      <c r="C87" s="499"/>
      <c r="D87" s="499"/>
      <c r="E87" s="500"/>
    </row>
    <row r="88" spans="1:5" s="1" customFormat="1" ht="12" customHeight="1" thickBot="1">
      <c r="A88" s="494" t="s">
        <v>607</v>
      </c>
      <c r="B88" s="501" t="s">
        <v>608</v>
      </c>
      <c r="C88" s="484">
        <f>+C66+C70+C75+C78+C82+C87</f>
        <v>115000</v>
      </c>
      <c r="D88" s="484">
        <f>+D66+D70+D75+D78+D82+D87</f>
        <v>133420</v>
      </c>
      <c r="E88" s="485">
        <f>+E66+E70+E75+E78+E82+E87</f>
        <v>223615</v>
      </c>
    </row>
    <row r="89" spans="1:5" s="1" customFormat="1" ht="12" customHeight="1" thickBot="1">
      <c r="A89" s="502" t="s">
        <v>621</v>
      </c>
      <c r="B89" s="503" t="s">
        <v>609</v>
      </c>
      <c r="C89" s="484">
        <f>+C65+C88</f>
        <v>652628</v>
      </c>
      <c r="D89" s="484">
        <f>+D65+D88</f>
        <v>937062</v>
      </c>
      <c r="E89" s="485">
        <f>+E65+E88</f>
        <v>1067060</v>
      </c>
    </row>
    <row r="90" spans="1:5" s="1" customFormat="1" ht="12" customHeight="1">
      <c r="A90" s="369"/>
      <c r="B90" s="370"/>
      <c r="C90" s="371"/>
      <c r="D90" s="504"/>
      <c r="E90" s="505"/>
    </row>
    <row r="91" spans="1:5" s="1" customFormat="1" ht="12" customHeight="1">
      <c r="A91" s="1083" t="s">
        <v>296</v>
      </c>
      <c r="B91" s="1083"/>
      <c r="C91" s="1083"/>
      <c r="D91" s="1083"/>
      <c r="E91" s="1083"/>
    </row>
    <row r="92" spans="1:5" s="1" customFormat="1" ht="12" customHeight="1" thickBot="1">
      <c r="A92" s="1138"/>
      <c r="B92" s="1138"/>
      <c r="C92" s="377"/>
      <c r="D92" s="459"/>
      <c r="E92" s="460" t="s">
        <v>485</v>
      </c>
    </row>
    <row r="93" spans="1:6" s="1" customFormat="1" ht="34.5" customHeight="1" thickBot="1">
      <c r="A93" s="461" t="s">
        <v>267</v>
      </c>
      <c r="B93" s="462" t="s">
        <v>297</v>
      </c>
      <c r="C93" s="462" t="s">
        <v>65</v>
      </c>
      <c r="D93" s="463" t="s">
        <v>66</v>
      </c>
      <c r="E93" s="464" t="s">
        <v>838</v>
      </c>
      <c r="F93" s="140"/>
    </row>
    <row r="94" spans="1:6" s="1" customFormat="1" ht="12" customHeight="1" thickBot="1">
      <c r="A94" s="461">
        <v>1</v>
      </c>
      <c r="B94" s="462">
        <v>2</v>
      </c>
      <c r="C94" s="462">
        <v>3</v>
      </c>
      <c r="D94" s="462">
        <v>4</v>
      </c>
      <c r="E94" s="506">
        <v>5</v>
      </c>
      <c r="F94" s="140"/>
    </row>
    <row r="95" spans="1:6" s="1" customFormat="1" ht="15" customHeight="1" thickBot="1">
      <c r="A95" s="507" t="s">
        <v>269</v>
      </c>
      <c r="B95" s="508" t="s">
        <v>762</v>
      </c>
      <c r="C95" s="509">
        <f>SUM(C96:C100)</f>
        <v>517836</v>
      </c>
      <c r="D95" s="510">
        <f>+D96+D97+D98+D99+D100</f>
        <v>608209</v>
      </c>
      <c r="E95" s="511">
        <f>+E96+E97+E98+E99+E100</f>
        <v>604193</v>
      </c>
      <c r="F95" s="140"/>
    </row>
    <row r="96" spans="1:5" s="1" customFormat="1" ht="12.75" customHeight="1">
      <c r="A96" s="512" t="s">
        <v>353</v>
      </c>
      <c r="B96" s="513" t="s">
        <v>298</v>
      </c>
      <c r="C96" s="514">
        <v>167319</v>
      </c>
      <c r="D96" s="515">
        <v>211448</v>
      </c>
      <c r="E96" s="516">
        <v>168647</v>
      </c>
    </row>
    <row r="97" spans="1:5" ht="16.5" customHeight="1">
      <c r="A97" s="473" t="s">
        <v>354</v>
      </c>
      <c r="B97" s="517" t="s">
        <v>433</v>
      </c>
      <c r="C97" s="518">
        <v>45319</v>
      </c>
      <c r="D97" s="475">
        <v>55962</v>
      </c>
      <c r="E97" s="476">
        <v>46599</v>
      </c>
    </row>
    <row r="98" spans="1:5" ht="15.75">
      <c r="A98" s="473" t="s">
        <v>355</v>
      </c>
      <c r="B98" s="517" t="s">
        <v>392</v>
      </c>
      <c r="C98" s="519">
        <v>185409</v>
      </c>
      <c r="D98" s="482">
        <v>207992</v>
      </c>
      <c r="E98" s="483">
        <v>217968</v>
      </c>
    </row>
    <row r="99" spans="1:5" s="40" customFormat="1" ht="12" customHeight="1">
      <c r="A99" s="473" t="s">
        <v>356</v>
      </c>
      <c r="B99" s="520" t="s">
        <v>434</v>
      </c>
      <c r="C99" s="519">
        <v>8046</v>
      </c>
      <c r="D99" s="482">
        <v>12932</v>
      </c>
      <c r="E99" s="483">
        <v>9611</v>
      </c>
    </row>
    <row r="100" spans="1:5" ht="12" customHeight="1">
      <c r="A100" s="473" t="s">
        <v>367</v>
      </c>
      <c r="B100" s="521" t="s">
        <v>435</v>
      </c>
      <c r="C100" s="519">
        <v>111743</v>
      </c>
      <c r="D100" s="482">
        <v>119875</v>
      </c>
      <c r="E100" s="483">
        <v>161368</v>
      </c>
    </row>
    <row r="101" spans="1:5" ht="12" customHeight="1">
      <c r="A101" s="473" t="s">
        <v>357</v>
      </c>
      <c r="B101" s="517" t="s">
        <v>625</v>
      </c>
      <c r="C101" s="519"/>
      <c r="D101" s="482"/>
      <c r="E101" s="483"/>
    </row>
    <row r="102" spans="1:5" ht="12" customHeight="1">
      <c r="A102" s="473" t="s">
        <v>358</v>
      </c>
      <c r="B102" s="522" t="s">
        <v>626</v>
      </c>
      <c r="C102" s="519"/>
      <c r="D102" s="482"/>
      <c r="E102" s="483"/>
    </row>
    <row r="103" spans="1:5" ht="12" customHeight="1">
      <c r="A103" s="473" t="s">
        <v>368</v>
      </c>
      <c r="B103" s="523" t="s">
        <v>627</v>
      </c>
      <c r="C103" s="519"/>
      <c r="D103" s="482"/>
      <c r="E103" s="483"/>
    </row>
    <row r="104" spans="1:5" ht="12" customHeight="1">
      <c r="A104" s="473" t="s">
        <v>369</v>
      </c>
      <c r="B104" s="523" t="s">
        <v>628</v>
      </c>
      <c r="C104" s="519"/>
      <c r="D104" s="482"/>
      <c r="E104" s="483"/>
    </row>
    <row r="105" spans="1:5" ht="12" customHeight="1">
      <c r="A105" s="473" t="s">
        <v>370</v>
      </c>
      <c r="B105" s="522" t="s">
        <v>629</v>
      </c>
      <c r="C105" s="519">
        <v>108543</v>
      </c>
      <c r="D105" s="482">
        <v>113493</v>
      </c>
      <c r="E105" s="483">
        <v>120794</v>
      </c>
    </row>
    <row r="106" spans="1:5" ht="12" customHeight="1">
      <c r="A106" s="473" t="s">
        <v>371</v>
      </c>
      <c r="B106" s="522" t="s">
        <v>629</v>
      </c>
      <c r="C106" s="519"/>
      <c r="D106" s="482">
        <v>2000</v>
      </c>
      <c r="E106" s="483">
        <v>27657</v>
      </c>
    </row>
    <row r="107" spans="1:5" ht="12" customHeight="1">
      <c r="A107" s="473" t="s">
        <v>373</v>
      </c>
      <c r="B107" s="523" t="s">
        <v>631</v>
      </c>
      <c r="C107" s="519"/>
      <c r="D107" s="482"/>
      <c r="E107" s="483"/>
    </row>
    <row r="108" spans="1:5" ht="12" customHeight="1">
      <c r="A108" s="524" t="s">
        <v>436</v>
      </c>
      <c r="B108" s="525" t="s">
        <v>632</v>
      </c>
      <c r="C108" s="519"/>
      <c r="D108" s="482"/>
      <c r="E108" s="483"/>
    </row>
    <row r="109" spans="1:5" ht="12" customHeight="1">
      <c r="A109" s="473" t="s">
        <v>622</v>
      </c>
      <c r="B109" s="522" t="s">
        <v>629</v>
      </c>
      <c r="C109" s="519"/>
      <c r="D109" s="482"/>
      <c r="E109" s="483">
        <v>9717</v>
      </c>
    </row>
    <row r="110" spans="1:5" ht="12" customHeight="1" thickBot="1">
      <c r="A110" s="526" t="s">
        <v>623</v>
      </c>
      <c r="B110" s="522" t="s">
        <v>629</v>
      </c>
      <c r="C110" s="527">
        <v>3200</v>
      </c>
      <c r="D110" s="528">
        <v>4382</v>
      </c>
      <c r="E110" s="529">
        <v>3200</v>
      </c>
    </row>
    <row r="111" spans="1:5" ht="12" customHeight="1" thickBot="1">
      <c r="A111" s="465" t="s">
        <v>270</v>
      </c>
      <c r="B111" s="530" t="s">
        <v>763</v>
      </c>
      <c r="C111" s="531">
        <f>+C112+C114+C116</f>
        <v>52200</v>
      </c>
      <c r="D111" s="467">
        <f>+D112+D114+D116</f>
        <v>182712</v>
      </c>
      <c r="E111" s="468">
        <f>+E112+E114+E116</f>
        <v>311835</v>
      </c>
    </row>
    <row r="112" spans="1:5" ht="12" customHeight="1">
      <c r="A112" s="469" t="s">
        <v>359</v>
      </c>
      <c r="B112" s="517" t="s">
        <v>484</v>
      </c>
      <c r="C112" s="532">
        <v>7588</v>
      </c>
      <c r="D112" s="471">
        <v>16296</v>
      </c>
      <c r="E112" s="472">
        <v>78997</v>
      </c>
    </row>
    <row r="113" spans="1:5" ht="12" customHeight="1">
      <c r="A113" s="469" t="s">
        <v>360</v>
      </c>
      <c r="B113" s="533" t="s">
        <v>639</v>
      </c>
      <c r="C113" s="532"/>
      <c r="D113" s="471"/>
      <c r="E113" s="472">
        <v>911</v>
      </c>
    </row>
    <row r="114" spans="1:5" ht="12" customHeight="1">
      <c r="A114" s="469" t="s">
        <v>361</v>
      </c>
      <c r="B114" s="533" t="s">
        <v>437</v>
      </c>
      <c r="C114" s="518">
        <v>43412</v>
      </c>
      <c r="D114" s="475">
        <v>161146</v>
      </c>
      <c r="E114" s="476">
        <v>182000</v>
      </c>
    </row>
    <row r="115" spans="1:5" ht="12" customHeight="1">
      <c r="A115" s="469" t="s">
        <v>362</v>
      </c>
      <c r="B115" s="533" t="s">
        <v>640</v>
      </c>
      <c r="C115" s="534">
        <v>17768</v>
      </c>
      <c r="D115" s="475">
        <v>108027</v>
      </c>
      <c r="E115" s="476"/>
    </row>
    <row r="116" spans="1:5" ht="12" customHeight="1">
      <c r="A116" s="469" t="s">
        <v>363</v>
      </c>
      <c r="B116" s="479" t="s">
        <v>487</v>
      </c>
      <c r="C116" s="534">
        <v>1200</v>
      </c>
      <c r="D116" s="475">
        <v>5270</v>
      </c>
      <c r="E116" s="476">
        <v>50838</v>
      </c>
    </row>
    <row r="117" spans="1:5" ht="12" customHeight="1">
      <c r="A117" s="469" t="s">
        <v>372</v>
      </c>
      <c r="B117" s="535" t="s">
        <v>749</v>
      </c>
      <c r="C117" s="534"/>
      <c r="D117" s="475"/>
      <c r="E117" s="476"/>
    </row>
    <row r="118" spans="1:5" ht="31.5">
      <c r="A118" s="469" t="s">
        <v>374</v>
      </c>
      <c r="B118" s="536" t="s">
        <v>645</v>
      </c>
      <c r="C118" s="534"/>
      <c r="D118" s="475"/>
      <c r="E118" s="476"/>
    </row>
    <row r="119" spans="1:5" ht="12" customHeight="1">
      <c r="A119" s="469" t="s">
        <v>438</v>
      </c>
      <c r="B119" s="523" t="s">
        <v>644</v>
      </c>
      <c r="C119" s="534"/>
      <c r="D119" s="475"/>
      <c r="E119" s="476">
        <v>49638</v>
      </c>
    </row>
    <row r="120" spans="1:5" ht="12" customHeight="1">
      <c r="A120" s="469" t="s">
        <v>439</v>
      </c>
      <c r="B120" s="523" t="s">
        <v>644</v>
      </c>
      <c r="C120" s="534"/>
      <c r="D120" s="475"/>
      <c r="E120" s="476"/>
    </row>
    <row r="121" spans="1:5" ht="12" customHeight="1">
      <c r="A121" s="469" t="s">
        <v>440</v>
      </c>
      <c r="B121" s="523" t="s">
        <v>643</v>
      </c>
      <c r="C121" s="534"/>
      <c r="D121" s="475"/>
      <c r="E121" s="476"/>
    </row>
    <row r="122" spans="1:5" ht="12" customHeight="1">
      <c r="A122" s="469" t="s">
        <v>636</v>
      </c>
      <c r="B122" s="523" t="s">
        <v>631</v>
      </c>
      <c r="C122" s="534"/>
      <c r="D122" s="475"/>
      <c r="E122" s="476"/>
    </row>
    <row r="123" spans="1:5" ht="12" customHeight="1">
      <c r="A123" s="469" t="s">
        <v>637</v>
      </c>
      <c r="B123" s="523" t="s">
        <v>642</v>
      </c>
      <c r="C123" s="534"/>
      <c r="D123" s="475"/>
      <c r="E123" s="476"/>
    </row>
    <row r="124" spans="1:5" ht="12" customHeight="1" thickBot="1">
      <c r="A124" s="524" t="s">
        <v>638</v>
      </c>
      <c r="B124" s="523" t="s">
        <v>641</v>
      </c>
      <c r="C124" s="537">
        <v>1200</v>
      </c>
      <c r="D124" s="482">
        <v>1200</v>
      </c>
      <c r="E124" s="483">
        <v>1200</v>
      </c>
    </row>
    <row r="125" spans="1:5" ht="12" customHeight="1" thickBot="1">
      <c r="A125" s="465" t="s">
        <v>271</v>
      </c>
      <c r="B125" s="538" t="s">
        <v>646</v>
      </c>
      <c r="C125" s="531">
        <f>+C126+C127</f>
        <v>82592</v>
      </c>
      <c r="D125" s="467">
        <f>+D126+D127</f>
        <v>146141</v>
      </c>
      <c r="E125" s="468">
        <f>+E126+E127</f>
        <v>151032</v>
      </c>
    </row>
    <row r="126" spans="1:5" ht="12" customHeight="1">
      <c r="A126" s="469" t="s">
        <v>342</v>
      </c>
      <c r="B126" s="539" t="s">
        <v>310</v>
      </c>
      <c r="C126" s="532">
        <v>75185</v>
      </c>
      <c r="D126" s="471">
        <v>63439</v>
      </c>
      <c r="E126" s="472">
        <v>102156</v>
      </c>
    </row>
    <row r="127" spans="1:5" ht="12" customHeight="1" thickBot="1">
      <c r="A127" s="478" t="s">
        <v>343</v>
      </c>
      <c r="B127" s="533" t="s">
        <v>311</v>
      </c>
      <c r="C127" s="519">
        <v>7407</v>
      </c>
      <c r="D127" s="482">
        <v>82702</v>
      </c>
      <c r="E127" s="483">
        <v>48876</v>
      </c>
    </row>
    <row r="128" spans="1:5" ht="12" customHeight="1" thickBot="1">
      <c r="A128" s="465" t="s">
        <v>272</v>
      </c>
      <c r="B128" s="538" t="s">
        <v>647</v>
      </c>
      <c r="C128" s="531">
        <f>+C95+C111+C125</f>
        <v>652628</v>
      </c>
      <c r="D128" s="467">
        <f>+D95+D111+D125</f>
        <v>937062</v>
      </c>
      <c r="E128" s="468">
        <f>+E95+E111+E125</f>
        <v>1067060</v>
      </c>
    </row>
    <row r="129" spans="1:5" ht="12" customHeight="1" thickBot="1">
      <c r="A129" s="465" t="s">
        <v>273</v>
      </c>
      <c r="B129" s="538" t="s">
        <v>648</v>
      </c>
      <c r="C129" s="531">
        <f>+C130+C131+C132</f>
        <v>0</v>
      </c>
      <c r="D129" s="467">
        <f>+D130+D131+D132</f>
        <v>0</v>
      </c>
      <c r="E129" s="468">
        <f>+E130+E131+E132</f>
        <v>0</v>
      </c>
    </row>
    <row r="130" spans="1:5" ht="12" customHeight="1">
      <c r="A130" s="469" t="s">
        <v>346</v>
      </c>
      <c r="B130" s="539" t="s">
        <v>649</v>
      </c>
      <c r="C130" s="534"/>
      <c r="D130" s="475"/>
      <c r="E130" s="476"/>
    </row>
    <row r="131" spans="1:5" ht="12" customHeight="1">
      <c r="A131" s="469" t="s">
        <v>347</v>
      </c>
      <c r="B131" s="539" t="s">
        <v>650</v>
      </c>
      <c r="C131" s="534"/>
      <c r="D131" s="475"/>
      <c r="E131" s="476"/>
    </row>
    <row r="132" spans="1:5" ht="12" customHeight="1" thickBot="1">
      <c r="A132" s="524" t="s">
        <v>348</v>
      </c>
      <c r="B132" s="540" t="s">
        <v>651</v>
      </c>
      <c r="C132" s="534"/>
      <c r="D132" s="475"/>
      <c r="E132" s="476"/>
    </row>
    <row r="133" spans="1:5" ht="12" customHeight="1" thickBot="1">
      <c r="A133" s="465" t="s">
        <v>274</v>
      </c>
      <c r="B133" s="538" t="s">
        <v>708</v>
      </c>
      <c r="C133" s="531">
        <f>+C134+C135+C136+C137</f>
        <v>0</v>
      </c>
      <c r="D133" s="467">
        <f>+D134+D135+D136+D137</f>
        <v>0</v>
      </c>
      <c r="E133" s="468">
        <f>+E134+E135+E136+E137</f>
        <v>0</v>
      </c>
    </row>
    <row r="134" spans="1:5" ht="12" customHeight="1">
      <c r="A134" s="469" t="s">
        <v>349</v>
      </c>
      <c r="B134" s="539" t="s">
        <v>652</v>
      </c>
      <c r="C134" s="534"/>
      <c r="D134" s="475"/>
      <c r="E134" s="476"/>
    </row>
    <row r="135" spans="1:5" ht="12" customHeight="1">
      <c r="A135" s="469" t="s">
        <v>350</v>
      </c>
      <c r="B135" s="539" t="s">
        <v>653</v>
      </c>
      <c r="C135" s="534"/>
      <c r="D135" s="475"/>
      <c r="E135" s="476"/>
    </row>
    <row r="136" spans="1:5" ht="12" customHeight="1">
      <c r="A136" s="469" t="s">
        <v>556</v>
      </c>
      <c r="B136" s="539" t="s">
        <v>654</v>
      </c>
      <c r="C136" s="534"/>
      <c r="D136" s="475"/>
      <c r="E136" s="476"/>
    </row>
    <row r="137" spans="1:5" ht="12" customHeight="1" thickBot="1">
      <c r="A137" s="524" t="s">
        <v>557</v>
      </c>
      <c r="B137" s="540" t="s">
        <v>655</v>
      </c>
      <c r="C137" s="534"/>
      <c r="D137" s="475"/>
      <c r="E137" s="476"/>
    </row>
    <row r="138" spans="1:5" ht="12" customHeight="1" thickBot="1">
      <c r="A138" s="465" t="s">
        <v>275</v>
      </c>
      <c r="B138" s="538" t="s">
        <v>656</v>
      </c>
      <c r="C138" s="541">
        <f>+C139+C140+C141+C142</f>
        <v>0</v>
      </c>
      <c r="D138" s="484">
        <f>+D139+D140+D141+D142</f>
        <v>0</v>
      </c>
      <c r="E138" s="485">
        <f>+E139+E140+E141+E142</f>
        <v>0</v>
      </c>
    </row>
    <row r="139" spans="1:5" ht="12" customHeight="1">
      <c r="A139" s="469" t="s">
        <v>351</v>
      </c>
      <c r="B139" s="539" t="s">
        <v>657</v>
      </c>
      <c r="C139" s="534"/>
      <c r="D139" s="475"/>
      <c r="E139" s="476"/>
    </row>
    <row r="140" spans="1:5" ht="12" customHeight="1">
      <c r="A140" s="469" t="s">
        <v>352</v>
      </c>
      <c r="B140" s="539" t="s">
        <v>667</v>
      </c>
      <c r="C140" s="534"/>
      <c r="D140" s="475"/>
      <c r="E140" s="476"/>
    </row>
    <row r="141" spans="1:5" ht="12" customHeight="1">
      <c r="A141" s="469" t="s">
        <v>568</v>
      </c>
      <c r="B141" s="539" t="s">
        <v>658</v>
      </c>
      <c r="C141" s="534"/>
      <c r="D141" s="475"/>
      <c r="E141" s="476"/>
    </row>
    <row r="142" spans="1:5" ht="12" customHeight="1" thickBot="1">
      <c r="A142" s="524" t="s">
        <v>569</v>
      </c>
      <c r="B142" s="540" t="s">
        <v>659</v>
      </c>
      <c r="C142" s="534"/>
      <c r="D142" s="475"/>
      <c r="E142" s="476"/>
    </row>
    <row r="143" spans="1:5" ht="12" customHeight="1" thickBot="1">
      <c r="A143" s="465" t="s">
        <v>276</v>
      </c>
      <c r="B143" s="538" t="s">
        <v>660</v>
      </c>
      <c r="C143" s="542">
        <f>+C144+C145+C146+C147</f>
        <v>0</v>
      </c>
      <c r="D143" s="543">
        <f>+D144+D145+D146+D147</f>
        <v>0</v>
      </c>
      <c r="E143" s="544">
        <f>+E144+E145+E146+E147</f>
        <v>0</v>
      </c>
    </row>
    <row r="144" spans="1:5" ht="12" customHeight="1">
      <c r="A144" s="469" t="s">
        <v>431</v>
      </c>
      <c r="B144" s="539" t="s">
        <v>661</v>
      </c>
      <c r="C144" s="534"/>
      <c r="D144" s="475"/>
      <c r="E144" s="476"/>
    </row>
    <row r="145" spans="1:5" ht="12" customHeight="1">
      <c r="A145" s="469" t="s">
        <v>432</v>
      </c>
      <c r="B145" s="539" t="s">
        <v>662</v>
      </c>
      <c r="C145" s="534"/>
      <c r="D145" s="475"/>
      <c r="E145" s="476"/>
    </row>
    <row r="146" spans="1:5" ht="12" customHeight="1">
      <c r="A146" s="469" t="s">
        <v>486</v>
      </c>
      <c r="B146" s="539" t="s">
        <v>663</v>
      </c>
      <c r="C146" s="534"/>
      <c r="D146" s="475"/>
      <c r="E146" s="476"/>
    </row>
    <row r="147" spans="1:5" ht="12" customHeight="1" thickBot="1">
      <c r="A147" s="469" t="s">
        <v>571</v>
      </c>
      <c r="B147" s="539" t="s">
        <v>664</v>
      </c>
      <c r="C147" s="534"/>
      <c r="D147" s="475"/>
      <c r="E147" s="476"/>
    </row>
    <row r="148" spans="1:5" ht="12" customHeight="1" thickBot="1">
      <c r="A148" s="465" t="s">
        <v>277</v>
      </c>
      <c r="B148" s="538" t="s">
        <v>665</v>
      </c>
      <c r="C148" s="545">
        <f>+C129+C133+C138+C143</f>
        <v>0</v>
      </c>
      <c r="D148" s="546">
        <f>+D129+D133+D138+D143</f>
        <v>0</v>
      </c>
      <c r="E148" s="547">
        <f>+E129+E133+E138+E143</f>
        <v>0</v>
      </c>
    </row>
    <row r="149" spans="1:5" ht="12" customHeight="1" thickBot="1">
      <c r="A149" s="548" t="s">
        <v>278</v>
      </c>
      <c r="B149" s="549" t="s">
        <v>666</v>
      </c>
      <c r="C149" s="545">
        <f>+C128+C148</f>
        <v>652628</v>
      </c>
      <c r="D149" s="546">
        <f>+D128+D148</f>
        <v>937062</v>
      </c>
      <c r="E149" s="547">
        <f>+E128+E148</f>
        <v>1067060</v>
      </c>
    </row>
    <row r="150" ht="12" customHeight="1">
      <c r="C150" s="376"/>
    </row>
    <row r="151" ht="12" customHeight="1">
      <c r="C151" s="376"/>
    </row>
    <row r="152" ht="12" customHeight="1">
      <c r="C152" s="376"/>
    </row>
    <row r="153" ht="12" customHeight="1">
      <c r="C153" s="376"/>
    </row>
    <row r="154" ht="12" customHeight="1">
      <c r="C154" s="376"/>
    </row>
    <row r="155" spans="3:6" ht="15" customHeight="1">
      <c r="C155" s="124"/>
      <c r="D155" s="124"/>
      <c r="E155" s="124"/>
      <c r="F155" s="124"/>
    </row>
    <row r="156" s="1" customFormat="1" ht="12.75" customHeight="1"/>
    <row r="157" ht="15.75">
      <c r="C157" s="376"/>
    </row>
    <row r="158" ht="15.75">
      <c r="C158" s="376"/>
    </row>
    <row r="159" ht="15.75">
      <c r="C159" s="376"/>
    </row>
    <row r="160" ht="16.5" customHeight="1">
      <c r="C160" s="376"/>
    </row>
    <row r="161" ht="15.75">
      <c r="C161" s="376"/>
    </row>
    <row r="162" ht="15.75">
      <c r="C162" s="376"/>
    </row>
    <row r="163" ht="15.75">
      <c r="C163" s="376"/>
    </row>
    <row r="164" ht="15.75">
      <c r="C164" s="376"/>
    </row>
    <row r="165" ht="15.75">
      <c r="C165" s="376"/>
    </row>
    <row r="166" ht="15.75">
      <c r="C166" s="376"/>
    </row>
    <row r="167" ht="15.75">
      <c r="C167" s="376"/>
    </row>
    <row r="168" ht="15.75">
      <c r="C168" s="376"/>
    </row>
    <row r="169" ht="15.75">
      <c r="C169" s="376"/>
    </row>
  </sheetData>
  <sheetProtection selectLockedCells="1"/>
  <mergeCells count="4">
    <mergeCell ref="A1:E1"/>
    <mergeCell ref="A91:E91"/>
    <mergeCell ref="A92:B92"/>
    <mergeCell ref="A2:B2"/>
  </mergeCells>
  <printOptions horizontalCentered="1"/>
  <pageMargins left="0.3937007874015748" right="0.3937007874015748" top="1.2598425196850394" bottom="0.2755905511811024" header="0.7874015748031497" footer="0.5905511811023623"/>
  <pageSetup fitToHeight="2" fitToWidth="3" horizontalDpi="600" verticalDpi="600" orientation="portrait" paperSize="9" scale="62" r:id="rId1"/>
  <headerFooter alignWithMargins="0">
    <oddHeader>&amp;C&amp;"Times New Roman CE,Félkövér"&amp;12&amp;UTájékoztató kimutatások, mérlegek&amp;U
Tát Város Önkormányzat
2015. ÉVI KÖLTSÉGVETÉSÉNEK MÉRLEGE&amp;R&amp;"Times New Roman CE,Félkövér dőlt"&amp;11 1. számú tájékoztató tábla</oddHeader>
  </headerFooter>
  <rowBreaks count="1" manualBreakCount="1">
    <brk id="90" max="4" man="1"/>
  </rowBreaks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8"/>
  <sheetViews>
    <sheetView tabSelected="1" zoomScalePageLayoutView="0" workbookViewId="0" topLeftCell="A1">
      <selection activeCell="C19" sqref="C18:C19"/>
    </sheetView>
  </sheetViews>
  <sheetFormatPr defaultColWidth="9.00390625" defaultRowHeight="12.75"/>
  <cols>
    <col min="1" max="1" width="6.875" style="188" customWidth="1"/>
    <col min="2" max="2" width="49.625" style="56" customWidth="1"/>
    <col min="3" max="8" width="12.875" style="56" customWidth="1"/>
    <col min="9" max="9" width="13.875" style="56" customWidth="1"/>
    <col min="10" max="16384" width="9.375" style="56" customWidth="1"/>
  </cols>
  <sheetData>
    <row r="1" spans="1:9" ht="27.75" customHeight="1">
      <c r="A1" s="1140" t="s">
        <v>256</v>
      </c>
      <c r="B1" s="1140"/>
      <c r="C1" s="1140"/>
      <c r="D1" s="1140"/>
      <c r="E1" s="1140"/>
      <c r="F1" s="1140"/>
      <c r="G1" s="1140"/>
      <c r="H1" s="1140"/>
      <c r="I1" s="1140"/>
    </row>
    <row r="2" ht="20.25" customHeight="1" thickBot="1">
      <c r="I2" s="454" t="s">
        <v>314</v>
      </c>
    </row>
    <row r="3" spans="1:9" s="455" customFormat="1" ht="26.25" customHeight="1">
      <c r="A3" s="1148" t="s">
        <v>323</v>
      </c>
      <c r="B3" s="1143" t="s">
        <v>339</v>
      </c>
      <c r="C3" s="1148" t="s">
        <v>340</v>
      </c>
      <c r="D3" s="1148" t="s">
        <v>859</v>
      </c>
      <c r="E3" s="1145" t="s">
        <v>322</v>
      </c>
      <c r="F3" s="1146"/>
      <c r="G3" s="1146"/>
      <c r="H3" s="1147"/>
      <c r="I3" s="1143" t="s">
        <v>300</v>
      </c>
    </row>
    <row r="4" spans="1:9" s="456" customFormat="1" ht="32.25" customHeight="1" thickBot="1">
      <c r="A4" s="1149"/>
      <c r="B4" s="1144"/>
      <c r="C4" s="1144"/>
      <c r="D4" s="1149"/>
      <c r="E4" s="265" t="s">
        <v>504</v>
      </c>
      <c r="F4" s="265" t="s">
        <v>505</v>
      </c>
      <c r="G4" s="265" t="s">
        <v>707</v>
      </c>
      <c r="H4" s="266" t="s">
        <v>858</v>
      </c>
      <c r="I4" s="1144"/>
    </row>
    <row r="5" spans="1:9" s="457" customFormat="1" ht="12.75" customHeight="1" thickBot="1">
      <c r="A5" s="267">
        <v>1</v>
      </c>
      <c r="B5" s="268">
        <v>2</v>
      </c>
      <c r="C5" s="269">
        <v>3</v>
      </c>
      <c r="D5" s="268">
        <v>4</v>
      </c>
      <c r="E5" s="267">
        <v>5</v>
      </c>
      <c r="F5" s="269">
        <v>6</v>
      </c>
      <c r="G5" s="269">
        <v>7</v>
      </c>
      <c r="H5" s="270">
        <v>8</v>
      </c>
      <c r="I5" s="271" t="s">
        <v>341</v>
      </c>
    </row>
    <row r="6" spans="1:9" ht="24.75" customHeight="1" thickBot="1">
      <c r="A6" s="272" t="s">
        <v>269</v>
      </c>
      <c r="B6" s="273" t="s">
        <v>257</v>
      </c>
      <c r="C6" s="449"/>
      <c r="D6" s="59">
        <f>+D7+D8</f>
        <v>0</v>
      </c>
      <c r="E6" s="60">
        <f>+E7+E8</f>
        <v>0</v>
      </c>
      <c r="F6" s="61">
        <f>+F7+F8</f>
        <v>0</v>
      </c>
      <c r="G6" s="61">
        <f>+G7+G8</f>
        <v>0</v>
      </c>
      <c r="H6" s="62">
        <f>+H7+H8</f>
        <v>0</v>
      </c>
      <c r="I6" s="59">
        <f aca="true" t="shared" si="0" ref="I6:I17">SUM(D6:H6)</f>
        <v>0</v>
      </c>
    </row>
    <row r="7" spans="1:9" ht="19.5" customHeight="1">
      <c r="A7" s="274" t="s">
        <v>270</v>
      </c>
      <c r="B7" s="63" t="s">
        <v>324</v>
      </c>
      <c r="C7" s="450"/>
      <c r="D7" s="64"/>
      <c r="E7" s="65"/>
      <c r="F7" s="28"/>
      <c r="G7" s="28"/>
      <c r="H7" s="25"/>
      <c r="I7" s="275">
        <f t="shared" si="0"/>
        <v>0</v>
      </c>
    </row>
    <row r="8" spans="1:9" ht="19.5" customHeight="1" thickBot="1">
      <c r="A8" s="274" t="s">
        <v>271</v>
      </c>
      <c r="B8" s="63" t="s">
        <v>324</v>
      </c>
      <c r="C8" s="450"/>
      <c r="D8" s="64"/>
      <c r="E8" s="65"/>
      <c r="F8" s="28"/>
      <c r="G8" s="28"/>
      <c r="H8" s="25"/>
      <c r="I8" s="275">
        <f t="shared" si="0"/>
        <v>0</v>
      </c>
    </row>
    <row r="9" spans="1:9" ht="25.5" customHeight="1" thickBot="1">
      <c r="A9" s="272" t="s">
        <v>272</v>
      </c>
      <c r="B9" s="273" t="s">
        <v>258</v>
      </c>
      <c r="C9" s="451"/>
      <c r="D9" s="59">
        <f>+D10+D11</f>
        <v>0</v>
      </c>
      <c r="E9" s="60">
        <f>+E10+E11</f>
        <v>0</v>
      </c>
      <c r="F9" s="61">
        <f>+F10+F11</f>
        <v>0</v>
      </c>
      <c r="G9" s="61">
        <f>+G10+G11</f>
        <v>0</v>
      </c>
      <c r="H9" s="62">
        <f>+H10+H11</f>
        <v>0</v>
      </c>
      <c r="I9" s="59">
        <f t="shared" si="0"/>
        <v>0</v>
      </c>
    </row>
    <row r="10" spans="1:9" ht="19.5" customHeight="1">
      <c r="A10" s="274" t="s">
        <v>273</v>
      </c>
      <c r="B10" s="63" t="s">
        <v>324</v>
      </c>
      <c r="C10" s="450"/>
      <c r="D10" s="64"/>
      <c r="E10" s="65"/>
      <c r="F10" s="28"/>
      <c r="G10" s="28"/>
      <c r="H10" s="25"/>
      <c r="I10" s="275">
        <f t="shared" si="0"/>
        <v>0</v>
      </c>
    </row>
    <row r="11" spans="1:9" ht="19.5" customHeight="1" thickBot="1">
      <c r="A11" s="274" t="s">
        <v>274</v>
      </c>
      <c r="B11" s="63" t="s">
        <v>324</v>
      </c>
      <c r="C11" s="450"/>
      <c r="D11" s="64"/>
      <c r="E11" s="65"/>
      <c r="F11" s="28"/>
      <c r="G11" s="28"/>
      <c r="H11" s="25"/>
      <c r="I11" s="275">
        <f t="shared" si="0"/>
        <v>0</v>
      </c>
    </row>
    <row r="12" spans="1:9" ht="19.5" customHeight="1" thickBot="1">
      <c r="A12" s="272" t="s">
        <v>275</v>
      </c>
      <c r="B12" s="273" t="s">
        <v>459</v>
      </c>
      <c r="C12" s="451"/>
      <c r="D12" s="59">
        <f>+D13</f>
        <v>0</v>
      </c>
      <c r="E12" s="60">
        <f>+E13</f>
        <v>0</v>
      </c>
      <c r="F12" s="61">
        <f>+F13</f>
        <v>0</v>
      </c>
      <c r="G12" s="61">
        <f>+G13</f>
        <v>0</v>
      </c>
      <c r="H12" s="62">
        <f>+H13</f>
        <v>0</v>
      </c>
      <c r="I12" s="59">
        <f t="shared" si="0"/>
        <v>0</v>
      </c>
    </row>
    <row r="13" spans="1:9" ht="19.5" customHeight="1" thickBot="1">
      <c r="A13" s="274" t="s">
        <v>276</v>
      </c>
      <c r="B13" s="63" t="s">
        <v>324</v>
      </c>
      <c r="C13" s="450"/>
      <c r="D13" s="64"/>
      <c r="E13" s="65"/>
      <c r="F13" s="28"/>
      <c r="G13" s="28"/>
      <c r="H13" s="25"/>
      <c r="I13" s="275">
        <f t="shared" si="0"/>
        <v>0</v>
      </c>
    </row>
    <row r="14" spans="1:9" ht="19.5" customHeight="1" thickBot="1">
      <c r="A14" s="272" t="s">
        <v>277</v>
      </c>
      <c r="B14" s="273" t="s">
        <v>460</v>
      </c>
      <c r="C14" s="451"/>
      <c r="D14" s="59">
        <f>+D15</f>
        <v>0</v>
      </c>
      <c r="E14" s="60">
        <f>+E15</f>
        <v>0</v>
      </c>
      <c r="F14" s="61">
        <f>+F15</f>
        <v>0</v>
      </c>
      <c r="G14" s="61">
        <f>+G15</f>
        <v>0</v>
      </c>
      <c r="H14" s="62">
        <f>+H15</f>
        <v>0</v>
      </c>
      <c r="I14" s="59">
        <f t="shared" si="0"/>
        <v>0</v>
      </c>
    </row>
    <row r="15" spans="1:9" ht="19.5" customHeight="1" thickBot="1">
      <c r="A15" s="276" t="s">
        <v>278</v>
      </c>
      <c r="B15" s="66" t="s">
        <v>324</v>
      </c>
      <c r="C15" s="452"/>
      <c r="D15" s="67"/>
      <c r="E15" s="68"/>
      <c r="F15" s="29"/>
      <c r="G15" s="29"/>
      <c r="H15" s="27"/>
      <c r="I15" s="277">
        <f t="shared" si="0"/>
        <v>0</v>
      </c>
    </row>
    <row r="16" spans="1:9" ht="19.5" customHeight="1" thickBot="1">
      <c r="A16" s="272" t="s">
        <v>279</v>
      </c>
      <c r="B16" s="278" t="s">
        <v>461</v>
      </c>
      <c r="C16" s="451"/>
      <c r="D16" s="59">
        <f>+D17</f>
        <v>0</v>
      </c>
      <c r="E16" s="60">
        <f>+E17</f>
        <v>5200</v>
      </c>
      <c r="F16" s="61">
        <f>+F17</f>
        <v>5200</v>
      </c>
      <c r="G16" s="61">
        <f>+G17</f>
        <v>5200</v>
      </c>
      <c r="H16" s="62">
        <f>+H17</f>
        <v>5200</v>
      </c>
      <c r="I16" s="59">
        <f t="shared" si="0"/>
        <v>20800</v>
      </c>
    </row>
    <row r="17" spans="1:9" ht="19.5" customHeight="1" thickBot="1">
      <c r="A17" s="279" t="s">
        <v>280</v>
      </c>
      <c r="B17" s="69" t="s">
        <v>796</v>
      </c>
      <c r="C17" s="453"/>
      <c r="D17" s="70"/>
      <c r="E17" s="71">
        <v>5200</v>
      </c>
      <c r="F17" s="72">
        <v>5200</v>
      </c>
      <c r="G17" s="72">
        <v>5200</v>
      </c>
      <c r="H17" s="26">
        <v>5200</v>
      </c>
      <c r="I17" s="280">
        <f t="shared" si="0"/>
        <v>20800</v>
      </c>
    </row>
    <row r="18" spans="1:9" ht="19.5" customHeight="1" thickBot="1">
      <c r="A18" s="1141" t="s">
        <v>398</v>
      </c>
      <c r="B18" s="1142"/>
      <c r="C18" s="1080"/>
      <c r="D18" s="59">
        <f aca="true" t="shared" si="1" ref="D18:I18">+D6+D9+D12+D14+D16</f>
        <v>0</v>
      </c>
      <c r="E18" s="60">
        <f t="shared" si="1"/>
        <v>5200</v>
      </c>
      <c r="F18" s="61">
        <f t="shared" si="1"/>
        <v>5200</v>
      </c>
      <c r="G18" s="61">
        <f t="shared" si="1"/>
        <v>5200</v>
      </c>
      <c r="H18" s="62">
        <f t="shared" si="1"/>
        <v>5200</v>
      </c>
      <c r="I18" s="59">
        <f t="shared" si="1"/>
        <v>20800</v>
      </c>
    </row>
  </sheetData>
  <sheetProtection/>
  <mergeCells count="8">
    <mergeCell ref="A1:I1"/>
    <mergeCell ref="A18:B18"/>
    <mergeCell ref="I3:I4"/>
    <mergeCell ref="E3:H3"/>
    <mergeCell ref="A3:A4"/>
    <mergeCell ref="B3:B4"/>
    <mergeCell ref="C3:C4"/>
    <mergeCell ref="D3:D4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dőlt"2. számú tájékoztató tábla</oddHead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92D050"/>
  </sheetPr>
  <dimension ref="A1:D31"/>
  <sheetViews>
    <sheetView zoomScalePageLayoutView="0" workbookViewId="0" topLeftCell="B1">
      <selection activeCell="H5" sqref="H5"/>
    </sheetView>
  </sheetViews>
  <sheetFormatPr defaultColWidth="9.00390625" defaultRowHeight="12.75"/>
  <cols>
    <col min="1" max="1" width="5.875" style="86" customWidth="1"/>
    <col min="2" max="2" width="54.875" style="3" customWidth="1"/>
    <col min="3" max="4" width="17.625" style="3" customWidth="1"/>
    <col min="5" max="16384" width="9.375" style="3" customWidth="1"/>
  </cols>
  <sheetData>
    <row r="1" spans="2:4" ht="31.5" customHeight="1">
      <c r="B1" s="1151" t="s">
        <v>259</v>
      </c>
      <c r="C1" s="1151"/>
      <c r="D1" s="1151"/>
    </row>
    <row r="2" spans="1:4" s="74" customFormat="1" ht="16.5" thickBot="1">
      <c r="A2" s="73"/>
      <c r="B2" s="372"/>
      <c r="D2" s="44" t="s">
        <v>314</v>
      </c>
    </row>
    <row r="3" spans="1:4" s="76" customFormat="1" ht="48" customHeight="1" thickBot="1">
      <c r="A3" s="75" t="s">
        <v>267</v>
      </c>
      <c r="B3" s="192" t="s">
        <v>268</v>
      </c>
      <c r="C3" s="192" t="s">
        <v>325</v>
      </c>
      <c r="D3" s="193" t="s">
        <v>326</v>
      </c>
    </row>
    <row r="4" spans="1:4" s="76" customFormat="1" ht="13.5" customHeight="1" thickBot="1">
      <c r="A4" s="35">
        <v>1</v>
      </c>
      <c r="B4" s="195">
        <v>2</v>
      </c>
      <c r="C4" s="195">
        <v>3</v>
      </c>
      <c r="D4" s="196">
        <v>4</v>
      </c>
    </row>
    <row r="5" spans="1:4" ht="18" customHeight="1">
      <c r="A5" s="129" t="s">
        <v>269</v>
      </c>
      <c r="B5" s="197" t="s">
        <v>419</v>
      </c>
      <c r="C5" s="127">
        <v>86736</v>
      </c>
      <c r="D5" s="77">
        <v>845</v>
      </c>
    </row>
    <row r="6" spans="1:4" ht="18" customHeight="1">
      <c r="A6" s="78" t="s">
        <v>270</v>
      </c>
      <c r="B6" s="198" t="s">
        <v>420</v>
      </c>
      <c r="C6" s="128"/>
      <c r="D6" s="80"/>
    </row>
    <row r="7" spans="1:4" ht="18" customHeight="1">
      <c r="A7" s="78" t="s">
        <v>271</v>
      </c>
      <c r="B7" s="198" t="s">
        <v>375</v>
      </c>
      <c r="C7" s="128"/>
      <c r="D7" s="80"/>
    </row>
    <row r="8" spans="1:4" ht="18" customHeight="1">
      <c r="A8" s="78" t="s">
        <v>272</v>
      </c>
      <c r="B8" s="198" t="s">
        <v>376</v>
      </c>
      <c r="C8" s="128"/>
      <c r="D8" s="80"/>
    </row>
    <row r="9" spans="1:4" ht="18" customHeight="1">
      <c r="A9" s="78" t="s">
        <v>273</v>
      </c>
      <c r="B9" s="198" t="s">
        <v>412</v>
      </c>
      <c r="C9" s="128"/>
      <c r="D9" s="80"/>
    </row>
    <row r="10" spans="1:4" ht="18" customHeight="1">
      <c r="A10" s="78" t="s">
        <v>274</v>
      </c>
      <c r="B10" s="198" t="s">
        <v>413</v>
      </c>
      <c r="C10" s="128"/>
      <c r="D10" s="80"/>
    </row>
    <row r="11" spans="1:4" ht="18" customHeight="1">
      <c r="A11" s="78" t="s">
        <v>275</v>
      </c>
      <c r="B11" s="199" t="s">
        <v>414</v>
      </c>
      <c r="C11" s="128"/>
      <c r="D11" s="80"/>
    </row>
    <row r="12" spans="1:4" ht="18" customHeight="1">
      <c r="A12" s="78" t="s">
        <v>277</v>
      </c>
      <c r="B12" s="199" t="s">
        <v>415</v>
      </c>
      <c r="C12" s="128">
        <v>5800</v>
      </c>
      <c r="D12" s="80"/>
    </row>
    <row r="13" spans="1:4" ht="18" customHeight="1">
      <c r="A13" s="78" t="s">
        <v>278</v>
      </c>
      <c r="B13" s="199" t="s">
        <v>416</v>
      </c>
      <c r="C13" s="128">
        <v>250</v>
      </c>
      <c r="D13" s="80"/>
    </row>
    <row r="14" spans="1:4" ht="18" customHeight="1">
      <c r="A14" s="78" t="s">
        <v>279</v>
      </c>
      <c r="B14" s="199" t="s">
        <v>417</v>
      </c>
      <c r="C14" s="128"/>
      <c r="D14" s="80"/>
    </row>
    <row r="15" spans="1:4" ht="22.5" customHeight="1">
      <c r="A15" s="78" t="s">
        <v>280</v>
      </c>
      <c r="B15" s="199" t="s">
        <v>418</v>
      </c>
      <c r="C15" s="128">
        <v>90000</v>
      </c>
      <c r="D15" s="80"/>
    </row>
    <row r="16" spans="1:4" ht="18" customHeight="1">
      <c r="A16" s="78" t="s">
        <v>281</v>
      </c>
      <c r="B16" s="198" t="s">
        <v>377</v>
      </c>
      <c r="C16" s="128">
        <v>16000</v>
      </c>
      <c r="D16" s="80"/>
    </row>
    <row r="17" spans="1:4" ht="18" customHeight="1">
      <c r="A17" s="78" t="s">
        <v>282</v>
      </c>
      <c r="B17" s="198" t="s">
        <v>261</v>
      </c>
      <c r="C17" s="128">
        <v>6200</v>
      </c>
      <c r="D17" s="80"/>
    </row>
    <row r="18" spans="1:4" ht="18" customHeight="1">
      <c r="A18" s="78" t="s">
        <v>283</v>
      </c>
      <c r="B18" s="198" t="s">
        <v>260</v>
      </c>
      <c r="C18" s="128"/>
      <c r="D18" s="80"/>
    </row>
    <row r="19" spans="1:4" ht="18" customHeight="1">
      <c r="A19" s="78" t="s">
        <v>284</v>
      </c>
      <c r="B19" s="198" t="s">
        <v>378</v>
      </c>
      <c r="C19" s="128"/>
      <c r="D19" s="80"/>
    </row>
    <row r="20" spans="1:4" ht="18" customHeight="1">
      <c r="A20" s="78" t="s">
        <v>285</v>
      </c>
      <c r="B20" s="198" t="s">
        <v>379</v>
      </c>
      <c r="C20" s="128"/>
      <c r="D20" s="80"/>
    </row>
    <row r="21" spans="1:4" ht="18" customHeight="1">
      <c r="A21" s="78" t="s">
        <v>286</v>
      </c>
      <c r="B21" s="122"/>
      <c r="C21" s="79"/>
      <c r="D21" s="80"/>
    </row>
    <row r="22" spans="1:4" ht="18" customHeight="1">
      <c r="A22" s="78" t="s">
        <v>287</v>
      </c>
      <c r="B22" s="81"/>
      <c r="C22" s="79"/>
      <c r="D22" s="80"/>
    </row>
    <row r="23" spans="1:4" ht="18" customHeight="1">
      <c r="A23" s="78" t="s">
        <v>288</v>
      </c>
      <c r="B23" s="81"/>
      <c r="C23" s="79"/>
      <c r="D23" s="80"/>
    </row>
    <row r="24" spans="1:4" ht="18" customHeight="1">
      <c r="A24" s="78" t="s">
        <v>289</v>
      </c>
      <c r="B24" s="81"/>
      <c r="C24" s="79"/>
      <c r="D24" s="80"/>
    </row>
    <row r="25" spans="1:4" ht="18" customHeight="1">
      <c r="A25" s="78" t="s">
        <v>290</v>
      </c>
      <c r="B25" s="81"/>
      <c r="C25" s="79"/>
      <c r="D25" s="80"/>
    </row>
    <row r="26" spans="1:4" ht="18" customHeight="1">
      <c r="A26" s="78" t="s">
        <v>291</v>
      </c>
      <c r="B26" s="81"/>
      <c r="C26" s="79"/>
      <c r="D26" s="80"/>
    </row>
    <row r="27" spans="1:4" ht="18" customHeight="1">
      <c r="A27" s="78" t="s">
        <v>292</v>
      </c>
      <c r="B27" s="81"/>
      <c r="C27" s="79"/>
      <c r="D27" s="80"/>
    </row>
    <row r="28" spans="1:4" ht="18" customHeight="1">
      <c r="A28" s="78" t="s">
        <v>293</v>
      </c>
      <c r="B28" s="81"/>
      <c r="C28" s="79"/>
      <c r="D28" s="80"/>
    </row>
    <row r="29" spans="1:4" ht="18" customHeight="1" thickBot="1">
      <c r="A29" s="130" t="s">
        <v>294</v>
      </c>
      <c r="B29" s="82"/>
      <c r="C29" s="83"/>
      <c r="D29" s="84"/>
    </row>
    <row r="30" spans="1:4" ht="18" customHeight="1" thickBot="1">
      <c r="A30" s="36" t="s">
        <v>295</v>
      </c>
      <c r="B30" s="203" t="s">
        <v>301</v>
      </c>
      <c r="C30" s="204">
        <f>+C5+C6+C7+C8+C9+C16+C17+C18+C19+C20+C21+C22+C23+C24+C25+C26+C27+C28+C29</f>
        <v>108936</v>
      </c>
      <c r="D30" s="205">
        <f>+D5+D6+D7+D8+D9+D16+D17+D18+D19+D20+D21+D22+D23+D24+D25+D26+D27+D28+D29</f>
        <v>845</v>
      </c>
    </row>
    <row r="31" spans="1:4" ht="8.25" customHeight="1">
      <c r="A31" s="85"/>
      <c r="B31" s="1150"/>
      <c r="C31" s="1150"/>
      <c r="D31" s="1150"/>
    </row>
  </sheetData>
  <sheetProtection sheet="1"/>
  <mergeCells count="2">
    <mergeCell ref="B31:D31"/>
    <mergeCell ref="B1:D1"/>
  </mergeCells>
  <printOptions horizontalCentered="1"/>
  <pageMargins left="0.7874015748031497" right="0.7874015748031497" top="1.06" bottom="0.984251968503937" header="0.7874015748031497" footer="0.7874015748031497"/>
  <pageSetup horizontalDpi="300" verticalDpi="300" orientation="portrait" paperSize="9" scale="95" r:id="rId1"/>
  <headerFooter alignWithMargins="0">
    <oddHeader>&amp;R&amp;"Times New Roman CE,Dőlt"&amp;11 &amp;"Times New Roman CE,Félkövér dőlt"3. számú tájékoztató tábla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92D050"/>
  </sheetPr>
  <dimension ref="A1:O81"/>
  <sheetViews>
    <sheetView zoomScalePageLayoutView="0" workbookViewId="0" topLeftCell="A1">
      <selection activeCell="Q18" sqref="Q18"/>
    </sheetView>
  </sheetViews>
  <sheetFormatPr defaultColWidth="9.00390625" defaultRowHeight="12.75"/>
  <cols>
    <col min="1" max="1" width="4.875" style="101" customWidth="1"/>
    <col min="2" max="2" width="31.125" style="116" customWidth="1"/>
    <col min="3" max="3" width="10.00390625" style="116" customWidth="1"/>
    <col min="4" max="4" width="9.00390625" style="116" customWidth="1"/>
    <col min="5" max="5" width="9.50390625" style="116" customWidth="1"/>
    <col min="6" max="6" width="8.875" style="116" customWidth="1"/>
    <col min="7" max="7" width="8.625" style="116" customWidth="1"/>
    <col min="8" max="8" width="8.875" style="116" customWidth="1"/>
    <col min="9" max="9" width="8.125" style="116" customWidth="1"/>
    <col min="10" max="14" width="9.50390625" style="116" customWidth="1"/>
    <col min="15" max="15" width="12.625" style="101" customWidth="1"/>
    <col min="16" max="16384" width="9.375" style="116" customWidth="1"/>
  </cols>
  <sheetData>
    <row r="1" spans="1:15" ht="31.5" customHeight="1">
      <c r="A1" s="1155" t="s">
        <v>860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</row>
    <row r="2" ht="16.5" thickBot="1">
      <c r="O2" s="4" t="s">
        <v>303</v>
      </c>
    </row>
    <row r="3" spans="1:15" s="101" customFormat="1" ht="25.5" customHeight="1" thickBot="1">
      <c r="A3" s="98" t="s">
        <v>267</v>
      </c>
      <c r="B3" s="99" t="s">
        <v>315</v>
      </c>
      <c r="C3" s="99" t="s">
        <v>327</v>
      </c>
      <c r="D3" s="99" t="s">
        <v>328</v>
      </c>
      <c r="E3" s="99" t="s">
        <v>329</v>
      </c>
      <c r="F3" s="99" t="s">
        <v>330</v>
      </c>
      <c r="G3" s="99" t="s">
        <v>331</v>
      </c>
      <c r="H3" s="99" t="s">
        <v>332</v>
      </c>
      <c r="I3" s="99" t="s">
        <v>333</v>
      </c>
      <c r="J3" s="99" t="s">
        <v>334</v>
      </c>
      <c r="K3" s="99" t="s">
        <v>335</v>
      </c>
      <c r="L3" s="99" t="s">
        <v>336</v>
      </c>
      <c r="M3" s="99" t="s">
        <v>337</v>
      </c>
      <c r="N3" s="99" t="s">
        <v>338</v>
      </c>
      <c r="O3" s="100" t="s">
        <v>301</v>
      </c>
    </row>
    <row r="4" spans="1:15" s="103" customFormat="1" ht="15" customHeight="1" thickBot="1">
      <c r="A4" s="102" t="s">
        <v>269</v>
      </c>
      <c r="B4" s="1152" t="s">
        <v>306</v>
      </c>
      <c r="C4" s="1153"/>
      <c r="D4" s="1153"/>
      <c r="E4" s="1153"/>
      <c r="F4" s="1153"/>
      <c r="G4" s="1153"/>
      <c r="H4" s="1153"/>
      <c r="I4" s="1153"/>
      <c r="J4" s="1153"/>
      <c r="K4" s="1153"/>
      <c r="L4" s="1153"/>
      <c r="M4" s="1153"/>
      <c r="N4" s="1153"/>
      <c r="O4" s="1154"/>
    </row>
    <row r="5" spans="1:15" s="103" customFormat="1" ht="22.5">
      <c r="A5" s="104" t="s">
        <v>270</v>
      </c>
      <c r="B5" s="458" t="s">
        <v>671</v>
      </c>
      <c r="C5" s="105">
        <v>28592</v>
      </c>
      <c r="D5" s="105">
        <v>28592</v>
      </c>
      <c r="E5" s="105">
        <v>28592</v>
      </c>
      <c r="F5" s="105">
        <v>28591</v>
      </c>
      <c r="G5" s="105">
        <v>28592</v>
      </c>
      <c r="H5" s="105">
        <v>28592</v>
      </c>
      <c r="I5" s="105">
        <v>28592</v>
      </c>
      <c r="J5" s="105">
        <v>28591</v>
      </c>
      <c r="K5" s="105">
        <v>28592</v>
      </c>
      <c r="L5" s="105">
        <v>28592</v>
      </c>
      <c r="M5" s="105">
        <v>28592</v>
      </c>
      <c r="N5" s="105">
        <v>28591</v>
      </c>
      <c r="O5" s="832">
        <f>SUM(C5:N5)</f>
        <v>343101</v>
      </c>
    </row>
    <row r="6" spans="1:15" s="110" customFormat="1" ht="22.5">
      <c r="A6" s="107" t="s">
        <v>271</v>
      </c>
      <c r="B6" s="283" t="s">
        <v>740</v>
      </c>
      <c r="C6" s="108">
        <v>700</v>
      </c>
      <c r="D6" s="108">
        <v>4617</v>
      </c>
      <c r="E6" s="108">
        <v>700</v>
      </c>
      <c r="F6" s="108">
        <v>2083</v>
      </c>
      <c r="G6" s="108">
        <v>700</v>
      </c>
      <c r="H6" s="108">
        <v>700</v>
      </c>
      <c r="I6" s="108">
        <v>700</v>
      </c>
      <c r="J6" s="108">
        <v>2082</v>
      </c>
      <c r="K6" s="108">
        <v>700</v>
      </c>
      <c r="L6" s="108">
        <v>700</v>
      </c>
      <c r="M6" s="108">
        <v>700</v>
      </c>
      <c r="N6" s="108">
        <v>2083</v>
      </c>
      <c r="O6" s="109">
        <f aca="true" t="shared" si="0" ref="O6:O13">SUM(C6:N6)</f>
        <v>16465</v>
      </c>
    </row>
    <row r="7" spans="1:15" s="110" customFormat="1" ht="22.5">
      <c r="A7" s="107" t="s">
        <v>272</v>
      </c>
      <c r="B7" s="282" t="s">
        <v>741</v>
      </c>
      <c r="C7" s="111"/>
      <c r="D7" s="111">
        <v>92039</v>
      </c>
      <c r="E7" s="111"/>
      <c r="F7" s="111">
        <v>2482</v>
      </c>
      <c r="G7" s="111"/>
      <c r="H7" s="111"/>
      <c r="I7" s="111"/>
      <c r="J7" s="111">
        <v>2482</v>
      </c>
      <c r="K7" s="111"/>
      <c r="L7" s="111"/>
      <c r="M7" s="111"/>
      <c r="N7" s="111">
        <v>2482</v>
      </c>
      <c r="O7" s="109">
        <f t="shared" si="0"/>
        <v>99485</v>
      </c>
    </row>
    <row r="8" spans="1:15" s="110" customFormat="1" ht="13.5" customHeight="1">
      <c r="A8" s="107" t="s">
        <v>273</v>
      </c>
      <c r="B8" s="281" t="s">
        <v>424</v>
      </c>
      <c r="C8" s="108"/>
      <c r="D8" s="108"/>
      <c r="E8" s="108">
        <v>45740</v>
      </c>
      <c r="F8" s="108"/>
      <c r="G8" s="108"/>
      <c r="H8" s="108">
        <v>17153</v>
      </c>
      <c r="I8" s="108"/>
      <c r="J8" s="108"/>
      <c r="K8" s="108">
        <v>45740</v>
      </c>
      <c r="L8" s="108"/>
      <c r="M8" s="108"/>
      <c r="N8" s="108">
        <v>5717</v>
      </c>
      <c r="O8" s="109">
        <f t="shared" si="0"/>
        <v>114350</v>
      </c>
    </row>
    <row r="9" spans="1:15" s="110" customFormat="1" ht="13.5" customHeight="1">
      <c r="A9" s="107" t="s">
        <v>274</v>
      </c>
      <c r="B9" s="281" t="s">
        <v>742</v>
      </c>
      <c r="C9" s="108">
        <v>9470</v>
      </c>
      <c r="D9" s="108">
        <v>9470</v>
      </c>
      <c r="E9" s="108">
        <v>9470</v>
      </c>
      <c r="F9" s="108">
        <v>9494</v>
      </c>
      <c r="G9" s="108">
        <v>9500</v>
      </c>
      <c r="H9" s="108">
        <v>8000</v>
      </c>
      <c r="I9" s="108">
        <v>6800</v>
      </c>
      <c r="J9" s="108">
        <v>6800</v>
      </c>
      <c r="K9" s="108">
        <v>10000</v>
      </c>
      <c r="L9" s="108">
        <v>10000</v>
      </c>
      <c r="M9" s="108">
        <v>10000</v>
      </c>
      <c r="N9" s="108">
        <v>8000</v>
      </c>
      <c r="O9" s="109">
        <f t="shared" si="0"/>
        <v>107004</v>
      </c>
    </row>
    <row r="10" spans="1:15" s="110" customFormat="1" ht="13.5" customHeight="1">
      <c r="A10" s="107" t="s">
        <v>275</v>
      </c>
      <c r="B10" s="281" t="s">
        <v>262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9">
        <f t="shared" si="0"/>
        <v>0</v>
      </c>
    </row>
    <row r="11" spans="1:15" s="110" customFormat="1" ht="13.5" customHeight="1">
      <c r="A11" s="107" t="s">
        <v>276</v>
      </c>
      <c r="B11" s="281" t="s">
        <v>673</v>
      </c>
      <c r="C11" s="108"/>
      <c r="D11" s="108"/>
      <c r="E11" s="108">
        <v>17962</v>
      </c>
      <c r="F11" s="108"/>
      <c r="G11" s="108"/>
      <c r="H11" s="108"/>
      <c r="I11" s="108"/>
      <c r="J11" s="108">
        <v>17962</v>
      </c>
      <c r="K11" s="108"/>
      <c r="L11" s="108"/>
      <c r="M11" s="108">
        <v>17961</v>
      </c>
      <c r="N11" s="108"/>
      <c r="O11" s="109">
        <f t="shared" si="0"/>
        <v>53885</v>
      </c>
    </row>
    <row r="12" spans="1:15" s="110" customFormat="1" ht="22.5">
      <c r="A12" s="107" t="s">
        <v>277</v>
      </c>
      <c r="B12" s="283" t="s">
        <v>725</v>
      </c>
      <c r="C12" s="108"/>
      <c r="D12" s="108"/>
      <c r="E12" s="108"/>
      <c r="F12" s="108">
        <v>36385</v>
      </c>
      <c r="G12" s="108"/>
      <c r="H12" s="108"/>
      <c r="I12" s="108">
        <v>36385</v>
      </c>
      <c r="J12" s="108">
        <v>36385</v>
      </c>
      <c r="K12" s="108"/>
      <c r="L12" s="108"/>
      <c r="M12" s="108"/>
      <c r="N12" s="108"/>
      <c r="O12" s="109">
        <f t="shared" si="0"/>
        <v>109155</v>
      </c>
    </row>
    <row r="13" spans="1:15" s="110" customFormat="1" ht="13.5" customHeight="1" thickBot="1">
      <c r="A13" s="107" t="s">
        <v>278</v>
      </c>
      <c r="B13" s="281" t="s">
        <v>263</v>
      </c>
      <c r="C13" s="108">
        <v>21599</v>
      </c>
      <c r="D13" s="108"/>
      <c r="E13" s="108"/>
      <c r="F13" s="108"/>
      <c r="G13" s="108">
        <v>2119</v>
      </c>
      <c r="H13" s="108">
        <v>56363</v>
      </c>
      <c r="I13" s="108">
        <v>67142</v>
      </c>
      <c r="J13" s="108">
        <v>35766</v>
      </c>
      <c r="K13" s="108">
        <v>16068</v>
      </c>
      <c r="L13" s="108">
        <v>16068</v>
      </c>
      <c r="M13" s="108"/>
      <c r="N13" s="108">
        <v>8490</v>
      </c>
      <c r="O13" s="106">
        <f t="shared" si="0"/>
        <v>223615</v>
      </c>
    </row>
    <row r="14" spans="1:15" s="103" customFormat="1" ht="15.75" customHeight="1" thickBot="1">
      <c r="A14" s="102" t="s">
        <v>279</v>
      </c>
      <c r="B14" s="37" t="s">
        <v>364</v>
      </c>
      <c r="C14" s="113">
        <f>SUM(C5:C13)</f>
        <v>60361</v>
      </c>
      <c r="D14" s="113">
        <f aca="true" t="shared" si="1" ref="D14:N14">SUM(D5:D13)</f>
        <v>134718</v>
      </c>
      <c r="E14" s="113">
        <f t="shared" si="1"/>
        <v>102464</v>
      </c>
      <c r="F14" s="113">
        <f t="shared" si="1"/>
        <v>79035</v>
      </c>
      <c r="G14" s="113">
        <f t="shared" si="1"/>
        <v>40911</v>
      </c>
      <c r="H14" s="113">
        <f t="shared" si="1"/>
        <v>110808</v>
      </c>
      <c r="I14" s="113">
        <f t="shared" si="1"/>
        <v>139619</v>
      </c>
      <c r="J14" s="113">
        <f t="shared" si="1"/>
        <v>130068</v>
      </c>
      <c r="K14" s="113">
        <f t="shared" si="1"/>
        <v>101100</v>
      </c>
      <c r="L14" s="113">
        <f t="shared" si="1"/>
        <v>55360</v>
      </c>
      <c r="M14" s="113">
        <f t="shared" si="1"/>
        <v>57253</v>
      </c>
      <c r="N14" s="113">
        <f t="shared" si="1"/>
        <v>55363</v>
      </c>
      <c r="O14" s="114">
        <f>SUM(C14:N14)</f>
        <v>1067060</v>
      </c>
    </row>
    <row r="15" spans="1:15" s="103" customFormat="1" ht="15" customHeight="1" thickBot="1">
      <c r="A15" s="102" t="s">
        <v>280</v>
      </c>
      <c r="B15" s="1152" t="s">
        <v>308</v>
      </c>
      <c r="C15" s="1153"/>
      <c r="D15" s="1153"/>
      <c r="E15" s="1153"/>
      <c r="F15" s="1153"/>
      <c r="G15" s="1153"/>
      <c r="H15" s="1153"/>
      <c r="I15" s="1153"/>
      <c r="J15" s="1153"/>
      <c r="K15" s="1153"/>
      <c r="L15" s="1153"/>
      <c r="M15" s="1153"/>
      <c r="N15" s="1153"/>
      <c r="O15" s="1154"/>
    </row>
    <row r="16" spans="1:15" s="110" customFormat="1" ht="13.5" customHeight="1">
      <c r="A16" s="115" t="s">
        <v>281</v>
      </c>
      <c r="B16" s="284" t="s">
        <v>316</v>
      </c>
      <c r="C16" s="111">
        <v>14054</v>
      </c>
      <c r="D16" s="111">
        <v>14054</v>
      </c>
      <c r="E16" s="111">
        <v>14054</v>
      </c>
      <c r="F16" s="111">
        <v>14054</v>
      </c>
      <c r="G16" s="111">
        <v>14054</v>
      </c>
      <c r="H16" s="111">
        <v>14054</v>
      </c>
      <c r="I16" s="111">
        <v>14054</v>
      </c>
      <c r="J16" s="111">
        <v>14054</v>
      </c>
      <c r="K16" s="111">
        <v>14054</v>
      </c>
      <c r="L16" s="111">
        <v>14053</v>
      </c>
      <c r="M16" s="111">
        <v>14054</v>
      </c>
      <c r="N16" s="111">
        <v>14054</v>
      </c>
      <c r="O16" s="112">
        <f>SUM(C16:N16)</f>
        <v>168647</v>
      </c>
    </row>
    <row r="17" spans="1:15" s="110" customFormat="1" ht="27" customHeight="1">
      <c r="A17" s="107" t="s">
        <v>282</v>
      </c>
      <c r="B17" s="283" t="s">
        <v>433</v>
      </c>
      <c r="C17" s="108">
        <v>3883</v>
      </c>
      <c r="D17" s="108">
        <v>3883</v>
      </c>
      <c r="E17" s="108">
        <v>3883</v>
      </c>
      <c r="F17" s="108">
        <v>3884</v>
      </c>
      <c r="G17" s="108">
        <v>3883</v>
      </c>
      <c r="H17" s="108">
        <v>3883</v>
      </c>
      <c r="I17" s="108">
        <v>3883</v>
      </c>
      <c r="J17" s="108">
        <v>3884</v>
      </c>
      <c r="K17" s="108">
        <v>3883</v>
      </c>
      <c r="L17" s="108">
        <v>3883</v>
      </c>
      <c r="M17" s="108">
        <v>3883</v>
      </c>
      <c r="N17" s="108">
        <v>3884</v>
      </c>
      <c r="O17" s="112">
        <f aca="true" t="shared" si="2" ref="O17:O25">SUM(C17:N17)</f>
        <v>46599</v>
      </c>
    </row>
    <row r="18" spans="1:15" s="110" customFormat="1" ht="13.5" customHeight="1">
      <c r="A18" s="107" t="s">
        <v>283</v>
      </c>
      <c r="B18" s="281" t="s">
        <v>392</v>
      </c>
      <c r="C18" s="108">
        <v>28176</v>
      </c>
      <c r="D18" s="108">
        <v>28176</v>
      </c>
      <c r="E18" s="108">
        <v>23176</v>
      </c>
      <c r="F18" s="108">
        <v>17725</v>
      </c>
      <c r="G18" s="108">
        <v>8726</v>
      </c>
      <c r="H18" s="108">
        <v>8725</v>
      </c>
      <c r="I18" s="108">
        <v>8285</v>
      </c>
      <c r="J18" s="108">
        <v>7725</v>
      </c>
      <c r="K18" s="108">
        <v>17726</v>
      </c>
      <c r="L18" s="108">
        <v>23176</v>
      </c>
      <c r="M18" s="108">
        <v>23176</v>
      </c>
      <c r="N18" s="108">
        <v>23176</v>
      </c>
      <c r="O18" s="112">
        <f t="shared" si="2"/>
        <v>217968</v>
      </c>
    </row>
    <row r="19" spans="1:15" s="110" customFormat="1" ht="13.5" customHeight="1">
      <c r="A19" s="107" t="s">
        <v>284</v>
      </c>
      <c r="B19" s="281" t="s">
        <v>434</v>
      </c>
      <c r="C19" s="108">
        <v>801</v>
      </c>
      <c r="D19" s="108">
        <v>801</v>
      </c>
      <c r="E19" s="108">
        <v>801</v>
      </c>
      <c r="F19" s="108">
        <v>800</v>
      </c>
      <c r="G19" s="108">
        <v>801</v>
      </c>
      <c r="H19" s="108">
        <v>801</v>
      </c>
      <c r="I19" s="108">
        <v>801</v>
      </c>
      <c r="J19" s="108">
        <v>801</v>
      </c>
      <c r="K19" s="108">
        <v>801</v>
      </c>
      <c r="L19" s="108">
        <v>801</v>
      </c>
      <c r="M19" s="108">
        <v>801</v>
      </c>
      <c r="N19" s="108">
        <v>801</v>
      </c>
      <c r="O19" s="112">
        <f t="shared" si="2"/>
        <v>9611</v>
      </c>
    </row>
    <row r="20" spans="1:15" s="110" customFormat="1" ht="13.5" customHeight="1">
      <c r="A20" s="107" t="s">
        <v>285</v>
      </c>
      <c r="B20" s="281" t="s">
        <v>264</v>
      </c>
      <c r="C20" s="108">
        <v>13447</v>
      </c>
      <c r="D20" s="108">
        <v>13447</v>
      </c>
      <c r="E20" s="108">
        <v>13447</v>
      </c>
      <c r="F20" s="108">
        <v>13448</v>
      </c>
      <c r="G20" s="108">
        <v>13447</v>
      </c>
      <c r="H20" s="108">
        <v>13447</v>
      </c>
      <c r="I20" s="108">
        <v>13447</v>
      </c>
      <c r="J20" s="108">
        <v>13448</v>
      </c>
      <c r="K20" s="108">
        <v>13447</v>
      </c>
      <c r="L20" s="108">
        <v>13447</v>
      </c>
      <c r="M20" s="108">
        <v>13448</v>
      </c>
      <c r="N20" s="108">
        <v>13448</v>
      </c>
      <c r="O20" s="112">
        <f t="shared" si="2"/>
        <v>161368</v>
      </c>
    </row>
    <row r="21" spans="1:15" s="110" customFormat="1" ht="13.5" customHeight="1">
      <c r="A21" s="107" t="s">
        <v>286</v>
      </c>
      <c r="B21" s="281" t="s">
        <v>484</v>
      </c>
      <c r="C21" s="108"/>
      <c r="D21" s="108"/>
      <c r="E21" s="108"/>
      <c r="F21" s="108"/>
      <c r="G21" s="108"/>
      <c r="H21" s="108">
        <v>26332</v>
      </c>
      <c r="I21" s="108">
        <v>26332</v>
      </c>
      <c r="J21" s="108">
        <v>26333</v>
      </c>
      <c r="K21" s="108"/>
      <c r="L21" s="108"/>
      <c r="M21" s="108"/>
      <c r="N21" s="108"/>
      <c r="O21" s="112">
        <f t="shared" si="2"/>
        <v>78997</v>
      </c>
    </row>
    <row r="22" spans="1:15" s="110" customFormat="1" ht="15.75">
      <c r="A22" s="107" t="s">
        <v>287</v>
      </c>
      <c r="B22" s="283" t="s">
        <v>437</v>
      </c>
      <c r="C22" s="108"/>
      <c r="D22" s="108"/>
      <c r="E22" s="108"/>
      <c r="F22" s="108"/>
      <c r="G22" s="108"/>
      <c r="H22" s="108">
        <v>30717</v>
      </c>
      <c r="I22" s="108">
        <v>72817</v>
      </c>
      <c r="J22" s="108">
        <v>60666</v>
      </c>
      <c r="K22" s="108">
        <v>16068</v>
      </c>
      <c r="L22" s="108"/>
      <c r="M22" s="108">
        <v>1732</v>
      </c>
      <c r="N22" s="108"/>
      <c r="O22" s="112">
        <f t="shared" si="2"/>
        <v>182000</v>
      </c>
    </row>
    <row r="23" spans="1:15" s="110" customFormat="1" ht="13.5" customHeight="1">
      <c r="A23" s="107" t="s">
        <v>288</v>
      </c>
      <c r="B23" s="281" t="s">
        <v>487</v>
      </c>
      <c r="C23" s="108"/>
      <c r="D23" s="108"/>
      <c r="E23" s="108"/>
      <c r="F23" s="108">
        <v>12560</v>
      </c>
      <c r="G23" s="108"/>
      <c r="H23" s="108"/>
      <c r="I23" s="108"/>
      <c r="J23" s="108">
        <v>3157</v>
      </c>
      <c r="K23" s="108">
        <v>35121</v>
      </c>
      <c r="L23" s="108"/>
      <c r="M23" s="108"/>
      <c r="N23" s="108"/>
      <c r="O23" s="112">
        <f t="shared" si="2"/>
        <v>50838</v>
      </c>
    </row>
    <row r="24" spans="1:15" s="110" customFormat="1" ht="13.5" customHeight="1">
      <c r="A24" s="107" t="s">
        <v>289</v>
      </c>
      <c r="B24" s="281" t="s">
        <v>299</v>
      </c>
      <c r="C24" s="108"/>
      <c r="D24" s="108">
        <v>74357</v>
      </c>
      <c r="E24" s="108">
        <v>47103</v>
      </c>
      <c r="F24" s="108">
        <v>16564</v>
      </c>
      <c r="G24" s="108"/>
      <c r="H24" s="108">
        <v>12849</v>
      </c>
      <c r="I24" s="108"/>
      <c r="J24" s="108"/>
      <c r="K24" s="108"/>
      <c r="L24" s="108"/>
      <c r="M24" s="108">
        <v>159</v>
      </c>
      <c r="N24" s="108"/>
      <c r="O24" s="112">
        <f t="shared" si="2"/>
        <v>151032</v>
      </c>
    </row>
    <row r="25" spans="1:15" s="103" customFormat="1" ht="15.75" customHeight="1" thickBot="1">
      <c r="A25" s="647" t="s">
        <v>290</v>
      </c>
      <c r="B25" s="648" t="s">
        <v>265</v>
      </c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12">
        <f t="shared" si="2"/>
        <v>0</v>
      </c>
    </row>
    <row r="26" spans="1:15" ht="16.5" thickBot="1">
      <c r="A26" s="649" t="s">
        <v>291</v>
      </c>
      <c r="B26" s="650" t="s">
        <v>365</v>
      </c>
      <c r="C26" s="651">
        <f>SUM(C16:C25)</f>
        <v>60361</v>
      </c>
      <c r="D26" s="651">
        <f aca="true" t="shared" si="3" ref="D26:N26">SUM(D16:D25)</f>
        <v>134718</v>
      </c>
      <c r="E26" s="651">
        <f t="shared" si="3"/>
        <v>102464</v>
      </c>
      <c r="F26" s="651">
        <f t="shared" si="3"/>
        <v>79035</v>
      </c>
      <c r="G26" s="651">
        <f t="shared" si="3"/>
        <v>40911</v>
      </c>
      <c r="H26" s="651">
        <f t="shared" si="3"/>
        <v>110808</v>
      </c>
      <c r="I26" s="651">
        <f t="shared" si="3"/>
        <v>139619</v>
      </c>
      <c r="J26" s="651">
        <f t="shared" si="3"/>
        <v>130068</v>
      </c>
      <c r="K26" s="651">
        <f t="shared" si="3"/>
        <v>101100</v>
      </c>
      <c r="L26" s="651">
        <f t="shared" si="3"/>
        <v>55360</v>
      </c>
      <c r="M26" s="651">
        <f t="shared" si="3"/>
        <v>57253</v>
      </c>
      <c r="N26" s="651">
        <f t="shared" si="3"/>
        <v>55363</v>
      </c>
      <c r="O26" s="114">
        <f>SUM(C26:N26)</f>
        <v>1067060</v>
      </c>
    </row>
    <row r="27" spans="1:15" ht="16.5" thickBot="1">
      <c r="A27" s="649" t="s">
        <v>292</v>
      </c>
      <c r="B27" s="652" t="s">
        <v>366</v>
      </c>
      <c r="C27" s="653">
        <f>(C14-C26)</f>
        <v>0</v>
      </c>
      <c r="D27" s="653">
        <f aca="true" t="shared" si="4" ref="D27:N27">(D14-D26)</f>
        <v>0</v>
      </c>
      <c r="E27" s="653">
        <f t="shared" si="4"/>
        <v>0</v>
      </c>
      <c r="F27" s="653">
        <f t="shared" si="4"/>
        <v>0</v>
      </c>
      <c r="G27" s="653">
        <f t="shared" si="4"/>
        <v>0</v>
      </c>
      <c r="H27" s="653">
        <f t="shared" si="4"/>
        <v>0</v>
      </c>
      <c r="I27" s="653">
        <f t="shared" si="4"/>
        <v>0</v>
      </c>
      <c r="J27" s="653">
        <f t="shared" si="4"/>
        <v>0</v>
      </c>
      <c r="K27" s="653">
        <f t="shared" si="4"/>
        <v>0</v>
      </c>
      <c r="L27" s="653">
        <f t="shared" si="4"/>
        <v>0</v>
      </c>
      <c r="M27" s="653">
        <f t="shared" si="4"/>
        <v>0</v>
      </c>
      <c r="N27" s="653">
        <f t="shared" si="4"/>
        <v>0</v>
      </c>
      <c r="O27" s="114">
        <f>SUM(C27:N27)</f>
        <v>0</v>
      </c>
    </row>
    <row r="28" ht="15.75">
      <c r="A28" s="117"/>
    </row>
    <row r="29" spans="2:15" ht="15.75">
      <c r="B29" s="118"/>
      <c r="C29" s="119"/>
      <c r="D29" s="119"/>
      <c r="O29" s="116"/>
    </row>
    <row r="30" ht="15.75">
      <c r="O30" s="116"/>
    </row>
    <row r="31" ht="15.75">
      <c r="O31" s="116"/>
    </row>
    <row r="32" ht="15.75">
      <c r="O32" s="116"/>
    </row>
    <row r="33" ht="15.75">
      <c r="O33" s="116"/>
    </row>
    <row r="34" ht="15.75">
      <c r="O34" s="116"/>
    </row>
    <row r="35" ht="15.75">
      <c r="O35" s="116"/>
    </row>
    <row r="36" ht="15.75">
      <c r="O36" s="116"/>
    </row>
    <row r="37" ht="15.75">
      <c r="O37" s="116"/>
    </row>
    <row r="38" ht="15.75">
      <c r="O38" s="116"/>
    </row>
    <row r="39" ht="15.75">
      <c r="O39" s="116"/>
    </row>
    <row r="40" ht="15.75">
      <c r="O40" s="116"/>
    </row>
    <row r="41" ht="15.75">
      <c r="O41" s="116"/>
    </row>
    <row r="42" ht="15.75">
      <c r="O42" s="116"/>
    </row>
    <row r="43" ht="15.75">
      <c r="O43" s="116"/>
    </row>
    <row r="44" ht="15.75">
      <c r="O44" s="116"/>
    </row>
    <row r="45" ht="15.75">
      <c r="O45" s="116"/>
    </row>
    <row r="46" ht="15.75">
      <c r="O46" s="116"/>
    </row>
    <row r="47" ht="15.75">
      <c r="O47" s="116"/>
    </row>
    <row r="48" ht="15.75">
      <c r="O48" s="116"/>
    </row>
    <row r="49" ht="15.75">
      <c r="O49" s="116"/>
    </row>
    <row r="50" ht="15.75">
      <c r="O50" s="116"/>
    </row>
    <row r="51" ht="15.75">
      <c r="O51" s="116"/>
    </row>
    <row r="52" ht="15.75">
      <c r="O52" s="116"/>
    </row>
    <row r="53" ht="15.75">
      <c r="O53" s="116"/>
    </row>
    <row r="54" ht="15.75">
      <c r="O54" s="116"/>
    </row>
    <row r="55" ht="15.75">
      <c r="O55" s="116"/>
    </row>
    <row r="56" ht="15.75">
      <c r="O56" s="116"/>
    </row>
    <row r="57" ht="15.75">
      <c r="O57" s="116"/>
    </row>
    <row r="58" ht="15.75">
      <c r="O58" s="116"/>
    </row>
    <row r="59" ht="15.75">
      <c r="O59" s="116"/>
    </row>
    <row r="60" ht="15.75">
      <c r="O60" s="116"/>
    </row>
    <row r="61" ht="15.75">
      <c r="O61" s="116"/>
    </row>
    <row r="62" ht="15.75">
      <c r="O62" s="116"/>
    </row>
    <row r="63" ht="15.75">
      <c r="O63" s="116"/>
    </row>
    <row r="64" ht="15.75">
      <c r="O64" s="116"/>
    </row>
    <row r="65" ht="15.75">
      <c r="O65" s="116"/>
    </row>
    <row r="66" ht="15.75">
      <c r="O66" s="116"/>
    </row>
    <row r="67" ht="15.75">
      <c r="O67" s="116"/>
    </row>
    <row r="68" ht="15.75">
      <c r="O68" s="116"/>
    </row>
    <row r="69" ht="15.75">
      <c r="O69" s="116"/>
    </row>
    <row r="70" ht="15.75">
      <c r="O70" s="116"/>
    </row>
    <row r="71" ht="15.75">
      <c r="O71" s="116"/>
    </row>
    <row r="72" ht="15.75">
      <c r="O72" s="116"/>
    </row>
    <row r="73" ht="15.75">
      <c r="O73" s="116"/>
    </row>
    <row r="74" ht="15.75">
      <c r="O74" s="116"/>
    </row>
    <row r="75" ht="15.75">
      <c r="O75" s="116"/>
    </row>
    <row r="76" ht="15.75">
      <c r="O76" s="116"/>
    </row>
    <row r="77" ht="15.75">
      <c r="O77" s="116"/>
    </row>
    <row r="78" ht="15.75">
      <c r="O78" s="116"/>
    </row>
    <row r="79" ht="15.75">
      <c r="O79" s="116"/>
    </row>
    <row r="80" ht="15.75">
      <c r="O80" s="116"/>
    </row>
    <row r="81" ht="15.75">
      <c r="O81" s="116"/>
    </row>
  </sheetData>
  <sheetProtection/>
  <mergeCells count="3">
    <mergeCell ref="B4:O4"/>
    <mergeCell ref="B15:O15"/>
    <mergeCell ref="A1:O1"/>
  </mergeCells>
  <printOptions horizontalCentered="1"/>
  <pageMargins left="0.7874015748031497" right="0.7874015748031497" top="1.06875" bottom="0.984251968503937" header="0.7874015748031497" footer="0.7874015748031497"/>
  <pageSetup horizontalDpi="600" verticalDpi="600" orientation="landscape" paperSize="9" scale="90" r:id="rId1"/>
  <headerFooter alignWithMargins="0">
    <oddHeader>&amp;R&amp;"Times New Roman CE,Félkövér dőlt"&amp;11 4. számú tájékoztató tábla</oddHead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K39"/>
  <sheetViews>
    <sheetView zoomScalePageLayoutView="0" workbookViewId="0" topLeftCell="A11">
      <selection activeCell="M39" sqref="M39"/>
    </sheetView>
  </sheetViews>
  <sheetFormatPr defaultColWidth="9.00390625" defaultRowHeight="12.75"/>
  <cols>
    <col min="1" max="1" width="8.50390625" style="47" customWidth="1"/>
    <col min="2" max="2" width="9.375" style="47" customWidth="1"/>
    <col min="3" max="3" width="19.875" style="47" customWidth="1"/>
    <col min="4" max="4" width="9.375" style="47" customWidth="1"/>
    <col min="5" max="5" width="11.00390625" style="47" customWidth="1"/>
    <col min="6" max="6" width="12.375" style="47" customWidth="1"/>
    <col min="7" max="7" width="8.50390625" style="47" customWidth="1"/>
    <col min="8" max="8" width="12.375" style="47" customWidth="1"/>
    <col min="9" max="9" width="9.375" style="47" customWidth="1"/>
    <col min="10" max="10" width="11.875" style="47" customWidth="1"/>
    <col min="11" max="11" width="13.375" style="47" customWidth="1"/>
    <col min="12" max="16384" width="9.375" style="47" customWidth="1"/>
  </cols>
  <sheetData>
    <row r="1" spans="1:11" ht="15.75">
      <c r="A1" s="1162" t="s">
        <v>830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</row>
    <row r="2" spans="1:11" ht="15.75">
      <c r="A2" s="627"/>
      <c r="B2" s="627"/>
      <c r="C2" s="627"/>
      <c r="D2" s="627"/>
      <c r="E2" s="627"/>
      <c r="F2" s="627"/>
      <c r="G2" s="627"/>
      <c r="H2" s="627"/>
      <c r="I2" s="627"/>
      <c r="J2" s="1159" t="s">
        <v>246</v>
      </c>
      <c r="K2" s="1160"/>
    </row>
    <row r="3" spans="1:11" ht="18.75" customHeight="1">
      <c r="A3" s="618" t="s">
        <v>214</v>
      </c>
      <c r="B3" s="619"/>
      <c r="C3" s="619"/>
      <c r="D3" s="622" t="s">
        <v>215</v>
      </c>
      <c r="E3" s="621"/>
      <c r="F3" s="623"/>
      <c r="G3" s="1163" t="s">
        <v>216</v>
      </c>
      <c r="H3" s="1164"/>
      <c r="I3" s="620" t="s">
        <v>215</v>
      </c>
      <c r="J3" s="621"/>
      <c r="K3" s="623" t="s">
        <v>217</v>
      </c>
    </row>
    <row r="4" spans="1:11" s="48" customFormat="1" ht="24" customHeight="1">
      <c r="A4" s="619"/>
      <c r="B4" s="619"/>
      <c r="C4" s="619"/>
      <c r="D4" s="693" t="s">
        <v>449</v>
      </c>
      <c r="E4" s="694" t="s">
        <v>449</v>
      </c>
      <c r="F4" s="694" t="s">
        <v>449</v>
      </c>
      <c r="G4" s="622" t="s">
        <v>449</v>
      </c>
      <c r="H4" s="624" t="s">
        <v>449</v>
      </c>
      <c r="I4" s="698" t="s">
        <v>504</v>
      </c>
      <c r="J4" s="694" t="s">
        <v>504</v>
      </c>
      <c r="K4" s="694" t="s">
        <v>504</v>
      </c>
    </row>
    <row r="5" spans="1:11" s="49" customFormat="1" ht="12.75">
      <c r="A5" s="695"/>
      <c r="B5" s="695"/>
      <c r="C5" s="695"/>
      <c r="D5" s="625" t="s">
        <v>218</v>
      </c>
      <c r="E5" s="626" t="s">
        <v>219</v>
      </c>
      <c r="F5" s="626" t="s">
        <v>220</v>
      </c>
      <c r="G5" s="625" t="s">
        <v>218</v>
      </c>
      <c r="H5" s="697" t="s">
        <v>220</v>
      </c>
      <c r="I5" s="696" t="s">
        <v>218</v>
      </c>
      <c r="J5" s="626" t="s">
        <v>219</v>
      </c>
      <c r="K5" s="626" t="s">
        <v>220</v>
      </c>
    </row>
    <row r="6" spans="1:11" ht="12.75">
      <c r="A6" s="701" t="s">
        <v>221</v>
      </c>
      <c r="B6" s="702"/>
      <c r="C6" s="702"/>
      <c r="D6" s="703">
        <v>21.78</v>
      </c>
      <c r="E6" s="700">
        <v>4580000</v>
      </c>
      <c r="F6" s="700">
        <v>99752</v>
      </c>
      <c r="G6" s="703">
        <v>21.78</v>
      </c>
      <c r="H6" s="704">
        <v>99752</v>
      </c>
      <c r="I6" s="705">
        <v>21.79</v>
      </c>
      <c r="J6" s="700">
        <v>4580000</v>
      </c>
      <c r="K6" s="700">
        <v>99798</v>
      </c>
    </row>
    <row r="7" spans="1:11" ht="12.75" customHeight="1">
      <c r="A7" s="702" t="s">
        <v>222</v>
      </c>
      <c r="B7" s="702"/>
      <c r="C7" s="702"/>
      <c r="D7" s="706"/>
      <c r="E7" s="705"/>
      <c r="F7" s="700">
        <v>5959</v>
      </c>
      <c r="G7" s="706"/>
      <c r="H7" s="704">
        <v>5959</v>
      </c>
      <c r="I7" s="700"/>
      <c r="J7" s="705"/>
      <c r="K7" s="700">
        <v>5953</v>
      </c>
    </row>
    <row r="8" spans="1:11" ht="12.75">
      <c r="A8" s="702" t="s">
        <v>223</v>
      </c>
      <c r="B8" s="702"/>
      <c r="C8" s="702"/>
      <c r="D8" s="706"/>
      <c r="E8" s="705" t="s">
        <v>224</v>
      </c>
      <c r="F8" s="700">
        <v>9091</v>
      </c>
      <c r="G8" s="706"/>
      <c r="H8" s="704">
        <v>9091</v>
      </c>
      <c r="I8" s="700"/>
      <c r="J8" s="705" t="s">
        <v>224</v>
      </c>
      <c r="K8" s="700">
        <v>10240</v>
      </c>
    </row>
    <row r="9" spans="1:11" ht="12.75">
      <c r="A9" s="702" t="s">
        <v>225</v>
      </c>
      <c r="B9" s="702"/>
      <c r="C9" s="702"/>
      <c r="D9" s="706"/>
      <c r="E9" s="705" t="s">
        <v>226</v>
      </c>
      <c r="F9" s="700">
        <v>100</v>
      </c>
      <c r="G9" s="706"/>
      <c r="H9" s="704">
        <v>100</v>
      </c>
      <c r="I9" s="700"/>
      <c r="J9" s="705" t="s">
        <v>226</v>
      </c>
      <c r="K9" s="700">
        <v>100</v>
      </c>
    </row>
    <row r="10" spans="1:11" ht="12.75">
      <c r="A10" s="702" t="s">
        <v>227</v>
      </c>
      <c r="B10" s="702"/>
      <c r="C10" s="702"/>
      <c r="D10" s="706"/>
      <c r="E10" s="705" t="s">
        <v>228</v>
      </c>
      <c r="F10" s="700">
        <v>5398</v>
      </c>
      <c r="G10" s="706"/>
      <c r="H10" s="704">
        <v>5398</v>
      </c>
      <c r="I10" s="700"/>
      <c r="J10" s="705" t="s">
        <v>228</v>
      </c>
      <c r="K10" s="700">
        <v>5398</v>
      </c>
    </row>
    <row r="11" spans="1:11" ht="12.75">
      <c r="A11" s="702" t="s">
        <v>229</v>
      </c>
      <c r="B11" s="702"/>
      <c r="C11" s="702"/>
      <c r="D11" s="706"/>
      <c r="E11" s="705"/>
      <c r="F11" s="739">
        <v>-9239</v>
      </c>
      <c r="G11" s="706"/>
      <c r="H11" s="740">
        <v>-9239</v>
      </c>
      <c r="I11" s="700"/>
      <c r="J11" s="705"/>
      <c r="K11" s="707"/>
    </row>
    <row r="12" spans="1:11" ht="12.75">
      <c r="A12" s="702" t="s">
        <v>230</v>
      </c>
      <c r="B12" s="702"/>
      <c r="C12" s="702"/>
      <c r="D12" s="706">
        <v>5507</v>
      </c>
      <c r="E12" s="700">
        <v>2700</v>
      </c>
      <c r="F12" s="737">
        <v>14867</v>
      </c>
      <c r="G12" s="706">
        <v>5507</v>
      </c>
      <c r="H12" s="738">
        <v>14867</v>
      </c>
      <c r="I12" s="700">
        <v>5525</v>
      </c>
      <c r="J12" s="700">
        <v>2700</v>
      </c>
      <c r="K12" s="737">
        <v>14918</v>
      </c>
    </row>
    <row r="13" spans="1:11" ht="12.75">
      <c r="A13" s="708" t="s">
        <v>229</v>
      </c>
      <c r="B13" s="702"/>
      <c r="C13" s="702"/>
      <c r="D13" s="706"/>
      <c r="E13" s="700"/>
      <c r="F13" s="700"/>
      <c r="G13" s="706"/>
      <c r="H13" s="704"/>
      <c r="I13" s="700"/>
      <c r="J13" s="700"/>
      <c r="K13" s="741">
        <v>-8186</v>
      </c>
    </row>
    <row r="14" spans="1:11" ht="12.75">
      <c r="A14" s="702" t="s">
        <v>231</v>
      </c>
      <c r="B14" s="702"/>
      <c r="C14" s="702"/>
      <c r="D14" s="706"/>
      <c r="E14" s="709"/>
      <c r="F14" s="710"/>
      <c r="G14" s="706"/>
      <c r="H14" s="730">
        <v>472</v>
      </c>
      <c r="I14" s="700"/>
      <c r="J14" s="709"/>
      <c r="K14" s="710">
        <v>429</v>
      </c>
    </row>
    <row r="15" spans="1:11" ht="12.75">
      <c r="A15" s="702" t="s">
        <v>232</v>
      </c>
      <c r="B15" s="702"/>
      <c r="C15" s="702"/>
      <c r="D15" s="706"/>
      <c r="E15" s="711"/>
      <c r="F15" s="712"/>
      <c r="G15" s="706"/>
      <c r="H15" s="731">
        <v>221</v>
      </c>
      <c r="I15" s="700"/>
      <c r="J15" s="711"/>
      <c r="K15" s="713">
        <v>214</v>
      </c>
    </row>
    <row r="16" spans="1:11" ht="12.75">
      <c r="A16" s="702" t="s">
        <v>233</v>
      </c>
      <c r="B16" s="702"/>
      <c r="C16" s="702"/>
      <c r="D16" s="706">
        <v>5507</v>
      </c>
      <c r="E16" s="714">
        <v>1.56</v>
      </c>
      <c r="F16" s="737">
        <v>9534</v>
      </c>
      <c r="G16" s="706">
        <v>5507</v>
      </c>
      <c r="H16" s="738">
        <v>9534</v>
      </c>
      <c r="I16" s="700">
        <v>5525</v>
      </c>
      <c r="J16" s="714">
        <v>1.56</v>
      </c>
      <c r="K16" s="700">
        <v>17253</v>
      </c>
    </row>
    <row r="17" spans="1:11" ht="12.75">
      <c r="A17" s="702" t="s">
        <v>775</v>
      </c>
      <c r="B17" s="702"/>
      <c r="C17" s="702"/>
      <c r="D17" s="706">
        <v>6385</v>
      </c>
      <c r="E17" s="700">
        <v>395</v>
      </c>
      <c r="F17" s="700">
        <v>2522</v>
      </c>
      <c r="G17" s="706">
        <v>6385</v>
      </c>
      <c r="H17" s="704">
        <v>2522</v>
      </c>
      <c r="I17" s="700">
        <v>6393</v>
      </c>
      <c r="J17" s="700">
        <v>395</v>
      </c>
      <c r="K17" s="700">
        <v>2525</v>
      </c>
    </row>
    <row r="18" spans="1:11" ht="12.75">
      <c r="A18" s="702" t="s">
        <v>234</v>
      </c>
      <c r="B18" s="702"/>
      <c r="C18" s="702"/>
      <c r="D18" s="706">
        <v>6385</v>
      </c>
      <c r="E18" s="700">
        <v>300</v>
      </c>
      <c r="F18" s="700">
        <v>1916</v>
      </c>
      <c r="G18" s="706">
        <v>6385</v>
      </c>
      <c r="H18" s="704">
        <v>1916</v>
      </c>
      <c r="I18" s="700">
        <v>6393</v>
      </c>
      <c r="J18" s="700">
        <v>300</v>
      </c>
      <c r="K18" s="700">
        <v>1918</v>
      </c>
    </row>
    <row r="19" spans="1:11" ht="12.75">
      <c r="A19" s="702" t="s">
        <v>774</v>
      </c>
      <c r="B19" s="702"/>
      <c r="C19" s="702"/>
      <c r="D19" s="706">
        <v>6385</v>
      </c>
      <c r="E19" s="700">
        <v>395</v>
      </c>
      <c r="F19" s="700">
        <v>2522</v>
      </c>
      <c r="G19" s="706">
        <v>6385</v>
      </c>
      <c r="H19" s="704">
        <v>2522</v>
      </c>
      <c r="I19" s="700">
        <v>6393</v>
      </c>
      <c r="J19" s="700">
        <v>395</v>
      </c>
      <c r="K19" s="700">
        <v>2525</v>
      </c>
    </row>
    <row r="20" spans="1:11" ht="12.75">
      <c r="A20" s="702" t="s">
        <v>235</v>
      </c>
      <c r="B20" s="702"/>
      <c r="C20" s="702"/>
      <c r="D20" s="706">
        <v>6385</v>
      </c>
      <c r="E20" s="700">
        <v>300</v>
      </c>
      <c r="F20" s="700">
        <v>1326</v>
      </c>
      <c r="G20" s="706">
        <v>6385</v>
      </c>
      <c r="H20" s="704">
        <v>1326</v>
      </c>
      <c r="I20" s="700">
        <v>6393</v>
      </c>
      <c r="J20" s="700">
        <v>300</v>
      </c>
      <c r="K20" s="700">
        <v>1291</v>
      </c>
    </row>
    <row r="21" spans="1:11" ht="12.75">
      <c r="A21" s="1161" t="s">
        <v>236</v>
      </c>
      <c r="B21" s="1161"/>
      <c r="C21" s="1161"/>
      <c r="D21" s="716">
        <v>12</v>
      </c>
      <c r="E21" s="717">
        <v>55360</v>
      </c>
      <c r="F21" s="718">
        <v>664</v>
      </c>
      <c r="G21" s="716">
        <v>12</v>
      </c>
      <c r="H21" s="719">
        <v>664</v>
      </c>
      <c r="I21" s="718">
        <v>13</v>
      </c>
      <c r="J21" s="717">
        <v>55360</v>
      </c>
      <c r="K21" s="718">
        <v>720</v>
      </c>
    </row>
    <row r="22" spans="1:11" ht="12.75">
      <c r="A22" s="715" t="s">
        <v>764</v>
      </c>
      <c r="B22" s="715"/>
      <c r="C22" s="715"/>
      <c r="D22" s="716">
        <v>1</v>
      </c>
      <c r="E22" s="717">
        <v>145000</v>
      </c>
      <c r="F22" s="718">
        <v>145</v>
      </c>
      <c r="G22" s="716">
        <v>0</v>
      </c>
      <c r="H22" s="719">
        <v>0</v>
      </c>
      <c r="I22" s="718">
        <v>0</v>
      </c>
      <c r="J22" s="717">
        <v>145000</v>
      </c>
      <c r="K22" s="718">
        <v>0</v>
      </c>
    </row>
    <row r="23" spans="1:11" ht="12.75">
      <c r="A23" s="702" t="s">
        <v>237</v>
      </c>
      <c r="B23" s="702"/>
      <c r="C23" s="702"/>
      <c r="D23" s="706">
        <v>25</v>
      </c>
      <c r="E23" s="700">
        <v>109000</v>
      </c>
      <c r="F23" s="700">
        <v>2725</v>
      </c>
      <c r="G23" s="706">
        <v>25</v>
      </c>
      <c r="H23" s="704">
        <v>2725</v>
      </c>
      <c r="I23" s="700">
        <v>25</v>
      </c>
      <c r="J23" s="700">
        <v>109000</v>
      </c>
      <c r="K23" s="700">
        <v>2725</v>
      </c>
    </row>
    <row r="24" spans="1:11" ht="12.75">
      <c r="A24" s="702" t="s">
        <v>238</v>
      </c>
      <c r="B24" s="702"/>
      <c r="C24" s="702"/>
      <c r="D24" s="706">
        <v>19</v>
      </c>
      <c r="E24" s="700">
        <v>2606040</v>
      </c>
      <c r="F24" s="700">
        <v>49515</v>
      </c>
      <c r="G24" s="706">
        <v>19</v>
      </c>
      <c r="H24" s="704">
        <v>49515</v>
      </c>
      <c r="I24" s="700">
        <v>19</v>
      </c>
      <c r="J24" s="700">
        <v>2606040</v>
      </c>
      <c r="K24" s="700">
        <v>49515</v>
      </c>
    </row>
    <row r="25" spans="1:11" ht="12.75">
      <c r="A25" s="702" t="s">
        <v>239</v>
      </c>
      <c r="B25" s="702"/>
      <c r="C25" s="702"/>
      <c r="D25" s="706"/>
      <c r="E25" s="700"/>
      <c r="F25" s="700">
        <v>8529</v>
      </c>
      <c r="G25" s="706"/>
      <c r="H25" s="704">
        <v>8529</v>
      </c>
      <c r="I25" s="700"/>
      <c r="J25" s="700"/>
      <c r="K25" s="700">
        <v>7125</v>
      </c>
    </row>
    <row r="26" spans="1:11" s="50" customFormat="1" ht="12" customHeight="1">
      <c r="A26" s="702" t="s">
        <v>773</v>
      </c>
      <c r="B26" s="702"/>
      <c r="C26" s="702"/>
      <c r="D26" s="706">
        <v>10</v>
      </c>
      <c r="E26" s="700">
        <v>494100</v>
      </c>
      <c r="F26" s="700">
        <v>4941</v>
      </c>
      <c r="G26" s="706">
        <v>9</v>
      </c>
      <c r="H26" s="704">
        <v>4447</v>
      </c>
      <c r="I26" s="700">
        <v>10</v>
      </c>
      <c r="J26" s="700">
        <v>494100</v>
      </c>
      <c r="K26" s="700">
        <v>4941</v>
      </c>
    </row>
    <row r="27" spans="1:11" ht="12.75">
      <c r="A27" s="715" t="s">
        <v>240</v>
      </c>
      <c r="B27" s="715"/>
      <c r="C27" s="715"/>
      <c r="D27" s="720">
        <v>15.7</v>
      </c>
      <c r="E27" s="700">
        <v>4012000</v>
      </c>
      <c r="F27" s="700">
        <v>41993</v>
      </c>
      <c r="G27" s="720">
        <v>15.4</v>
      </c>
      <c r="H27" s="704">
        <v>41191</v>
      </c>
      <c r="I27" s="721">
        <v>15.7</v>
      </c>
      <c r="J27" s="700">
        <v>4012000</v>
      </c>
      <c r="K27" s="700">
        <v>43458</v>
      </c>
    </row>
    <row r="28" spans="1:11" ht="12.75">
      <c r="A28" s="702" t="s">
        <v>241</v>
      </c>
      <c r="B28" s="702"/>
      <c r="C28" s="702"/>
      <c r="D28" s="720">
        <v>15.3</v>
      </c>
      <c r="E28" s="700">
        <v>4012000</v>
      </c>
      <c r="F28" s="700">
        <v>20461</v>
      </c>
      <c r="G28" s="720">
        <v>15.6</v>
      </c>
      <c r="H28" s="704">
        <v>20862</v>
      </c>
      <c r="I28" s="721">
        <v>15.6</v>
      </c>
      <c r="J28" s="700">
        <v>4012000</v>
      </c>
      <c r="K28" s="700">
        <v>21590</v>
      </c>
    </row>
    <row r="29" spans="1:11" ht="12.75">
      <c r="A29" s="702" t="s">
        <v>242</v>
      </c>
      <c r="B29" s="702"/>
      <c r="C29" s="702"/>
      <c r="D29" s="720">
        <v>15.3</v>
      </c>
      <c r="E29" s="700">
        <v>34400</v>
      </c>
      <c r="F29" s="700">
        <v>526</v>
      </c>
      <c r="G29" s="720">
        <v>15.6</v>
      </c>
      <c r="H29" s="704">
        <v>536</v>
      </c>
      <c r="I29" s="721">
        <v>15.6</v>
      </c>
      <c r="J29" s="700">
        <v>34400</v>
      </c>
      <c r="K29" s="700">
        <v>546</v>
      </c>
    </row>
    <row r="30" spans="1:11" ht="12.75">
      <c r="A30" s="702" t="s">
        <v>832</v>
      </c>
      <c r="B30" s="702"/>
      <c r="C30" s="702"/>
      <c r="D30" s="706">
        <v>9</v>
      </c>
      <c r="E30" s="700">
        <v>1800000</v>
      </c>
      <c r="F30" s="700">
        <v>10800</v>
      </c>
      <c r="G30" s="706">
        <v>9</v>
      </c>
      <c r="H30" s="704">
        <v>10800</v>
      </c>
      <c r="I30" s="700">
        <v>10</v>
      </c>
      <c r="J30" s="700">
        <v>1800000</v>
      </c>
      <c r="K30" s="700">
        <v>12000</v>
      </c>
    </row>
    <row r="31" spans="1:11" ht="12.75">
      <c r="A31" s="702" t="s">
        <v>833</v>
      </c>
      <c r="B31" s="702"/>
      <c r="C31" s="702"/>
      <c r="D31" s="706">
        <v>9</v>
      </c>
      <c r="E31" s="700">
        <v>1800000</v>
      </c>
      <c r="F31" s="700">
        <v>5400</v>
      </c>
      <c r="G31" s="706">
        <v>9</v>
      </c>
      <c r="H31" s="704">
        <v>5400</v>
      </c>
      <c r="I31" s="700">
        <v>10</v>
      </c>
      <c r="J31" s="700">
        <v>1800000</v>
      </c>
      <c r="K31" s="700">
        <v>6000</v>
      </c>
    </row>
    <row r="32" spans="1:11" ht="12.75">
      <c r="A32" s="702" t="s">
        <v>243</v>
      </c>
      <c r="B32" s="702"/>
      <c r="C32" s="702"/>
      <c r="D32" s="706">
        <v>192</v>
      </c>
      <c r="E32" s="700">
        <v>56000</v>
      </c>
      <c r="F32" s="700">
        <v>7168</v>
      </c>
      <c r="G32" s="706">
        <v>191</v>
      </c>
      <c r="H32" s="704">
        <v>7168</v>
      </c>
      <c r="I32" s="700">
        <v>196</v>
      </c>
      <c r="J32" s="700">
        <v>56000</v>
      </c>
      <c r="K32" s="700">
        <v>9147</v>
      </c>
    </row>
    <row r="33" spans="1:11" ht="12.75">
      <c r="A33" s="702" t="s">
        <v>243</v>
      </c>
      <c r="B33" s="702"/>
      <c r="C33" s="702"/>
      <c r="D33" s="706">
        <v>190</v>
      </c>
      <c r="E33" s="700">
        <v>56000</v>
      </c>
      <c r="F33" s="700">
        <v>3547</v>
      </c>
      <c r="G33" s="706">
        <v>191</v>
      </c>
      <c r="H33" s="704">
        <v>3547</v>
      </c>
      <c r="I33" s="700">
        <v>196</v>
      </c>
      <c r="J33" s="700">
        <v>56000</v>
      </c>
      <c r="K33" s="700">
        <v>4573</v>
      </c>
    </row>
    <row r="34" spans="1:11" ht="12.75">
      <c r="A34" s="1161" t="s">
        <v>834</v>
      </c>
      <c r="B34" s="1161"/>
      <c r="C34" s="1161"/>
      <c r="D34" s="734">
        <v>7.95</v>
      </c>
      <c r="E34" s="700"/>
      <c r="F34" s="717">
        <v>12974</v>
      </c>
      <c r="G34" s="734">
        <v>7.84</v>
      </c>
      <c r="H34" s="735">
        <v>12795</v>
      </c>
      <c r="I34" s="736">
        <v>9.1</v>
      </c>
      <c r="J34" s="700"/>
      <c r="K34" s="717">
        <v>14851</v>
      </c>
    </row>
    <row r="35" spans="1:11" ht="12.75">
      <c r="A35" s="723" t="s">
        <v>244</v>
      </c>
      <c r="B35" s="715"/>
      <c r="C35" s="715"/>
      <c r="D35" s="722"/>
      <c r="E35" s="700"/>
      <c r="F35" s="724">
        <v>0</v>
      </c>
      <c r="G35" s="722"/>
      <c r="H35" s="732">
        <v>0</v>
      </c>
      <c r="I35" s="710"/>
      <c r="J35" s="700"/>
      <c r="K35" s="724">
        <v>5235</v>
      </c>
    </row>
    <row r="36" spans="1:11" ht="12.75">
      <c r="A36" s="1165" t="s">
        <v>245</v>
      </c>
      <c r="B36" s="1165"/>
      <c r="C36" s="1165"/>
      <c r="D36" s="725">
        <v>5507</v>
      </c>
      <c r="E36" s="714">
        <v>1140</v>
      </c>
      <c r="F36" s="714">
        <v>6278</v>
      </c>
      <c r="G36" s="725">
        <v>5507</v>
      </c>
      <c r="H36" s="733">
        <v>6278</v>
      </c>
      <c r="I36" s="708">
        <v>5525</v>
      </c>
      <c r="J36" s="714">
        <v>1140</v>
      </c>
      <c r="K36" s="712">
        <v>6299</v>
      </c>
    </row>
    <row r="37" spans="1:11" ht="13.5" thickBot="1">
      <c r="A37" s="699" t="s">
        <v>831</v>
      </c>
      <c r="B37" s="699"/>
      <c r="C37" s="699"/>
      <c r="D37" s="725"/>
      <c r="E37" s="714"/>
      <c r="F37" s="714"/>
      <c r="G37" s="725"/>
      <c r="H37" s="733">
        <v>2240</v>
      </c>
      <c r="I37" s="708"/>
      <c r="J37" s="714"/>
      <c r="K37" s="712"/>
    </row>
    <row r="38" spans="1:11" ht="13.5" thickBot="1">
      <c r="A38" s="1157" t="s">
        <v>789</v>
      </c>
      <c r="B38" s="1158"/>
      <c r="C38" s="726"/>
      <c r="D38" s="727"/>
      <c r="E38" s="728"/>
      <c r="F38" s="728">
        <f>SUM(F6:F37)</f>
        <v>319414</v>
      </c>
      <c r="G38" s="727"/>
      <c r="H38" s="729">
        <f>SUM(H6:H37)</f>
        <v>321138</v>
      </c>
      <c r="I38" s="728"/>
      <c r="J38" s="728"/>
      <c r="K38" s="728">
        <f>SUM(K6:K37)</f>
        <v>343101</v>
      </c>
    </row>
    <row r="39" spans="1:11" ht="12.75">
      <c r="A39"/>
      <c r="B39"/>
      <c r="C39"/>
      <c r="D39"/>
      <c r="E39"/>
      <c r="F39"/>
      <c r="G39"/>
      <c r="H39"/>
      <c r="I39"/>
      <c r="J39"/>
      <c r="K39"/>
    </row>
  </sheetData>
  <sheetProtection/>
  <mergeCells count="7">
    <mergeCell ref="A38:B38"/>
    <mergeCell ref="J2:K2"/>
    <mergeCell ref="A34:C34"/>
    <mergeCell ref="A1:K1"/>
    <mergeCell ref="G3:H3"/>
    <mergeCell ref="A21:C21"/>
    <mergeCell ref="A36:C3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scale="8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2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6.625" style="0" customWidth="1"/>
    <col min="2" max="2" width="43.375" style="0" customWidth="1"/>
    <col min="3" max="3" width="39.875" style="0" customWidth="1"/>
    <col min="4" max="4" width="12.625" style="0" customWidth="1"/>
    <col min="5" max="5" width="27.875" style="0" customWidth="1"/>
    <col min="6" max="6" width="10.50390625" style="0" customWidth="1"/>
  </cols>
  <sheetData>
    <row r="1" spans="1:6" ht="32.25" customHeight="1">
      <c r="A1" s="1168" t="s">
        <v>14</v>
      </c>
      <c r="B1" s="1168"/>
      <c r="C1" s="1168"/>
      <c r="D1" s="1168"/>
      <c r="E1" s="1168"/>
      <c r="F1" s="1168"/>
    </row>
    <row r="2" spans="1:6" ht="15.75" customHeight="1">
      <c r="A2" s="751"/>
      <c r="B2" s="751"/>
      <c r="C2" s="751"/>
      <c r="D2" s="751"/>
      <c r="E2" s="1170" t="s">
        <v>15</v>
      </c>
      <c r="F2" s="1170"/>
    </row>
    <row r="3" spans="1:6" ht="13.5" thickBot="1">
      <c r="A3" s="759"/>
      <c r="B3" s="759"/>
      <c r="C3" s="1169"/>
      <c r="D3" s="1169"/>
      <c r="E3" s="1169" t="s">
        <v>303</v>
      </c>
      <c r="F3" s="1169"/>
    </row>
    <row r="4" spans="1:6" ht="42.75" customHeight="1" thickBot="1">
      <c r="A4" s="777" t="s">
        <v>323</v>
      </c>
      <c r="B4" s="778" t="s">
        <v>380</v>
      </c>
      <c r="C4" s="778" t="s">
        <v>381</v>
      </c>
      <c r="D4" s="779" t="s">
        <v>5</v>
      </c>
      <c r="E4" s="780" t="s">
        <v>6</v>
      </c>
      <c r="F4" s="783" t="s">
        <v>300</v>
      </c>
    </row>
    <row r="5" spans="1:6" ht="15.75" customHeight="1">
      <c r="A5" s="760" t="s">
        <v>269</v>
      </c>
      <c r="B5" s="761" t="s">
        <v>206</v>
      </c>
      <c r="C5" s="761" t="s">
        <v>208</v>
      </c>
      <c r="D5" s="782">
        <v>125</v>
      </c>
      <c r="E5" s="770" t="s">
        <v>7</v>
      </c>
      <c r="F5" s="1171">
        <v>3450</v>
      </c>
    </row>
    <row r="6" spans="1:6" ht="15.75" customHeight="1">
      <c r="A6" s="762" t="s">
        <v>270</v>
      </c>
      <c r="B6" s="763" t="s">
        <v>207</v>
      </c>
      <c r="C6" s="763" t="s">
        <v>208</v>
      </c>
      <c r="D6" s="769">
        <v>125</v>
      </c>
      <c r="E6" s="771" t="s">
        <v>7</v>
      </c>
      <c r="F6" s="1172"/>
    </row>
    <row r="7" spans="1:6" ht="15.75" customHeight="1">
      <c r="A7" s="762" t="s">
        <v>271</v>
      </c>
      <c r="B7" s="763" t="s">
        <v>209</v>
      </c>
      <c r="C7" s="763" t="s">
        <v>208</v>
      </c>
      <c r="D7" s="769">
        <v>125</v>
      </c>
      <c r="E7" s="771" t="s">
        <v>7</v>
      </c>
      <c r="F7" s="1172"/>
    </row>
    <row r="8" spans="1:6" ht="15.75" customHeight="1">
      <c r="A8" s="766" t="s">
        <v>272</v>
      </c>
      <c r="B8" s="764" t="s">
        <v>211</v>
      </c>
      <c r="C8" s="764" t="s">
        <v>208</v>
      </c>
      <c r="D8" s="776">
        <v>300</v>
      </c>
      <c r="E8" s="772" t="s">
        <v>7</v>
      </c>
      <c r="F8" s="1172"/>
    </row>
    <row r="9" spans="1:6" ht="15.75" customHeight="1">
      <c r="A9" s="762" t="s">
        <v>273</v>
      </c>
      <c r="B9" s="763" t="s">
        <v>212</v>
      </c>
      <c r="C9" s="764" t="s">
        <v>208</v>
      </c>
      <c r="D9" s="769">
        <v>100</v>
      </c>
      <c r="E9" s="771" t="s">
        <v>7</v>
      </c>
      <c r="F9" s="1172"/>
    </row>
    <row r="10" spans="1:6" ht="15.75" customHeight="1">
      <c r="A10" s="762" t="s">
        <v>274</v>
      </c>
      <c r="B10" s="763" t="s">
        <v>213</v>
      </c>
      <c r="C10" s="763" t="s">
        <v>208</v>
      </c>
      <c r="D10" s="769">
        <v>675</v>
      </c>
      <c r="E10" s="771" t="s">
        <v>7</v>
      </c>
      <c r="F10" s="1172"/>
    </row>
    <row r="11" spans="1:6" ht="15.75" customHeight="1" thickBot="1">
      <c r="A11" s="758" t="s">
        <v>275</v>
      </c>
      <c r="B11" s="768" t="s">
        <v>16</v>
      </c>
      <c r="C11" s="767" t="s">
        <v>208</v>
      </c>
      <c r="D11" s="757">
        <v>2000</v>
      </c>
      <c r="E11" s="774" t="s">
        <v>7</v>
      </c>
      <c r="F11" s="1173"/>
    </row>
    <row r="12" spans="1:6" ht="15.75" customHeight="1" thickBot="1">
      <c r="A12" s="758" t="s">
        <v>276</v>
      </c>
      <c r="B12" s="768" t="s">
        <v>9</v>
      </c>
      <c r="C12" s="768" t="s">
        <v>10</v>
      </c>
      <c r="D12" s="757">
        <v>1200</v>
      </c>
      <c r="E12" s="773" t="s">
        <v>8</v>
      </c>
      <c r="F12" s="784">
        <v>1200</v>
      </c>
    </row>
    <row r="13" spans="1:6" ht="15.75" customHeight="1" thickBot="1">
      <c r="A13" s="785" t="s">
        <v>277</v>
      </c>
      <c r="B13" s="786" t="s">
        <v>210</v>
      </c>
      <c r="C13" s="786" t="s">
        <v>208</v>
      </c>
      <c r="D13" s="787">
        <v>1750</v>
      </c>
      <c r="E13" s="788" t="s">
        <v>11</v>
      </c>
      <c r="F13" s="789">
        <v>1750</v>
      </c>
    </row>
    <row r="14" spans="1:5" ht="15.75" customHeight="1">
      <c r="A14" s="766" t="s">
        <v>278</v>
      </c>
      <c r="B14" s="764"/>
      <c r="C14" s="761"/>
      <c r="D14" s="776"/>
      <c r="E14" s="772"/>
    </row>
    <row r="15" spans="1:5" ht="15.75" customHeight="1">
      <c r="A15" s="762" t="s">
        <v>279</v>
      </c>
      <c r="B15" s="763"/>
      <c r="C15" s="763"/>
      <c r="D15" s="769"/>
      <c r="E15" s="771"/>
    </row>
    <row r="16" spans="1:5" ht="15.75" customHeight="1">
      <c r="A16" s="762" t="s">
        <v>280</v>
      </c>
      <c r="B16" s="763"/>
      <c r="C16" s="763"/>
      <c r="D16" s="769"/>
      <c r="E16" s="771"/>
    </row>
    <row r="17" spans="1:5" ht="15.75" customHeight="1">
      <c r="A17" s="762" t="s">
        <v>281</v>
      </c>
      <c r="B17" s="763"/>
      <c r="C17" s="763"/>
      <c r="D17" s="769"/>
      <c r="E17" s="771"/>
    </row>
    <row r="18" spans="1:5" ht="15.75" customHeight="1">
      <c r="A18" s="762" t="s">
        <v>282</v>
      </c>
      <c r="B18" s="763"/>
      <c r="C18" s="763"/>
      <c r="D18" s="769"/>
      <c r="E18" s="771"/>
    </row>
    <row r="19" spans="1:5" ht="15.75" customHeight="1" thickBot="1">
      <c r="A19" s="762" t="s">
        <v>283</v>
      </c>
      <c r="B19" s="763"/>
      <c r="C19" s="763"/>
      <c r="D19" s="769"/>
      <c r="E19" s="771"/>
    </row>
    <row r="20" spans="1:5" ht="15.75" customHeight="1" thickBot="1">
      <c r="A20" s="1166" t="s">
        <v>301</v>
      </c>
      <c r="B20" s="1167"/>
      <c r="C20" s="1079"/>
      <c r="D20" s="781">
        <v>6400</v>
      </c>
      <c r="E20" s="775"/>
    </row>
    <row r="21" spans="1:4" ht="15.75" customHeight="1">
      <c r="A21" s="753"/>
      <c r="B21" s="754"/>
      <c r="C21" s="754"/>
      <c r="D21" s="755"/>
    </row>
    <row r="22" spans="1:2" ht="15.75" customHeight="1">
      <c r="A22" s="765"/>
      <c r="B22" s="765"/>
    </row>
    <row r="23" spans="1:4" ht="15.75" customHeight="1">
      <c r="A23" s="753"/>
      <c r="B23" s="754"/>
      <c r="C23" s="754"/>
      <c r="D23" s="755"/>
    </row>
    <row r="24" spans="1:4" ht="15.75" customHeight="1">
      <c r="A24" s="753"/>
      <c r="B24" s="754"/>
      <c r="C24" s="754"/>
      <c r="D24" s="755"/>
    </row>
    <row r="25" spans="1:4" ht="15.75" customHeight="1">
      <c r="A25" s="753"/>
      <c r="B25" s="754"/>
      <c r="C25" s="754"/>
      <c r="D25" s="755"/>
    </row>
    <row r="26" spans="1:4" ht="15.75" customHeight="1">
      <c r="A26" s="753"/>
      <c r="B26" s="754"/>
      <c r="C26" s="754"/>
      <c r="D26" s="755"/>
    </row>
    <row r="27" spans="1:4" ht="15.75" customHeight="1">
      <c r="A27" s="753"/>
      <c r="B27" s="754"/>
      <c r="C27" s="754"/>
      <c r="D27" s="756"/>
    </row>
    <row r="28" spans="1:4" ht="15.75" customHeight="1">
      <c r="A28" s="753"/>
      <c r="B28" s="754"/>
      <c r="C28" s="754"/>
      <c r="D28" s="756"/>
    </row>
    <row r="29" spans="1:4" ht="15.75" customHeight="1">
      <c r="A29" s="753"/>
      <c r="B29" s="754"/>
      <c r="C29" s="754"/>
      <c r="D29" s="756"/>
    </row>
    <row r="30" spans="1:4" ht="15.75" customHeight="1">
      <c r="A30" s="753"/>
      <c r="B30" s="754"/>
      <c r="C30" s="754"/>
      <c r="D30" s="756"/>
    </row>
    <row r="31" spans="1:4" ht="12.75">
      <c r="A31" s="619"/>
      <c r="B31" s="619"/>
      <c r="C31" s="619"/>
      <c r="D31" s="619"/>
    </row>
    <row r="32" spans="1:4" ht="12.75">
      <c r="A32" s="619"/>
      <c r="B32" s="619"/>
      <c r="C32" s="619"/>
      <c r="D32" s="619"/>
    </row>
  </sheetData>
  <sheetProtection/>
  <mergeCells count="6">
    <mergeCell ref="A20:B20"/>
    <mergeCell ref="A1:F1"/>
    <mergeCell ref="E3:F3"/>
    <mergeCell ref="E2:F2"/>
    <mergeCell ref="F5:F11"/>
    <mergeCell ref="C3:D3"/>
  </mergeCells>
  <printOptions horizontalCentered="1"/>
  <pageMargins left="0.3937007874015748" right="0.3937007874015748" top="1.062992125984252" bottom="0.984251968503937" header="0.7874015748031497" footer="0.7874015748031497"/>
  <pageSetup horizontalDpi="600" verticalDpi="600" orientation="landscape" paperSize="9" scale="95" r:id="rId1"/>
  <headerFooter alignWithMargins="0">
    <oddHeader>&amp;R&amp;"Times New Roman CE,Félkövér dőlt"&amp;11 6. számú tájékoztató tábla</oddHead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89"/>
  <sheetViews>
    <sheetView view="pageBreakPreview" zoomScale="60" workbookViewId="0" topLeftCell="A1">
      <selection activeCell="V51" sqref="V51"/>
    </sheetView>
  </sheetViews>
  <sheetFormatPr defaultColWidth="9.00390625" defaultRowHeight="12.75"/>
  <cols>
    <col min="2" max="2" width="6.00390625" style="0" customWidth="1"/>
    <col min="3" max="3" width="32.875" style="0" customWidth="1"/>
    <col min="4" max="4" width="17.125" style="0" customWidth="1"/>
    <col min="5" max="5" width="13.00390625" style="0" customWidth="1"/>
    <col min="6" max="6" width="11.375" style="0" customWidth="1"/>
  </cols>
  <sheetData>
    <row r="1" spans="1:8" ht="13.5" thickBot="1">
      <c r="A1" s="550"/>
      <c r="B1" s="563"/>
      <c r="C1" s="564"/>
      <c r="D1" s="565"/>
      <c r="E1" s="566"/>
      <c r="F1" s="566"/>
      <c r="G1" s="566"/>
      <c r="H1" s="566"/>
    </row>
    <row r="2" spans="1:8" ht="43.5" customHeight="1">
      <c r="A2" s="550"/>
      <c r="B2" s="742" t="s">
        <v>269</v>
      </c>
      <c r="C2" s="1194" t="s">
        <v>759</v>
      </c>
      <c r="D2" s="1195"/>
      <c r="E2" s="744" t="s">
        <v>843</v>
      </c>
      <c r="F2" s="744" t="s">
        <v>174</v>
      </c>
      <c r="G2" s="744" t="s">
        <v>175</v>
      </c>
      <c r="H2" s="744" t="s">
        <v>176</v>
      </c>
    </row>
    <row r="3" spans="1:8" ht="12.75">
      <c r="A3" s="550"/>
      <c r="B3" s="551"/>
      <c r="C3" s="1205" t="s">
        <v>776</v>
      </c>
      <c r="D3" s="552" t="s">
        <v>771</v>
      </c>
      <c r="E3" s="553">
        <v>6504</v>
      </c>
      <c r="F3" s="553">
        <v>7810</v>
      </c>
      <c r="G3" s="553">
        <v>7911</v>
      </c>
      <c r="H3" s="553">
        <v>9291</v>
      </c>
    </row>
    <row r="4" spans="1:8" ht="12.75">
      <c r="A4" s="550"/>
      <c r="B4" s="554"/>
      <c r="C4" s="1208"/>
      <c r="D4" s="555" t="s">
        <v>198</v>
      </c>
      <c r="E4" s="560">
        <v>1741</v>
      </c>
      <c r="F4" s="560">
        <v>2035</v>
      </c>
      <c r="G4" s="560">
        <v>2077</v>
      </c>
      <c r="H4" s="560">
        <v>2341</v>
      </c>
    </row>
    <row r="5" spans="1:8" ht="12.75">
      <c r="A5" s="550"/>
      <c r="B5" s="556"/>
      <c r="C5" s="1208"/>
      <c r="D5" s="557" t="s">
        <v>772</v>
      </c>
      <c r="E5" s="560">
        <v>6267</v>
      </c>
      <c r="F5" s="560">
        <v>10873</v>
      </c>
      <c r="G5" s="560">
        <v>11536</v>
      </c>
      <c r="H5" s="560">
        <v>10173</v>
      </c>
    </row>
    <row r="6" spans="1:8" ht="12.75">
      <c r="A6" s="550"/>
      <c r="B6" s="558"/>
      <c r="C6" s="1203" t="s">
        <v>201</v>
      </c>
      <c r="D6" s="1204"/>
      <c r="E6" s="559">
        <f>SUM(E3:E5)</f>
        <v>14512</v>
      </c>
      <c r="F6" s="559">
        <f>SUM(F3:F5)</f>
        <v>20718</v>
      </c>
      <c r="G6" s="559">
        <f>SUM(G3:G5)</f>
        <v>21524</v>
      </c>
      <c r="H6" s="559">
        <f>SUM(H3:H5)</f>
        <v>21805</v>
      </c>
    </row>
    <row r="7" spans="1:8" ht="12.75">
      <c r="A7" s="550"/>
      <c r="B7" s="551"/>
      <c r="C7" s="1205" t="s">
        <v>777</v>
      </c>
      <c r="D7" s="552" t="s">
        <v>771</v>
      </c>
      <c r="E7" s="560">
        <v>1460</v>
      </c>
      <c r="F7" s="560">
        <v>1726</v>
      </c>
      <c r="G7" s="560">
        <v>1786</v>
      </c>
      <c r="H7" s="560">
        <v>1979</v>
      </c>
    </row>
    <row r="8" spans="1:8" ht="12.75">
      <c r="A8" s="550"/>
      <c r="B8" s="554"/>
      <c r="C8" s="1205"/>
      <c r="D8" s="555" t="s">
        <v>198</v>
      </c>
      <c r="E8" s="560">
        <v>394</v>
      </c>
      <c r="F8" s="560">
        <v>474</v>
      </c>
      <c r="G8" s="560">
        <v>495</v>
      </c>
      <c r="H8" s="560">
        <v>546</v>
      </c>
    </row>
    <row r="9" spans="1:8" ht="12.75">
      <c r="A9" s="550"/>
      <c r="B9" s="556"/>
      <c r="C9" s="1205"/>
      <c r="D9" s="557" t="s">
        <v>772</v>
      </c>
      <c r="E9" s="560">
        <v>740</v>
      </c>
      <c r="F9" s="560">
        <v>988</v>
      </c>
      <c r="G9" s="560">
        <v>988</v>
      </c>
      <c r="H9" s="560">
        <v>1425</v>
      </c>
    </row>
    <row r="10" spans="1:8" ht="12.75">
      <c r="A10" s="550"/>
      <c r="B10" s="567"/>
      <c r="C10" s="1206" t="s">
        <v>202</v>
      </c>
      <c r="D10" s="1207"/>
      <c r="E10" s="559">
        <f>SUM(E7:E9)</f>
        <v>2594</v>
      </c>
      <c r="F10" s="559">
        <f>SUM(F7:F9)</f>
        <v>3188</v>
      </c>
      <c r="G10" s="559">
        <f>SUM(G7:G9)</f>
        <v>3269</v>
      </c>
      <c r="H10" s="559">
        <f>SUM(H7:H9)</f>
        <v>3950</v>
      </c>
    </row>
    <row r="11" spans="1:8" ht="12.75">
      <c r="A11" s="550"/>
      <c r="B11" s="568"/>
      <c r="C11" s="569" t="s">
        <v>778</v>
      </c>
      <c r="D11" s="561" t="s">
        <v>772</v>
      </c>
      <c r="E11" s="570">
        <v>445</v>
      </c>
      <c r="F11" s="570">
        <v>445</v>
      </c>
      <c r="G11" s="570">
        <v>445</v>
      </c>
      <c r="H11" s="570">
        <v>445</v>
      </c>
    </row>
    <row r="12" spans="1:8" ht="12.75">
      <c r="A12" s="550"/>
      <c r="B12" s="568"/>
      <c r="C12" s="571" t="s">
        <v>196</v>
      </c>
      <c r="D12" s="561" t="s">
        <v>772</v>
      </c>
      <c r="E12" s="570">
        <v>1400</v>
      </c>
      <c r="F12" s="570">
        <v>1400</v>
      </c>
      <c r="G12" s="570">
        <v>1400</v>
      </c>
      <c r="H12" s="570">
        <v>1400</v>
      </c>
    </row>
    <row r="13" spans="1:8" ht="12.75">
      <c r="A13" s="550"/>
      <c r="B13" s="558"/>
      <c r="C13" s="572" t="s">
        <v>779</v>
      </c>
      <c r="D13" s="573" t="s">
        <v>772</v>
      </c>
      <c r="E13" s="570">
        <v>440</v>
      </c>
      <c r="F13" s="570">
        <v>688</v>
      </c>
      <c r="G13" s="570">
        <v>748</v>
      </c>
      <c r="H13" s="570">
        <v>1180</v>
      </c>
    </row>
    <row r="14" spans="1:8" ht="12.75" customHeight="1">
      <c r="A14" s="550"/>
      <c r="B14" s="551"/>
      <c r="C14" s="1209" t="s">
        <v>780</v>
      </c>
      <c r="D14" s="552" t="s">
        <v>771</v>
      </c>
      <c r="E14" s="560">
        <f aca="true" t="shared" si="0" ref="E14:G15">SUM(E3+E7)</f>
        <v>7964</v>
      </c>
      <c r="F14" s="560">
        <f>SUM(F3+F7)</f>
        <v>9536</v>
      </c>
      <c r="G14" s="560">
        <f t="shared" si="0"/>
        <v>9697</v>
      </c>
      <c r="H14" s="560">
        <f>SUM(H3+H7)</f>
        <v>11270</v>
      </c>
    </row>
    <row r="15" spans="1:8" ht="12.75">
      <c r="A15" s="550"/>
      <c r="B15" s="554"/>
      <c r="C15" s="1210"/>
      <c r="D15" s="555" t="s">
        <v>198</v>
      </c>
      <c r="E15" s="560">
        <f t="shared" si="0"/>
        <v>2135</v>
      </c>
      <c r="F15" s="560">
        <f>SUM(F4+F8)</f>
        <v>2509</v>
      </c>
      <c r="G15" s="560">
        <f t="shared" si="0"/>
        <v>2572</v>
      </c>
      <c r="H15" s="560">
        <f>SUM(H4+H8)</f>
        <v>2887</v>
      </c>
    </row>
    <row r="16" spans="1:8" ht="13.5" thickBot="1">
      <c r="A16" s="550"/>
      <c r="B16" s="556"/>
      <c r="C16" s="1211"/>
      <c r="D16" s="557" t="s">
        <v>772</v>
      </c>
      <c r="E16" s="560">
        <f>SUM(E5+E9+E11+E12+E13)</f>
        <v>9292</v>
      </c>
      <c r="F16" s="560">
        <f>SUM(F5+F9+F11+F12+F13)</f>
        <v>14394</v>
      </c>
      <c r="G16" s="560">
        <f>SUM(G5+G9+G11+G12+G13)</f>
        <v>15117</v>
      </c>
      <c r="H16" s="560">
        <f>SUM(H5+H9+H11+H12+H13)</f>
        <v>14623</v>
      </c>
    </row>
    <row r="17" spans="1:8" ht="13.5" thickBot="1">
      <c r="A17" s="550"/>
      <c r="B17" s="562" t="s">
        <v>269</v>
      </c>
      <c r="C17" s="1196" t="s">
        <v>197</v>
      </c>
      <c r="D17" s="1197"/>
      <c r="E17" s="574">
        <f>SUM(E14:E16)</f>
        <v>19391</v>
      </c>
      <c r="F17" s="574">
        <f>SUM(F14:F16)</f>
        <v>26439</v>
      </c>
      <c r="G17" s="574">
        <f>SUM(G14:G16)</f>
        <v>27386</v>
      </c>
      <c r="H17" s="574">
        <f>SUM(H14:H16)</f>
        <v>28780</v>
      </c>
    </row>
    <row r="18" spans="1:8" ht="12.75">
      <c r="A18" s="550"/>
      <c r="B18" s="563"/>
      <c r="C18" s="575"/>
      <c r="D18" s="575"/>
      <c r="E18" s="550"/>
      <c r="F18" s="550"/>
      <c r="G18" s="550"/>
      <c r="H18" s="550"/>
    </row>
    <row r="19" spans="1:8" ht="12.75">
      <c r="A19" s="550"/>
      <c r="B19" s="563"/>
      <c r="C19" s="575"/>
      <c r="D19" s="575"/>
      <c r="E19" s="550"/>
      <c r="F19" s="550"/>
      <c r="G19" s="550"/>
      <c r="H19" s="550"/>
    </row>
    <row r="20" spans="1:8" ht="13.5" thickBot="1">
      <c r="A20" s="550"/>
      <c r="B20" s="563"/>
      <c r="C20" s="575"/>
      <c r="D20" s="575"/>
      <c r="E20" s="550"/>
      <c r="F20" s="550"/>
      <c r="G20" s="550"/>
      <c r="H20" s="550"/>
    </row>
    <row r="21" spans="1:8" ht="12.75" customHeight="1">
      <c r="A21" s="550"/>
      <c r="B21" s="1212" t="s">
        <v>270</v>
      </c>
      <c r="C21" s="1220" t="s">
        <v>760</v>
      </c>
      <c r="D21" s="1220"/>
      <c r="E21" s="1175" t="s">
        <v>842</v>
      </c>
      <c r="F21" s="1175" t="s">
        <v>177</v>
      </c>
      <c r="G21" s="1175" t="s">
        <v>178</v>
      </c>
      <c r="H21" s="1175" t="s">
        <v>176</v>
      </c>
    </row>
    <row r="22" spans="1:8" ht="23.25" customHeight="1">
      <c r="A22" s="550"/>
      <c r="B22" s="1213"/>
      <c r="C22" s="1221"/>
      <c r="D22" s="1221"/>
      <c r="E22" s="1177"/>
      <c r="F22" s="1177"/>
      <c r="G22" s="1177"/>
      <c r="H22" s="1177"/>
    </row>
    <row r="23" spans="1:8" ht="12.75" customHeight="1">
      <c r="A23" s="550"/>
      <c r="B23" s="576"/>
      <c r="C23" s="1178" t="s">
        <v>800</v>
      </c>
      <c r="D23" s="552" t="s">
        <v>771</v>
      </c>
      <c r="E23" s="553">
        <v>56279</v>
      </c>
      <c r="F23" s="553">
        <v>61793</v>
      </c>
      <c r="G23" s="553">
        <v>62769</v>
      </c>
      <c r="H23" s="553">
        <v>66372</v>
      </c>
    </row>
    <row r="24" spans="1:8" ht="12.75">
      <c r="A24" s="550"/>
      <c r="B24" s="577"/>
      <c r="C24" s="1179"/>
      <c r="D24" s="555" t="s">
        <v>198</v>
      </c>
      <c r="E24" s="560">
        <v>16264</v>
      </c>
      <c r="F24" s="560">
        <v>17597</v>
      </c>
      <c r="G24" s="560">
        <v>17992</v>
      </c>
      <c r="H24" s="560">
        <v>17934</v>
      </c>
    </row>
    <row r="25" spans="1:8" ht="12.75">
      <c r="A25" s="550"/>
      <c r="B25" s="578"/>
      <c r="C25" s="1202"/>
      <c r="D25" s="557" t="s">
        <v>772</v>
      </c>
      <c r="E25" s="579">
        <v>56574</v>
      </c>
      <c r="F25" s="579">
        <v>56459</v>
      </c>
      <c r="G25" s="579">
        <v>54278</v>
      </c>
      <c r="H25" s="579">
        <v>56621</v>
      </c>
    </row>
    <row r="26" spans="1:9" ht="12.75">
      <c r="A26" s="550"/>
      <c r="B26" s="580"/>
      <c r="C26" s="1201" t="s">
        <v>781</v>
      </c>
      <c r="D26" s="1201"/>
      <c r="E26" s="559">
        <f>SUM(E23:E25)</f>
        <v>129117</v>
      </c>
      <c r="F26" s="559">
        <f>SUM(F23:F25)</f>
        <v>135849</v>
      </c>
      <c r="G26" s="559">
        <f>SUM(G23:G25)</f>
        <v>135039</v>
      </c>
      <c r="H26" s="559">
        <f>SUM(H23:H25)</f>
        <v>140927</v>
      </c>
      <c r="I26" t="s">
        <v>849</v>
      </c>
    </row>
    <row r="27" spans="1:8" ht="12.75">
      <c r="A27" s="550"/>
      <c r="B27" s="576"/>
      <c r="C27" s="1198" t="s">
        <v>205</v>
      </c>
      <c r="D27" s="552" t="s">
        <v>771</v>
      </c>
      <c r="E27" s="553">
        <v>3775</v>
      </c>
      <c r="F27" s="553">
        <v>4354</v>
      </c>
      <c r="G27" s="553">
        <v>4446</v>
      </c>
      <c r="H27" s="553">
        <v>4446</v>
      </c>
    </row>
    <row r="28" spans="1:8" ht="12.75">
      <c r="A28" s="550"/>
      <c r="B28" s="577"/>
      <c r="C28" s="1199"/>
      <c r="D28" s="555" t="s">
        <v>198</v>
      </c>
      <c r="E28" s="560">
        <v>1022</v>
      </c>
      <c r="F28" s="560">
        <v>1122</v>
      </c>
      <c r="G28" s="560">
        <v>1156</v>
      </c>
      <c r="H28" s="560">
        <v>1205</v>
      </c>
    </row>
    <row r="29" spans="1:8" ht="12.75">
      <c r="A29" s="550"/>
      <c r="B29" s="578"/>
      <c r="C29" s="1200"/>
      <c r="D29" s="557" t="s">
        <v>772</v>
      </c>
      <c r="E29" s="579">
        <v>170</v>
      </c>
      <c r="F29" s="579">
        <v>170</v>
      </c>
      <c r="G29" s="579">
        <v>170</v>
      </c>
      <c r="H29" s="579">
        <v>170</v>
      </c>
    </row>
    <row r="30" spans="1:8" ht="12.75">
      <c r="A30" s="550"/>
      <c r="B30" s="580"/>
      <c r="C30" s="1201" t="s">
        <v>782</v>
      </c>
      <c r="D30" s="1201"/>
      <c r="E30" s="559">
        <f>SUM(E27:E29)</f>
        <v>4967</v>
      </c>
      <c r="F30" s="559">
        <f>SUM(F27:F29)</f>
        <v>5646</v>
      </c>
      <c r="G30" s="559">
        <f>SUM(G27:G29)</f>
        <v>5772</v>
      </c>
      <c r="H30" s="559">
        <f>SUM(H27:H29)</f>
        <v>5821</v>
      </c>
    </row>
    <row r="31" spans="1:8" ht="12.75">
      <c r="A31" s="550"/>
      <c r="B31" s="576"/>
      <c r="C31" s="1198" t="s">
        <v>203</v>
      </c>
      <c r="D31" s="552" t="s">
        <v>771</v>
      </c>
      <c r="E31" s="553">
        <v>922</v>
      </c>
      <c r="F31" s="553">
        <v>979</v>
      </c>
      <c r="G31" s="553">
        <v>999</v>
      </c>
      <c r="H31" s="553">
        <v>999</v>
      </c>
    </row>
    <row r="32" spans="1:8" ht="12.75">
      <c r="A32" s="550"/>
      <c r="B32" s="577"/>
      <c r="C32" s="1199"/>
      <c r="D32" s="555" t="s">
        <v>198</v>
      </c>
      <c r="E32" s="560">
        <v>253</v>
      </c>
      <c r="F32" s="560">
        <v>268</v>
      </c>
      <c r="G32" s="560">
        <v>278</v>
      </c>
      <c r="H32" s="560">
        <v>287</v>
      </c>
    </row>
    <row r="33" spans="1:8" ht="12.75">
      <c r="A33" s="550"/>
      <c r="B33" s="578"/>
      <c r="C33" s="1200"/>
      <c r="D33" s="557" t="s">
        <v>772</v>
      </c>
      <c r="E33" s="579">
        <v>0</v>
      </c>
      <c r="F33" s="579">
        <v>0</v>
      </c>
      <c r="G33" s="579">
        <v>0</v>
      </c>
      <c r="H33" s="579">
        <v>321</v>
      </c>
    </row>
    <row r="34" spans="1:8" ht="12.75">
      <c r="A34" s="550"/>
      <c r="B34" s="580"/>
      <c r="C34" s="1201" t="s">
        <v>783</v>
      </c>
      <c r="D34" s="1201"/>
      <c r="E34" s="559">
        <f>SUM(E31:E33)</f>
        <v>1175</v>
      </c>
      <c r="F34" s="559">
        <f>SUM(F31:F33)</f>
        <v>1247</v>
      </c>
      <c r="G34" s="559">
        <f>SUM(G31:G33)</f>
        <v>1277</v>
      </c>
      <c r="H34" s="559">
        <f>SUM(H31:H33)</f>
        <v>1607</v>
      </c>
    </row>
    <row r="35" spans="1:8" ht="12.75">
      <c r="A35" s="550"/>
      <c r="B35" s="582"/>
      <c r="C35" s="1217" t="s">
        <v>764</v>
      </c>
      <c r="D35" s="552" t="s">
        <v>771</v>
      </c>
      <c r="E35" s="583">
        <v>922</v>
      </c>
      <c r="F35" s="583">
        <v>951</v>
      </c>
      <c r="G35" s="583">
        <v>951</v>
      </c>
      <c r="H35" s="583">
        <v>951</v>
      </c>
    </row>
    <row r="36" spans="1:8" ht="12.75">
      <c r="A36" s="550"/>
      <c r="B36" s="582"/>
      <c r="C36" s="1218"/>
      <c r="D36" s="555" t="s">
        <v>198</v>
      </c>
      <c r="E36" s="583">
        <v>253</v>
      </c>
      <c r="F36" s="583">
        <v>260</v>
      </c>
      <c r="G36" s="583">
        <v>260</v>
      </c>
      <c r="H36" s="583">
        <v>260</v>
      </c>
    </row>
    <row r="37" spans="1:8" ht="12.75">
      <c r="A37" s="550"/>
      <c r="B37" s="582"/>
      <c r="C37" s="1219"/>
      <c r="D37" s="557" t="s">
        <v>772</v>
      </c>
      <c r="E37" s="584">
        <v>0</v>
      </c>
      <c r="F37" s="584">
        <v>0</v>
      </c>
      <c r="G37" s="584">
        <v>0</v>
      </c>
      <c r="H37" s="584">
        <v>0</v>
      </c>
    </row>
    <row r="38" spans="1:8" ht="12.75">
      <c r="A38" s="550"/>
      <c r="B38" s="580"/>
      <c r="C38" s="581" t="s">
        <v>765</v>
      </c>
      <c r="D38" s="581"/>
      <c r="E38" s="559">
        <f>SUM(E35:E37)</f>
        <v>1175</v>
      </c>
      <c r="F38" s="559">
        <f>SUM(F35:F37)</f>
        <v>1211</v>
      </c>
      <c r="G38" s="559">
        <f>SUM(G35:G37)</f>
        <v>1211</v>
      </c>
      <c r="H38" s="559">
        <f>SUM(H35:H37)</f>
        <v>1211</v>
      </c>
    </row>
    <row r="39" spans="1:8" ht="12.75" customHeight="1">
      <c r="A39" s="550"/>
      <c r="B39" s="576"/>
      <c r="C39" s="1215" t="s">
        <v>784</v>
      </c>
      <c r="D39" s="552" t="s">
        <v>771</v>
      </c>
      <c r="E39" s="553">
        <f aca="true" t="shared" si="1" ref="E39:H41">SUM(E23+E27+E31+E35)</f>
        <v>61898</v>
      </c>
      <c r="F39" s="553">
        <f>SUM(F23+F27+F31+F35)</f>
        <v>68077</v>
      </c>
      <c r="G39" s="553">
        <f t="shared" si="1"/>
        <v>69165</v>
      </c>
      <c r="H39" s="553">
        <f t="shared" si="1"/>
        <v>72768</v>
      </c>
    </row>
    <row r="40" spans="1:8" ht="12.75">
      <c r="A40" s="550"/>
      <c r="B40" s="577"/>
      <c r="C40" s="1215"/>
      <c r="D40" s="555" t="s">
        <v>198</v>
      </c>
      <c r="E40" s="553">
        <f t="shared" si="1"/>
        <v>17792</v>
      </c>
      <c r="F40" s="553">
        <f>SUM(F24+F28+F32+F36)</f>
        <v>19247</v>
      </c>
      <c r="G40" s="553">
        <f t="shared" si="1"/>
        <v>19686</v>
      </c>
      <c r="H40" s="553">
        <f t="shared" si="1"/>
        <v>19686</v>
      </c>
    </row>
    <row r="41" spans="1:8" ht="13.5" thickBot="1">
      <c r="A41" s="550"/>
      <c r="B41" s="585"/>
      <c r="C41" s="1216"/>
      <c r="D41" s="557" t="s">
        <v>772</v>
      </c>
      <c r="E41" s="553">
        <f t="shared" si="1"/>
        <v>56744</v>
      </c>
      <c r="F41" s="553">
        <f>SUM(F25+F29+F33+F37)</f>
        <v>56629</v>
      </c>
      <c r="G41" s="553">
        <f t="shared" si="1"/>
        <v>54448</v>
      </c>
      <c r="H41" s="553">
        <f t="shared" si="1"/>
        <v>57112</v>
      </c>
    </row>
    <row r="42" spans="1:8" ht="13.5" thickBot="1">
      <c r="A42" s="550"/>
      <c r="B42" s="562" t="s">
        <v>270</v>
      </c>
      <c r="C42" s="1214" t="s">
        <v>785</v>
      </c>
      <c r="D42" s="1214"/>
      <c r="E42" s="574">
        <f>SUM(E39:E41)</f>
        <v>136434</v>
      </c>
      <c r="F42" s="574">
        <f>SUM(F39:F41)</f>
        <v>143953</v>
      </c>
      <c r="G42" s="574">
        <f>SUM(G39:G41)</f>
        <v>143299</v>
      </c>
      <c r="H42" s="574">
        <f>SUM(H39:H41)</f>
        <v>149566</v>
      </c>
    </row>
    <row r="43" spans="1:8" ht="12.75">
      <c r="A43" s="550"/>
      <c r="B43" s="563"/>
      <c r="C43" s="575"/>
      <c r="D43" s="575"/>
      <c r="E43" s="550"/>
      <c r="F43" s="550"/>
      <c r="G43" s="550"/>
      <c r="H43" s="550"/>
    </row>
    <row r="44" spans="1:8" ht="12.75">
      <c r="A44" s="550"/>
      <c r="B44" s="563"/>
      <c r="C44" s="575"/>
      <c r="D44" s="575"/>
      <c r="E44" s="550"/>
      <c r="F44" s="550"/>
      <c r="G44" s="550"/>
      <c r="H44" s="550"/>
    </row>
    <row r="45" spans="1:8" ht="12.75">
      <c r="A45" s="550"/>
      <c r="B45" s="563"/>
      <c r="C45" s="575"/>
      <c r="D45" s="575"/>
      <c r="E45" s="550"/>
      <c r="F45" s="550"/>
      <c r="G45" s="550"/>
      <c r="H45" s="550"/>
    </row>
    <row r="46" spans="1:8" ht="12.75">
      <c r="A46" s="550"/>
      <c r="B46" s="563"/>
      <c r="C46" s="575"/>
      <c r="D46" s="575"/>
      <c r="E46" s="550"/>
      <c r="F46" s="550"/>
      <c r="G46" s="550"/>
      <c r="H46" s="550"/>
    </row>
    <row r="47" spans="1:8" ht="12.75">
      <c r="A47" s="550"/>
      <c r="B47" s="563"/>
      <c r="C47" s="575"/>
      <c r="D47" s="575"/>
      <c r="E47" s="550"/>
      <c r="F47" s="550"/>
      <c r="G47" s="550"/>
      <c r="H47" s="550"/>
    </row>
    <row r="48" spans="1:8" ht="14.25" customHeight="1">
      <c r="A48" s="550"/>
      <c r="B48" s="563"/>
      <c r="C48" s="575"/>
      <c r="D48" s="575"/>
      <c r="E48" s="550"/>
      <c r="F48" s="550"/>
      <c r="G48" s="550"/>
      <c r="H48" s="550"/>
    </row>
    <row r="49" spans="1:8" ht="12.75">
      <c r="A49" s="550"/>
      <c r="B49" s="563"/>
      <c r="C49" s="575"/>
      <c r="D49" s="575"/>
      <c r="E49" s="550"/>
      <c r="F49" s="550"/>
      <c r="G49" s="550"/>
      <c r="H49" s="550"/>
    </row>
    <row r="50" spans="1:8" ht="13.5" thickBot="1">
      <c r="A50" s="550"/>
      <c r="B50" s="609"/>
      <c r="C50" s="610"/>
      <c r="D50" s="610"/>
      <c r="E50" s="550"/>
      <c r="F50" s="550"/>
      <c r="G50" s="550"/>
      <c r="H50" s="550"/>
    </row>
    <row r="51" spans="1:8" ht="60.75" thickBot="1">
      <c r="A51" s="550"/>
      <c r="B51" s="743" t="s">
        <v>271</v>
      </c>
      <c r="C51" s="1190" t="s">
        <v>768</v>
      </c>
      <c r="D51" s="1191"/>
      <c r="E51" s="611" t="s">
        <v>841</v>
      </c>
      <c r="F51" s="611" t="s">
        <v>179</v>
      </c>
      <c r="G51" s="611" t="s">
        <v>180</v>
      </c>
      <c r="H51" s="611" t="s">
        <v>181</v>
      </c>
    </row>
    <row r="52" spans="1:8" ht="12.75">
      <c r="A52" s="550"/>
      <c r="B52" s="586"/>
      <c r="C52" s="1192" t="s">
        <v>204</v>
      </c>
      <c r="D52" s="587" t="s">
        <v>787</v>
      </c>
      <c r="E52" s="612">
        <v>60341</v>
      </c>
      <c r="F52" s="612">
        <v>60913</v>
      </c>
      <c r="G52" s="612">
        <v>61054</v>
      </c>
      <c r="H52" s="612">
        <f>61175+639</f>
        <v>61814</v>
      </c>
    </row>
    <row r="53" spans="1:8" ht="12.75">
      <c r="A53" s="550"/>
      <c r="B53" s="588"/>
      <c r="C53" s="1193"/>
      <c r="D53" s="589" t="s">
        <v>198</v>
      </c>
      <c r="E53" s="590">
        <v>16473</v>
      </c>
      <c r="F53" s="590">
        <v>16628</v>
      </c>
      <c r="G53" s="590">
        <v>16666</v>
      </c>
      <c r="H53" s="590">
        <v>16666</v>
      </c>
    </row>
    <row r="54" spans="1:8" ht="12.75">
      <c r="A54" s="550"/>
      <c r="B54" s="588"/>
      <c r="C54" s="1193"/>
      <c r="D54" s="589" t="s">
        <v>772</v>
      </c>
      <c r="E54" s="590">
        <v>18870</v>
      </c>
      <c r="F54" s="590">
        <v>18600</v>
      </c>
      <c r="G54" s="590">
        <v>17340</v>
      </c>
      <c r="H54" s="590">
        <f>19984-639</f>
        <v>19345</v>
      </c>
    </row>
    <row r="55" spans="1:8" ht="12.75">
      <c r="A55" s="550"/>
      <c r="B55" s="1063"/>
      <c r="C55" s="1064"/>
      <c r="D55" s="1065" t="s">
        <v>182</v>
      </c>
      <c r="E55" s="745"/>
      <c r="F55" s="745"/>
      <c r="G55" s="745"/>
      <c r="H55" s="745">
        <v>97</v>
      </c>
    </row>
    <row r="56" spans="1:8" ht="12.75">
      <c r="A56" s="550"/>
      <c r="B56" s="908"/>
      <c r="C56" s="909" t="s">
        <v>766</v>
      </c>
      <c r="D56" s="910"/>
      <c r="E56" s="591">
        <f>SUM(E52:E54)</f>
        <v>95684</v>
      </c>
      <c r="F56" s="591">
        <f>SUM(F52:F54)</f>
        <v>96141</v>
      </c>
      <c r="G56" s="591">
        <f>SUM(G52:G54)</f>
        <v>95060</v>
      </c>
      <c r="H56" s="591">
        <f>SUM(H52:H54)</f>
        <v>97825</v>
      </c>
    </row>
    <row r="57" spans="1:8" ht="12.75" customHeight="1">
      <c r="A57" s="550"/>
      <c r="B57" s="592"/>
      <c r="C57" s="1223" t="s">
        <v>798</v>
      </c>
      <c r="D57" s="593" t="s">
        <v>787</v>
      </c>
      <c r="E57" s="594">
        <v>1911</v>
      </c>
      <c r="F57" s="594">
        <v>1921</v>
      </c>
      <c r="G57" s="594">
        <v>1921</v>
      </c>
      <c r="H57" s="594">
        <v>1921</v>
      </c>
    </row>
    <row r="58" spans="1:8" ht="12.75">
      <c r="A58" s="550"/>
      <c r="B58" s="592"/>
      <c r="C58" s="1224"/>
      <c r="D58" s="589" t="s">
        <v>198</v>
      </c>
      <c r="E58" s="595">
        <v>516</v>
      </c>
      <c r="F58" s="595">
        <v>519</v>
      </c>
      <c r="G58" s="595">
        <v>519</v>
      </c>
      <c r="H58" s="595">
        <v>519</v>
      </c>
    </row>
    <row r="59" spans="1:8" ht="12.75">
      <c r="A59" s="550"/>
      <c r="B59" s="596"/>
      <c r="C59" s="597" t="s">
        <v>799</v>
      </c>
      <c r="D59" s="911"/>
      <c r="E59" s="599">
        <f>(E57+E58)</f>
        <v>2427</v>
      </c>
      <c r="F59" s="599">
        <f>(F57+F58)</f>
        <v>2440</v>
      </c>
      <c r="G59" s="599">
        <f>(G57+G58)</f>
        <v>2440</v>
      </c>
      <c r="H59" s="599">
        <f>(H57+H58)</f>
        <v>2440</v>
      </c>
    </row>
    <row r="60" spans="1:8" ht="12.75">
      <c r="A60" s="550"/>
      <c r="B60" s="600"/>
      <c r="C60" s="1193" t="s">
        <v>844</v>
      </c>
      <c r="D60" s="593" t="s">
        <v>787</v>
      </c>
      <c r="E60" s="601">
        <v>0</v>
      </c>
      <c r="F60" s="601">
        <v>0</v>
      </c>
      <c r="G60" s="601">
        <v>0</v>
      </c>
      <c r="H60" s="601">
        <v>0</v>
      </c>
    </row>
    <row r="61" spans="1:8" ht="12.75">
      <c r="A61" s="550"/>
      <c r="B61" s="600"/>
      <c r="C61" s="1193"/>
      <c r="D61" s="589" t="s">
        <v>198</v>
      </c>
      <c r="E61" s="745">
        <v>0</v>
      </c>
      <c r="F61" s="745">
        <v>0</v>
      </c>
      <c r="G61" s="745">
        <v>0</v>
      </c>
      <c r="H61" s="745">
        <v>0</v>
      </c>
    </row>
    <row r="62" spans="1:8" ht="12.75">
      <c r="A62" s="550"/>
      <c r="B62" s="602"/>
      <c r="C62" s="1193"/>
      <c r="D62" s="589" t="s">
        <v>772</v>
      </c>
      <c r="E62" s="603">
        <v>0</v>
      </c>
      <c r="F62" s="603">
        <v>0</v>
      </c>
      <c r="G62" s="603">
        <v>0</v>
      </c>
      <c r="H62" s="603">
        <v>0</v>
      </c>
    </row>
    <row r="63" spans="1:8" ht="12.75">
      <c r="A63" s="550"/>
      <c r="B63" s="596"/>
      <c r="C63" s="597" t="s">
        <v>844</v>
      </c>
      <c r="D63" s="911"/>
      <c r="E63" s="599">
        <v>0</v>
      </c>
      <c r="F63" s="599">
        <v>0</v>
      </c>
      <c r="G63" s="599">
        <v>0</v>
      </c>
      <c r="H63" s="599">
        <v>0</v>
      </c>
    </row>
    <row r="64" spans="1:8" ht="12.75">
      <c r="A64" s="550"/>
      <c r="B64" s="600"/>
      <c r="C64" s="1193" t="s">
        <v>845</v>
      </c>
      <c r="D64" s="593" t="s">
        <v>787</v>
      </c>
      <c r="E64" s="601">
        <v>0</v>
      </c>
      <c r="F64" s="601">
        <v>0</v>
      </c>
      <c r="G64" s="601">
        <v>0</v>
      </c>
      <c r="H64" s="601">
        <v>0</v>
      </c>
    </row>
    <row r="65" spans="1:8" ht="12.75">
      <c r="A65" s="550"/>
      <c r="B65" s="600"/>
      <c r="C65" s="1193"/>
      <c r="D65" s="589" t="s">
        <v>198</v>
      </c>
      <c r="E65" s="745">
        <v>0</v>
      </c>
      <c r="F65" s="745">
        <v>0</v>
      </c>
      <c r="G65" s="745">
        <v>0</v>
      </c>
      <c r="H65" s="745">
        <v>0</v>
      </c>
    </row>
    <row r="66" spans="1:8" ht="12.75" customHeight="1">
      <c r="A66" s="550"/>
      <c r="B66" s="602"/>
      <c r="C66" s="1193"/>
      <c r="D66" s="589" t="s">
        <v>772</v>
      </c>
      <c r="E66" s="603">
        <v>0</v>
      </c>
      <c r="F66" s="603">
        <v>0</v>
      </c>
      <c r="G66" s="603">
        <v>0</v>
      </c>
      <c r="H66" s="603">
        <v>0</v>
      </c>
    </row>
    <row r="67" spans="1:8" ht="12.75" customHeight="1">
      <c r="A67" s="550"/>
      <c r="B67" s="596"/>
      <c r="C67" s="597" t="s">
        <v>846</v>
      </c>
      <c r="D67" s="911"/>
      <c r="E67" s="599">
        <v>0</v>
      </c>
      <c r="F67" s="599">
        <v>0</v>
      </c>
      <c r="G67" s="599">
        <v>0</v>
      </c>
      <c r="H67" s="599">
        <v>0</v>
      </c>
    </row>
    <row r="68" spans="1:8" ht="12.75" customHeight="1">
      <c r="A68" s="550"/>
      <c r="B68" s="600"/>
      <c r="C68" s="1193" t="s">
        <v>847</v>
      </c>
      <c r="D68" s="593" t="s">
        <v>787</v>
      </c>
      <c r="E68" s="601">
        <v>0</v>
      </c>
      <c r="F68" s="601">
        <v>0</v>
      </c>
      <c r="G68" s="601">
        <v>0</v>
      </c>
      <c r="H68" s="601">
        <v>0</v>
      </c>
    </row>
    <row r="69" spans="1:8" ht="12.75" customHeight="1">
      <c r="A69" s="550"/>
      <c r="B69" s="600"/>
      <c r="C69" s="1193"/>
      <c r="D69" s="589" t="s">
        <v>198</v>
      </c>
      <c r="E69" s="745">
        <v>0</v>
      </c>
      <c r="F69" s="745">
        <v>0</v>
      </c>
      <c r="G69" s="745">
        <v>0</v>
      </c>
      <c r="H69" s="745">
        <v>0</v>
      </c>
    </row>
    <row r="70" spans="1:8" ht="12.75">
      <c r="A70" s="550"/>
      <c r="B70" s="602"/>
      <c r="C70" s="1193"/>
      <c r="D70" s="589" t="s">
        <v>772</v>
      </c>
      <c r="E70" s="603">
        <v>0</v>
      </c>
      <c r="F70" s="603">
        <v>0</v>
      </c>
      <c r="G70" s="603">
        <v>0</v>
      </c>
      <c r="H70" s="603">
        <v>0</v>
      </c>
    </row>
    <row r="71" spans="1:8" ht="12.75">
      <c r="A71" s="550"/>
      <c r="B71" s="596"/>
      <c r="C71" s="597" t="s">
        <v>848</v>
      </c>
      <c r="D71" s="598"/>
      <c r="E71" s="599">
        <v>0</v>
      </c>
      <c r="F71" s="599">
        <v>0</v>
      </c>
      <c r="G71" s="599">
        <v>0</v>
      </c>
      <c r="H71" s="599">
        <v>0</v>
      </c>
    </row>
    <row r="72" spans="1:8" ht="12.75">
      <c r="A72" s="550"/>
      <c r="B72" s="604"/>
      <c r="C72" s="1222" t="s">
        <v>767</v>
      </c>
      <c r="D72" s="593" t="s">
        <v>787</v>
      </c>
      <c r="E72" s="605">
        <f aca="true" t="shared" si="2" ref="E72:H73">(E52+E57)</f>
        <v>62252</v>
      </c>
      <c r="F72" s="605">
        <f t="shared" si="2"/>
        <v>62834</v>
      </c>
      <c r="G72" s="605">
        <f t="shared" si="2"/>
        <v>62975</v>
      </c>
      <c r="H72" s="605">
        <v>65775</v>
      </c>
    </row>
    <row r="73" spans="1:8" ht="12.75">
      <c r="A73" s="550"/>
      <c r="B73" s="588"/>
      <c r="C73" s="1222"/>
      <c r="D73" s="589" t="s">
        <v>198</v>
      </c>
      <c r="E73" s="605">
        <f t="shared" si="2"/>
        <v>16989</v>
      </c>
      <c r="F73" s="605">
        <f t="shared" si="2"/>
        <v>17147</v>
      </c>
      <c r="G73" s="605">
        <f t="shared" si="2"/>
        <v>17185</v>
      </c>
      <c r="H73" s="605">
        <f t="shared" si="2"/>
        <v>17185</v>
      </c>
    </row>
    <row r="74" spans="1:8" ht="13.5" customHeight="1">
      <c r="A74" s="550"/>
      <c r="B74" s="588"/>
      <c r="C74" s="1222"/>
      <c r="D74" s="589" t="s">
        <v>772</v>
      </c>
      <c r="E74" s="605">
        <f>(E54)</f>
        <v>18870</v>
      </c>
      <c r="F74" s="605">
        <f>(F54)</f>
        <v>18600</v>
      </c>
      <c r="G74" s="605">
        <f>(G54)</f>
        <v>17340</v>
      </c>
      <c r="H74" s="605">
        <v>17305</v>
      </c>
    </row>
    <row r="75" spans="1:8" ht="13.5" thickBot="1">
      <c r="A75" s="550"/>
      <c r="B75" s="606"/>
      <c r="C75" s="1222"/>
      <c r="D75" s="1065" t="s">
        <v>182</v>
      </c>
      <c r="E75" s="613">
        <v>0</v>
      </c>
      <c r="F75" s="613">
        <v>0</v>
      </c>
      <c r="G75" s="613">
        <v>0</v>
      </c>
      <c r="H75" s="613">
        <f>H55</f>
        <v>97</v>
      </c>
    </row>
    <row r="76" spans="1:8" ht="13.5" thickBot="1">
      <c r="A76" s="550"/>
      <c r="B76" s="607" t="s">
        <v>271</v>
      </c>
      <c r="C76" s="1180" t="s">
        <v>769</v>
      </c>
      <c r="D76" s="1180"/>
      <c r="E76" s="608">
        <f>SUM(E72:E74)</f>
        <v>98111</v>
      </c>
      <c r="F76" s="608">
        <f>SUM(F72:F74)</f>
        <v>98581</v>
      </c>
      <c r="G76" s="608">
        <f>SUM(G72:G74)</f>
        <v>97500</v>
      </c>
      <c r="H76" s="608">
        <f>SUM(H72:H75)</f>
        <v>100362</v>
      </c>
    </row>
    <row r="77" spans="1:8" ht="12.75">
      <c r="A77" s="550"/>
      <c r="B77" s="609"/>
      <c r="C77" s="610"/>
      <c r="D77" s="610"/>
      <c r="E77" s="550"/>
      <c r="F77" s="550"/>
      <c r="G77" s="550"/>
      <c r="H77" s="550"/>
    </row>
    <row r="78" spans="1:8" ht="12.75">
      <c r="A78" s="550"/>
      <c r="B78" s="609"/>
      <c r="C78" s="610"/>
      <c r="D78" s="610"/>
      <c r="E78" s="550"/>
      <c r="F78" s="550"/>
      <c r="G78" s="550"/>
      <c r="H78" s="550"/>
    </row>
    <row r="79" spans="1:8" ht="12.75">
      <c r="A79" s="550"/>
      <c r="B79" s="609"/>
      <c r="C79" s="610"/>
      <c r="D79" s="610"/>
      <c r="E79" s="550"/>
      <c r="F79" s="550"/>
      <c r="G79" s="550"/>
      <c r="H79" s="550"/>
    </row>
    <row r="80" spans="1:8" ht="13.5" thickBot="1">
      <c r="A80" s="550"/>
      <c r="B80" s="609"/>
      <c r="C80" s="610"/>
      <c r="D80" s="610"/>
      <c r="E80" s="550"/>
      <c r="F80" s="550"/>
      <c r="G80" s="550"/>
      <c r="H80" s="550"/>
    </row>
    <row r="81" spans="1:8" ht="12.75">
      <c r="A81" s="550"/>
      <c r="B81" s="1181"/>
      <c r="C81" s="1184" t="s">
        <v>789</v>
      </c>
      <c r="D81" s="1185"/>
      <c r="E81" s="1175" t="s">
        <v>79</v>
      </c>
      <c r="F81" s="1175" t="s">
        <v>183</v>
      </c>
      <c r="G81" s="1175" t="s">
        <v>184</v>
      </c>
      <c r="H81" s="1175" t="s">
        <v>185</v>
      </c>
    </row>
    <row r="82" spans="1:8" ht="12.75">
      <c r="A82" s="550"/>
      <c r="B82" s="1182"/>
      <c r="C82" s="1186"/>
      <c r="D82" s="1187"/>
      <c r="E82" s="1176"/>
      <c r="F82" s="1176"/>
      <c r="G82" s="1176"/>
      <c r="H82" s="1176"/>
    </row>
    <row r="83" spans="1:8" ht="12.75">
      <c r="A83" s="550"/>
      <c r="B83" s="1183"/>
      <c r="C83" s="1188"/>
      <c r="D83" s="1189"/>
      <c r="E83" s="1177"/>
      <c r="F83" s="1177"/>
      <c r="G83" s="1177"/>
      <c r="H83" s="1177"/>
    </row>
    <row r="84" spans="1:8" ht="12.75">
      <c r="A84" s="550"/>
      <c r="B84" s="582"/>
      <c r="C84" s="1178" t="s">
        <v>200</v>
      </c>
      <c r="D84" s="552" t="s">
        <v>771</v>
      </c>
      <c r="E84" s="614">
        <f aca="true" t="shared" si="3" ref="E84:H86">(E14+E39+E72)</f>
        <v>132114</v>
      </c>
      <c r="F84" s="614">
        <f t="shared" si="3"/>
        <v>140447</v>
      </c>
      <c r="G84" s="614">
        <f t="shared" si="3"/>
        <v>141837</v>
      </c>
      <c r="H84" s="614">
        <f t="shared" si="3"/>
        <v>149813</v>
      </c>
    </row>
    <row r="85" spans="1:8" ht="12.75">
      <c r="A85" s="550"/>
      <c r="B85" s="582"/>
      <c r="C85" s="1179"/>
      <c r="D85" s="555" t="s">
        <v>198</v>
      </c>
      <c r="E85" s="614">
        <f t="shared" si="3"/>
        <v>36916</v>
      </c>
      <c r="F85" s="614">
        <f t="shared" si="3"/>
        <v>38903</v>
      </c>
      <c r="G85" s="614">
        <f t="shared" si="3"/>
        <v>39443</v>
      </c>
      <c r="H85" s="614">
        <f t="shared" si="3"/>
        <v>39758</v>
      </c>
    </row>
    <row r="86" spans="1:8" ht="12.75">
      <c r="A86" s="550"/>
      <c r="B86" s="582"/>
      <c r="C86" s="1179"/>
      <c r="D86" s="555" t="s">
        <v>772</v>
      </c>
      <c r="E86" s="614">
        <f t="shared" si="3"/>
        <v>84906</v>
      </c>
      <c r="F86" s="614">
        <f t="shared" si="3"/>
        <v>89623</v>
      </c>
      <c r="G86" s="614">
        <f t="shared" si="3"/>
        <v>86905</v>
      </c>
      <c r="H86" s="614">
        <f t="shared" si="3"/>
        <v>89040</v>
      </c>
    </row>
    <row r="87" spans="1:8" ht="12.75">
      <c r="A87" s="550"/>
      <c r="B87" s="582"/>
      <c r="C87" s="1179"/>
      <c r="D87" s="557" t="s">
        <v>788</v>
      </c>
      <c r="E87" s="615">
        <v>0</v>
      </c>
      <c r="F87" s="615">
        <v>0</v>
      </c>
      <c r="G87" s="615">
        <v>0</v>
      </c>
      <c r="H87" s="615">
        <v>0</v>
      </c>
    </row>
    <row r="88" spans="1:8" ht="13.5" thickBot="1">
      <c r="A88" s="550"/>
      <c r="B88" s="582"/>
      <c r="C88" s="1179"/>
      <c r="D88" s="557" t="s">
        <v>199</v>
      </c>
      <c r="E88" s="616">
        <v>0</v>
      </c>
      <c r="F88" s="616">
        <v>0</v>
      </c>
      <c r="G88" s="616">
        <v>0</v>
      </c>
      <c r="H88" s="616">
        <v>0</v>
      </c>
    </row>
    <row r="89" spans="1:8" ht="13.5" thickBot="1">
      <c r="A89" s="550"/>
      <c r="B89" s="562" t="s">
        <v>770</v>
      </c>
      <c r="C89" s="1174" t="s">
        <v>786</v>
      </c>
      <c r="D89" s="1174"/>
      <c r="E89" s="617">
        <f>SUM(E84:E86)</f>
        <v>253936</v>
      </c>
      <c r="F89" s="617">
        <f>SUM(F84:F86)</f>
        <v>268973</v>
      </c>
      <c r="G89" s="617">
        <f>SUM(G84:G86)</f>
        <v>268185</v>
      </c>
      <c r="H89" s="617">
        <f>SUM(H84:H86)</f>
        <v>278611</v>
      </c>
    </row>
  </sheetData>
  <sheetProtection/>
  <mergeCells count="38">
    <mergeCell ref="C64:C66"/>
    <mergeCell ref="C68:C70"/>
    <mergeCell ref="C72:C75"/>
    <mergeCell ref="C57:C58"/>
    <mergeCell ref="C60:C62"/>
    <mergeCell ref="C39:C41"/>
    <mergeCell ref="F21:F22"/>
    <mergeCell ref="C35:C37"/>
    <mergeCell ref="C27:C29"/>
    <mergeCell ref="C30:D30"/>
    <mergeCell ref="C21:D22"/>
    <mergeCell ref="E21:E22"/>
    <mergeCell ref="C2:D2"/>
    <mergeCell ref="C17:D17"/>
    <mergeCell ref="C31:C33"/>
    <mergeCell ref="C34:D34"/>
    <mergeCell ref="C23:C25"/>
    <mergeCell ref="C6:D6"/>
    <mergeCell ref="C7:C9"/>
    <mergeCell ref="C10:D10"/>
    <mergeCell ref="C3:C5"/>
    <mergeCell ref="C14:C16"/>
    <mergeCell ref="B81:B83"/>
    <mergeCell ref="C81:D83"/>
    <mergeCell ref="E81:E83"/>
    <mergeCell ref="G21:G22"/>
    <mergeCell ref="H21:H22"/>
    <mergeCell ref="C51:D51"/>
    <mergeCell ref="C52:C54"/>
    <mergeCell ref="B21:B22"/>
    <mergeCell ref="C26:D26"/>
    <mergeCell ref="C42:D42"/>
    <mergeCell ref="C89:D89"/>
    <mergeCell ref="F81:F83"/>
    <mergeCell ref="G81:G83"/>
    <mergeCell ref="H81:H83"/>
    <mergeCell ref="C84:C88"/>
    <mergeCell ref="C76:D76"/>
  </mergeCell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scale="87" r:id="rId1"/>
  <headerFooter>
    <oddHeader>&amp;C&amp;"Times New Roman CE,Félkövér"&amp;12Költségvetési szervek működési kiadásai kormányzati funkciónként&amp;R
7. számú tájékoztató tábla*</oddHeader>
  </headerFooter>
  <rowBreaks count="1" manualBreakCount="1">
    <brk id="47" max="255" man="1"/>
  </rowBreaks>
</worksheet>
</file>

<file path=xl/worksheets/sheet38.xml><?xml version="1.0" encoding="utf-8"?>
<worksheet xmlns="http://schemas.openxmlformats.org/spreadsheetml/2006/main" xmlns:r="http://schemas.openxmlformats.org/officeDocument/2006/relationships">
  <dimension ref="A1:H97"/>
  <sheetViews>
    <sheetView zoomScalePageLayoutView="0" workbookViewId="0" topLeftCell="A91">
      <selection activeCell="M108" sqref="M108"/>
    </sheetView>
  </sheetViews>
  <sheetFormatPr defaultColWidth="9.00390625" defaultRowHeight="12.75"/>
  <cols>
    <col min="1" max="1" width="7.375" style="0" customWidth="1"/>
    <col min="2" max="2" width="9.00390625" style="0" customWidth="1"/>
    <col min="3" max="3" width="18.875" style="0" customWidth="1"/>
    <col min="4" max="4" width="23.125" style="0" bestFit="1" customWidth="1"/>
    <col min="5" max="5" width="12.125" style="0" customWidth="1"/>
    <col min="6" max="6" width="12.50390625" style="0" customWidth="1"/>
    <col min="7" max="7" width="11.50390625" style="0" customWidth="1"/>
    <col min="8" max="8" width="12.125" style="0" customWidth="1"/>
  </cols>
  <sheetData>
    <row r="1" spans="1:8" ht="13.5" thickBot="1">
      <c r="A1" s="550"/>
      <c r="B1" s="563"/>
      <c r="C1" s="564"/>
      <c r="D1" s="565"/>
      <c r="E1" s="566"/>
      <c r="F1" s="566"/>
      <c r="G1" s="566"/>
      <c r="H1" s="566"/>
    </row>
    <row r="2" spans="1:8" ht="36">
      <c r="A2" s="550"/>
      <c r="B2" s="742" t="s">
        <v>269</v>
      </c>
      <c r="C2" s="1194" t="s">
        <v>759</v>
      </c>
      <c r="D2" s="1195"/>
      <c r="E2" s="744" t="s">
        <v>843</v>
      </c>
      <c r="F2" s="744" t="s">
        <v>174</v>
      </c>
      <c r="G2" s="744" t="s">
        <v>175</v>
      </c>
      <c r="H2" s="744" t="s">
        <v>176</v>
      </c>
    </row>
    <row r="3" spans="1:8" ht="12.75">
      <c r="A3" s="550"/>
      <c r="B3" s="551"/>
      <c r="C3" s="1205" t="s">
        <v>776</v>
      </c>
      <c r="D3" s="552" t="s">
        <v>771</v>
      </c>
      <c r="E3" s="553">
        <v>6504</v>
      </c>
      <c r="F3" s="553">
        <v>7810</v>
      </c>
      <c r="G3" s="553">
        <v>7911</v>
      </c>
      <c r="H3" s="553">
        <v>9291</v>
      </c>
    </row>
    <row r="4" spans="1:8" ht="12.75">
      <c r="A4" s="550"/>
      <c r="B4" s="554"/>
      <c r="C4" s="1208"/>
      <c r="D4" s="555" t="s">
        <v>198</v>
      </c>
      <c r="E4" s="560">
        <v>1741</v>
      </c>
      <c r="F4" s="560">
        <v>2035</v>
      </c>
      <c r="G4" s="560">
        <v>2077</v>
      </c>
      <c r="H4" s="560">
        <v>2341</v>
      </c>
    </row>
    <row r="5" spans="1:8" ht="12.75">
      <c r="A5" s="550"/>
      <c r="B5" s="556"/>
      <c r="C5" s="1208"/>
      <c r="D5" s="557" t="s">
        <v>772</v>
      </c>
      <c r="E5" s="560">
        <v>6267</v>
      </c>
      <c r="F5" s="560">
        <v>10873</v>
      </c>
      <c r="G5" s="560">
        <v>11536</v>
      </c>
      <c r="H5" s="560">
        <v>10173</v>
      </c>
    </row>
    <row r="6" spans="1:8" ht="12.75">
      <c r="A6" s="550"/>
      <c r="B6" s="558"/>
      <c r="C6" s="1203" t="s">
        <v>201</v>
      </c>
      <c r="D6" s="1204"/>
      <c r="E6" s="559">
        <f>SUM(E3:E5)</f>
        <v>14512</v>
      </c>
      <c r="F6" s="559">
        <f>SUM(F3:F5)</f>
        <v>20718</v>
      </c>
      <c r="G6" s="559">
        <f>SUM(G3:G5)</f>
        <v>21524</v>
      </c>
      <c r="H6" s="559">
        <f>SUM(H3:H5)</f>
        <v>21805</v>
      </c>
    </row>
    <row r="7" spans="1:8" ht="12.75">
      <c r="A7" s="550"/>
      <c r="B7" s="551"/>
      <c r="C7" s="1205" t="s">
        <v>777</v>
      </c>
      <c r="D7" s="552" t="s">
        <v>771</v>
      </c>
      <c r="E7" s="560">
        <v>1460</v>
      </c>
      <c r="F7" s="560">
        <v>1726</v>
      </c>
      <c r="G7" s="560">
        <v>1786</v>
      </c>
      <c r="H7" s="560">
        <v>1979</v>
      </c>
    </row>
    <row r="8" spans="1:8" ht="12.75">
      <c r="A8" s="550"/>
      <c r="B8" s="554"/>
      <c r="C8" s="1205"/>
      <c r="D8" s="555" t="s">
        <v>198</v>
      </c>
      <c r="E8" s="560">
        <v>394</v>
      </c>
      <c r="F8" s="560">
        <v>474</v>
      </c>
      <c r="G8" s="560">
        <v>495</v>
      </c>
      <c r="H8" s="560">
        <v>546</v>
      </c>
    </row>
    <row r="9" spans="1:8" ht="12.75">
      <c r="A9" s="550"/>
      <c r="B9" s="556"/>
      <c r="C9" s="1205"/>
      <c r="D9" s="557" t="s">
        <v>772</v>
      </c>
      <c r="E9" s="560">
        <v>740</v>
      </c>
      <c r="F9" s="560">
        <v>988</v>
      </c>
      <c r="G9" s="560">
        <v>988</v>
      </c>
      <c r="H9" s="560">
        <v>1425</v>
      </c>
    </row>
    <row r="10" spans="1:8" ht="12.75">
      <c r="A10" s="550"/>
      <c r="B10" s="567"/>
      <c r="C10" s="1206" t="s">
        <v>202</v>
      </c>
      <c r="D10" s="1207"/>
      <c r="E10" s="559">
        <f>SUM(E7:E9)</f>
        <v>2594</v>
      </c>
      <c r="F10" s="559">
        <f>SUM(F7:F9)</f>
        <v>3188</v>
      </c>
      <c r="G10" s="559">
        <f>SUM(G7:G9)</f>
        <v>3269</v>
      </c>
      <c r="H10" s="559">
        <f>SUM(H7:H9)</f>
        <v>3950</v>
      </c>
    </row>
    <row r="11" spans="1:8" ht="12.75">
      <c r="A11" s="550"/>
      <c r="B11" s="568"/>
      <c r="C11" s="569" t="s">
        <v>778</v>
      </c>
      <c r="D11" s="561" t="s">
        <v>772</v>
      </c>
      <c r="E11" s="570">
        <v>445</v>
      </c>
      <c r="F11" s="570">
        <v>445</v>
      </c>
      <c r="G11" s="570">
        <v>445</v>
      </c>
      <c r="H11" s="570">
        <v>445</v>
      </c>
    </row>
    <row r="12" spans="1:8" ht="12.75">
      <c r="A12" s="550"/>
      <c r="B12" s="568"/>
      <c r="C12" s="571" t="s">
        <v>196</v>
      </c>
      <c r="D12" s="561" t="s">
        <v>772</v>
      </c>
      <c r="E12" s="570">
        <v>1400</v>
      </c>
      <c r="F12" s="570">
        <v>1400</v>
      </c>
      <c r="G12" s="570">
        <v>1400</v>
      </c>
      <c r="H12" s="570">
        <v>1400</v>
      </c>
    </row>
    <row r="13" spans="1:8" ht="12.75">
      <c r="A13" s="550"/>
      <c r="B13" s="558"/>
      <c r="C13" s="572" t="s">
        <v>779</v>
      </c>
      <c r="D13" s="573" t="s">
        <v>772</v>
      </c>
      <c r="E13" s="570">
        <v>440</v>
      </c>
      <c r="F13" s="570">
        <v>688</v>
      </c>
      <c r="G13" s="570">
        <v>748</v>
      </c>
      <c r="H13" s="570">
        <v>1180</v>
      </c>
    </row>
    <row r="14" spans="1:8" ht="12.75">
      <c r="A14" s="550"/>
      <c r="B14" s="551"/>
      <c r="C14" s="1209" t="s">
        <v>780</v>
      </c>
      <c r="D14" s="552" t="s">
        <v>771</v>
      </c>
      <c r="E14" s="560">
        <f aca="true" t="shared" si="0" ref="E14:G15">SUM(E3+E7)</f>
        <v>7964</v>
      </c>
      <c r="F14" s="560">
        <f>SUM(F3+F7)</f>
        <v>9536</v>
      </c>
      <c r="G14" s="560">
        <f t="shared" si="0"/>
        <v>9697</v>
      </c>
      <c r="H14" s="560">
        <f>SUM(H3+H7)</f>
        <v>11270</v>
      </c>
    </row>
    <row r="15" spans="1:8" ht="12.75">
      <c r="A15" s="550"/>
      <c r="B15" s="554"/>
      <c r="C15" s="1210"/>
      <c r="D15" s="555" t="s">
        <v>198</v>
      </c>
      <c r="E15" s="560">
        <f t="shared" si="0"/>
        <v>2135</v>
      </c>
      <c r="F15" s="560">
        <f>SUM(F4+F8)</f>
        <v>2509</v>
      </c>
      <c r="G15" s="560">
        <f t="shared" si="0"/>
        <v>2572</v>
      </c>
      <c r="H15" s="560">
        <f>SUM(H4+H8)</f>
        <v>2887</v>
      </c>
    </row>
    <row r="16" spans="1:8" ht="13.5" thickBot="1">
      <c r="A16" s="550"/>
      <c r="B16" s="556"/>
      <c r="C16" s="1211"/>
      <c r="D16" s="557" t="s">
        <v>772</v>
      </c>
      <c r="E16" s="560">
        <f>SUM(E5+E9+E11+E12+E13)</f>
        <v>9292</v>
      </c>
      <c r="F16" s="560">
        <f>SUM(F5+F9+F11+F12+F13)</f>
        <v>14394</v>
      </c>
      <c r="G16" s="560">
        <f>SUM(G5+G9+G11+G12+G13)</f>
        <v>15117</v>
      </c>
      <c r="H16" s="560">
        <f>SUM(H5+H9+H11+H12+H13)</f>
        <v>14623</v>
      </c>
    </row>
    <row r="17" spans="1:8" ht="13.5" thickBot="1">
      <c r="A17" s="550"/>
      <c r="B17" s="562" t="s">
        <v>269</v>
      </c>
      <c r="C17" s="1196" t="s">
        <v>197</v>
      </c>
      <c r="D17" s="1197"/>
      <c r="E17" s="574">
        <f>SUM(E14:E16)</f>
        <v>19391</v>
      </c>
      <c r="F17" s="574">
        <f>SUM(F14:F16)</f>
        <v>26439</v>
      </c>
      <c r="G17" s="574">
        <f>SUM(G14:G16)</f>
        <v>27386</v>
      </c>
      <c r="H17" s="574">
        <f>SUM(H14:H16)</f>
        <v>28780</v>
      </c>
    </row>
    <row r="18" spans="1:8" ht="12.75">
      <c r="A18" s="550"/>
      <c r="B18" s="563"/>
      <c r="C18" s="575"/>
      <c r="D18" s="575"/>
      <c r="E18" s="550"/>
      <c r="F18" s="550"/>
      <c r="G18" s="550"/>
      <c r="H18" s="550"/>
    </row>
    <row r="19" spans="1:8" ht="12.75">
      <c r="A19" s="550"/>
      <c r="B19" s="563"/>
      <c r="C19" s="575"/>
      <c r="D19" s="575"/>
      <c r="E19" s="550"/>
      <c r="F19" s="550"/>
      <c r="G19" s="550"/>
      <c r="H19" s="550"/>
    </row>
    <row r="20" spans="1:8" ht="13.5" thickBot="1">
      <c r="A20" s="550"/>
      <c r="B20" s="563"/>
      <c r="C20" s="575"/>
      <c r="D20" s="575"/>
      <c r="E20" s="550"/>
      <c r="F20" s="550"/>
      <c r="G20" s="550"/>
      <c r="H20" s="550"/>
    </row>
    <row r="21" spans="1:8" ht="12.75">
      <c r="A21" s="550"/>
      <c r="B21" s="1212" t="s">
        <v>270</v>
      </c>
      <c r="C21" s="1220" t="s">
        <v>760</v>
      </c>
      <c r="D21" s="1220"/>
      <c r="E21" s="1175" t="s">
        <v>842</v>
      </c>
      <c r="F21" s="1175" t="s">
        <v>177</v>
      </c>
      <c r="G21" s="1175" t="s">
        <v>178</v>
      </c>
      <c r="H21" s="1175" t="s">
        <v>176</v>
      </c>
    </row>
    <row r="22" spans="1:8" ht="12.75">
      <c r="A22" s="550"/>
      <c r="B22" s="1213"/>
      <c r="C22" s="1221"/>
      <c r="D22" s="1221"/>
      <c r="E22" s="1177"/>
      <c r="F22" s="1177"/>
      <c r="G22" s="1177"/>
      <c r="H22" s="1177"/>
    </row>
    <row r="23" spans="1:8" ht="12.75">
      <c r="A23" s="550"/>
      <c r="B23" s="576"/>
      <c r="C23" s="1178" t="s">
        <v>800</v>
      </c>
      <c r="D23" s="552" t="s">
        <v>771</v>
      </c>
      <c r="E23" s="553">
        <v>56279</v>
      </c>
      <c r="F23" s="553">
        <v>61793</v>
      </c>
      <c r="G23" s="553">
        <v>62769</v>
      </c>
      <c r="H23" s="553">
        <v>66372</v>
      </c>
    </row>
    <row r="24" spans="1:8" ht="12.75">
      <c r="A24" s="550"/>
      <c r="B24" s="577"/>
      <c r="C24" s="1179"/>
      <c r="D24" s="555" t="s">
        <v>198</v>
      </c>
      <c r="E24" s="560">
        <v>16264</v>
      </c>
      <c r="F24" s="560">
        <v>17597</v>
      </c>
      <c r="G24" s="560">
        <v>17992</v>
      </c>
      <c r="H24" s="560">
        <v>17934</v>
      </c>
    </row>
    <row r="25" spans="1:8" ht="12.75">
      <c r="A25" s="550"/>
      <c r="B25" s="578"/>
      <c r="C25" s="1202"/>
      <c r="D25" s="557" t="s">
        <v>772</v>
      </c>
      <c r="E25" s="579">
        <v>56574</v>
      </c>
      <c r="F25" s="579">
        <v>56459</v>
      </c>
      <c r="G25" s="579">
        <v>54278</v>
      </c>
      <c r="H25" s="579">
        <v>56621</v>
      </c>
    </row>
    <row r="26" spans="1:8" ht="12.75">
      <c r="A26" s="550"/>
      <c r="B26" s="580"/>
      <c r="C26" s="1201" t="s">
        <v>781</v>
      </c>
      <c r="D26" s="1201"/>
      <c r="E26" s="559">
        <f>SUM(E23:E25)</f>
        <v>129117</v>
      </c>
      <c r="F26" s="559">
        <f>SUM(F23:F25)</f>
        <v>135849</v>
      </c>
      <c r="G26" s="559">
        <f>SUM(G23:G25)</f>
        <v>135039</v>
      </c>
      <c r="H26" s="559">
        <f>SUM(H23:H25)</f>
        <v>140927</v>
      </c>
    </row>
    <row r="27" spans="1:8" ht="12.75">
      <c r="A27" s="550"/>
      <c r="B27" s="576"/>
      <c r="C27" s="1198" t="s">
        <v>205</v>
      </c>
      <c r="D27" s="552" t="s">
        <v>771</v>
      </c>
      <c r="E27" s="553">
        <v>3775</v>
      </c>
      <c r="F27" s="553">
        <v>4354</v>
      </c>
      <c r="G27" s="553">
        <v>4446</v>
      </c>
      <c r="H27" s="553">
        <v>4446</v>
      </c>
    </row>
    <row r="28" spans="1:8" ht="12.75" customHeight="1">
      <c r="A28" s="550"/>
      <c r="B28" s="577"/>
      <c r="C28" s="1199"/>
      <c r="D28" s="555" t="s">
        <v>198</v>
      </c>
      <c r="E28" s="560">
        <v>1022</v>
      </c>
      <c r="F28" s="560">
        <v>1122</v>
      </c>
      <c r="G28" s="560">
        <v>1156</v>
      </c>
      <c r="H28" s="560">
        <v>1205</v>
      </c>
    </row>
    <row r="29" spans="1:8" ht="12.75">
      <c r="A29" s="550"/>
      <c r="B29" s="578"/>
      <c r="C29" s="1200"/>
      <c r="D29" s="557" t="s">
        <v>772</v>
      </c>
      <c r="E29" s="579">
        <v>170</v>
      </c>
      <c r="F29" s="579">
        <v>170</v>
      </c>
      <c r="G29" s="579">
        <v>170</v>
      </c>
      <c r="H29" s="579">
        <v>170</v>
      </c>
    </row>
    <row r="30" spans="1:8" ht="12.75">
      <c r="A30" s="550"/>
      <c r="B30" s="580"/>
      <c r="C30" s="1201" t="s">
        <v>782</v>
      </c>
      <c r="D30" s="1201"/>
      <c r="E30" s="559">
        <f>SUM(E27:E29)</f>
        <v>4967</v>
      </c>
      <c r="F30" s="559">
        <f>SUM(F27:F29)</f>
        <v>5646</v>
      </c>
      <c r="G30" s="559">
        <f>SUM(G27:G29)</f>
        <v>5772</v>
      </c>
      <c r="H30" s="559">
        <f>SUM(H27:H29)</f>
        <v>5821</v>
      </c>
    </row>
    <row r="31" spans="1:8" ht="12.75">
      <c r="A31" s="550"/>
      <c r="B31" s="576"/>
      <c r="C31" s="1198" t="s">
        <v>203</v>
      </c>
      <c r="D31" s="552" t="s">
        <v>771</v>
      </c>
      <c r="E31" s="553">
        <v>922</v>
      </c>
      <c r="F31" s="553">
        <v>979</v>
      </c>
      <c r="G31" s="553">
        <v>999</v>
      </c>
      <c r="H31" s="553">
        <v>999</v>
      </c>
    </row>
    <row r="32" spans="1:8" ht="12.75">
      <c r="A32" s="550"/>
      <c r="B32" s="577"/>
      <c r="C32" s="1199"/>
      <c r="D32" s="555" t="s">
        <v>198</v>
      </c>
      <c r="E32" s="560">
        <v>253</v>
      </c>
      <c r="F32" s="560">
        <v>268</v>
      </c>
      <c r="G32" s="560">
        <v>278</v>
      </c>
      <c r="H32" s="560">
        <v>287</v>
      </c>
    </row>
    <row r="33" spans="1:8" ht="12.75">
      <c r="A33" s="550"/>
      <c r="B33" s="578"/>
      <c r="C33" s="1200"/>
      <c r="D33" s="557" t="s">
        <v>772</v>
      </c>
      <c r="E33" s="579">
        <v>0</v>
      </c>
      <c r="F33" s="579">
        <v>0</v>
      </c>
      <c r="G33" s="579">
        <v>0</v>
      </c>
      <c r="H33" s="579">
        <v>321</v>
      </c>
    </row>
    <row r="34" spans="1:8" ht="12.75">
      <c r="A34" s="550"/>
      <c r="B34" s="580"/>
      <c r="C34" s="1201" t="s">
        <v>783</v>
      </c>
      <c r="D34" s="1201"/>
      <c r="E34" s="559">
        <f>SUM(E31:E33)</f>
        <v>1175</v>
      </c>
      <c r="F34" s="559">
        <f>SUM(F31:F33)</f>
        <v>1247</v>
      </c>
      <c r="G34" s="559">
        <f>SUM(G31:G33)</f>
        <v>1277</v>
      </c>
      <c r="H34" s="559">
        <f>SUM(H31:H33)</f>
        <v>1607</v>
      </c>
    </row>
    <row r="35" spans="1:8" ht="12.75">
      <c r="A35" s="550"/>
      <c r="B35" s="582"/>
      <c r="C35" s="1217" t="s">
        <v>764</v>
      </c>
      <c r="D35" s="552" t="s">
        <v>771</v>
      </c>
      <c r="E35" s="583">
        <v>922</v>
      </c>
      <c r="F35" s="583">
        <v>951</v>
      </c>
      <c r="G35" s="583">
        <v>951</v>
      </c>
      <c r="H35" s="583">
        <v>951</v>
      </c>
    </row>
    <row r="36" spans="1:8" ht="12.75">
      <c r="A36" s="550"/>
      <c r="B36" s="582"/>
      <c r="C36" s="1218"/>
      <c r="D36" s="555" t="s">
        <v>198</v>
      </c>
      <c r="E36" s="583">
        <v>253</v>
      </c>
      <c r="F36" s="583">
        <v>260</v>
      </c>
      <c r="G36" s="583">
        <v>260</v>
      </c>
      <c r="H36" s="583">
        <v>260</v>
      </c>
    </row>
    <row r="37" spans="1:8" ht="12.75">
      <c r="A37" s="550"/>
      <c r="B37" s="582"/>
      <c r="C37" s="1219"/>
      <c r="D37" s="557" t="s">
        <v>772</v>
      </c>
      <c r="E37" s="584">
        <v>0</v>
      </c>
      <c r="F37" s="584">
        <v>0</v>
      </c>
      <c r="G37" s="584">
        <v>0</v>
      </c>
      <c r="H37" s="584">
        <v>0</v>
      </c>
    </row>
    <row r="38" spans="1:8" ht="12.75">
      <c r="A38" s="550"/>
      <c r="B38" s="580"/>
      <c r="C38" s="581" t="s">
        <v>765</v>
      </c>
      <c r="D38" s="581"/>
      <c r="E38" s="559">
        <f>SUM(E35:E37)</f>
        <v>1175</v>
      </c>
      <c r="F38" s="559">
        <f>SUM(F35:F37)</f>
        <v>1211</v>
      </c>
      <c r="G38" s="559">
        <f>SUM(G35:G37)</f>
        <v>1211</v>
      </c>
      <c r="H38" s="559">
        <f>SUM(H35:H37)</f>
        <v>1211</v>
      </c>
    </row>
    <row r="39" spans="1:8" ht="12.75">
      <c r="A39" s="550"/>
      <c r="B39" s="576"/>
      <c r="C39" s="1215" t="s">
        <v>784</v>
      </c>
      <c r="D39" s="552" t="s">
        <v>771</v>
      </c>
      <c r="E39" s="553">
        <f aca="true" t="shared" si="1" ref="E39:H41">SUM(E23+E27+E31+E35)</f>
        <v>61898</v>
      </c>
      <c r="F39" s="553">
        <f>SUM(F23+F27+F31+F35)</f>
        <v>68077</v>
      </c>
      <c r="G39" s="553">
        <f t="shared" si="1"/>
        <v>69165</v>
      </c>
      <c r="H39" s="553">
        <f t="shared" si="1"/>
        <v>72768</v>
      </c>
    </row>
    <row r="40" spans="1:8" ht="12.75">
      <c r="A40" s="550"/>
      <c r="B40" s="577"/>
      <c r="C40" s="1215"/>
      <c r="D40" s="555" t="s">
        <v>198</v>
      </c>
      <c r="E40" s="553">
        <f t="shared" si="1"/>
        <v>17792</v>
      </c>
      <c r="F40" s="553">
        <f>SUM(F24+F28+F32+F36)</f>
        <v>19247</v>
      </c>
      <c r="G40" s="553">
        <f t="shared" si="1"/>
        <v>19686</v>
      </c>
      <c r="H40" s="553">
        <f t="shared" si="1"/>
        <v>19686</v>
      </c>
    </row>
    <row r="41" spans="1:8" ht="13.5" thickBot="1">
      <c r="A41" s="550"/>
      <c r="B41" s="585"/>
      <c r="C41" s="1216"/>
      <c r="D41" s="557" t="s">
        <v>772</v>
      </c>
      <c r="E41" s="553">
        <f t="shared" si="1"/>
        <v>56744</v>
      </c>
      <c r="F41" s="553">
        <f>SUM(F25+F29+F33+F37)</f>
        <v>56629</v>
      </c>
      <c r="G41" s="553">
        <f t="shared" si="1"/>
        <v>54448</v>
      </c>
      <c r="H41" s="553">
        <f t="shared" si="1"/>
        <v>57112</v>
      </c>
    </row>
    <row r="42" spans="1:8" ht="12.75" customHeight="1" thickBot="1">
      <c r="A42" s="550"/>
      <c r="B42" s="562" t="s">
        <v>270</v>
      </c>
      <c r="C42" s="1214" t="s">
        <v>785</v>
      </c>
      <c r="D42" s="1214"/>
      <c r="E42" s="574">
        <f>SUM(E39:E41)</f>
        <v>136434</v>
      </c>
      <c r="F42" s="574">
        <f>SUM(F39:F41)</f>
        <v>143953</v>
      </c>
      <c r="G42" s="574">
        <f>SUM(G39:G41)</f>
        <v>143299</v>
      </c>
      <c r="H42" s="574">
        <f>SUM(H39:H41)</f>
        <v>149566</v>
      </c>
    </row>
    <row r="43" spans="1:8" ht="12.75">
      <c r="A43" s="550"/>
      <c r="B43" s="563"/>
      <c r="C43" s="575"/>
      <c r="D43" s="575"/>
      <c r="E43" s="550"/>
      <c r="F43" s="550"/>
      <c r="G43" s="550"/>
      <c r="H43" s="550"/>
    </row>
    <row r="44" spans="1:8" ht="12.75">
      <c r="A44" s="550"/>
      <c r="B44" s="563"/>
      <c r="C44" s="575"/>
      <c r="D44" s="575"/>
      <c r="E44" s="550"/>
      <c r="F44" s="550"/>
      <c r="G44" s="550"/>
      <c r="H44" s="550"/>
    </row>
    <row r="45" spans="1:8" ht="12.75">
      <c r="A45" s="550"/>
      <c r="B45" s="563"/>
      <c r="C45" s="575"/>
      <c r="D45" s="575"/>
      <c r="E45" s="550"/>
      <c r="F45" s="550"/>
      <c r="G45" s="550"/>
      <c r="H45" s="550"/>
    </row>
    <row r="46" spans="1:8" ht="12.75">
      <c r="A46" s="550"/>
      <c r="B46" s="563"/>
      <c r="C46" s="575"/>
      <c r="D46" s="575"/>
      <c r="E46" s="550"/>
      <c r="F46" s="550"/>
      <c r="G46" s="550"/>
      <c r="H46" s="550"/>
    </row>
    <row r="47" spans="1:8" ht="12.75">
      <c r="A47" s="550"/>
      <c r="B47" s="563"/>
      <c r="C47" s="575"/>
      <c r="D47" s="575"/>
      <c r="E47" s="550"/>
      <c r="F47" s="550"/>
      <c r="G47" s="550"/>
      <c r="H47" s="550"/>
    </row>
    <row r="48" spans="1:8" ht="12.75">
      <c r="A48" s="550"/>
      <c r="B48" s="563"/>
      <c r="C48" s="575"/>
      <c r="D48" s="575"/>
      <c r="E48" s="550"/>
      <c r="F48" s="550"/>
      <c r="G48" s="550"/>
      <c r="H48" s="550"/>
    </row>
    <row r="49" spans="1:8" ht="12.75">
      <c r="A49" s="550"/>
      <c r="B49" s="563"/>
      <c r="C49" s="575"/>
      <c r="D49" s="575"/>
      <c r="E49" s="550"/>
      <c r="F49" s="550"/>
      <c r="G49" s="550"/>
      <c r="H49" s="550"/>
    </row>
    <row r="50" spans="1:8" ht="12.75">
      <c r="A50" s="550"/>
      <c r="B50" s="563"/>
      <c r="C50" s="575"/>
      <c r="D50" s="575"/>
      <c r="E50" s="550"/>
      <c r="F50" s="550"/>
      <c r="G50" s="550"/>
      <c r="H50" s="550"/>
    </row>
    <row r="51" spans="1:8" ht="12.75">
      <c r="A51" s="550"/>
      <c r="B51" s="563"/>
      <c r="C51" s="575"/>
      <c r="D51" s="575"/>
      <c r="E51" s="550"/>
      <c r="F51" s="550"/>
      <c r="G51" s="550"/>
      <c r="H51" s="550"/>
    </row>
    <row r="52" spans="1:8" ht="12.75">
      <c r="A52" s="550"/>
      <c r="B52" s="563"/>
      <c r="C52" s="575"/>
      <c r="D52" s="575"/>
      <c r="E52" s="550"/>
      <c r="F52" s="550"/>
      <c r="G52" s="550"/>
      <c r="H52" s="550"/>
    </row>
    <row r="53" spans="1:8" ht="12.75">
      <c r="A53" s="550"/>
      <c r="B53" s="563"/>
      <c r="C53" s="575"/>
      <c r="D53" s="575"/>
      <c r="E53" s="550"/>
      <c r="F53" s="550"/>
      <c r="G53" s="550"/>
      <c r="H53" s="550"/>
    </row>
    <row r="54" spans="1:8" ht="12.75">
      <c r="A54" s="550"/>
      <c r="B54" s="563"/>
      <c r="C54" s="575"/>
      <c r="D54" s="575"/>
      <c r="E54" s="550"/>
      <c r="F54" s="550"/>
      <c r="G54" s="550"/>
      <c r="H54" s="550"/>
    </row>
    <row r="55" spans="1:8" ht="12.75">
      <c r="A55" s="550"/>
      <c r="B55" s="563"/>
      <c r="C55" s="575"/>
      <c r="D55" s="575"/>
      <c r="E55" s="550"/>
      <c r="F55" s="550"/>
      <c r="G55" s="550"/>
      <c r="H55" s="550"/>
    </row>
    <row r="56" spans="1:8" ht="12.75">
      <c r="A56" s="550"/>
      <c r="B56" s="563"/>
      <c r="C56" s="575"/>
      <c r="D56" s="575"/>
      <c r="E56" s="550"/>
      <c r="F56" s="550"/>
      <c r="G56" s="550"/>
      <c r="H56" s="550"/>
    </row>
    <row r="57" spans="1:8" ht="12.75">
      <c r="A57" s="550"/>
      <c r="B57" s="563"/>
      <c r="C57" s="575"/>
      <c r="D57" s="575"/>
      <c r="E57" s="550"/>
      <c r="F57" s="550"/>
      <c r="G57" s="550"/>
      <c r="H57" s="550"/>
    </row>
    <row r="58" spans="1:8" ht="13.5" thickBot="1">
      <c r="A58" s="550"/>
      <c r="B58" s="609"/>
      <c r="C58" s="610"/>
      <c r="D58" s="610"/>
      <c r="E58" s="550"/>
      <c r="F58" s="550"/>
      <c r="G58" s="550"/>
      <c r="H58" s="550"/>
    </row>
    <row r="59" spans="1:8" ht="36.75" thickBot="1">
      <c r="A59" s="550"/>
      <c r="B59" s="743" t="s">
        <v>271</v>
      </c>
      <c r="C59" s="1190" t="s">
        <v>768</v>
      </c>
      <c r="D59" s="1191"/>
      <c r="E59" s="611" t="s">
        <v>841</v>
      </c>
      <c r="F59" s="611" t="s">
        <v>179</v>
      </c>
      <c r="G59" s="611" t="s">
        <v>180</v>
      </c>
      <c r="H59" s="611" t="s">
        <v>181</v>
      </c>
    </row>
    <row r="60" spans="1:8" ht="12.75">
      <c r="A60" s="550"/>
      <c r="B60" s="586"/>
      <c r="C60" s="1192" t="s">
        <v>204</v>
      </c>
      <c r="D60" s="587" t="s">
        <v>787</v>
      </c>
      <c r="E60" s="612">
        <v>60341</v>
      </c>
      <c r="F60" s="612">
        <v>60913</v>
      </c>
      <c r="G60" s="612">
        <v>61054</v>
      </c>
      <c r="H60" s="612">
        <f>61175+639</f>
        <v>61814</v>
      </c>
    </row>
    <row r="61" spans="1:8" ht="12.75">
      <c r="A61" s="550"/>
      <c r="B61" s="588"/>
      <c r="C61" s="1193"/>
      <c r="D61" s="589" t="s">
        <v>198</v>
      </c>
      <c r="E61" s="590">
        <v>16473</v>
      </c>
      <c r="F61" s="590">
        <v>16628</v>
      </c>
      <c r="G61" s="590">
        <v>16666</v>
      </c>
      <c r="H61" s="590">
        <v>16666</v>
      </c>
    </row>
    <row r="62" spans="1:8" ht="12.75">
      <c r="A62" s="550"/>
      <c r="B62" s="588"/>
      <c r="C62" s="1193"/>
      <c r="D62" s="589" t="s">
        <v>772</v>
      </c>
      <c r="E62" s="590">
        <v>18870</v>
      </c>
      <c r="F62" s="590">
        <v>18600</v>
      </c>
      <c r="G62" s="590">
        <v>17340</v>
      </c>
      <c r="H62" s="590">
        <f>19984-639</f>
        <v>19345</v>
      </c>
    </row>
    <row r="63" spans="1:8" ht="12.75">
      <c r="A63" s="550"/>
      <c r="B63" s="1063"/>
      <c r="C63" s="1064"/>
      <c r="D63" s="1065" t="s">
        <v>182</v>
      </c>
      <c r="E63" s="745"/>
      <c r="F63" s="745"/>
      <c r="G63" s="745"/>
      <c r="H63" s="745">
        <v>97</v>
      </c>
    </row>
    <row r="64" spans="1:8" ht="12.75">
      <c r="A64" s="550"/>
      <c r="B64" s="908"/>
      <c r="C64" s="909" t="s">
        <v>766</v>
      </c>
      <c r="D64" s="910"/>
      <c r="E64" s="591">
        <f>SUM(E60:E62)</f>
        <v>95684</v>
      </c>
      <c r="F64" s="591">
        <f>SUM(F60:F62)</f>
        <v>96141</v>
      </c>
      <c r="G64" s="591">
        <f>SUM(G60:G62)</f>
        <v>95060</v>
      </c>
      <c r="H64" s="591">
        <f>SUM(H60:H62)</f>
        <v>97825</v>
      </c>
    </row>
    <row r="65" spans="1:8" ht="12.75">
      <c r="A65" s="550"/>
      <c r="B65" s="592"/>
      <c r="C65" s="1223" t="s">
        <v>798</v>
      </c>
      <c r="D65" s="593" t="s">
        <v>787</v>
      </c>
      <c r="E65" s="594">
        <v>1911</v>
      </c>
      <c r="F65" s="594">
        <v>1921</v>
      </c>
      <c r="G65" s="594">
        <v>1921</v>
      </c>
      <c r="H65" s="594">
        <v>1921</v>
      </c>
    </row>
    <row r="66" spans="1:8" ht="12.75">
      <c r="A66" s="550"/>
      <c r="B66" s="592"/>
      <c r="C66" s="1224"/>
      <c r="D66" s="589" t="s">
        <v>198</v>
      </c>
      <c r="E66" s="595">
        <v>516</v>
      </c>
      <c r="F66" s="595">
        <v>519</v>
      </c>
      <c r="G66" s="595">
        <v>519</v>
      </c>
      <c r="H66" s="595">
        <v>519</v>
      </c>
    </row>
    <row r="67" spans="1:8" ht="12.75">
      <c r="A67" s="550"/>
      <c r="B67" s="596"/>
      <c r="C67" s="597" t="s">
        <v>799</v>
      </c>
      <c r="D67" s="911"/>
      <c r="E67" s="599">
        <f>(E65+E66)</f>
        <v>2427</v>
      </c>
      <c r="F67" s="599">
        <f>(F65+F66)</f>
        <v>2440</v>
      </c>
      <c r="G67" s="599">
        <f>(G65+G66)</f>
        <v>2440</v>
      </c>
      <c r="H67" s="599">
        <f>(H65+H66)</f>
        <v>2440</v>
      </c>
    </row>
    <row r="68" spans="1:8" ht="12.75">
      <c r="A68" s="550"/>
      <c r="B68" s="600"/>
      <c r="C68" s="1193" t="s">
        <v>844</v>
      </c>
      <c r="D68" s="593" t="s">
        <v>787</v>
      </c>
      <c r="E68" s="601">
        <v>0</v>
      </c>
      <c r="F68" s="601">
        <v>0</v>
      </c>
      <c r="G68" s="601">
        <v>0</v>
      </c>
      <c r="H68" s="601">
        <v>0</v>
      </c>
    </row>
    <row r="69" spans="1:8" ht="12.75">
      <c r="A69" s="550"/>
      <c r="B69" s="600"/>
      <c r="C69" s="1193"/>
      <c r="D69" s="589" t="s">
        <v>198</v>
      </c>
      <c r="E69" s="745">
        <v>0</v>
      </c>
      <c r="F69" s="745">
        <v>0</v>
      </c>
      <c r="G69" s="745">
        <v>0</v>
      </c>
      <c r="H69" s="745">
        <v>0</v>
      </c>
    </row>
    <row r="70" spans="1:8" ht="12.75">
      <c r="A70" s="550"/>
      <c r="B70" s="602"/>
      <c r="C70" s="1193"/>
      <c r="D70" s="589" t="s">
        <v>772</v>
      </c>
      <c r="E70" s="603">
        <v>0</v>
      </c>
      <c r="F70" s="603">
        <v>0</v>
      </c>
      <c r="G70" s="603">
        <v>0</v>
      </c>
      <c r="H70" s="603">
        <v>0</v>
      </c>
    </row>
    <row r="71" spans="1:8" ht="12.75">
      <c r="A71" s="550"/>
      <c r="B71" s="596"/>
      <c r="C71" s="597" t="s">
        <v>844</v>
      </c>
      <c r="D71" s="911"/>
      <c r="E71" s="599">
        <v>0</v>
      </c>
      <c r="F71" s="599">
        <v>0</v>
      </c>
      <c r="G71" s="599">
        <v>0</v>
      </c>
      <c r="H71" s="599">
        <v>0</v>
      </c>
    </row>
    <row r="72" spans="1:8" ht="12.75">
      <c r="A72" s="550"/>
      <c r="B72" s="600"/>
      <c r="C72" s="1193" t="s">
        <v>845</v>
      </c>
      <c r="D72" s="593" t="s">
        <v>787</v>
      </c>
      <c r="E72" s="601">
        <v>0</v>
      </c>
      <c r="F72" s="601">
        <v>0</v>
      </c>
      <c r="G72" s="601">
        <v>0</v>
      </c>
      <c r="H72" s="601">
        <v>0</v>
      </c>
    </row>
    <row r="73" spans="1:8" ht="12.75">
      <c r="A73" s="550"/>
      <c r="B73" s="600"/>
      <c r="C73" s="1193"/>
      <c r="D73" s="589" t="s">
        <v>198</v>
      </c>
      <c r="E73" s="745">
        <v>0</v>
      </c>
      <c r="F73" s="745">
        <v>0</v>
      </c>
      <c r="G73" s="745">
        <v>0</v>
      </c>
      <c r="H73" s="745">
        <v>0</v>
      </c>
    </row>
    <row r="74" spans="1:8" ht="12.75">
      <c r="A74" s="550"/>
      <c r="B74" s="602"/>
      <c r="C74" s="1193"/>
      <c r="D74" s="589" t="s">
        <v>772</v>
      </c>
      <c r="E74" s="603">
        <v>0</v>
      </c>
      <c r="F74" s="603">
        <v>0</v>
      </c>
      <c r="G74" s="603">
        <v>0</v>
      </c>
      <c r="H74" s="603">
        <v>0</v>
      </c>
    </row>
    <row r="75" spans="1:8" ht="12.75">
      <c r="A75" s="550"/>
      <c r="B75" s="596"/>
      <c r="C75" s="597" t="s">
        <v>846</v>
      </c>
      <c r="D75" s="911"/>
      <c r="E75" s="599">
        <v>0</v>
      </c>
      <c r="F75" s="599">
        <v>0</v>
      </c>
      <c r="G75" s="599">
        <v>0</v>
      </c>
      <c r="H75" s="599">
        <v>0</v>
      </c>
    </row>
    <row r="76" spans="1:8" ht="12.75">
      <c r="A76" s="550"/>
      <c r="B76" s="600"/>
      <c r="C76" s="1193" t="s">
        <v>847</v>
      </c>
      <c r="D76" s="593" t="s">
        <v>787</v>
      </c>
      <c r="E76" s="601">
        <v>0</v>
      </c>
      <c r="F76" s="601">
        <v>0</v>
      </c>
      <c r="G76" s="601">
        <v>0</v>
      </c>
      <c r="H76" s="601">
        <v>0</v>
      </c>
    </row>
    <row r="77" spans="1:8" ht="12.75">
      <c r="A77" s="550"/>
      <c r="B77" s="600"/>
      <c r="C77" s="1193"/>
      <c r="D77" s="589" t="s">
        <v>198</v>
      </c>
      <c r="E77" s="745">
        <v>0</v>
      </c>
      <c r="F77" s="745">
        <v>0</v>
      </c>
      <c r="G77" s="745">
        <v>0</v>
      </c>
      <c r="H77" s="745">
        <v>0</v>
      </c>
    </row>
    <row r="78" spans="1:8" ht="12.75">
      <c r="A78" s="550"/>
      <c r="B78" s="602"/>
      <c r="C78" s="1193"/>
      <c r="D78" s="589" t="s">
        <v>772</v>
      </c>
      <c r="E78" s="603">
        <v>0</v>
      </c>
      <c r="F78" s="603">
        <v>0</v>
      </c>
      <c r="G78" s="603">
        <v>0</v>
      </c>
      <c r="H78" s="603">
        <v>0</v>
      </c>
    </row>
    <row r="79" spans="1:8" ht="12.75">
      <c r="A79" s="550"/>
      <c r="B79" s="596"/>
      <c r="C79" s="597" t="s">
        <v>848</v>
      </c>
      <c r="D79" s="598"/>
      <c r="E79" s="599">
        <v>0</v>
      </c>
      <c r="F79" s="599">
        <v>0</v>
      </c>
      <c r="G79" s="599">
        <v>0</v>
      </c>
      <c r="H79" s="599">
        <v>0</v>
      </c>
    </row>
    <row r="80" spans="1:8" ht="12.75">
      <c r="A80" s="550"/>
      <c r="B80" s="604"/>
      <c r="C80" s="1222" t="s">
        <v>767</v>
      </c>
      <c r="D80" s="593" t="s">
        <v>787</v>
      </c>
      <c r="E80" s="605">
        <f aca="true" t="shared" si="2" ref="E80:H81">(E60+E65)</f>
        <v>62252</v>
      </c>
      <c r="F80" s="605">
        <f t="shared" si="2"/>
        <v>62834</v>
      </c>
      <c r="G80" s="605">
        <f t="shared" si="2"/>
        <v>62975</v>
      </c>
      <c r="H80" s="605">
        <v>65775</v>
      </c>
    </row>
    <row r="81" spans="1:8" ht="12.75">
      <c r="A81" s="550"/>
      <c r="B81" s="588"/>
      <c r="C81" s="1222"/>
      <c r="D81" s="589" t="s">
        <v>198</v>
      </c>
      <c r="E81" s="605">
        <f t="shared" si="2"/>
        <v>16989</v>
      </c>
      <c r="F81" s="605">
        <f t="shared" si="2"/>
        <v>17147</v>
      </c>
      <c r="G81" s="605">
        <f t="shared" si="2"/>
        <v>17185</v>
      </c>
      <c r="H81" s="605">
        <f t="shared" si="2"/>
        <v>17185</v>
      </c>
    </row>
    <row r="82" spans="1:8" ht="12.75">
      <c r="A82" s="550"/>
      <c r="B82" s="588"/>
      <c r="C82" s="1222"/>
      <c r="D82" s="589" t="s">
        <v>772</v>
      </c>
      <c r="E82" s="605">
        <f>(E62)</f>
        <v>18870</v>
      </c>
      <c r="F82" s="605">
        <f>(F62)</f>
        <v>18600</v>
      </c>
      <c r="G82" s="605">
        <f>(G62)</f>
        <v>17340</v>
      </c>
      <c r="H82" s="605">
        <v>17305</v>
      </c>
    </row>
    <row r="83" spans="1:8" ht="13.5" thickBot="1">
      <c r="A83" s="550"/>
      <c r="B83" s="606"/>
      <c r="C83" s="1222"/>
      <c r="D83" s="1065" t="s">
        <v>182</v>
      </c>
      <c r="E83" s="613">
        <v>0</v>
      </c>
      <c r="F83" s="613">
        <v>0</v>
      </c>
      <c r="G83" s="613">
        <v>0</v>
      </c>
      <c r="H83" s="613">
        <f>H63</f>
        <v>97</v>
      </c>
    </row>
    <row r="84" spans="1:8" ht="13.5" thickBot="1">
      <c r="A84" s="550"/>
      <c r="B84" s="607" t="s">
        <v>271</v>
      </c>
      <c r="C84" s="1180" t="s">
        <v>769</v>
      </c>
      <c r="D84" s="1180"/>
      <c r="E84" s="608">
        <f>SUM(E80:E82)</f>
        <v>98111</v>
      </c>
      <c r="F84" s="608">
        <f>SUM(F80:F82)</f>
        <v>98581</v>
      </c>
      <c r="G84" s="608">
        <f>SUM(G80:G82)</f>
        <v>97500</v>
      </c>
      <c r="H84" s="608">
        <f>SUM(H80:H83)</f>
        <v>100362</v>
      </c>
    </row>
    <row r="85" spans="1:8" ht="12.75">
      <c r="A85" s="550"/>
      <c r="B85" s="609"/>
      <c r="C85" s="610"/>
      <c r="D85" s="610"/>
      <c r="E85" s="550"/>
      <c r="F85" s="550"/>
      <c r="G85" s="550"/>
      <c r="H85" s="550"/>
    </row>
    <row r="86" spans="1:8" ht="12.75">
      <c r="A86" s="550"/>
      <c r="B86" s="609"/>
      <c r="C86" s="610"/>
      <c r="D86" s="610"/>
      <c r="E86" s="550"/>
      <c r="F86" s="550"/>
      <c r="G86" s="550"/>
      <c r="H86" s="550"/>
    </row>
    <row r="87" spans="1:8" ht="12.75">
      <c r="A87" s="550"/>
      <c r="B87" s="609"/>
      <c r="C87" s="610"/>
      <c r="D87" s="610"/>
      <c r="E87" s="550"/>
      <c r="F87" s="550"/>
      <c r="G87" s="550"/>
      <c r="H87" s="550"/>
    </row>
    <row r="88" spans="1:8" ht="13.5" thickBot="1">
      <c r="A88" s="550"/>
      <c r="B88" s="609"/>
      <c r="C88" s="610"/>
      <c r="D88" s="610"/>
      <c r="E88" s="550"/>
      <c r="F88" s="550"/>
      <c r="G88" s="550"/>
      <c r="H88" s="550"/>
    </row>
    <row r="89" spans="1:8" ht="12.75">
      <c r="A89" s="550"/>
      <c r="B89" s="1181"/>
      <c r="C89" s="1184" t="s">
        <v>789</v>
      </c>
      <c r="D89" s="1185"/>
      <c r="E89" s="1175" t="s">
        <v>79</v>
      </c>
      <c r="F89" s="1175" t="s">
        <v>183</v>
      </c>
      <c r="G89" s="1175" t="s">
        <v>184</v>
      </c>
      <c r="H89" s="1175" t="s">
        <v>185</v>
      </c>
    </row>
    <row r="90" spans="1:8" ht="12.75">
      <c r="A90" s="550"/>
      <c r="B90" s="1182"/>
      <c r="C90" s="1186"/>
      <c r="D90" s="1187"/>
      <c r="E90" s="1176"/>
      <c r="F90" s="1176"/>
      <c r="G90" s="1176"/>
      <c r="H90" s="1176"/>
    </row>
    <row r="91" spans="1:8" ht="12.75">
      <c r="A91" s="550"/>
      <c r="B91" s="1183"/>
      <c r="C91" s="1188"/>
      <c r="D91" s="1189"/>
      <c r="E91" s="1177"/>
      <c r="F91" s="1177"/>
      <c r="G91" s="1177"/>
      <c r="H91" s="1177"/>
    </row>
    <row r="92" spans="1:8" ht="12.75">
      <c r="A92" s="550"/>
      <c r="B92" s="582"/>
      <c r="C92" s="1178" t="s">
        <v>200</v>
      </c>
      <c r="D92" s="552" t="s">
        <v>771</v>
      </c>
      <c r="E92" s="614">
        <f aca="true" t="shared" si="3" ref="E92:H94">(E14+E39+E80)</f>
        <v>132114</v>
      </c>
      <c r="F92" s="614">
        <f t="shared" si="3"/>
        <v>140447</v>
      </c>
      <c r="G92" s="614">
        <f t="shared" si="3"/>
        <v>141837</v>
      </c>
      <c r="H92" s="614">
        <f t="shared" si="3"/>
        <v>149813</v>
      </c>
    </row>
    <row r="93" spans="1:8" ht="12.75">
      <c r="A93" s="550"/>
      <c r="B93" s="582"/>
      <c r="C93" s="1179"/>
      <c r="D93" s="555" t="s">
        <v>198</v>
      </c>
      <c r="E93" s="614">
        <f t="shared" si="3"/>
        <v>36916</v>
      </c>
      <c r="F93" s="614">
        <f t="shared" si="3"/>
        <v>38903</v>
      </c>
      <c r="G93" s="614">
        <f t="shared" si="3"/>
        <v>39443</v>
      </c>
      <c r="H93" s="614">
        <f t="shared" si="3"/>
        <v>39758</v>
      </c>
    </row>
    <row r="94" spans="1:8" ht="12.75">
      <c r="A94" s="550"/>
      <c r="B94" s="582"/>
      <c r="C94" s="1179"/>
      <c r="D94" s="555" t="s">
        <v>772</v>
      </c>
      <c r="E94" s="614">
        <f t="shared" si="3"/>
        <v>84906</v>
      </c>
      <c r="F94" s="614">
        <f t="shared" si="3"/>
        <v>89623</v>
      </c>
      <c r="G94" s="614">
        <f t="shared" si="3"/>
        <v>86905</v>
      </c>
      <c r="H94" s="614">
        <f t="shared" si="3"/>
        <v>89040</v>
      </c>
    </row>
    <row r="95" spans="1:8" ht="12.75">
      <c r="A95" s="550"/>
      <c r="B95" s="582"/>
      <c r="C95" s="1179"/>
      <c r="D95" s="557" t="s">
        <v>788</v>
      </c>
      <c r="E95" s="615">
        <v>0</v>
      </c>
      <c r="F95" s="615">
        <v>0</v>
      </c>
      <c r="G95" s="615">
        <v>0</v>
      </c>
      <c r="H95" s="615">
        <v>0</v>
      </c>
    </row>
    <row r="96" spans="1:8" ht="13.5" thickBot="1">
      <c r="A96" s="550"/>
      <c r="B96" s="582"/>
      <c r="C96" s="1179"/>
      <c r="D96" s="557" t="s">
        <v>199</v>
      </c>
      <c r="E96" s="616">
        <v>0</v>
      </c>
      <c r="F96" s="616">
        <v>0</v>
      </c>
      <c r="G96" s="616">
        <v>0</v>
      </c>
      <c r="H96" s="616">
        <v>0</v>
      </c>
    </row>
    <row r="97" spans="1:8" ht="13.5" thickBot="1">
      <c r="A97" s="550"/>
      <c r="B97" s="562" t="s">
        <v>770</v>
      </c>
      <c r="C97" s="1174" t="s">
        <v>786</v>
      </c>
      <c r="D97" s="1174"/>
      <c r="E97" s="617">
        <f>SUM(E92:E94)</f>
        <v>253936</v>
      </c>
      <c r="F97" s="617">
        <f>SUM(F92:F94)</f>
        <v>268973</v>
      </c>
      <c r="G97" s="617">
        <f>SUM(G92:G94)</f>
        <v>268185</v>
      </c>
      <c r="H97" s="617">
        <f>SUM(H92:H94)</f>
        <v>278611</v>
      </c>
    </row>
  </sheetData>
  <sheetProtection selectLockedCells="1" selectUnlockedCells="1"/>
  <mergeCells count="38">
    <mergeCell ref="C2:D2"/>
    <mergeCell ref="C3:C5"/>
    <mergeCell ref="C6:D6"/>
    <mergeCell ref="C7:C9"/>
    <mergeCell ref="C72:C74"/>
    <mergeCell ref="C23:C25"/>
    <mergeCell ref="C26:D26"/>
    <mergeCell ref="C27:C29"/>
    <mergeCell ref="C30:D30"/>
    <mergeCell ref="C31:C33"/>
    <mergeCell ref="H21:H22"/>
    <mergeCell ref="C10:D10"/>
    <mergeCell ref="C14:C16"/>
    <mergeCell ref="C17:D17"/>
    <mergeCell ref="B21:B22"/>
    <mergeCell ref="C21:D22"/>
    <mergeCell ref="C60:C62"/>
    <mergeCell ref="C65:C66"/>
    <mergeCell ref="C68:C70"/>
    <mergeCell ref="E21:E22"/>
    <mergeCell ref="F21:F22"/>
    <mergeCell ref="G21:G22"/>
    <mergeCell ref="C76:C78"/>
    <mergeCell ref="C80:C83"/>
    <mergeCell ref="C84:D84"/>
    <mergeCell ref="B89:B91"/>
    <mergeCell ref="C89:D91"/>
    <mergeCell ref="C34:D34"/>
    <mergeCell ref="C35:C37"/>
    <mergeCell ref="C39:C41"/>
    <mergeCell ref="C42:D42"/>
    <mergeCell ref="C59:D59"/>
    <mergeCell ref="C92:C96"/>
    <mergeCell ref="C97:D97"/>
    <mergeCell ref="E89:E91"/>
    <mergeCell ref="F89:F91"/>
    <mergeCell ref="G89:G91"/>
    <mergeCell ref="H89:H91"/>
  </mergeCells>
  <printOptions/>
  <pageMargins left="0.3937007874015748" right="0.1968503937007874" top="0.984251968503937" bottom="0" header="0.5118110236220472" footer="0.5118110236220472"/>
  <pageSetup horizontalDpi="600" verticalDpi="600" orientation="portrait" paperSize="9" r:id="rId1"/>
  <headerFooter alignWithMargins="0">
    <oddHeader>&amp;C&amp;"Times New Roman CE,Félkövér"&amp;12Önkormányzati működési kiadások kormányzati funkciónként&amp;R
8. számú tájékoztató tábla*</oddHead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G35"/>
  <sheetViews>
    <sheetView zoomScalePageLayoutView="0" workbookViewId="0" topLeftCell="A1">
      <selection activeCell="J11" sqref="J11"/>
    </sheetView>
  </sheetViews>
  <sheetFormatPr defaultColWidth="9.00390625" defaultRowHeight="12.75"/>
  <cols>
    <col min="1" max="1" width="41.375" style="0" customWidth="1"/>
    <col min="3" max="3" width="11.375" style="0" customWidth="1"/>
    <col min="4" max="4" width="10.375" style="0" customWidth="1"/>
    <col min="5" max="5" width="10.00390625" style="0" customWidth="1"/>
    <col min="6" max="6" width="12.375" style="0" customWidth="1"/>
    <col min="7" max="7" width="12.50390625" style="0" customWidth="1"/>
  </cols>
  <sheetData>
    <row r="1" spans="1:7" ht="14.25">
      <c r="A1" s="1225" t="s">
        <v>801</v>
      </c>
      <c r="B1" s="1225"/>
      <c r="C1" s="1225"/>
      <c r="D1" s="1225"/>
      <c r="E1" s="1225"/>
      <c r="F1" s="1225"/>
      <c r="G1" s="1225"/>
    </row>
    <row r="2" spans="1:7" ht="14.25">
      <c r="A2" s="691"/>
      <c r="B2" s="691"/>
      <c r="C2" s="691"/>
      <c r="D2" s="691"/>
      <c r="E2" s="691"/>
      <c r="F2" s="691"/>
      <c r="G2" s="692" t="s">
        <v>829</v>
      </c>
    </row>
    <row r="3" spans="1:7" ht="15.75" thickBot="1">
      <c r="A3" s="654"/>
      <c r="B3" s="654"/>
      <c r="C3" s="654"/>
      <c r="D3" s="654"/>
      <c r="E3" s="654"/>
      <c r="F3" s="654"/>
      <c r="G3" s="655" t="s">
        <v>383</v>
      </c>
    </row>
    <row r="4" spans="1:7" ht="12.75">
      <c r="A4" s="1226" t="s">
        <v>448</v>
      </c>
      <c r="B4" s="1229" t="s">
        <v>13</v>
      </c>
      <c r="C4" s="1232" t="s">
        <v>802</v>
      </c>
      <c r="D4" s="1233"/>
      <c r="E4" s="1233"/>
      <c r="F4" s="1233"/>
      <c r="G4" s="1236" t="s">
        <v>803</v>
      </c>
    </row>
    <row r="5" spans="1:7" ht="30.75" customHeight="1">
      <c r="A5" s="1227"/>
      <c r="B5" s="1230"/>
      <c r="C5" s="1234"/>
      <c r="D5" s="1235"/>
      <c r="E5" s="1235"/>
      <c r="F5" s="1235"/>
      <c r="G5" s="1237"/>
    </row>
    <row r="6" spans="1:7" ht="34.5" customHeight="1" thickBot="1">
      <c r="A6" s="1228"/>
      <c r="B6" s="1231"/>
      <c r="C6" s="656" t="s">
        <v>804</v>
      </c>
      <c r="D6" s="656" t="s">
        <v>12</v>
      </c>
      <c r="E6" s="656" t="s">
        <v>76</v>
      </c>
      <c r="F6" s="657" t="s">
        <v>77</v>
      </c>
      <c r="G6" s="1238"/>
    </row>
    <row r="7" spans="1:7" ht="12.75">
      <c r="A7" s="658">
        <v>1</v>
      </c>
      <c r="B7" s="659">
        <v>2</v>
      </c>
      <c r="C7" s="659">
        <v>3</v>
      </c>
      <c r="D7" s="659">
        <v>4</v>
      </c>
      <c r="E7" s="659">
        <v>5</v>
      </c>
      <c r="F7" s="660">
        <v>6</v>
      </c>
      <c r="G7" s="661">
        <v>7</v>
      </c>
    </row>
    <row r="8" spans="1:7" ht="15" customHeight="1">
      <c r="A8" s="662" t="s">
        <v>307</v>
      </c>
      <c r="B8" s="663" t="s">
        <v>302</v>
      </c>
      <c r="C8" s="664">
        <v>95800</v>
      </c>
      <c r="D8" s="664">
        <v>96800</v>
      </c>
      <c r="E8" s="664">
        <v>97500</v>
      </c>
      <c r="F8" s="665">
        <v>98300</v>
      </c>
      <c r="G8" s="666">
        <f>+C8+D8+E8+F8</f>
        <v>388400</v>
      </c>
    </row>
    <row r="9" spans="1:7" ht="12.75" customHeight="1">
      <c r="A9" s="662" t="s">
        <v>806</v>
      </c>
      <c r="B9" s="663" t="s">
        <v>312</v>
      </c>
      <c r="C9" s="664">
        <v>0</v>
      </c>
      <c r="D9" s="664">
        <v>0</v>
      </c>
      <c r="E9" s="664">
        <v>0</v>
      </c>
      <c r="F9" s="665">
        <v>0</v>
      </c>
      <c r="G9" s="666">
        <f aca="true" t="shared" si="0" ref="G9:G34">+C9+D9+E9+F9</f>
        <v>0</v>
      </c>
    </row>
    <row r="10" spans="1:7" ht="12.75" customHeight="1">
      <c r="A10" s="662" t="s">
        <v>807</v>
      </c>
      <c r="B10" s="663" t="s">
        <v>313</v>
      </c>
      <c r="C10" s="664">
        <v>1000</v>
      </c>
      <c r="D10" s="664">
        <v>1200</v>
      </c>
      <c r="E10" s="664">
        <v>1400</v>
      </c>
      <c r="F10" s="665">
        <v>1600</v>
      </c>
      <c r="G10" s="666">
        <f t="shared" si="0"/>
        <v>5200</v>
      </c>
    </row>
    <row r="11" spans="1:7" ht="36" customHeight="1">
      <c r="A11" s="662" t="s">
        <v>808</v>
      </c>
      <c r="B11" s="663" t="s">
        <v>753</v>
      </c>
      <c r="C11" s="664">
        <v>6200</v>
      </c>
      <c r="D11" s="664">
        <v>6386</v>
      </c>
      <c r="E11" s="664">
        <v>6578</v>
      </c>
      <c r="F11" s="665">
        <v>6775</v>
      </c>
      <c r="G11" s="666">
        <f t="shared" si="0"/>
        <v>25939</v>
      </c>
    </row>
    <row r="12" spans="1:7" ht="15.75" customHeight="1">
      <c r="A12" s="662" t="s">
        <v>809</v>
      </c>
      <c r="B12" s="663" t="s">
        <v>810</v>
      </c>
      <c r="C12" s="664">
        <v>0</v>
      </c>
      <c r="D12" s="664">
        <v>0</v>
      </c>
      <c r="E12" s="664">
        <v>0</v>
      </c>
      <c r="F12" s="665">
        <v>0</v>
      </c>
      <c r="G12" s="666">
        <f t="shared" si="0"/>
        <v>0</v>
      </c>
    </row>
    <row r="13" spans="1:7" ht="24" customHeight="1">
      <c r="A13" s="662" t="s">
        <v>811</v>
      </c>
      <c r="B13" s="663" t="s">
        <v>812</v>
      </c>
      <c r="C13" s="664">
        <v>0</v>
      </c>
      <c r="D13" s="664">
        <v>0</v>
      </c>
      <c r="E13" s="664">
        <v>0</v>
      </c>
      <c r="F13" s="665">
        <v>0</v>
      </c>
      <c r="G13" s="666">
        <f t="shared" si="0"/>
        <v>0</v>
      </c>
    </row>
    <row r="14" spans="1:7" ht="15" customHeight="1" thickBot="1">
      <c r="A14" s="667" t="s">
        <v>447</v>
      </c>
      <c r="B14" s="668" t="s">
        <v>813</v>
      </c>
      <c r="C14" s="669">
        <v>0</v>
      </c>
      <c r="D14" s="669">
        <v>0</v>
      </c>
      <c r="E14" s="669">
        <v>0</v>
      </c>
      <c r="F14" s="670">
        <v>0</v>
      </c>
      <c r="G14" s="671">
        <f t="shared" si="0"/>
        <v>0</v>
      </c>
    </row>
    <row r="15" spans="1:7" ht="14.25" customHeight="1" thickBot="1">
      <c r="A15" s="672" t="s">
        <v>814</v>
      </c>
      <c r="B15" s="673" t="s">
        <v>815</v>
      </c>
      <c r="C15" s="674">
        <f>SUM(C8:C14)</f>
        <v>103000</v>
      </c>
      <c r="D15" s="674">
        <f>SUM(D8:D14)</f>
        <v>104386</v>
      </c>
      <c r="E15" s="674">
        <f>SUM(E8:E14)</f>
        <v>105478</v>
      </c>
      <c r="F15" s="675">
        <f>SUM(F8:F14)</f>
        <v>106675</v>
      </c>
      <c r="G15" s="676">
        <f t="shared" si="0"/>
        <v>419539</v>
      </c>
    </row>
    <row r="16" spans="1:7" ht="15" customHeight="1" thickBot="1">
      <c r="A16" s="677" t="s">
        <v>816</v>
      </c>
      <c r="B16" s="678" t="s">
        <v>817</v>
      </c>
      <c r="C16" s="679">
        <f>+C15*0.5</f>
        <v>51500</v>
      </c>
      <c r="D16" s="679">
        <f>+D15*0.5</f>
        <v>52193</v>
      </c>
      <c r="E16" s="679">
        <f>+E15*0.5</f>
        <v>52739</v>
      </c>
      <c r="F16" s="680">
        <f>+F15*0.5</f>
        <v>53337.5</v>
      </c>
      <c r="G16" s="676">
        <f t="shared" si="0"/>
        <v>209769.5</v>
      </c>
    </row>
    <row r="17" spans="1:7" ht="26.25" customHeight="1" thickBot="1">
      <c r="A17" s="672" t="s">
        <v>818</v>
      </c>
      <c r="B17" s="681">
        <v>10</v>
      </c>
      <c r="C17" s="674">
        <f>SUM(C18:C24)</f>
        <v>0</v>
      </c>
      <c r="D17" s="674">
        <f>SUM(D18:D24)</f>
        <v>0</v>
      </c>
      <c r="E17" s="674">
        <f>SUM(E18:E24)</f>
        <v>0</v>
      </c>
      <c r="F17" s="675">
        <f>SUM(F18:F24)</f>
        <v>0</v>
      </c>
      <c r="G17" s="676">
        <f t="shared" si="0"/>
        <v>0</v>
      </c>
    </row>
    <row r="18" spans="1:7" ht="18" customHeight="1">
      <c r="A18" s="682" t="s">
        <v>819</v>
      </c>
      <c r="B18" s="683">
        <v>11</v>
      </c>
      <c r="C18" s="684">
        <v>0</v>
      </c>
      <c r="D18" s="684">
        <v>0</v>
      </c>
      <c r="E18" s="684">
        <v>0</v>
      </c>
      <c r="F18" s="685">
        <v>0</v>
      </c>
      <c r="G18" s="686">
        <f t="shared" si="0"/>
        <v>0</v>
      </c>
    </row>
    <row r="19" spans="1:7" ht="15" customHeight="1">
      <c r="A19" s="662" t="s">
        <v>820</v>
      </c>
      <c r="B19" s="687">
        <v>12</v>
      </c>
      <c r="C19" s="664">
        <v>0</v>
      </c>
      <c r="D19" s="664">
        <v>0</v>
      </c>
      <c r="E19" s="664">
        <v>0</v>
      </c>
      <c r="F19" s="665">
        <v>0</v>
      </c>
      <c r="G19" s="666">
        <f t="shared" si="0"/>
        <v>0</v>
      </c>
    </row>
    <row r="20" spans="1:7" ht="14.25" customHeight="1">
      <c r="A20" s="662" t="s">
        <v>821</v>
      </c>
      <c r="B20" s="687">
        <v>13</v>
      </c>
      <c r="C20" s="664">
        <v>0</v>
      </c>
      <c r="D20" s="664">
        <v>0</v>
      </c>
      <c r="E20" s="664">
        <v>0</v>
      </c>
      <c r="F20" s="665">
        <v>0</v>
      </c>
      <c r="G20" s="666">
        <f t="shared" si="0"/>
        <v>0</v>
      </c>
    </row>
    <row r="21" spans="1:7" ht="14.25" customHeight="1">
      <c r="A21" s="662" t="s">
        <v>822</v>
      </c>
      <c r="B21" s="687">
        <v>14</v>
      </c>
      <c r="C21" s="664">
        <v>0</v>
      </c>
      <c r="D21" s="664">
        <v>0</v>
      </c>
      <c r="E21" s="664">
        <v>0</v>
      </c>
      <c r="F21" s="665">
        <v>0</v>
      </c>
      <c r="G21" s="666">
        <f t="shared" si="0"/>
        <v>0</v>
      </c>
    </row>
    <row r="22" spans="1:7" ht="15" customHeight="1">
      <c r="A22" s="662" t="s">
        <v>823</v>
      </c>
      <c r="B22" s="687">
        <v>15</v>
      </c>
      <c r="C22" s="664">
        <v>0</v>
      </c>
      <c r="D22" s="664">
        <v>0</v>
      </c>
      <c r="E22" s="664">
        <v>0</v>
      </c>
      <c r="F22" s="665">
        <v>0</v>
      </c>
      <c r="G22" s="666">
        <f t="shared" si="0"/>
        <v>0</v>
      </c>
    </row>
    <row r="23" spans="1:7" ht="15" customHeight="1">
      <c r="A23" s="662" t="s">
        <v>824</v>
      </c>
      <c r="B23" s="687">
        <v>16</v>
      </c>
      <c r="C23" s="664">
        <v>0</v>
      </c>
      <c r="D23" s="664">
        <v>0</v>
      </c>
      <c r="E23" s="664">
        <v>0</v>
      </c>
      <c r="F23" s="665">
        <v>0</v>
      </c>
      <c r="G23" s="666">
        <f t="shared" si="0"/>
        <v>0</v>
      </c>
    </row>
    <row r="24" spans="1:7" ht="15" customHeight="1" thickBot="1">
      <c r="A24" s="667" t="s">
        <v>825</v>
      </c>
      <c r="B24" s="688">
        <v>17</v>
      </c>
      <c r="C24" s="669">
        <v>0</v>
      </c>
      <c r="D24" s="669">
        <v>0</v>
      </c>
      <c r="E24" s="669">
        <v>0</v>
      </c>
      <c r="F24" s="670">
        <v>0</v>
      </c>
      <c r="G24" s="671">
        <f t="shared" si="0"/>
        <v>0</v>
      </c>
    </row>
    <row r="25" spans="1:7" ht="35.25" customHeight="1" thickBot="1">
      <c r="A25" s="672" t="s">
        <v>826</v>
      </c>
      <c r="B25" s="681">
        <v>18</v>
      </c>
      <c r="C25" s="674">
        <f>SUM(C26:C32)</f>
        <v>0</v>
      </c>
      <c r="D25" s="674">
        <f>SUM(D26:D32)</f>
        <v>0</v>
      </c>
      <c r="E25" s="674">
        <f>SUM(E26:E32)</f>
        <v>0</v>
      </c>
      <c r="F25" s="675">
        <f>SUM(F26:F32)</f>
        <v>0</v>
      </c>
      <c r="G25" s="676">
        <f t="shared" si="0"/>
        <v>0</v>
      </c>
    </row>
    <row r="26" spans="1:7" ht="16.5" customHeight="1">
      <c r="A26" s="682" t="s">
        <v>819</v>
      </c>
      <c r="B26" s="683">
        <v>19</v>
      </c>
      <c r="C26" s="684">
        <v>0</v>
      </c>
      <c r="D26" s="684">
        <v>0</v>
      </c>
      <c r="E26" s="684">
        <v>0</v>
      </c>
      <c r="F26" s="685">
        <v>0</v>
      </c>
      <c r="G26" s="686">
        <f t="shared" si="0"/>
        <v>0</v>
      </c>
    </row>
    <row r="27" spans="1:7" ht="15.75" customHeight="1">
      <c r="A27" s="662" t="s">
        <v>820</v>
      </c>
      <c r="B27" s="687">
        <v>20</v>
      </c>
      <c r="C27" s="664">
        <v>0</v>
      </c>
      <c r="D27" s="664">
        <v>0</v>
      </c>
      <c r="E27" s="664">
        <v>0</v>
      </c>
      <c r="F27" s="665">
        <v>0</v>
      </c>
      <c r="G27" s="666">
        <f t="shared" si="0"/>
        <v>0</v>
      </c>
    </row>
    <row r="28" spans="1:7" ht="15.75" customHeight="1">
      <c r="A28" s="662" t="s">
        <v>821</v>
      </c>
      <c r="B28" s="687">
        <v>21</v>
      </c>
      <c r="C28" s="664">
        <v>0</v>
      </c>
      <c r="D28" s="664">
        <v>0</v>
      </c>
      <c r="E28" s="664">
        <v>0</v>
      </c>
      <c r="F28" s="665">
        <v>0</v>
      </c>
      <c r="G28" s="666">
        <f t="shared" si="0"/>
        <v>0</v>
      </c>
    </row>
    <row r="29" spans="1:7" ht="12.75">
      <c r="A29" s="662" t="s">
        <v>822</v>
      </c>
      <c r="B29" s="687">
        <v>22</v>
      </c>
      <c r="C29" s="664">
        <v>0</v>
      </c>
      <c r="D29" s="664">
        <v>0</v>
      </c>
      <c r="E29" s="664">
        <v>0</v>
      </c>
      <c r="F29" s="665">
        <v>0</v>
      </c>
      <c r="G29" s="666">
        <f t="shared" si="0"/>
        <v>0</v>
      </c>
    </row>
    <row r="30" spans="1:7" ht="12.75">
      <c r="A30" s="662" t="s">
        <v>823</v>
      </c>
      <c r="B30" s="687">
        <v>23</v>
      </c>
      <c r="C30" s="664">
        <v>0</v>
      </c>
      <c r="D30" s="664">
        <v>0</v>
      </c>
      <c r="E30" s="664">
        <v>0</v>
      </c>
      <c r="F30" s="665">
        <v>0</v>
      </c>
      <c r="G30" s="666">
        <f t="shared" si="0"/>
        <v>0</v>
      </c>
    </row>
    <row r="31" spans="1:7" ht="12.75">
      <c r="A31" s="662" t="s">
        <v>824</v>
      </c>
      <c r="B31" s="687">
        <v>24</v>
      </c>
      <c r="C31" s="664">
        <v>0</v>
      </c>
      <c r="D31" s="664">
        <v>0</v>
      </c>
      <c r="E31" s="664">
        <v>0</v>
      </c>
      <c r="F31" s="665">
        <v>0</v>
      </c>
      <c r="G31" s="666">
        <f t="shared" si="0"/>
        <v>0</v>
      </c>
    </row>
    <row r="32" spans="1:7" ht="18" customHeight="1" thickBot="1">
      <c r="A32" s="667" t="s">
        <v>825</v>
      </c>
      <c r="B32" s="688">
        <v>25</v>
      </c>
      <c r="C32" s="669">
        <v>0</v>
      </c>
      <c r="D32" s="669">
        <v>0</v>
      </c>
      <c r="E32" s="669">
        <v>0</v>
      </c>
      <c r="F32" s="670">
        <v>0</v>
      </c>
      <c r="G32" s="671">
        <f t="shared" si="0"/>
        <v>0</v>
      </c>
    </row>
    <row r="33" spans="1:7" ht="17.25" customHeight="1" thickBot="1">
      <c r="A33" s="672" t="s">
        <v>827</v>
      </c>
      <c r="B33" s="681">
        <v>26</v>
      </c>
      <c r="C33" s="674">
        <f>+C17+C25</f>
        <v>0</v>
      </c>
      <c r="D33" s="674">
        <f>+D17+D25</f>
        <v>0</v>
      </c>
      <c r="E33" s="674">
        <f>+E17+E25</f>
        <v>0</v>
      </c>
      <c r="F33" s="675">
        <f>+F17+F25</f>
        <v>0</v>
      </c>
      <c r="G33" s="676">
        <f t="shared" si="0"/>
        <v>0</v>
      </c>
    </row>
    <row r="34" spans="1:7" ht="21" customHeight="1" thickBot="1">
      <c r="A34" s="677" t="s">
        <v>828</v>
      </c>
      <c r="B34" s="689">
        <v>27</v>
      </c>
      <c r="C34" s="679">
        <f>+C16-C33</f>
        <v>51500</v>
      </c>
      <c r="D34" s="679">
        <f>+D16-D33</f>
        <v>52193</v>
      </c>
      <c r="E34" s="679">
        <f>+E16-E33</f>
        <v>52739</v>
      </c>
      <c r="F34" s="679">
        <f>+F16-F33</f>
        <v>53337.5</v>
      </c>
      <c r="G34" s="690">
        <f t="shared" si="0"/>
        <v>209769.5</v>
      </c>
    </row>
    <row r="35" spans="1:7" ht="15">
      <c r="A35" s="654"/>
      <c r="B35" s="654"/>
      <c r="C35" s="654"/>
      <c r="D35" s="654"/>
      <c r="E35" s="654"/>
      <c r="F35" s="654"/>
      <c r="G35" s="654"/>
    </row>
  </sheetData>
  <sheetProtection/>
  <mergeCells count="5">
    <mergeCell ref="A1:G1"/>
    <mergeCell ref="A4:A6"/>
    <mergeCell ref="B4:B6"/>
    <mergeCell ref="C4:F5"/>
    <mergeCell ref="G4:G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1"/>
  <sheetViews>
    <sheetView view="pageBreakPreview" zoomScaleSheetLayoutView="100" workbookViewId="0" topLeftCell="A123">
      <selection activeCell="B156" sqref="B156"/>
    </sheetView>
  </sheetViews>
  <sheetFormatPr defaultColWidth="9.00390625" defaultRowHeight="12.75"/>
  <cols>
    <col min="1" max="1" width="9.50390625" style="374" customWidth="1"/>
    <col min="2" max="2" width="60.375" style="374" customWidth="1"/>
    <col min="3" max="3" width="16.125" style="374" customWidth="1"/>
    <col min="4" max="4" width="15.625" style="375" customWidth="1"/>
    <col min="5" max="6" width="15.375" style="395" bestFit="1" customWidth="1"/>
    <col min="7" max="16384" width="9.375" style="395" customWidth="1"/>
  </cols>
  <sheetData>
    <row r="1" spans="1:5" ht="15.75" customHeight="1">
      <c r="A1" s="1083" t="s">
        <v>266</v>
      </c>
      <c r="B1" s="1083"/>
      <c r="C1" s="1083"/>
      <c r="D1" s="1083"/>
      <c r="E1" s="1083"/>
    </row>
    <row r="2" spans="1:6" ht="15.75" customHeight="1" thickBot="1">
      <c r="A2" s="1082" t="s">
        <v>405</v>
      </c>
      <c r="B2" s="1082"/>
      <c r="C2" s="833"/>
      <c r="D2" s="300"/>
      <c r="E2" s="300"/>
      <c r="F2" s="300"/>
    </row>
    <row r="3" spans="1:6" ht="37.5" customHeight="1" thickBot="1">
      <c r="A3" s="23" t="s">
        <v>323</v>
      </c>
      <c r="B3" s="24" t="s">
        <v>268</v>
      </c>
      <c r="C3" s="39" t="s">
        <v>838</v>
      </c>
      <c r="D3" s="39" t="s">
        <v>120</v>
      </c>
      <c r="E3" s="39" t="s">
        <v>122</v>
      </c>
      <c r="F3" s="39" t="s">
        <v>107</v>
      </c>
    </row>
    <row r="4" spans="1:6" s="396" customFormat="1" ht="12" customHeight="1" thickBot="1">
      <c r="A4" s="390">
        <v>1</v>
      </c>
      <c r="B4" s="391">
        <v>2</v>
      </c>
      <c r="C4" s="392">
        <v>3</v>
      </c>
      <c r="D4" s="392">
        <v>4</v>
      </c>
      <c r="E4" s="392">
        <v>5</v>
      </c>
      <c r="F4" s="392">
        <v>6</v>
      </c>
    </row>
    <row r="5" spans="1:6" s="397" customFormat="1" ht="12" customHeight="1" thickBot="1">
      <c r="A5" s="20" t="s">
        <v>269</v>
      </c>
      <c r="B5" s="21" t="s">
        <v>512</v>
      </c>
      <c r="C5" s="290">
        <f>+C6+C7+C8+C9+C10+C11</f>
        <v>0</v>
      </c>
      <c r="D5" s="290">
        <f>+D6+D7+D8+D9+D10+D11</f>
        <v>0</v>
      </c>
      <c r="E5" s="290">
        <f>+E6+E7+E8+E9+E10+E11</f>
        <v>0</v>
      </c>
      <c r="F5" s="290">
        <f>+F6+F7+F8+F9+F10+F11</f>
        <v>0</v>
      </c>
    </row>
    <row r="6" spans="1:6" s="397" customFormat="1" ht="12" customHeight="1">
      <c r="A6" s="15" t="s">
        <v>353</v>
      </c>
      <c r="B6" s="398" t="s">
        <v>513</v>
      </c>
      <c r="C6" s="293"/>
      <c r="D6" s="293"/>
      <c r="E6" s="293"/>
      <c r="F6" s="293"/>
    </row>
    <row r="7" spans="1:6" s="397" customFormat="1" ht="12" customHeight="1">
      <c r="A7" s="14" t="s">
        <v>354</v>
      </c>
      <c r="B7" s="399" t="s">
        <v>514</v>
      </c>
      <c r="C7" s="292"/>
      <c r="D7" s="292"/>
      <c r="E7" s="292"/>
      <c r="F7" s="292"/>
    </row>
    <row r="8" spans="1:6" s="397" customFormat="1" ht="12" customHeight="1">
      <c r="A8" s="14" t="s">
        <v>355</v>
      </c>
      <c r="B8" s="399" t="s">
        <v>515</v>
      </c>
      <c r="C8" s="292"/>
      <c r="D8" s="292"/>
      <c r="E8" s="292"/>
      <c r="F8" s="292"/>
    </row>
    <row r="9" spans="1:6" s="397" customFormat="1" ht="12" customHeight="1">
      <c r="A9" s="14" t="s">
        <v>356</v>
      </c>
      <c r="B9" s="399" t="s">
        <v>516</v>
      </c>
      <c r="C9" s="292"/>
      <c r="D9" s="292"/>
      <c r="E9" s="292"/>
      <c r="F9" s="292"/>
    </row>
    <row r="10" spans="1:6" s="397" customFormat="1" ht="12" customHeight="1">
      <c r="A10" s="14" t="s">
        <v>401</v>
      </c>
      <c r="B10" s="399" t="s">
        <v>517</v>
      </c>
      <c r="C10" s="292"/>
      <c r="D10" s="292"/>
      <c r="E10" s="292"/>
      <c r="F10" s="292"/>
    </row>
    <row r="11" spans="1:6" s="397" customFormat="1" ht="12" customHeight="1" thickBot="1">
      <c r="A11" s="16" t="s">
        <v>357</v>
      </c>
      <c r="B11" s="400" t="s">
        <v>518</v>
      </c>
      <c r="C11" s="292"/>
      <c r="D11" s="292"/>
      <c r="E11" s="292"/>
      <c r="F11" s="292"/>
    </row>
    <row r="12" spans="1:6" s="397" customFormat="1" ht="12" customHeight="1" thickBot="1">
      <c r="A12" s="20" t="s">
        <v>270</v>
      </c>
      <c r="B12" s="285" t="s">
        <v>519</v>
      </c>
      <c r="C12" s="290">
        <f>+C13+C14+C15+C16+C17</f>
        <v>0</v>
      </c>
      <c r="D12" s="290">
        <f>+D13+D14+D15+D16+D17</f>
        <v>0</v>
      </c>
      <c r="E12" s="290">
        <f>+E13+E14+E15+E16+E17</f>
        <v>0</v>
      </c>
      <c r="F12" s="290">
        <f>+F13+F14+F15+F16+F17</f>
        <v>0</v>
      </c>
    </row>
    <row r="13" spans="1:6" s="397" customFormat="1" ht="12" customHeight="1">
      <c r="A13" s="15" t="s">
        <v>359</v>
      </c>
      <c r="B13" s="398" t="s">
        <v>520</v>
      </c>
      <c r="C13" s="293"/>
      <c r="D13" s="293"/>
      <c r="E13" s="293"/>
      <c r="F13" s="293"/>
    </row>
    <row r="14" spans="1:6" s="397" customFormat="1" ht="12" customHeight="1">
      <c r="A14" s="14" t="s">
        <v>360</v>
      </c>
      <c r="B14" s="399" t="s">
        <v>521</v>
      </c>
      <c r="C14" s="292"/>
      <c r="D14" s="292"/>
      <c r="E14" s="292"/>
      <c r="F14" s="292"/>
    </row>
    <row r="15" spans="1:6" s="397" customFormat="1" ht="12" customHeight="1">
      <c r="A15" s="14" t="s">
        <v>361</v>
      </c>
      <c r="B15" s="399" t="s">
        <v>743</v>
      </c>
      <c r="C15" s="292"/>
      <c r="D15" s="292"/>
      <c r="E15" s="292"/>
      <c r="F15" s="292"/>
    </row>
    <row r="16" spans="1:6" s="397" customFormat="1" ht="12" customHeight="1">
      <c r="A16" s="14" t="s">
        <v>362</v>
      </c>
      <c r="B16" s="399" t="s">
        <v>744</v>
      </c>
      <c r="C16" s="292"/>
      <c r="D16" s="292"/>
      <c r="E16" s="292"/>
      <c r="F16" s="292"/>
    </row>
    <row r="17" spans="1:6" s="397" customFormat="1" ht="12" customHeight="1">
      <c r="A17" s="14" t="s">
        <v>363</v>
      </c>
      <c r="B17" s="399" t="s">
        <v>522</v>
      </c>
      <c r="C17" s="292"/>
      <c r="D17" s="292"/>
      <c r="E17" s="292"/>
      <c r="F17" s="292"/>
    </row>
    <row r="18" spans="1:6" s="397" customFormat="1" ht="12" customHeight="1" thickBot="1">
      <c r="A18" s="16" t="s">
        <v>372</v>
      </c>
      <c r="B18" s="400" t="s">
        <v>523</v>
      </c>
      <c r="C18" s="294"/>
      <c r="D18" s="294"/>
      <c r="E18" s="294"/>
      <c r="F18" s="294"/>
    </row>
    <row r="19" spans="1:6" s="397" customFormat="1" ht="12" customHeight="1" thickBot="1">
      <c r="A19" s="20" t="s">
        <v>271</v>
      </c>
      <c r="B19" s="21" t="s">
        <v>524</v>
      </c>
      <c r="C19" s="290">
        <f>+C20+C21+C22+C23+C24</f>
        <v>0</v>
      </c>
      <c r="D19" s="290">
        <f>+D20+D21+D22+D23+D24</f>
        <v>0</v>
      </c>
      <c r="E19" s="290">
        <f>+E20+E21+E22+E23+E24</f>
        <v>0</v>
      </c>
      <c r="F19" s="290">
        <f>+F20+F21+F22+F23+F24</f>
        <v>0</v>
      </c>
    </row>
    <row r="20" spans="1:6" s="397" customFormat="1" ht="12" customHeight="1">
      <c r="A20" s="15" t="s">
        <v>342</v>
      </c>
      <c r="B20" s="398" t="s">
        <v>525</v>
      </c>
      <c r="C20" s="293"/>
      <c r="D20" s="293"/>
      <c r="E20" s="293"/>
      <c r="F20" s="293"/>
    </row>
    <row r="21" spans="1:6" s="397" customFormat="1" ht="12" customHeight="1">
      <c r="A21" s="14" t="s">
        <v>343</v>
      </c>
      <c r="B21" s="399" t="s">
        <v>526</v>
      </c>
      <c r="C21" s="292"/>
      <c r="D21" s="292"/>
      <c r="E21" s="292"/>
      <c r="F21" s="292"/>
    </row>
    <row r="22" spans="1:6" s="397" customFormat="1" ht="12" customHeight="1">
      <c r="A22" s="14" t="s">
        <v>344</v>
      </c>
      <c r="B22" s="399" t="s">
        <v>745</v>
      </c>
      <c r="C22" s="292"/>
      <c r="D22" s="292"/>
      <c r="E22" s="292"/>
      <c r="F22" s="292"/>
    </row>
    <row r="23" spans="1:6" s="397" customFormat="1" ht="12" customHeight="1">
      <c r="A23" s="14" t="s">
        <v>345</v>
      </c>
      <c r="B23" s="399" t="s">
        <v>746</v>
      </c>
      <c r="C23" s="292"/>
      <c r="D23" s="292"/>
      <c r="E23" s="292"/>
      <c r="F23" s="292"/>
    </row>
    <row r="24" spans="1:6" s="397" customFormat="1" ht="12" customHeight="1">
      <c r="A24" s="14" t="s">
        <v>421</v>
      </c>
      <c r="B24" s="399" t="s">
        <v>527</v>
      </c>
      <c r="C24" s="292"/>
      <c r="D24" s="292"/>
      <c r="E24" s="292"/>
      <c r="F24" s="292"/>
    </row>
    <row r="25" spans="1:6" s="397" customFormat="1" ht="12" customHeight="1" thickBot="1">
      <c r="A25" s="16" t="s">
        <v>422</v>
      </c>
      <c r="B25" s="400" t="s">
        <v>528</v>
      </c>
      <c r="C25" s="294"/>
      <c r="D25" s="294"/>
      <c r="E25" s="294"/>
      <c r="F25" s="294"/>
    </row>
    <row r="26" spans="1:6" s="397" customFormat="1" ht="12" customHeight="1" thickBot="1">
      <c r="A26" s="20" t="s">
        <v>423</v>
      </c>
      <c r="B26" s="21" t="s">
        <v>529</v>
      </c>
      <c r="C26" s="296">
        <f>+C27+C30+C31+C32</f>
        <v>0</v>
      </c>
      <c r="D26" s="296">
        <f>+D27+D30+D31+D32</f>
        <v>0</v>
      </c>
      <c r="E26" s="296">
        <f>+E27+E30+E31+E32</f>
        <v>0</v>
      </c>
      <c r="F26" s="296">
        <f>+F27+F30+F31+F32</f>
        <v>0</v>
      </c>
    </row>
    <row r="27" spans="1:6" s="397" customFormat="1" ht="12" customHeight="1">
      <c r="A27" s="15" t="s">
        <v>530</v>
      </c>
      <c r="B27" s="398" t="s">
        <v>536</v>
      </c>
      <c r="C27" s="393">
        <f>+C28+C29</f>
        <v>0</v>
      </c>
      <c r="D27" s="393">
        <f>+D28+D29</f>
        <v>0</v>
      </c>
      <c r="E27" s="393">
        <f>+E28+E29</f>
        <v>0</v>
      </c>
      <c r="F27" s="393">
        <f>+F28+F29</f>
        <v>0</v>
      </c>
    </row>
    <row r="28" spans="1:6" s="397" customFormat="1" ht="12" customHeight="1">
      <c r="A28" s="14" t="s">
        <v>531</v>
      </c>
      <c r="B28" s="399" t="s">
        <v>537</v>
      </c>
      <c r="C28" s="292"/>
      <c r="D28" s="292"/>
      <c r="E28" s="292"/>
      <c r="F28" s="292"/>
    </row>
    <row r="29" spans="1:6" s="397" customFormat="1" ht="12" customHeight="1">
      <c r="A29" s="14" t="s">
        <v>532</v>
      </c>
      <c r="B29" s="399" t="s">
        <v>538</v>
      </c>
      <c r="C29" s="292"/>
      <c r="D29" s="292"/>
      <c r="E29" s="292"/>
      <c r="F29" s="292"/>
    </row>
    <row r="30" spans="1:6" s="397" customFormat="1" ht="12" customHeight="1">
      <c r="A30" s="14" t="s">
        <v>533</v>
      </c>
      <c r="B30" s="399" t="s">
        <v>539</v>
      </c>
      <c r="C30" s="292"/>
      <c r="D30" s="292"/>
      <c r="E30" s="292"/>
      <c r="F30" s="292"/>
    </row>
    <row r="31" spans="1:6" s="397" customFormat="1" ht="12" customHeight="1">
      <c r="A31" s="14" t="s">
        <v>534</v>
      </c>
      <c r="B31" s="399" t="s">
        <v>540</v>
      </c>
      <c r="C31" s="292"/>
      <c r="D31" s="292"/>
      <c r="E31" s="292"/>
      <c r="F31" s="292"/>
    </row>
    <row r="32" spans="1:6" s="397" customFormat="1" ht="12" customHeight="1" thickBot="1">
      <c r="A32" s="16" t="s">
        <v>535</v>
      </c>
      <c r="B32" s="400" t="s">
        <v>541</v>
      </c>
      <c r="C32" s="294"/>
      <c r="D32" s="294"/>
      <c r="E32" s="294"/>
      <c r="F32" s="294"/>
    </row>
    <row r="33" spans="1:6" s="397" customFormat="1" ht="12" customHeight="1" thickBot="1">
      <c r="A33" s="20" t="s">
        <v>273</v>
      </c>
      <c r="B33" s="21" t="s">
        <v>542</v>
      </c>
      <c r="C33" s="290">
        <f>SUM(C34:C43)</f>
        <v>4650</v>
      </c>
      <c r="D33" s="290">
        <f>SUM(D34:D43)</f>
        <v>4650</v>
      </c>
      <c r="E33" s="290">
        <f>SUM(E34:E43)</f>
        <v>4650</v>
      </c>
      <c r="F33" s="290">
        <f>SUM(F34:F43)</f>
        <v>3584</v>
      </c>
    </row>
    <row r="34" spans="1:6" s="397" customFormat="1" ht="12" customHeight="1">
      <c r="A34" s="15" t="s">
        <v>346</v>
      </c>
      <c r="B34" s="398" t="s">
        <v>545</v>
      </c>
      <c r="C34" s="293"/>
      <c r="D34" s="293"/>
      <c r="E34" s="293"/>
      <c r="F34" s="293"/>
    </row>
    <row r="35" spans="1:6" s="397" customFormat="1" ht="12" customHeight="1">
      <c r="A35" s="14" t="s">
        <v>347</v>
      </c>
      <c r="B35" s="399" t="s">
        <v>546</v>
      </c>
      <c r="C35" s="292"/>
      <c r="D35" s="292"/>
      <c r="E35" s="292">
        <v>4650</v>
      </c>
      <c r="F35" s="292">
        <v>3584</v>
      </c>
    </row>
    <row r="36" spans="1:6" s="397" customFormat="1" ht="12" customHeight="1">
      <c r="A36" s="14" t="s">
        <v>348</v>
      </c>
      <c r="B36" s="399" t="s">
        <v>547</v>
      </c>
      <c r="C36" s="292"/>
      <c r="D36" s="292"/>
      <c r="E36" s="292"/>
      <c r="F36" s="292"/>
    </row>
    <row r="37" spans="1:6" s="397" customFormat="1" ht="12" customHeight="1">
      <c r="A37" s="14" t="s">
        <v>425</v>
      </c>
      <c r="B37" s="399" t="s">
        <v>548</v>
      </c>
      <c r="C37" s="292">
        <v>4650</v>
      </c>
      <c r="D37" s="292">
        <v>4650</v>
      </c>
      <c r="E37" s="292"/>
      <c r="F37" s="292"/>
    </row>
    <row r="38" spans="1:6" s="397" customFormat="1" ht="12" customHeight="1">
      <c r="A38" s="14" t="s">
        <v>426</v>
      </c>
      <c r="B38" s="399" t="s">
        <v>549</v>
      </c>
      <c r="C38" s="292"/>
      <c r="D38" s="292"/>
      <c r="E38" s="292"/>
      <c r="F38" s="292"/>
    </row>
    <row r="39" spans="1:6" s="397" customFormat="1" ht="12" customHeight="1">
      <c r="A39" s="14" t="s">
        <v>427</v>
      </c>
      <c r="B39" s="399" t="s">
        <v>550</v>
      </c>
      <c r="C39" s="292"/>
      <c r="D39" s="292"/>
      <c r="E39" s="292"/>
      <c r="F39" s="292"/>
    </row>
    <row r="40" spans="1:6" s="397" customFormat="1" ht="12" customHeight="1">
      <c r="A40" s="14" t="s">
        <v>428</v>
      </c>
      <c r="B40" s="399" t="s">
        <v>551</v>
      </c>
      <c r="C40" s="292"/>
      <c r="D40" s="292"/>
      <c r="E40" s="292"/>
      <c r="F40" s="292"/>
    </row>
    <row r="41" spans="1:6" s="397" customFormat="1" ht="12" customHeight="1">
      <c r="A41" s="14" t="s">
        <v>429</v>
      </c>
      <c r="B41" s="399" t="s">
        <v>552</v>
      </c>
      <c r="C41" s="292"/>
      <c r="D41" s="292"/>
      <c r="E41" s="292"/>
      <c r="F41" s="292"/>
    </row>
    <row r="42" spans="1:6" s="397" customFormat="1" ht="12" customHeight="1">
      <c r="A42" s="14" t="s">
        <v>543</v>
      </c>
      <c r="B42" s="399" t="s">
        <v>553</v>
      </c>
      <c r="C42" s="295"/>
      <c r="D42" s="295"/>
      <c r="E42" s="295"/>
      <c r="F42" s="295"/>
    </row>
    <row r="43" spans="1:6" s="397" customFormat="1" ht="12" customHeight="1" thickBot="1">
      <c r="A43" s="16" t="s">
        <v>544</v>
      </c>
      <c r="B43" s="400" t="s">
        <v>554</v>
      </c>
      <c r="C43" s="387"/>
      <c r="D43" s="387"/>
      <c r="E43" s="387"/>
      <c r="F43" s="387"/>
    </row>
    <row r="44" spans="1:6" s="397" customFormat="1" ht="12" customHeight="1" thickBot="1">
      <c r="A44" s="20" t="s">
        <v>274</v>
      </c>
      <c r="B44" s="21" t="s">
        <v>555</v>
      </c>
      <c r="C44" s="290">
        <f>SUM(C45:C49)</f>
        <v>0</v>
      </c>
      <c r="D44" s="290">
        <f>SUM(D45:D49)</f>
        <v>0</v>
      </c>
      <c r="E44" s="290">
        <f>SUM(E45:E49)</f>
        <v>0</v>
      </c>
      <c r="F44" s="290">
        <f>SUM(F45:F49)</f>
        <v>0</v>
      </c>
    </row>
    <row r="45" spans="1:6" s="397" customFormat="1" ht="12" customHeight="1">
      <c r="A45" s="15" t="s">
        <v>349</v>
      </c>
      <c r="B45" s="398" t="s">
        <v>559</v>
      </c>
      <c r="C45" s="442"/>
      <c r="D45" s="442"/>
      <c r="E45" s="442"/>
      <c r="F45" s="442"/>
    </row>
    <row r="46" spans="1:6" s="397" customFormat="1" ht="12" customHeight="1">
      <c r="A46" s="14" t="s">
        <v>350</v>
      </c>
      <c r="B46" s="399" t="s">
        <v>560</v>
      </c>
      <c r="C46" s="295"/>
      <c r="D46" s="295"/>
      <c r="E46" s="295"/>
      <c r="F46" s="295"/>
    </row>
    <row r="47" spans="1:6" s="397" customFormat="1" ht="12" customHeight="1">
      <c r="A47" s="14" t="s">
        <v>556</v>
      </c>
      <c r="B47" s="399" t="s">
        <v>561</v>
      </c>
      <c r="C47" s="295"/>
      <c r="D47" s="295"/>
      <c r="E47" s="295"/>
      <c r="F47" s="295"/>
    </row>
    <row r="48" spans="1:6" s="397" customFormat="1" ht="12" customHeight="1">
      <c r="A48" s="14" t="s">
        <v>557</v>
      </c>
      <c r="B48" s="399" t="s">
        <v>562</v>
      </c>
      <c r="C48" s="295"/>
      <c r="D48" s="295"/>
      <c r="E48" s="295"/>
      <c r="F48" s="295"/>
    </row>
    <row r="49" spans="1:6" s="397" customFormat="1" ht="12" customHeight="1" thickBot="1">
      <c r="A49" s="16" t="s">
        <v>558</v>
      </c>
      <c r="B49" s="400" t="s">
        <v>563</v>
      </c>
      <c r="C49" s="387"/>
      <c r="D49" s="387"/>
      <c r="E49" s="387"/>
      <c r="F49" s="387"/>
    </row>
    <row r="50" spans="1:6" s="397" customFormat="1" ht="12" customHeight="1" thickBot="1">
      <c r="A50" s="20" t="s">
        <v>430</v>
      </c>
      <c r="B50" s="21" t="s">
        <v>564</v>
      </c>
      <c r="C50" s="290">
        <f>SUM(C51:C53)</f>
        <v>0</v>
      </c>
      <c r="D50" s="290">
        <f>SUM(D51:D53)</f>
        <v>0</v>
      </c>
      <c r="E50" s="290">
        <f>SUM(E51:E53)</f>
        <v>0</v>
      </c>
      <c r="F50" s="290">
        <f>SUM(F51:F53)</f>
        <v>0</v>
      </c>
    </row>
    <row r="51" spans="1:6" s="397" customFormat="1" ht="12" customHeight="1">
      <c r="A51" s="15" t="s">
        <v>351</v>
      </c>
      <c r="B51" s="398" t="s">
        <v>565</v>
      </c>
      <c r="C51" s="293"/>
      <c r="D51" s="293"/>
      <c r="E51" s="293"/>
      <c r="F51" s="293"/>
    </row>
    <row r="52" spans="1:6" s="397" customFormat="1" ht="12" customHeight="1">
      <c r="A52" s="14" t="s">
        <v>352</v>
      </c>
      <c r="B52" s="399" t="s">
        <v>747</v>
      </c>
      <c r="C52" s="292"/>
      <c r="D52" s="292"/>
      <c r="E52" s="292"/>
      <c r="F52" s="292"/>
    </row>
    <row r="53" spans="1:6" s="397" customFormat="1" ht="12" customHeight="1">
      <c r="A53" s="14" t="s">
        <v>568</v>
      </c>
      <c r="B53" s="399" t="s">
        <v>566</v>
      </c>
      <c r="C53" s="292"/>
      <c r="D53" s="292"/>
      <c r="E53" s="292"/>
      <c r="F53" s="292"/>
    </row>
    <row r="54" spans="1:6" s="397" customFormat="1" ht="12" customHeight="1" thickBot="1">
      <c r="A54" s="16" t="s">
        <v>569</v>
      </c>
      <c r="B54" s="400" t="s">
        <v>567</v>
      </c>
      <c r="C54" s="294"/>
      <c r="D54" s="294"/>
      <c r="E54" s="294"/>
      <c r="F54" s="294"/>
    </row>
    <row r="55" spans="1:6" s="397" customFormat="1" ht="12" customHeight="1" thickBot="1">
      <c r="A55" s="20" t="s">
        <v>276</v>
      </c>
      <c r="B55" s="285" t="s">
        <v>570</v>
      </c>
      <c r="C55" s="290">
        <f>SUM(C56:C58)</f>
        <v>0</v>
      </c>
      <c r="D55" s="290">
        <f>SUM(D56:D58)</f>
        <v>0</v>
      </c>
      <c r="E55" s="290">
        <f>SUM(E56:E58)</f>
        <v>0</v>
      </c>
      <c r="F55" s="290">
        <f>SUM(F56:F58)</f>
        <v>0</v>
      </c>
    </row>
    <row r="56" spans="1:6" s="397" customFormat="1" ht="12" customHeight="1">
      <c r="A56" s="15" t="s">
        <v>431</v>
      </c>
      <c r="B56" s="398" t="s">
        <v>572</v>
      </c>
      <c r="C56" s="295"/>
      <c r="D56" s="295"/>
      <c r="E56" s="295"/>
      <c r="F56" s="295"/>
    </row>
    <row r="57" spans="1:6" s="397" customFormat="1" ht="12" customHeight="1">
      <c r="A57" s="14" t="s">
        <v>432</v>
      </c>
      <c r="B57" s="399" t="s">
        <v>748</v>
      </c>
      <c r="C57" s="295"/>
      <c r="D57" s="295"/>
      <c r="E57" s="295"/>
      <c r="F57" s="295"/>
    </row>
    <row r="58" spans="1:6" s="397" customFormat="1" ht="12" customHeight="1">
      <c r="A58" s="14" t="s">
        <v>486</v>
      </c>
      <c r="B58" s="399" t="s">
        <v>573</v>
      </c>
      <c r="C58" s="295"/>
      <c r="D58" s="295"/>
      <c r="E58" s="295"/>
      <c r="F58" s="295"/>
    </row>
    <row r="59" spans="1:6" s="397" customFormat="1" ht="12" customHeight="1" thickBot="1">
      <c r="A59" s="16" t="s">
        <v>571</v>
      </c>
      <c r="B59" s="400" t="s">
        <v>574</v>
      </c>
      <c r="C59" s="295"/>
      <c r="D59" s="295"/>
      <c r="E59" s="295"/>
      <c r="F59" s="295"/>
    </row>
    <row r="60" spans="1:6" s="397" customFormat="1" ht="12" customHeight="1" thickBot="1">
      <c r="A60" s="20" t="s">
        <v>277</v>
      </c>
      <c r="B60" s="21" t="s">
        <v>575</v>
      </c>
      <c r="C60" s="296">
        <f>+C5+C12+C19+C26+C33+C44+C50+C55</f>
        <v>4650</v>
      </c>
      <c r="D60" s="296">
        <f>+D5+D12+D19+D26+D33+D44+D50+D55</f>
        <v>4650</v>
      </c>
      <c r="E60" s="296">
        <f>+E5+E12+E19+E26+E33+E44+E50+E55</f>
        <v>4650</v>
      </c>
      <c r="F60" s="296">
        <f>+F5+F12+F19+F26+F33+F44+F50+F55</f>
        <v>3584</v>
      </c>
    </row>
    <row r="61" spans="1:6" s="397" customFormat="1" ht="12" customHeight="1" thickBot="1">
      <c r="A61" s="401" t="s">
        <v>576</v>
      </c>
      <c r="B61" s="285" t="s">
        <v>577</v>
      </c>
      <c r="C61" s="290">
        <f>SUM(C62:C64)</f>
        <v>0</v>
      </c>
      <c r="D61" s="290">
        <f>SUM(D62:D64)</f>
        <v>0</v>
      </c>
      <c r="E61" s="290">
        <f>SUM(E62:E64)</f>
        <v>0</v>
      </c>
      <c r="F61" s="290">
        <f>SUM(F62:F64)</f>
        <v>0</v>
      </c>
    </row>
    <row r="62" spans="1:6" s="397" customFormat="1" ht="12" customHeight="1">
      <c r="A62" s="15" t="s">
        <v>610</v>
      </c>
      <c r="B62" s="398" t="s">
        <v>578</v>
      </c>
      <c r="C62" s="295"/>
      <c r="D62" s="295"/>
      <c r="E62" s="295"/>
      <c r="F62" s="295"/>
    </row>
    <row r="63" spans="1:6" s="397" customFormat="1" ht="12" customHeight="1">
      <c r="A63" s="14" t="s">
        <v>619</v>
      </c>
      <c r="B63" s="399" t="s">
        <v>579</v>
      </c>
      <c r="C63" s="295"/>
      <c r="D63" s="295"/>
      <c r="E63" s="295"/>
      <c r="F63" s="295"/>
    </row>
    <row r="64" spans="1:6" s="397" customFormat="1" ht="12" customHeight="1" thickBot="1">
      <c r="A64" s="16" t="s">
        <v>620</v>
      </c>
      <c r="B64" s="402" t="s">
        <v>580</v>
      </c>
      <c r="C64" s="295"/>
      <c r="D64" s="295"/>
      <c r="E64" s="295"/>
      <c r="F64" s="295"/>
    </row>
    <row r="65" spans="1:6" s="397" customFormat="1" ht="12" customHeight="1" thickBot="1">
      <c r="A65" s="401" t="s">
        <v>581</v>
      </c>
      <c r="B65" s="285" t="s">
        <v>582</v>
      </c>
      <c r="C65" s="290">
        <f>SUM(C66:C69)</f>
        <v>0</v>
      </c>
      <c r="D65" s="290">
        <f>SUM(D66:D69)</f>
        <v>0</v>
      </c>
      <c r="E65" s="290">
        <f>SUM(E66:E69)</f>
        <v>0</v>
      </c>
      <c r="F65" s="290">
        <f>SUM(F66:F69)</f>
        <v>0</v>
      </c>
    </row>
    <row r="66" spans="1:6" s="397" customFormat="1" ht="12" customHeight="1">
      <c r="A66" s="15" t="s">
        <v>402</v>
      </c>
      <c r="B66" s="398" t="s">
        <v>583</v>
      </c>
      <c r="C66" s="295"/>
      <c r="D66" s="295"/>
      <c r="E66" s="295"/>
      <c r="F66" s="295"/>
    </row>
    <row r="67" spans="1:6" s="397" customFormat="1" ht="12" customHeight="1">
      <c r="A67" s="14" t="s">
        <v>403</v>
      </c>
      <c r="B67" s="399" t="s">
        <v>584</v>
      </c>
      <c r="C67" s="295"/>
      <c r="D67" s="295"/>
      <c r="E67" s="295"/>
      <c r="F67" s="295"/>
    </row>
    <row r="68" spans="1:6" s="397" customFormat="1" ht="12" customHeight="1">
      <c r="A68" s="14" t="s">
        <v>611</v>
      </c>
      <c r="B68" s="399" t="s">
        <v>585</v>
      </c>
      <c r="C68" s="295"/>
      <c r="D68" s="295"/>
      <c r="E68" s="295"/>
      <c r="F68" s="295"/>
    </row>
    <row r="69" spans="1:6" s="397" customFormat="1" ht="12" customHeight="1" thickBot="1">
      <c r="A69" s="16" t="s">
        <v>612</v>
      </c>
      <c r="B69" s="400" t="s">
        <v>586</v>
      </c>
      <c r="C69" s="295"/>
      <c r="D69" s="295"/>
      <c r="E69" s="295"/>
      <c r="F69" s="295"/>
    </row>
    <row r="70" spans="1:6" s="397" customFormat="1" ht="12" customHeight="1" thickBot="1">
      <c r="A70" s="401" t="s">
        <v>587</v>
      </c>
      <c r="B70" s="285" t="s">
        <v>588</v>
      </c>
      <c r="C70" s="290">
        <f>SUM(C71:C72)</f>
        <v>0</v>
      </c>
      <c r="D70" s="290">
        <f>SUM(D71:D72)</f>
        <v>0</v>
      </c>
      <c r="E70" s="290">
        <f>SUM(E71:E72)</f>
        <v>0</v>
      </c>
      <c r="F70" s="290">
        <f>SUM(F71:F72)</f>
        <v>0</v>
      </c>
    </row>
    <row r="71" spans="1:6" s="397" customFormat="1" ht="12" customHeight="1">
      <c r="A71" s="15" t="s">
        <v>613</v>
      </c>
      <c r="B71" s="398" t="s">
        <v>589</v>
      </c>
      <c r="C71" s="295"/>
      <c r="D71" s="295"/>
      <c r="E71" s="295"/>
      <c r="F71" s="295"/>
    </row>
    <row r="72" spans="1:6" s="397" customFormat="1" ht="12" customHeight="1" thickBot="1">
      <c r="A72" s="16" t="s">
        <v>614</v>
      </c>
      <c r="B72" s="400" t="s">
        <v>590</v>
      </c>
      <c r="C72" s="295"/>
      <c r="D72" s="295"/>
      <c r="E72" s="295"/>
      <c r="F72" s="295"/>
    </row>
    <row r="73" spans="1:6" s="397" customFormat="1" ht="12" customHeight="1" thickBot="1">
      <c r="A73" s="401" t="s">
        <v>591</v>
      </c>
      <c r="B73" s="285" t="s">
        <v>592</v>
      </c>
      <c r="C73" s="290">
        <f>SUM(C74:C76)</f>
        <v>0</v>
      </c>
      <c r="D73" s="290">
        <f>SUM(D74:D76)</f>
        <v>0</v>
      </c>
      <c r="E73" s="290">
        <f>SUM(E74:E76)</f>
        <v>0</v>
      </c>
      <c r="F73" s="290">
        <f>SUM(F74:F76)</f>
        <v>0</v>
      </c>
    </row>
    <row r="74" spans="1:6" s="397" customFormat="1" ht="12" customHeight="1">
      <c r="A74" s="15" t="s">
        <v>615</v>
      </c>
      <c r="B74" s="398" t="s">
        <v>593</v>
      </c>
      <c r="C74" s="295"/>
      <c r="D74" s="295"/>
      <c r="E74" s="295"/>
      <c r="F74" s="295"/>
    </row>
    <row r="75" spans="1:6" s="397" customFormat="1" ht="12" customHeight="1">
      <c r="A75" s="14" t="s">
        <v>616</v>
      </c>
      <c r="B75" s="399" t="s">
        <v>594</v>
      </c>
      <c r="C75" s="295"/>
      <c r="D75" s="295"/>
      <c r="E75" s="295"/>
      <c r="F75" s="295"/>
    </row>
    <row r="76" spans="1:6" s="397" customFormat="1" ht="12" customHeight="1" thickBot="1">
      <c r="A76" s="16" t="s">
        <v>617</v>
      </c>
      <c r="B76" s="400" t="s">
        <v>595</v>
      </c>
      <c r="C76" s="295"/>
      <c r="D76" s="295"/>
      <c r="E76" s="295"/>
      <c r="F76" s="295"/>
    </row>
    <row r="77" spans="1:6" s="397" customFormat="1" ht="12" customHeight="1" thickBot="1">
      <c r="A77" s="401" t="s">
        <v>596</v>
      </c>
      <c r="B77" s="285" t="s">
        <v>618</v>
      </c>
      <c r="C77" s="290">
        <f>SUM(C78:C81)</f>
        <v>0</v>
      </c>
      <c r="D77" s="290">
        <f>SUM(D78:D81)</f>
        <v>0</v>
      </c>
      <c r="E77" s="290">
        <f>SUM(E78:E81)</f>
        <v>0</v>
      </c>
      <c r="F77" s="290">
        <f>SUM(F78:F81)</f>
        <v>0</v>
      </c>
    </row>
    <row r="78" spans="1:6" s="397" customFormat="1" ht="12" customHeight="1">
      <c r="A78" s="403" t="s">
        <v>597</v>
      </c>
      <c r="B78" s="398" t="s">
        <v>598</v>
      </c>
      <c r="C78" s="295"/>
      <c r="D78" s="295"/>
      <c r="E78" s="295"/>
      <c r="F78" s="295"/>
    </row>
    <row r="79" spans="1:6" s="397" customFormat="1" ht="12" customHeight="1">
      <c r="A79" s="404" t="s">
        <v>599</v>
      </c>
      <c r="B79" s="399" t="s">
        <v>600</v>
      </c>
      <c r="C79" s="295"/>
      <c r="D79" s="295"/>
      <c r="E79" s="295"/>
      <c r="F79" s="295"/>
    </row>
    <row r="80" spans="1:6" s="397" customFormat="1" ht="12" customHeight="1">
      <c r="A80" s="404" t="s">
        <v>601</v>
      </c>
      <c r="B80" s="399" t="s">
        <v>602</v>
      </c>
      <c r="C80" s="295"/>
      <c r="D80" s="295"/>
      <c r="E80" s="295"/>
      <c r="F80" s="295"/>
    </row>
    <row r="81" spans="1:6" s="397" customFormat="1" ht="12" customHeight="1" thickBot="1">
      <c r="A81" s="405" t="s">
        <v>603</v>
      </c>
      <c r="B81" s="400" t="s">
        <v>604</v>
      </c>
      <c r="C81" s="295"/>
      <c r="D81" s="295"/>
      <c r="E81" s="295"/>
      <c r="F81" s="295"/>
    </row>
    <row r="82" spans="1:6" s="397" customFormat="1" ht="13.5" customHeight="1" thickBot="1">
      <c r="A82" s="401" t="s">
        <v>605</v>
      </c>
      <c r="B82" s="285" t="s">
        <v>606</v>
      </c>
      <c r="C82" s="443"/>
      <c r="D82" s="443"/>
      <c r="E82" s="443"/>
      <c r="F82" s="443"/>
    </row>
    <row r="83" spans="1:6" s="397" customFormat="1" ht="15.75" customHeight="1" thickBot="1">
      <c r="A83" s="401" t="s">
        <v>607</v>
      </c>
      <c r="B83" s="406" t="s">
        <v>608</v>
      </c>
      <c r="C83" s="296">
        <f>+C61+C65+C70+C73+C77+C82</f>
        <v>0</v>
      </c>
      <c r="D83" s="296">
        <f>+D61+D65+D70+D73+D77+D82</f>
        <v>0</v>
      </c>
      <c r="E83" s="296">
        <f>+E61+E65+E70+E73+E77+E82</f>
        <v>0</v>
      </c>
      <c r="F83" s="296">
        <f>+F61+F65+F70+F73+F77+F82</f>
        <v>0</v>
      </c>
    </row>
    <row r="84" spans="1:6" s="397" customFormat="1" ht="22.5" thickBot="1">
      <c r="A84" s="407" t="s">
        <v>621</v>
      </c>
      <c r="B84" s="408" t="s">
        <v>609</v>
      </c>
      <c r="C84" s="296">
        <f>+C60+C83</f>
        <v>4650</v>
      </c>
      <c r="D84" s="296">
        <f>+D60+D83</f>
        <v>4650</v>
      </c>
      <c r="E84" s="296">
        <f>+E60+E83</f>
        <v>4650</v>
      </c>
      <c r="F84" s="296">
        <f>+F60+F83</f>
        <v>3584</v>
      </c>
    </row>
    <row r="85" spans="1:6" s="397" customFormat="1" ht="83.25" customHeight="1">
      <c r="A85" s="5"/>
      <c r="B85" s="6"/>
      <c r="C85" s="6"/>
      <c r="D85" s="297"/>
      <c r="E85" s="297"/>
      <c r="F85" s="297"/>
    </row>
    <row r="86" spans="1:5" ht="16.5" customHeight="1">
      <c r="A86" s="1083" t="s">
        <v>296</v>
      </c>
      <c r="B86" s="1083"/>
      <c r="C86" s="1083"/>
      <c r="D86" s="1083"/>
      <c r="E86" s="1083"/>
    </row>
    <row r="87" spans="1:6" s="409" customFormat="1" ht="16.5" customHeight="1" thickBot="1">
      <c r="A87" s="1084" t="s">
        <v>406</v>
      </c>
      <c r="B87" s="1084"/>
      <c r="C87" s="834"/>
      <c r="D87" s="132" t="s">
        <v>485</v>
      </c>
      <c r="E87" s="132" t="s">
        <v>485</v>
      </c>
      <c r="F87" s="132"/>
    </row>
    <row r="88" spans="1:6" ht="37.5" customHeight="1" thickBot="1">
      <c r="A88" s="23" t="s">
        <v>323</v>
      </c>
      <c r="B88" s="24" t="s">
        <v>297</v>
      </c>
      <c r="C88" s="39" t="s">
        <v>838</v>
      </c>
      <c r="D88" s="39" t="s">
        <v>106</v>
      </c>
      <c r="E88" s="39" t="s">
        <v>113</v>
      </c>
      <c r="F88" s="39" t="s">
        <v>107</v>
      </c>
    </row>
    <row r="89" spans="1:6" s="396" customFormat="1" ht="12" customHeight="1" thickBot="1">
      <c r="A89" s="32">
        <v>1</v>
      </c>
      <c r="B89" s="33">
        <v>2</v>
      </c>
      <c r="C89" s="392">
        <v>3</v>
      </c>
      <c r="D89" s="392">
        <v>4</v>
      </c>
      <c r="E89" s="392">
        <v>5</v>
      </c>
      <c r="F89" s="392">
        <v>6</v>
      </c>
    </row>
    <row r="90" spans="1:6" ht="12" customHeight="1" thickBot="1">
      <c r="A90" s="22" t="s">
        <v>269</v>
      </c>
      <c r="B90" s="31" t="s">
        <v>624</v>
      </c>
      <c r="C90" s="289">
        <f>SUM(C91:C95)</f>
        <v>3450</v>
      </c>
      <c r="D90" s="289">
        <f>SUM(D91:D95)</f>
        <v>3450</v>
      </c>
      <c r="E90" s="289">
        <f>SUM(E91:E95)</f>
        <v>3450</v>
      </c>
      <c r="F90" s="289">
        <f>SUM(F91:F95)</f>
        <v>2384</v>
      </c>
    </row>
    <row r="91" spans="1:6" ht="12" customHeight="1">
      <c r="A91" s="17" t="s">
        <v>353</v>
      </c>
      <c r="B91" s="10" t="s">
        <v>298</v>
      </c>
      <c r="C91" s="291"/>
      <c r="D91" s="291"/>
      <c r="E91" s="291"/>
      <c r="F91" s="291"/>
    </row>
    <row r="92" spans="1:6" ht="12" customHeight="1">
      <c r="A92" s="14" t="s">
        <v>354</v>
      </c>
      <c r="B92" s="8" t="s">
        <v>433</v>
      </c>
      <c r="C92" s="292"/>
      <c r="D92" s="292"/>
      <c r="E92" s="292"/>
      <c r="F92" s="292"/>
    </row>
    <row r="93" spans="1:6" ht="12" customHeight="1">
      <c r="A93" s="14" t="s">
        <v>355</v>
      </c>
      <c r="B93" s="8" t="s">
        <v>392</v>
      </c>
      <c r="C93" s="294"/>
      <c r="D93" s="294"/>
      <c r="E93" s="294"/>
      <c r="F93" s="294"/>
    </row>
    <row r="94" spans="1:6" ht="12" customHeight="1">
      <c r="A94" s="14" t="s">
        <v>356</v>
      </c>
      <c r="B94" s="11" t="s">
        <v>434</v>
      </c>
      <c r="C94" s="294"/>
      <c r="D94" s="294"/>
      <c r="E94" s="294"/>
      <c r="F94" s="294"/>
    </row>
    <row r="95" spans="1:6" ht="12" customHeight="1">
      <c r="A95" s="14" t="s">
        <v>367</v>
      </c>
      <c r="B95" s="8" t="s">
        <v>435</v>
      </c>
      <c r="C95" s="294">
        <v>3450</v>
      </c>
      <c r="D95" s="294">
        <v>3450</v>
      </c>
      <c r="E95" s="294">
        <v>3450</v>
      </c>
      <c r="F95" s="294">
        <f>F103+F105</f>
        <v>2384</v>
      </c>
    </row>
    <row r="96" spans="1:6" ht="12" customHeight="1">
      <c r="A96" s="14" t="s">
        <v>357</v>
      </c>
      <c r="B96" s="8" t="s">
        <v>625</v>
      </c>
      <c r="C96" s="294"/>
      <c r="D96" s="294"/>
      <c r="E96" s="294"/>
      <c r="F96" s="294"/>
    </row>
    <row r="97" spans="1:6" ht="12" customHeight="1">
      <c r="A97" s="14" t="s">
        <v>358</v>
      </c>
      <c r="B97" s="134" t="s">
        <v>626</v>
      </c>
      <c r="C97" s="294"/>
      <c r="D97" s="294"/>
      <c r="E97" s="294"/>
      <c r="F97" s="294"/>
    </row>
    <row r="98" spans="1:6" ht="12" customHeight="1">
      <c r="A98" s="14" t="s">
        <v>368</v>
      </c>
      <c r="B98" s="135" t="s">
        <v>627</v>
      </c>
      <c r="C98" s="294"/>
      <c r="D98" s="294"/>
      <c r="E98" s="294"/>
      <c r="F98" s="294"/>
    </row>
    <row r="99" spans="1:6" ht="22.5">
      <c r="A99" s="14" t="s">
        <v>369</v>
      </c>
      <c r="B99" s="135" t="s">
        <v>628</v>
      </c>
      <c r="C99" s="294"/>
      <c r="D99" s="294"/>
      <c r="E99" s="294"/>
      <c r="F99" s="294"/>
    </row>
    <row r="100" spans="1:6" ht="12" customHeight="1">
      <c r="A100" s="14" t="s">
        <v>370</v>
      </c>
      <c r="B100" s="134" t="s">
        <v>629</v>
      </c>
      <c r="C100" s="294">
        <v>2000</v>
      </c>
      <c r="D100" s="294"/>
      <c r="E100" s="294"/>
      <c r="F100" s="294"/>
    </row>
    <row r="101" spans="1:6" ht="12" customHeight="1">
      <c r="A101" s="14" t="s">
        <v>371</v>
      </c>
      <c r="B101" s="134" t="s">
        <v>630</v>
      </c>
      <c r="C101" s="294"/>
      <c r="D101" s="294"/>
      <c r="E101" s="294"/>
      <c r="F101" s="294"/>
    </row>
    <row r="102" spans="1:6" ht="22.5">
      <c r="A102" s="14" t="s">
        <v>373</v>
      </c>
      <c r="B102" s="135" t="s">
        <v>631</v>
      </c>
      <c r="C102" s="294"/>
      <c r="D102" s="294"/>
      <c r="E102" s="294"/>
      <c r="F102" s="294"/>
    </row>
    <row r="103" spans="1:6" ht="22.5">
      <c r="A103" s="13" t="s">
        <v>436</v>
      </c>
      <c r="B103" s="136" t="s">
        <v>123</v>
      </c>
      <c r="C103" s="294"/>
      <c r="D103" s="294">
        <v>2000</v>
      </c>
      <c r="E103" s="294">
        <v>2000</v>
      </c>
      <c r="F103" s="294">
        <v>934</v>
      </c>
    </row>
    <row r="104" spans="1:6" ht="12" customHeight="1">
      <c r="A104" s="14" t="s">
        <v>622</v>
      </c>
      <c r="B104" s="136" t="s">
        <v>633</v>
      </c>
      <c r="C104" s="294"/>
      <c r="D104" s="294"/>
      <c r="E104" s="294"/>
      <c r="F104" s="294"/>
    </row>
    <row r="105" spans="1:6" ht="12" customHeight="1" thickBot="1">
      <c r="A105" s="18" t="s">
        <v>623</v>
      </c>
      <c r="B105" s="137" t="s">
        <v>634</v>
      </c>
      <c r="C105" s="298">
        <v>1450</v>
      </c>
      <c r="D105" s="298">
        <v>1450</v>
      </c>
      <c r="E105" s="298">
        <v>1450</v>
      </c>
      <c r="F105" s="298">
        <v>1450</v>
      </c>
    </row>
    <row r="106" spans="1:6" ht="12" customHeight="1" thickBot="1">
      <c r="A106" s="20" t="s">
        <v>270</v>
      </c>
      <c r="B106" s="30" t="s">
        <v>635</v>
      </c>
      <c r="C106" s="290">
        <f>+C107+C109+C111</f>
        <v>1200</v>
      </c>
      <c r="D106" s="290">
        <f>+D107+D109+D111</f>
        <v>1200</v>
      </c>
      <c r="E106" s="290">
        <f>+E107+E109+E111</f>
        <v>1200</v>
      </c>
      <c r="F106" s="290">
        <f>+F107+F109+F111</f>
        <v>1200</v>
      </c>
    </row>
    <row r="107" spans="1:6" ht="12" customHeight="1">
      <c r="A107" s="15" t="s">
        <v>359</v>
      </c>
      <c r="B107" s="8" t="s">
        <v>484</v>
      </c>
      <c r="C107" s="293"/>
      <c r="D107" s="293"/>
      <c r="E107" s="293"/>
      <c r="F107" s="293"/>
    </row>
    <row r="108" spans="1:6" ht="12" customHeight="1">
      <c r="A108" s="15" t="s">
        <v>360</v>
      </c>
      <c r="B108" s="12" t="s">
        <v>639</v>
      </c>
      <c r="C108" s="293"/>
      <c r="D108" s="293"/>
      <c r="E108" s="293"/>
      <c r="F108" s="293"/>
    </row>
    <row r="109" spans="1:6" ht="12" customHeight="1">
      <c r="A109" s="15" t="s">
        <v>361</v>
      </c>
      <c r="B109" s="12" t="s">
        <v>437</v>
      </c>
      <c r="C109" s="292"/>
      <c r="D109" s="292"/>
      <c r="E109" s="292"/>
      <c r="F109" s="292"/>
    </row>
    <row r="110" spans="1:6" ht="12" customHeight="1">
      <c r="A110" s="15" t="s">
        <v>362</v>
      </c>
      <c r="B110" s="12" t="s">
        <v>640</v>
      </c>
      <c r="C110" s="263"/>
      <c r="D110" s="263"/>
      <c r="E110" s="263"/>
      <c r="F110" s="263"/>
    </row>
    <row r="111" spans="1:6" ht="12" customHeight="1">
      <c r="A111" s="15" t="s">
        <v>363</v>
      </c>
      <c r="B111" s="287" t="s">
        <v>487</v>
      </c>
      <c r="C111" s="263">
        <v>1200</v>
      </c>
      <c r="D111" s="263">
        <v>1200</v>
      </c>
      <c r="E111" s="263">
        <v>1200</v>
      </c>
      <c r="F111" s="263">
        <v>1200</v>
      </c>
    </row>
    <row r="112" spans="1:6" ht="12" customHeight="1">
      <c r="A112" s="15" t="s">
        <v>372</v>
      </c>
      <c r="B112" s="286" t="s">
        <v>749</v>
      </c>
      <c r="C112" s="263"/>
      <c r="D112" s="263"/>
      <c r="E112" s="263"/>
      <c r="F112" s="263"/>
    </row>
    <row r="113" spans="1:6" ht="22.5">
      <c r="A113" s="15" t="s">
        <v>374</v>
      </c>
      <c r="B113" s="394" t="s">
        <v>645</v>
      </c>
      <c r="C113" s="263"/>
      <c r="D113" s="263"/>
      <c r="E113" s="263"/>
      <c r="F113" s="263"/>
    </row>
    <row r="114" spans="1:6" ht="22.5">
      <c r="A114" s="15" t="s">
        <v>438</v>
      </c>
      <c r="B114" s="135" t="s">
        <v>628</v>
      </c>
      <c r="C114" s="263"/>
      <c r="D114" s="263"/>
      <c r="E114" s="263"/>
      <c r="F114" s="263"/>
    </row>
    <row r="115" spans="1:6" ht="12" customHeight="1">
      <c r="A115" s="15" t="s">
        <v>439</v>
      </c>
      <c r="B115" s="135" t="s">
        <v>644</v>
      </c>
      <c r="C115" s="263"/>
      <c r="D115" s="263"/>
      <c r="E115" s="263"/>
      <c r="F115" s="263"/>
    </row>
    <row r="116" spans="1:6" ht="12" customHeight="1">
      <c r="A116" s="15" t="s">
        <v>440</v>
      </c>
      <c r="B116" s="135" t="s">
        <v>643</v>
      </c>
      <c r="C116" s="263"/>
      <c r="D116" s="263"/>
      <c r="E116" s="263"/>
      <c r="F116" s="263"/>
    </row>
    <row r="117" spans="1:6" ht="22.5">
      <c r="A117" s="15" t="s">
        <v>636</v>
      </c>
      <c r="B117" s="135" t="s">
        <v>631</v>
      </c>
      <c r="C117" s="263"/>
      <c r="D117" s="263"/>
      <c r="E117" s="263"/>
      <c r="F117" s="263"/>
    </row>
    <row r="118" spans="1:6" ht="12" customHeight="1">
      <c r="A118" s="15" t="s">
        <v>637</v>
      </c>
      <c r="B118" s="135" t="s">
        <v>642</v>
      </c>
      <c r="C118" s="263"/>
      <c r="D118" s="263"/>
      <c r="E118" s="263"/>
      <c r="F118" s="263"/>
    </row>
    <row r="119" spans="1:6" ht="23.25" thickBot="1">
      <c r="A119" s="13" t="s">
        <v>638</v>
      </c>
      <c r="B119" s="135" t="s">
        <v>641</v>
      </c>
      <c r="C119" s="264">
        <v>1200</v>
      </c>
      <c r="D119" s="264">
        <v>1200</v>
      </c>
      <c r="E119" s="264">
        <v>1200</v>
      </c>
      <c r="F119" s="264">
        <v>1200</v>
      </c>
    </row>
    <row r="120" spans="1:6" ht="12" customHeight="1" thickBot="1">
      <c r="A120" s="20" t="s">
        <v>271</v>
      </c>
      <c r="B120" s="123" t="s">
        <v>646</v>
      </c>
      <c r="C120" s="290">
        <f>+C121+C122</f>
        <v>0</v>
      </c>
      <c r="D120" s="290">
        <f>+D121+D122</f>
        <v>0</v>
      </c>
      <c r="E120" s="290">
        <f>+E121+E122</f>
        <v>0</v>
      </c>
      <c r="F120" s="290">
        <f>+F121+F122</f>
        <v>0</v>
      </c>
    </row>
    <row r="121" spans="1:6" ht="12" customHeight="1">
      <c r="A121" s="15" t="s">
        <v>342</v>
      </c>
      <c r="B121" s="9" t="s">
        <v>310</v>
      </c>
      <c r="C121" s="293"/>
      <c r="D121" s="293"/>
      <c r="E121" s="293"/>
      <c r="F121" s="293"/>
    </row>
    <row r="122" spans="1:6" ht="12" customHeight="1" thickBot="1">
      <c r="A122" s="16" t="s">
        <v>343</v>
      </c>
      <c r="B122" s="12" t="s">
        <v>311</v>
      </c>
      <c r="C122" s="294"/>
      <c r="D122" s="294"/>
      <c r="E122" s="294"/>
      <c r="F122" s="294"/>
    </row>
    <row r="123" spans="1:6" ht="12" customHeight="1" thickBot="1">
      <c r="A123" s="20" t="s">
        <v>272</v>
      </c>
      <c r="B123" s="123" t="s">
        <v>647</v>
      </c>
      <c r="C123" s="290">
        <f>+C90+C106+C120</f>
        <v>4650</v>
      </c>
      <c r="D123" s="290">
        <f>+D90+D106+D120</f>
        <v>4650</v>
      </c>
      <c r="E123" s="290">
        <f>+E90+E106+E120</f>
        <v>4650</v>
      </c>
      <c r="F123" s="290">
        <f>+F90+F106+F120</f>
        <v>3584</v>
      </c>
    </row>
    <row r="124" spans="1:6" ht="12" customHeight="1" thickBot="1">
      <c r="A124" s="20" t="s">
        <v>273</v>
      </c>
      <c r="B124" s="123" t="s">
        <v>648</v>
      </c>
      <c r="C124" s="290">
        <f>+C125+C126+C127</f>
        <v>0</v>
      </c>
      <c r="D124" s="290">
        <f>+D125+D126+D127</f>
        <v>0</v>
      </c>
      <c r="E124" s="290">
        <f>+E125+E126+E127</f>
        <v>0</v>
      </c>
      <c r="F124" s="290">
        <f>+F125+F126+F127</f>
        <v>0</v>
      </c>
    </row>
    <row r="125" spans="1:6" ht="12" customHeight="1">
      <c r="A125" s="15" t="s">
        <v>346</v>
      </c>
      <c r="B125" s="9" t="s">
        <v>649</v>
      </c>
      <c r="C125" s="263"/>
      <c r="D125" s="263"/>
      <c r="E125" s="263"/>
      <c r="F125" s="263"/>
    </row>
    <row r="126" spans="1:6" ht="12" customHeight="1">
      <c r="A126" s="15" t="s">
        <v>347</v>
      </c>
      <c r="B126" s="9" t="s">
        <v>650</v>
      </c>
      <c r="C126" s="263"/>
      <c r="D126" s="263"/>
      <c r="E126" s="263"/>
      <c r="F126" s="263"/>
    </row>
    <row r="127" spans="1:6" ht="12" customHeight="1" thickBot="1">
      <c r="A127" s="13" t="s">
        <v>348</v>
      </c>
      <c r="B127" s="7" t="s">
        <v>651</v>
      </c>
      <c r="C127" s="263"/>
      <c r="D127" s="263"/>
      <c r="E127" s="263"/>
      <c r="F127" s="263"/>
    </row>
    <row r="128" spans="1:6" ht="12" customHeight="1" thickBot="1">
      <c r="A128" s="20" t="s">
        <v>274</v>
      </c>
      <c r="B128" s="123" t="s">
        <v>708</v>
      </c>
      <c r="C128" s="290">
        <f>+C129+C130+C131+C132</f>
        <v>0</v>
      </c>
      <c r="D128" s="290">
        <f>+D129+D130+D131+D132</f>
        <v>0</v>
      </c>
      <c r="E128" s="290">
        <f>+E129+E130+E131+E132</f>
        <v>0</v>
      </c>
      <c r="F128" s="290">
        <f>+F129+F130+F131+F132</f>
        <v>0</v>
      </c>
    </row>
    <row r="129" spans="1:6" ht="12" customHeight="1">
      <c r="A129" s="15" t="s">
        <v>349</v>
      </c>
      <c r="B129" s="9" t="s">
        <v>652</v>
      </c>
      <c r="C129" s="263"/>
      <c r="D129" s="263"/>
      <c r="E129" s="263"/>
      <c r="F129" s="263"/>
    </row>
    <row r="130" spans="1:6" ht="12" customHeight="1">
      <c r="A130" s="15" t="s">
        <v>350</v>
      </c>
      <c r="B130" s="9" t="s">
        <v>653</v>
      </c>
      <c r="C130" s="263"/>
      <c r="D130" s="263"/>
      <c r="E130" s="263"/>
      <c r="F130" s="263"/>
    </row>
    <row r="131" spans="1:6" ht="12" customHeight="1">
      <c r="A131" s="15" t="s">
        <v>556</v>
      </c>
      <c r="B131" s="9" t="s">
        <v>654</v>
      </c>
      <c r="C131" s="263"/>
      <c r="D131" s="263"/>
      <c r="E131" s="263"/>
      <c r="F131" s="263"/>
    </row>
    <row r="132" spans="1:6" ht="12" customHeight="1" thickBot="1">
      <c r="A132" s="13" t="s">
        <v>557</v>
      </c>
      <c r="B132" s="7" t="s">
        <v>655</v>
      </c>
      <c r="C132" s="263"/>
      <c r="D132" s="263"/>
      <c r="E132" s="263"/>
      <c r="F132" s="263"/>
    </row>
    <row r="133" spans="1:6" ht="12" customHeight="1" thickBot="1">
      <c r="A133" s="20" t="s">
        <v>275</v>
      </c>
      <c r="B133" s="123" t="s">
        <v>656</v>
      </c>
      <c r="C133" s="296">
        <f>+C134+C135+C136+C137</f>
        <v>0</v>
      </c>
      <c r="D133" s="296">
        <f>+D134+D135+D136+D137</f>
        <v>0</v>
      </c>
      <c r="E133" s="296">
        <f>+E134+E135+E136+E137</f>
        <v>0</v>
      </c>
      <c r="F133" s="296">
        <f>+F134+F135+F136+F137</f>
        <v>0</v>
      </c>
    </row>
    <row r="134" spans="1:6" ht="12" customHeight="1">
      <c r="A134" s="15" t="s">
        <v>351</v>
      </c>
      <c r="B134" s="9" t="s">
        <v>657</v>
      </c>
      <c r="C134" s="263"/>
      <c r="D134" s="263"/>
      <c r="E134" s="263"/>
      <c r="F134" s="263"/>
    </row>
    <row r="135" spans="1:6" ht="12" customHeight="1">
      <c r="A135" s="15" t="s">
        <v>352</v>
      </c>
      <c r="B135" s="9" t="s">
        <v>667</v>
      </c>
      <c r="C135" s="263"/>
      <c r="D135" s="263"/>
      <c r="E135" s="263"/>
      <c r="F135" s="263"/>
    </row>
    <row r="136" spans="1:6" ht="12" customHeight="1">
      <c r="A136" s="15" t="s">
        <v>568</v>
      </c>
      <c r="B136" s="9" t="s">
        <v>658</v>
      </c>
      <c r="C136" s="263"/>
      <c r="D136" s="263"/>
      <c r="E136" s="263"/>
      <c r="F136" s="263"/>
    </row>
    <row r="137" spans="1:6" ht="12" customHeight="1" thickBot="1">
      <c r="A137" s="13" t="s">
        <v>569</v>
      </c>
      <c r="B137" s="7" t="s">
        <v>659</v>
      </c>
      <c r="C137" s="263"/>
      <c r="D137" s="263"/>
      <c r="E137" s="263"/>
      <c r="F137" s="263"/>
    </row>
    <row r="138" spans="1:6" ht="12" customHeight="1" thickBot="1">
      <c r="A138" s="20" t="s">
        <v>276</v>
      </c>
      <c r="B138" s="123" t="s">
        <v>660</v>
      </c>
      <c r="C138" s="299">
        <f>+C139+C140+C141+C142</f>
        <v>0</v>
      </c>
      <c r="D138" s="299">
        <f>+D139+D140+D141+D142</f>
        <v>0</v>
      </c>
      <c r="E138" s="299">
        <f>+E139+E140+E141+E142</f>
        <v>0</v>
      </c>
      <c r="F138" s="299">
        <f>+F139+F140+F141+F142</f>
        <v>0</v>
      </c>
    </row>
    <row r="139" spans="1:6" ht="12" customHeight="1">
      <c r="A139" s="15" t="s">
        <v>431</v>
      </c>
      <c r="B139" s="9" t="s">
        <v>661</v>
      </c>
      <c r="C139" s="263"/>
      <c r="D139" s="263"/>
      <c r="E139" s="263"/>
      <c r="F139" s="263"/>
    </row>
    <row r="140" spans="1:6" ht="12" customHeight="1">
      <c r="A140" s="15" t="s">
        <v>432</v>
      </c>
      <c r="B140" s="9" t="s">
        <v>662</v>
      </c>
      <c r="C140" s="263"/>
      <c r="D140" s="263"/>
      <c r="E140" s="263"/>
      <c r="F140" s="263"/>
    </row>
    <row r="141" spans="1:6" ht="12" customHeight="1">
      <c r="A141" s="15" t="s">
        <v>486</v>
      </c>
      <c r="B141" s="9" t="s">
        <v>663</v>
      </c>
      <c r="C141" s="263"/>
      <c r="D141" s="263"/>
      <c r="E141" s="263"/>
      <c r="F141" s="263"/>
    </row>
    <row r="142" spans="1:6" ht="12" customHeight="1" thickBot="1">
      <c r="A142" s="15" t="s">
        <v>571</v>
      </c>
      <c r="B142" s="9" t="s">
        <v>664</v>
      </c>
      <c r="C142" s="263"/>
      <c r="D142" s="263"/>
      <c r="E142" s="263"/>
      <c r="F142" s="263"/>
    </row>
    <row r="143" spans="1:10" ht="15" customHeight="1" thickBot="1">
      <c r="A143" s="20" t="s">
        <v>277</v>
      </c>
      <c r="B143" s="123" t="s">
        <v>665</v>
      </c>
      <c r="C143" s="410">
        <f>+C124+C128+C133+C138</f>
        <v>0</v>
      </c>
      <c r="D143" s="410">
        <f>+D124+D128+D133+D138</f>
        <v>0</v>
      </c>
      <c r="E143" s="410">
        <f>+E124+E128+E133+E138</f>
        <v>0</v>
      </c>
      <c r="F143" s="410">
        <f>+F124+F128+F133+F138</f>
        <v>0</v>
      </c>
      <c r="G143" s="411"/>
      <c r="H143" s="412"/>
      <c r="I143" s="412"/>
      <c r="J143" s="412"/>
    </row>
    <row r="144" spans="1:6" s="397" customFormat="1" ht="12.75" customHeight="1" thickBot="1">
      <c r="A144" s="288" t="s">
        <v>278</v>
      </c>
      <c r="B144" s="373" t="s">
        <v>666</v>
      </c>
      <c r="C144" s="410">
        <f>+C123+C143</f>
        <v>4650</v>
      </c>
      <c r="D144" s="410">
        <f>+D123+D143</f>
        <v>4650</v>
      </c>
      <c r="E144" s="410">
        <f>+E123+E143</f>
        <v>4650</v>
      </c>
      <c r="F144" s="410">
        <f>+F123+F143</f>
        <v>3584</v>
      </c>
    </row>
    <row r="145" spans="5:6" ht="7.5" customHeight="1">
      <c r="E145" s="375"/>
      <c r="F145" s="375"/>
    </row>
    <row r="146" spans="1:5" ht="15.75">
      <c r="A146" s="1081" t="s">
        <v>668</v>
      </c>
      <c r="B146" s="1081"/>
      <c r="C146" s="1081"/>
      <c r="D146" s="1081"/>
      <c r="E146" s="1081"/>
    </row>
    <row r="147" spans="1:6" ht="15" customHeight="1" thickBot="1">
      <c r="A147" s="1082" t="s">
        <v>407</v>
      </c>
      <c r="B147" s="1082"/>
      <c r="C147" s="833"/>
      <c r="D147" s="300" t="s">
        <v>485</v>
      </c>
      <c r="E147" s="300" t="s">
        <v>485</v>
      </c>
      <c r="F147" s="300" t="s">
        <v>485</v>
      </c>
    </row>
    <row r="148" spans="1:6" ht="21.75" thickBot="1">
      <c r="A148" s="20">
        <v>1</v>
      </c>
      <c r="B148" s="30" t="s">
        <v>669</v>
      </c>
      <c r="C148" s="835"/>
      <c r="D148" s="290">
        <f>+D60-D123</f>
        <v>0</v>
      </c>
      <c r="E148" s="290">
        <f>+E60-E123</f>
        <v>0</v>
      </c>
      <c r="F148" s="290">
        <f>+F60-F123</f>
        <v>0</v>
      </c>
    </row>
    <row r="149" spans="1:6" ht="21.75" thickBot="1">
      <c r="A149" s="20" t="s">
        <v>270</v>
      </c>
      <c r="B149" s="30" t="s">
        <v>670</v>
      </c>
      <c r="C149" s="835"/>
      <c r="D149" s="290">
        <f>+D83-D143</f>
        <v>0</v>
      </c>
      <c r="E149" s="290">
        <f>+E83-E143</f>
        <v>0</v>
      </c>
      <c r="F149" s="290">
        <f>+F83-F143</f>
        <v>0</v>
      </c>
    </row>
    <row r="150" spans="1:5" ht="13.5" customHeight="1">
      <c r="A150" s="922"/>
      <c r="B150" s="923"/>
      <c r="C150" s="923"/>
      <c r="D150" s="924"/>
      <c r="E150" s="413"/>
    </row>
    <row r="151" spans="1:4" ht="14.25" customHeight="1">
      <c r="A151" s="374" t="s">
        <v>55</v>
      </c>
      <c r="C151" s="923"/>
      <c r="D151" s="924"/>
    </row>
  </sheetData>
  <sheetProtection/>
  <mergeCells count="6">
    <mergeCell ref="A147:B147"/>
    <mergeCell ref="A2:B2"/>
    <mergeCell ref="A87:B87"/>
    <mergeCell ref="A1:E1"/>
    <mergeCell ref="A86:E86"/>
    <mergeCell ref="A146:E146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Tát Város Önkormányzat
2015. ÉVI KÖLTSÉGVETÉS
ÖNKÉNT VÁLLALT FELADATAINAK MÉRLEGE
&amp;R&amp;"Times New Roman CE,Félkövér dőlt"&amp;11 1.3. melléklet az 1/2015. (I.27.) önkormányzati rendelethez*</oddHeader>
  </headerFooter>
  <rowBreaks count="2" manualBreakCount="2">
    <brk id="76" max="5" man="1"/>
    <brk id="85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3"/>
  <sheetViews>
    <sheetView view="pageBreakPreview" zoomScaleNormal="120" zoomScaleSheetLayoutView="100" zoomScalePageLayoutView="0" workbookViewId="0" topLeftCell="A67">
      <selection activeCell="B19" sqref="B19"/>
    </sheetView>
  </sheetViews>
  <sheetFormatPr defaultColWidth="9.00390625" defaultRowHeight="12.75"/>
  <cols>
    <col min="1" max="1" width="9.50390625" style="374" customWidth="1"/>
    <col min="2" max="2" width="60.00390625" style="374" customWidth="1"/>
    <col min="3" max="3" width="15.125" style="374" customWidth="1"/>
    <col min="4" max="4" width="10.875" style="375" customWidth="1"/>
    <col min="5" max="5" width="11.375" style="395" customWidth="1"/>
    <col min="6" max="6" width="12.00390625" style="395" customWidth="1"/>
    <col min="7" max="16384" width="9.375" style="395" customWidth="1"/>
  </cols>
  <sheetData>
    <row r="1" spans="1:5" ht="15.75" customHeight="1">
      <c r="A1" s="1083" t="s">
        <v>124</v>
      </c>
      <c r="B1" s="1083"/>
      <c r="C1" s="1083"/>
      <c r="D1" s="1083"/>
      <c r="E1" s="1083"/>
    </row>
    <row r="2" spans="1:6" ht="15.75" customHeight="1" thickBot="1">
      <c r="A2" s="1082" t="s">
        <v>405</v>
      </c>
      <c r="B2" s="1082"/>
      <c r="C2" s="833"/>
      <c r="D2" s="300"/>
      <c r="E2" s="300" t="s">
        <v>485</v>
      </c>
      <c r="F2" s="300"/>
    </row>
    <row r="3" spans="1:6" ht="37.5" customHeight="1" thickBot="1">
      <c r="A3" s="23" t="s">
        <v>323</v>
      </c>
      <c r="B3" s="24" t="s">
        <v>268</v>
      </c>
      <c r="C3" s="39" t="s">
        <v>838</v>
      </c>
      <c r="D3" s="39" t="s">
        <v>106</v>
      </c>
      <c r="E3" s="39" t="s">
        <v>113</v>
      </c>
      <c r="F3" s="39" t="s">
        <v>107</v>
      </c>
    </row>
    <row r="4" spans="1:6" s="396" customFormat="1" ht="12" customHeight="1" thickBot="1">
      <c r="A4" s="390">
        <v>1</v>
      </c>
      <c r="B4" s="391">
        <v>2</v>
      </c>
      <c r="C4" s="392">
        <v>3</v>
      </c>
      <c r="D4" s="392">
        <v>4</v>
      </c>
      <c r="E4" s="392">
        <v>5</v>
      </c>
      <c r="F4" s="392">
        <v>6</v>
      </c>
    </row>
    <row r="5" spans="1:6" s="397" customFormat="1" ht="12" customHeight="1" thickBot="1">
      <c r="A5" s="20" t="s">
        <v>269</v>
      </c>
      <c r="B5" s="21" t="s">
        <v>512</v>
      </c>
      <c r="C5" s="290">
        <f>+C6+C7+C8+C9+C10+C11</f>
        <v>95361</v>
      </c>
      <c r="D5" s="290">
        <f>+D6+D7+D8+D9+D10+D11+D13</f>
        <v>93475</v>
      </c>
      <c r="E5" s="290">
        <f>+E6+E7+E8+E9+E10+E11+E13</f>
        <v>93641</v>
      </c>
      <c r="F5" s="290">
        <f>+F6+F7+F8+F9+F10+F11+F13</f>
        <v>93641</v>
      </c>
    </row>
    <row r="6" spans="1:6" s="397" customFormat="1" ht="12" customHeight="1">
      <c r="A6" s="15" t="s">
        <v>353</v>
      </c>
      <c r="B6" s="398" t="s">
        <v>513</v>
      </c>
      <c r="C6" s="293">
        <v>95361</v>
      </c>
      <c r="D6" s="293">
        <v>93190</v>
      </c>
      <c r="E6" s="293">
        <v>93190</v>
      </c>
      <c r="F6" s="293">
        <v>93641</v>
      </c>
    </row>
    <row r="7" spans="1:6" s="397" customFormat="1" ht="12" customHeight="1">
      <c r="A7" s="14" t="s">
        <v>354</v>
      </c>
      <c r="B7" s="399" t="s">
        <v>514</v>
      </c>
      <c r="C7" s="292"/>
      <c r="D7" s="292"/>
      <c r="E7" s="292"/>
      <c r="F7" s="292"/>
    </row>
    <row r="8" spans="1:6" s="397" customFormat="1" ht="12" customHeight="1">
      <c r="A8" s="14" t="s">
        <v>355</v>
      </c>
      <c r="B8" s="399" t="s">
        <v>515</v>
      </c>
      <c r="C8" s="292"/>
      <c r="D8" s="292"/>
      <c r="E8" s="292"/>
      <c r="F8" s="292"/>
    </row>
    <row r="9" spans="1:6" s="397" customFormat="1" ht="12" customHeight="1">
      <c r="A9" s="14" t="s">
        <v>356</v>
      </c>
      <c r="B9" s="399" t="s">
        <v>516</v>
      </c>
      <c r="C9" s="292"/>
      <c r="D9" s="292"/>
      <c r="E9" s="292"/>
      <c r="F9" s="292"/>
    </row>
    <row r="10" spans="1:6" s="397" customFormat="1" ht="12" customHeight="1">
      <c r="A10" s="14" t="s">
        <v>401</v>
      </c>
      <c r="B10" s="399" t="s">
        <v>517</v>
      </c>
      <c r="C10" s="292"/>
      <c r="D10" s="292"/>
      <c r="E10" s="292"/>
      <c r="F10" s="292"/>
    </row>
    <row r="11" spans="1:6" s="397" customFormat="1" ht="12" customHeight="1">
      <c r="A11" s="14" t="s">
        <v>357</v>
      </c>
      <c r="B11" s="399" t="s">
        <v>518</v>
      </c>
      <c r="C11" s="292"/>
      <c r="D11" s="292"/>
      <c r="E11" s="292"/>
      <c r="F11" s="292"/>
    </row>
    <row r="12" spans="1:6" s="397" customFormat="1" ht="12" customHeight="1">
      <c r="A12" s="13" t="s">
        <v>358</v>
      </c>
      <c r="B12" s="399" t="s">
        <v>83</v>
      </c>
      <c r="C12" s="292"/>
      <c r="D12" s="917"/>
      <c r="E12" s="917"/>
      <c r="F12" s="916"/>
    </row>
    <row r="13" spans="1:6" s="397" customFormat="1" ht="12" customHeight="1">
      <c r="A13" s="14" t="s">
        <v>368</v>
      </c>
      <c r="B13" s="399" t="s">
        <v>84</v>
      </c>
      <c r="C13" s="292"/>
      <c r="D13" s="917">
        <v>285</v>
      </c>
      <c r="E13" s="917">
        <v>451</v>
      </c>
      <c r="F13" s="917"/>
    </row>
    <row r="14" spans="1:6" s="397" customFormat="1" ht="12" customHeight="1">
      <c r="A14" s="14" t="s">
        <v>369</v>
      </c>
      <c r="B14" s="399" t="s">
        <v>85</v>
      </c>
      <c r="C14" s="292"/>
      <c r="D14" s="917"/>
      <c r="E14" s="917"/>
      <c r="F14" s="917"/>
    </row>
    <row r="15" spans="1:6" s="397" customFormat="1" ht="12" customHeight="1" thickBot="1">
      <c r="A15" s="13" t="s">
        <v>370</v>
      </c>
      <c r="B15" s="644" t="s">
        <v>86</v>
      </c>
      <c r="C15" s="916"/>
      <c r="D15" s="916"/>
      <c r="E15" s="916"/>
      <c r="F15" s="916"/>
    </row>
    <row r="16" spans="1:6" s="397" customFormat="1" ht="12" customHeight="1" thickBot="1">
      <c r="A16" s="20" t="s">
        <v>270</v>
      </c>
      <c r="B16" s="285" t="s">
        <v>519</v>
      </c>
      <c r="C16" s="290">
        <f>+C17+C18+C19+C20+C21</f>
        <v>0</v>
      </c>
      <c r="D16" s="290">
        <f>+D17+D18+D19+D20+D21</f>
        <v>0</v>
      </c>
      <c r="E16" s="290">
        <f>+E17+E18+E19+E20+E21</f>
        <v>0</v>
      </c>
      <c r="F16" s="290">
        <f>+F17+F18+F19+F20+F21</f>
        <v>0</v>
      </c>
    </row>
    <row r="17" spans="1:6" s="397" customFormat="1" ht="12" customHeight="1">
      <c r="A17" s="15" t="s">
        <v>359</v>
      </c>
      <c r="B17" s="398" t="s">
        <v>520</v>
      </c>
      <c r="C17" s="293"/>
      <c r="D17" s="293"/>
      <c r="E17" s="293"/>
      <c r="F17" s="293"/>
    </row>
    <row r="18" spans="1:6" s="397" customFormat="1" ht="12" customHeight="1">
      <c r="A18" s="14" t="s">
        <v>360</v>
      </c>
      <c r="B18" s="399" t="s">
        <v>521</v>
      </c>
      <c r="C18" s="292"/>
      <c r="D18" s="292"/>
      <c r="E18" s="292"/>
      <c r="F18" s="292"/>
    </row>
    <row r="19" spans="1:6" s="397" customFormat="1" ht="12" customHeight="1">
      <c r="A19" s="14" t="s">
        <v>361</v>
      </c>
      <c r="B19" s="399" t="s">
        <v>743</v>
      </c>
      <c r="C19" s="292"/>
      <c r="D19" s="292"/>
      <c r="E19" s="292"/>
      <c r="F19" s="292"/>
    </row>
    <row r="20" spans="1:6" s="397" customFormat="1" ht="12" customHeight="1">
      <c r="A20" s="14" t="s">
        <v>362</v>
      </c>
      <c r="B20" s="399" t="s">
        <v>744</v>
      </c>
      <c r="C20" s="292"/>
      <c r="D20" s="292"/>
      <c r="E20" s="292"/>
      <c r="F20" s="292"/>
    </row>
    <row r="21" spans="1:6" s="397" customFormat="1" ht="12" customHeight="1">
      <c r="A21" s="14" t="s">
        <v>363</v>
      </c>
      <c r="B21" s="399" t="s">
        <v>522</v>
      </c>
      <c r="C21" s="292"/>
      <c r="D21" s="292"/>
      <c r="E21" s="292"/>
      <c r="F21" s="292"/>
    </row>
    <row r="22" spans="1:6" s="397" customFormat="1" ht="12" customHeight="1" thickBot="1">
      <c r="A22" s="16" t="s">
        <v>372</v>
      </c>
      <c r="B22" s="400" t="s">
        <v>523</v>
      </c>
      <c r="C22" s="294"/>
      <c r="D22" s="294"/>
      <c r="E22" s="294"/>
      <c r="F22" s="294"/>
    </row>
    <row r="23" spans="1:6" s="397" customFormat="1" ht="21.75" thickBot="1">
      <c r="A23" s="20" t="s">
        <v>271</v>
      </c>
      <c r="B23" s="21" t="s">
        <v>524</v>
      </c>
      <c r="C23" s="290">
        <f>+C24+C25+C26+C27+C28</f>
        <v>0</v>
      </c>
      <c r="D23" s="290">
        <f>+D24+D25+D26+D27+D28</f>
        <v>0</v>
      </c>
      <c r="E23" s="290">
        <f>+E24+E25+E26+E27+E28</f>
        <v>0</v>
      </c>
      <c r="F23" s="290">
        <f>+F24+F25+F26+F27+F28</f>
        <v>0</v>
      </c>
    </row>
    <row r="24" spans="1:6" s="397" customFormat="1" ht="12" customHeight="1">
      <c r="A24" s="15" t="s">
        <v>342</v>
      </c>
      <c r="B24" s="398" t="s">
        <v>525</v>
      </c>
      <c r="C24" s="293"/>
      <c r="D24" s="293"/>
      <c r="E24" s="293"/>
      <c r="F24" s="293"/>
    </row>
    <row r="25" spans="1:6" s="397" customFormat="1" ht="12" customHeight="1">
      <c r="A25" s="14" t="s">
        <v>343</v>
      </c>
      <c r="B25" s="399" t="s">
        <v>526</v>
      </c>
      <c r="C25" s="292"/>
      <c r="D25" s="292"/>
      <c r="E25" s="292"/>
      <c r="F25" s="292"/>
    </row>
    <row r="26" spans="1:6" s="397" customFormat="1" ht="12" customHeight="1">
      <c r="A26" s="14" t="s">
        <v>344</v>
      </c>
      <c r="B26" s="399" t="s">
        <v>745</v>
      </c>
      <c r="C26" s="292"/>
      <c r="D26" s="292"/>
      <c r="E26" s="292"/>
      <c r="F26" s="292"/>
    </row>
    <row r="27" spans="1:6" s="397" customFormat="1" ht="12" customHeight="1">
      <c r="A27" s="14" t="s">
        <v>345</v>
      </c>
      <c r="B27" s="399" t="s">
        <v>746</v>
      </c>
      <c r="C27" s="292"/>
      <c r="D27" s="292"/>
      <c r="E27" s="292"/>
      <c r="F27" s="292"/>
    </row>
    <row r="28" spans="1:6" s="397" customFormat="1" ht="12" customHeight="1">
      <c r="A28" s="14" t="s">
        <v>421</v>
      </c>
      <c r="B28" s="399" t="s">
        <v>527</v>
      </c>
      <c r="C28" s="292"/>
      <c r="D28" s="292"/>
      <c r="E28" s="292"/>
      <c r="F28" s="292"/>
    </row>
    <row r="29" spans="1:6" s="397" customFormat="1" ht="12" customHeight="1" thickBot="1">
      <c r="A29" s="16" t="s">
        <v>422</v>
      </c>
      <c r="B29" s="400" t="s">
        <v>528</v>
      </c>
      <c r="C29" s="294"/>
      <c r="D29" s="294"/>
      <c r="E29" s="294"/>
      <c r="F29" s="294"/>
    </row>
    <row r="30" spans="1:6" s="397" customFormat="1" ht="12" customHeight="1" thickBot="1">
      <c r="A30" s="20" t="s">
        <v>423</v>
      </c>
      <c r="B30" s="21" t="s">
        <v>529</v>
      </c>
      <c r="C30" s="296">
        <f>+C31+C34+C35+C36</f>
        <v>0</v>
      </c>
      <c r="D30" s="296">
        <f>+D31+D34+D35+D36</f>
        <v>0</v>
      </c>
      <c r="E30" s="296">
        <f>+E31+E34+E35+E36</f>
        <v>0</v>
      </c>
      <c r="F30" s="296">
        <f>+F31+F34+F35+F36</f>
        <v>0</v>
      </c>
    </row>
    <row r="31" spans="1:6" s="397" customFormat="1" ht="12" customHeight="1">
      <c r="A31" s="15" t="s">
        <v>530</v>
      </c>
      <c r="B31" s="398" t="s">
        <v>536</v>
      </c>
      <c r="C31" s="393">
        <f>+C32+C33</f>
        <v>0</v>
      </c>
      <c r="D31" s="393">
        <f>+D32+D33</f>
        <v>0</v>
      </c>
      <c r="E31" s="393">
        <f>+E32+E33</f>
        <v>0</v>
      </c>
      <c r="F31" s="393">
        <f>+F32+F33</f>
        <v>0</v>
      </c>
    </row>
    <row r="32" spans="1:6" s="397" customFormat="1" ht="12" customHeight="1">
      <c r="A32" s="14" t="s">
        <v>531</v>
      </c>
      <c r="B32" s="399" t="s">
        <v>537</v>
      </c>
      <c r="C32" s="292"/>
      <c r="D32" s="292"/>
      <c r="E32" s="292"/>
      <c r="F32" s="292"/>
    </row>
    <row r="33" spans="1:6" s="397" customFormat="1" ht="12" customHeight="1">
      <c r="A33" s="14" t="s">
        <v>532</v>
      </c>
      <c r="B33" s="399" t="s">
        <v>538</v>
      </c>
      <c r="C33" s="292"/>
      <c r="D33" s="292"/>
      <c r="E33" s="292"/>
      <c r="F33" s="292"/>
    </row>
    <row r="34" spans="1:6" s="397" customFormat="1" ht="12" customHeight="1">
      <c r="A34" s="14" t="s">
        <v>533</v>
      </c>
      <c r="B34" s="399" t="s">
        <v>539</v>
      </c>
      <c r="C34" s="292"/>
      <c r="D34" s="292"/>
      <c r="E34" s="292"/>
      <c r="F34" s="292"/>
    </row>
    <row r="35" spans="1:6" s="397" customFormat="1" ht="12" customHeight="1">
      <c r="A35" s="14" t="s">
        <v>534</v>
      </c>
      <c r="B35" s="399" t="s">
        <v>540</v>
      </c>
      <c r="C35" s="292"/>
      <c r="D35" s="292"/>
      <c r="E35" s="292"/>
      <c r="F35" s="292"/>
    </row>
    <row r="36" spans="1:6" s="397" customFormat="1" ht="12" customHeight="1" thickBot="1">
      <c r="A36" s="16" t="s">
        <v>535</v>
      </c>
      <c r="B36" s="400" t="s">
        <v>541</v>
      </c>
      <c r="C36" s="294"/>
      <c r="D36" s="294"/>
      <c r="E36" s="294"/>
      <c r="F36" s="294"/>
    </row>
    <row r="37" spans="1:6" s="397" customFormat="1" ht="12" customHeight="1" thickBot="1">
      <c r="A37" s="20" t="s">
        <v>273</v>
      </c>
      <c r="B37" s="21" t="s">
        <v>542</v>
      </c>
      <c r="C37" s="290">
        <f>SUM(C38:C47)</f>
        <v>0</v>
      </c>
      <c r="D37" s="290">
        <f>SUM(D38:D47)</f>
        <v>0</v>
      </c>
      <c r="E37" s="290">
        <f>SUM(E38:E47)</f>
        <v>0</v>
      </c>
      <c r="F37" s="290">
        <f>SUM(F38:F47)</f>
        <v>0</v>
      </c>
    </row>
    <row r="38" spans="1:6" s="397" customFormat="1" ht="12" customHeight="1">
      <c r="A38" s="15" t="s">
        <v>346</v>
      </c>
      <c r="B38" s="398" t="s">
        <v>545</v>
      </c>
      <c r="C38" s="293"/>
      <c r="D38" s="293"/>
      <c r="E38" s="293"/>
      <c r="F38" s="293"/>
    </row>
    <row r="39" spans="1:6" s="397" customFormat="1" ht="12" customHeight="1">
      <c r="A39" s="14" t="s">
        <v>347</v>
      </c>
      <c r="B39" s="399" t="s">
        <v>546</v>
      </c>
      <c r="C39" s="292"/>
      <c r="D39" s="292"/>
      <c r="E39" s="292"/>
      <c r="F39" s="292"/>
    </row>
    <row r="40" spans="1:6" s="397" customFormat="1" ht="12" customHeight="1">
      <c r="A40" s="14" t="s">
        <v>348</v>
      </c>
      <c r="B40" s="399" t="s">
        <v>547</v>
      </c>
      <c r="C40" s="292"/>
      <c r="D40" s="292"/>
      <c r="E40" s="292"/>
      <c r="F40" s="292"/>
    </row>
    <row r="41" spans="1:6" s="397" customFormat="1" ht="12" customHeight="1">
      <c r="A41" s="14" t="s">
        <v>425</v>
      </c>
      <c r="B41" s="399" t="s">
        <v>548</v>
      </c>
      <c r="C41" s="292"/>
      <c r="D41" s="292"/>
      <c r="E41" s="292"/>
      <c r="F41" s="292"/>
    </row>
    <row r="42" spans="1:6" s="397" customFormat="1" ht="12" customHeight="1">
      <c r="A42" s="14" t="s">
        <v>426</v>
      </c>
      <c r="B42" s="399" t="s">
        <v>549</v>
      </c>
      <c r="C42" s="292"/>
      <c r="D42" s="292"/>
      <c r="E42" s="292"/>
      <c r="F42" s="292"/>
    </row>
    <row r="43" spans="1:6" s="397" customFormat="1" ht="12" customHeight="1">
      <c r="A43" s="14" t="s">
        <v>427</v>
      </c>
      <c r="B43" s="399" t="s">
        <v>550</v>
      </c>
      <c r="C43" s="292"/>
      <c r="D43" s="292"/>
      <c r="E43" s="292"/>
      <c r="F43" s="292"/>
    </row>
    <row r="44" spans="1:6" s="397" customFormat="1" ht="12" customHeight="1">
      <c r="A44" s="14" t="s">
        <v>428</v>
      </c>
      <c r="B44" s="399" t="s">
        <v>551</v>
      </c>
      <c r="C44" s="292"/>
      <c r="D44" s="292"/>
      <c r="E44" s="292"/>
      <c r="F44" s="292"/>
    </row>
    <row r="45" spans="1:6" s="397" customFormat="1" ht="12" customHeight="1">
      <c r="A45" s="14" t="s">
        <v>429</v>
      </c>
      <c r="B45" s="399" t="s">
        <v>552</v>
      </c>
      <c r="C45" s="292"/>
      <c r="D45" s="292"/>
      <c r="E45" s="292"/>
      <c r="F45" s="292"/>
    </row>
    <row r="46" spans="1:6" s="397" customFormat="1" ht="12" customHeight="1">
      <c r="A46" s="14" t="s">
        <v>543</v>
      </c>
      <c r="B46" s="399" t="s">
        <v>553</v>
      </c>
      <c r="C46" s="295"/>
      <c r="D46" s="295"/>
      <c r="E46" s="295"/>
      <c r="F46" s="295"/>
    </row>
    <row r="47" spans="1:6" s="397" customFormat="1" ht="12" customHeight="1" thickBot="1">
      <c r="A47" s="16" t="s">
        <v>544</v>
      </c>
      <c r="B47" s="400" t="s">
        <v>554</v>
      </c>
      <c r="C47" s="387"/>
      <c r="D47" s="387"/>
      <c r="E47" s="387"/>
      <c r="F47" s="387"/>
    </row>
    <row r="48" spans="1:6" s="397" customFormat="1" ht="12" customHeight="1" thickBot="1">
      <c r="A48" s="20" t="s">
        <v>274</v>
      </c>
      <c r="B48" s="21" t="s">
        <v>555</v>
      </c>
      <c r="C48" s="290">
        <f>SUM(C49:C53)</f>
        <v>0</v>
      </c>
      <c r="D48" s="290">
        <f>SUM(D49:D53)</f>
        <v>0</v>
      </c>
      <c r="E48" s="290">
        <f>SUM(E49:E53)</f>
        <v>0</v>
      </c>
      <c r="F48" s="290">
        <f>SUM(F49:F53)</f>
        <v>0</v>
      </c>
    </row>
    <row r="49" spans="1:6" s="397" customFormat="1" ht="12" customHeight="1">
      <c r="A49" s="15" t="s">
        <v>349</v>
      </c>
      <c r="B49" s="398" t="s">
        <v>559</v>
      </c>
      <c r="C49" s="442"/>
      <c r="D49" s="442"/>
      <c r="E49" s="442"/>
      <c r="F49" s="442"/>
    </row>
    <row r="50" spans="1:6" s="397" customFormat="1" ht="12" customHeight="1">
      <c r="A50" s="14" t="s">
        <v>350</v>
      </c>
      <c r="B50" s="399" t="s">
        <v>560</v>
      </c>
      <c r="C50" s="295"/>
      <c r="D50" s="295"/>
      <c r="E50" s="295"/>
      <c r="F50" s="295"/>
    </row>
    <row r="51" spans="1:6" s="397" customFormat="1" ht="12" customHeight="1">
      <c r="A51" s="14" t="s">
        <v>556</v>
      </c>
      <c r="B51" s="399" t="s">
        <v>561</v>
      </c>
      <c r="C51" s="295"/>
      <c r="D51" s="295"/>
      <c r="E51" s="295"/>
      <c r="F51" s="295"/>
    </row>
    <row r="52" spans="1:6" s="397" customFormat="1" ht="12" customHeight="1">
      <c r="A52" s="14" t="s">
        <v>557</v>
      </c>
      <c r="B52" s="399" t="s">
        <v>562</v>
      </c>
      <c r="C52" s="295"/>
      <c r="D52" s="295"/>
      <c r="E52" s="295"/>
      <c r="F52" s="295"/>
    </row>
    <row r="53" spans="1:6" s="397" customFormat="1" ht="12" customHeight="1" thickBot="1">
      <c r="A53" s="16" t="s">
        <v>558</v>
      </c>
      <c r="B53" s="400" t="s">
        <v>563</v>
      </c>
      <c r="C53" s="387"/>
      <c r="D53" s="387"/>
      <c r="E53" s="387"/>
      <c r="F53" s="387"/>
    </row>
    <row r="54" spans="1:6" s="397" customFormat="1" ht="12" customHeight="1" thickBot="1">
      <c r="A54" s="20" t="s">
        <v>430</v>
      </c>
      <c r="B54" s="21" t="s">
        <v>564</v>
      </c>
      <c r="C54" s="290">
        <f>SUM(C55:C57)</f>
        <v>0</v>
      </c>
      <c r="D54" s="290">
        <f>SUM(D55:D57)</f>
        <v>102</v>
      </c>
      <c r="E54" s="290">
        <f>SUM(E55:E57)</f>
        <v>102</v>
      </c>
      <c r="F54" s="290">
        <f>SUM(F55:F57)</f>
        <v>102</v>
      </c>
    </row>
    <row r="55" spans="1:6" s="397" customFormat="1" ht="12" customHeight="1">
      <c r="A55" s="15" t="s">
        <v>351</v>
      </c>
      <c r="B55" s="398" t="s">
        <v>565</v>
      </c>
      <c r="C55" s="293"/>
      <c r="D55" s="293"/>
      <c r="E55" s="293"/>
      <c r="F55" s="293">
        <v>102</v>
      </c>
    </row>
    <row r="56" spans="1:6" s="397" customFormat="1" ht="12" customHeight="1">
      <c r="A56" s="14" t="s">
        <v>352</v>
      </c>
      <c r="B56" s="399" t="s">
        <v>747</v>
      </c>
      <c r="C56" s="292"/>
      <c r="D56" s="292"/>
      <c r="E56" s="292"/>
      <c r="F56" s="292"/>
    </row>
    <row r="57" spans="1:6" s="397" customFormat="1" ht="12" customHeight="1">
      <c r="A57" s="14" t="s">
        <v>568</v>
      </c>
      <c r="B57" s="399" t="s">
        <v>566</v>
      </c>
      <c r="C57" s="292"/>
      <c r="D57" s="292">
        <v>102</v>
      </c>
      <c r="E57" s="292">
        <v>102</v>
      </c>
      <c r="F57" s="292"/>
    </row>
    <row r="58" spans="1:6" s="397" customFormat="1" ht="12" customHeight="1" thickBot="1">
      <c r="A58" s="16" t="s">
        <v>569</v>
      </c>
      <c r="B58" s="400" t="s">
        <v>567</v>
      </c>
      <c r="C58" s="294"/>
      <c r="D58" s="294"/>
      <c r="E58" s="294"/>
      <c r="F58" s="294"/>
    </row>
    <row r="59" spans="1:6" s="397" customFormat="1" ht="12" customHeight="1" thickBot="1">
      <c r="A59" s="20" t="s">
        <v>276</v>
      </c>
      <c r="B59" s="285" t="s">
        <v>570</v>
      </c>
      <c r="C59" s="290">
        <f>SUM(C60:C62)</f>
        <v>0</v>
      </c>
      <c r="D59" s="290">
        <f>SUM(D60:D62)</f>
        <v>0</v>
      </c>
      <c r="E59" s="290">
        <f>SUM(E60:E62)</f>
        <v>0</v>
      </c>
      <c r="F59" s="290">
        <f>SUM(F60:F62)</f>
        <v>0</v>
      </c>
    </row>
    <row r="60" spans="1:6" s="397" customFormat="1" ht="12" customHeight="1">
      <c r="A60" s="15" t="s">
        <v>431</v>
      </c>
      <c r="B60" s="398" t="s">
        <v>572</v>
      </c>
      <c r="C60" s="295"/>
      <c r="D60" s="295"/>
      <c r="E60" s="295"/>
      <c r="F60" s="295"/>
    </row>
    <row r="61" spans="1:6" s="397" customFormat="1" ht="12" customHeight="1">
      <c r="A61" s="14" t="s">
        <v>432</v>
      </c>
      <c r="B61" s="399" t="s">
        <v>748</v>
      </c>
      <c r="C61" s="295"/>
      <c r="D61" s="295"/>
      <c r="E61" s="295"/>
      <c r="F61" s="295"/>
    </row>
    <row r="62" spans="1:6" s="397" customFormat="1" ht="12" customHeight="1">
      <c r="A62" s="14" t="s">
        <v>486</v>
      </c>
      <c r="B62" s="399" t="s">
        <v>573</v>
      </c>
      <c r="C62" s="295"/>
      <c r="D62" s="295"/>
      <c r="E62" s="295"/>
      <c r="F62" s="295"/>
    </row>
    <row r="63" spans="1:6" s="397" customFormat="1" ht="12" customHeight="1" thickBot="1">
      <c r="A63" s="16" t="s">
        <v>571</v>
      </c>
      <c r="B63" s="400" t="s">
        <v>574</v>
      </c>
      <c r="C63" s="295"/>
      <c r="D63" s="295"/>
      <c r="E63" s="295"/>
      <c r="F63" s="295"/>
    </row>
    <row r="64" spans="1:6" s="397" customFormat="1" ht="12" customHeight="1" thickBot="1">
      <c r="A64" s="20" t="s">
        <v>277</v>
      </c>
      <c r="B64" s="21" t="s">
        <v>575</v>
      </c>
      <c r="C64" s="296">
        <f>+C5+C16+C23+C30+C37+C48+C54+C59</f>
        <v>95361</v>
      </c>
      <c r="D64" s="296">
        <f>+D5+D16+D23+D30+D37+D48+D54+D59</f>
        <v>93577</v>
      </c>
      <c r="E64" s="296">
        <f>+E5+E16+E23+E30+E37+E48+E54+E59</f>
        <v>93743</v>
      </c>
      <c r="F64" s="296">
        <f>+F5+F16+F23+F30+F37+F48+F54+F59</f>
        <v>93743</v>
      </c>
    </row>
    <row r="65" spans="1:6" s="397" customFormat="1" ht="12" customHeight="1" thickBot="1">
      <c r="A65" s="401" t="s">
        <v>576</v>
      </c>
      <c r="B65" s="285" t="s">
        <v>577</v>
      </c>
      <c r="C65" s="290">
        <f>SUM(C66:C68)</f>
        <v>0</v>
      </c>
      <c r="D65" s="290">
        <f>SUM(D66:D68)</f>
        <v>0</v>
      </c>
      <c r="E65" s="290">
        <f>SUM(E66:E68)</f>
        <v>0</v>
      </c>
      <c r="F65" s="290">
        <f>SUM(F66:F68)</f>
        <v>0</v>
      </c>
    </row>
    <row r="66" spans="1:6" s="397" customFormat="1" ht="12" customHeight="1">
      <c r="A66" s="15" t="s">
        <v>610</v>
      </c>
      <c r="B66" s="398" t="s">
        <v>578</v>
      </c>
      <c r="C66" s="295"/>
      <c r="D66" s="295"/>
      <c r="E66" s="295"/>
      <c r="F66" s="295"/>
    </row>
    <row r="67" spans="1:6" s="397" customFormat="1" ht="12" customHeight="1">
      <c r="A67" s="14" t="s">
        <v>619</v>
      </c>
      <c r="B67" s="399" t="s">
        <v>579</v>
      </c>
      <c r="C67" s="295"/>
      <c r="D67" s="295"/>
      <c r="E67" s="295"/>
      <c r="F67" s="295"/>
    </row>
    <row r="68" spans="1:6" s="397" customFormat="1" ht="12" customHeight="1" thickBot="1">
      <c r="A68" s="16" t="s">
        <v>620</v>
      </c>
      <c r="B68" s="402" t="s">
        <v>580</v>
      </c>
      <c r="C68" s="295"/>
      <c r="D68" s="295"/>
      <c r="E68" s="295"/>
      <c r="F68" s="295"/>
    </row>
    <row r="69" spans="1:6" s="397" customFormat="1" ht="12" customHeight="1" thickBot="1">
      <c r="A69" s="401" t="s">
        <v>581</v>
      </c>
      <c r="B69" s="285" t="s">
        <v>582</v>
      </c>
      <c r="C69" s="290">
        <f>SUM(C70:C73)</f>
        <v>0</v>
      </c>
      <c r="D69" s="290">
        <f>SUM(D70:D73)</f>
        <v>0</v>
      </c>
      <c r="E69" s="290">
        <f>SUM(E70:E73)</f>
        <v>0</v>
      </c>
      <c r="F69" s="290">
        <f>SUM(F70:F73)</f>
        <v>0</v>
      </c>
    </row>
    <row r="70" spans="1:6" s="397" customFormat="1" ht="12" customHeight="1">
      <c r="A70" s="15" t="s">
        <v>402</v>
      </c>
      <c r="B70" s="398" t="s">
        <v>583</v>
      </c>
      <c r="C70" s="295"/>
      <c r="D70" s="295"/>
      <c r="E70" s="295"/>
      <c r="F70" s="295"/>
    </row>
    <row r="71" spans="1:6" s="397" customFormat="1" ht="12" customHeight="1">
      <c r="A71" s="14" t="s">
        <v>403</v>
      </c>
      <c r="B71" s="399" t="s">
        <v>584</v>
      </c>
      <c r="C71" s="295"/>
      <c r="D71" s="295"/>
      <c r="E71" s="295"/>
      <c r="F71" s="295"/>
    </row>
    <row r="72" spans="1:6" s="397" customFormat="1" ht="12" customHeight="1">
      <c r="A72" s="14" t="s">
        <v>611</v>
      </c>
      <c r="B72" s="399" t="s">
        <v>585</v>
      </c>
      <c r="C72" s="295"/>
      <c r="D72" s="295"/>
      <c r="E72" s="295"/>
      <c r="F72" s="295"/>
    </row>
    <row r="73" spans="1:6" s="397" customFormat="1" ht="12" customHeight="1" thickBot="1">
      <c r="A73" s="16" t="s">
        <v>612</v>
      </c>
      <c r="B73" s="400" t="s">
        <v>586</v>
      </c>
      <c r="C73" s="295"/>
      <c r="D73" s="295"/>
      <c r="E73" s="295"/>
      <c r="F73" s="295"/>
    </row>
    <row r="74" spans="1:6" s="397" customFormat="1" ht="12" customHeight="1" thickBot="1">
      <c r="A74" s="401" t="s">
        <v>587</v>
      </c>
      <c r="B74" s="285" t="s">
        <v>588</v>
      </c>
      <c r="C74" s="290">
        <f>SUM(C75:C76)</f>
        <v>0</v>
      </c>
      <c r="D74" s="290">
        <f>SUM(D75:D76)</f>
        <v>97</v>
      </c>
      <c r="E74" s="290">
        <f>SUM(E75:E76)</f>
        <v>97</v>
      </c>
      <c r="F74" s="290">
        <f>SUM(F75:F76)</f>
        <v>97</v>
      </c>
    </row>
    <row r="75" spans="1:6" s="397" customFormat="1" ht="12" customHeight="1">
      <c r="A75" s="15" t="s">
        <v>613</v>
      </c>
      <c r="B75" s="398" t="s">
        <v>589</v>
      </c>
      <c r="C75" s="295"/>
      <c r="D75" s="295">
        <v>97</v>
      </c>
      <c r="E75" s="295">
        <v>97</v>
      </c>
      <c r="F75" s="295">
        <v>97</v>
      </c>
    </row>
    <row r="76" spans="1:6" s="397" customFormat="1" ht="12" customHeight="1" thickBot="1">
      <c r="A76" s="16" t="s">
        <v>614</v>
      </c>
      <c r="B76" s="400" t="s">
        <v>590</v>
      </c>
      <c r="C76" s="295"/>
      <c r="D76" s="295"/>
      <c r="E76" s="295"/>
      <c r="F76" s="295"/>
    </row>
    <row r="77" spans="1:6" s="397" customFormat="1" ht="12" customHeight="1" thickBot="1">
      <c r="A77" s="401" t="s">
        <v>591</v>
      </c>
      <c r="B77" s="285" t="s">
        <v>592</v>
      </c>
      <c r="C77" s="290">
        <f>SUM(C78:C80)</f>
        <v>0</v>
      </c>
      <c r="D77" s="290">
        <f>SUM(D78:D80)</f>
        <v>0</v>
      </c>
      <c r="E77" s="290">
        <f>SUM(E78:E80)</f>
        <v>0</v>
      </c>
      <c r="F77" s="290">
        <f>SUM(F78:F80)</f>
        <v>0</v>
      </c>
    </row>
    <row r="78" spans="1:6" s="397" customFormat="1" ht="12" customHeight="1">
      <c r="A78" s="15" t="s">
        <v>615</v>
      </c>
      <c r="B78" s="398" t="s">
        <v>593</v>
      </c>
      <c r="C78" s="295"/>
      <c r="D78" s="295"/>
      <c r="E78" s="295"/>
      <c r="F78" s="295"/>
    </row>
    <row r="79" spans="1:6" s="397" customFormat="1" ht="12" customHeight="1">
      <c r="A79" s="14" t="s">
        <v>616</v>
      </c>
      <c r="B79" s="399" t="s">
        <v>594</v>
      </c>
      <c r="C79" s="295"/>
      <c r="D79" s="295"/>
      <c r="E79" s="295"/>
      <c r="F79" s="295"/>
    </row>
    <row r="80" spans="1:6" s="397" customFormat="1" ht="12" customHeight="1" thickBot="1">
      <c r="A80" s="16" t="s">
        <v>617</v>
      </c>
      <c r="B80" s="400" t="s">
        <v>595</v>
      </c>
      <c r="C80" s="295"/>
      <c r="D80" s="295"/>
      <c r="E80" s="295"/>
      <c r="F80" s="295"/>
    </row>
    <row r="81" spans="1:6" s="397" customFormat="1" ht="12" customHeight="1" thickBot="1">
      <c r="A81" s="401" t="s">
        <v>596</v>
      </c>
      <c r="B81" s="285" t="s">
        <v>618</v>
      </c>
      <c r="C81" s="290">
        <f>SUM(C82:C85)</f>
        <v>0</v>
      </c>
      <c r="D81" s="290">
        <f>SUM(D82:D85)</f>
        <v>0</v>
      </c>
      <c r="E81" s="290">
        <f>SUM(E82:E85)</f>
        <v>0</v>
      </c>
      <c r="F81" s="290">
        <f>SUM(F82:F85)</f>
        <v>0</v>
      </c>
    </row>
    <row r="82" spans="1:6" s="397" customFormat="1" ht="13.5" customHeight="1">
      <c r="A82" s="403" t="s">
        <v>597</v>
      </c>
      <c r="B82" s="398" t="s">
        <v>598</v>
      </c>
      <c r="C82" s="295"/>
      <c r="D82" s="295"/>
      <c r="E82" s="295"/>
      <c r="F82" s="295"/>
    </row>
    <row r="83" spans="1:6" s="397" customFormat="1" ht="15.75" customHeight="1">
      <c r="A83" s="404" t="s">
        <v>599</v>
      </c>
      <c r="B83" s="399" t="s">
        <v>600</v>
      </c>
      <c r="C83" s="295"/>
      <c r="D83" s="295"/>
      <c r="E83" s="295"/>
      <c r="F83" s="295"/>
    </row>
    <row r="84" spans="1:6" s="397" customFormat="1" ht="12.75">
      <c r="A84" s="404" t="s">
        <v>601</v>
      </c>
      <c r="B84" s="399" t="s">
        <v>602</v>
      </c>
      <c r="C84" s="295"/>
      <c r="D84" s="295"/>
      <c r="E84" s="295"/>
      <c r="F84" s="295"/>
    </row>
    <row r="85" spans="1:6" s="397" customFormat="1" ht="13.5" thickBot="1">
      <c r="A85" s="405" t="s">
        <v>603</v>
      </c>
      <c r="B85" s="400" t="s">
        <v>604</v>
      </c>
      <c r="C85" s="295"/>
      <c r="D85" s="295"/>
      <c r="E85" s="295"/>
      <c r="F85" s="295"/>
    </row>
    <row r="86" spans="1:6" ht="16.5" customHeight="1" thickBot="1">
      <c r="A86" s="401" t="s">
        <v>605</v>
      </c>
      <c r="B86" s="285" t="s">
        <v>606</v>
      </c>
      <c r="C86" s="443"/>
      <c r="D86" s="443"/>
      <c r="E86" s="443"/>
      <c r="F86" s="443"/>
    </row>
    <row r="87" spans="1:6" s="409" customFormat="1" ht="16.5" customHeight="1" thickBot="1">
      <c r="A87" s="401" t="s">
        <v>607</v>
      </c>
      <c r="B87" s="406" t="s">
        <v>608</v>
      </c>
      <c r="C87" s="296">
        <f>+C65+C69+C74+C77+C81+C86</f>
        <v>0</v>
      </c>
      <c r="D87" s="296">
        <f>+D65+D69+D74+D77+D81+D86</f>
        <v>97</v>
      </c>
      <c r="E87" s="296">
        <f>+E65+E69+E74+E77+E81+E86</f>
        <v>97</v>
      </c>
      <c r="F87" s="296">
        <f>+F65+F69+F74+F77+F81+F86</f>
        <v>97</v>
      </c>
    </row>
    <row r="88" spans="1:6" ht="37.5" customHeight="1" thickBot="1">
      <c r="A88" s="407" t="s">
        <v>621</v>
      </c>
      <c r="B88" s="408" t="s">
        <v>609</v>
      </c>
      <c r="C88" s="296">
        <f>+C64+C87</f>
        <v>95361</v>
      </c>
      <c r="D88" s="296">
        <f>+D64+D87</f>
        <v>93674</v>
      </c>
      <c r="E88" s="296">
        <f>+E64+E87</f>
        <v>93840</v>
      </c>
      <c r="F88" s="296">
        <f>+F64+F87</f>
        <v>93840</v>
      </c>
    </row>
    <row r="89" spans="1:6" s="396" customFormat="1" ht="12" customHeight="1">
      <c r="A89" s="5"/>
      <c r="B89" s="6"/>
      <c r="C89" s="6"/>
      <c r="D89" s="297"/>
      <c r="E89" s="297"/>
      <c r="F89" s="297"/>
    </row>
    <row r="90" spans="1:5" ht="12" customHeight="1">
      <c r="A90" s="1083" t="s">
        <v>296</v>
      </c>
      <c r="B90" s="1083"/>
      <c r="C90" s="1083"/>
      <c r="D90" s="1083"/>
      <c r="E90" s="1083"/>
    </row>
    <row r="91" spans="1:6" ht="12" customHeight="1" thickBot="1">
      <c r="A91" s="1084" t="s">
        <v>406</v>
      </c>
      <c r="B91" s="1084"/>
      <c r="C91" s="834"/>
      <c r="D91" s="132"/>
      <c r="E91" s="132" t="s">
        <v>485</v>
      </c>
      <c r="F91" s="132"/>
    </row>
    <row r="92" spans="1:6" ht="36.75" thickBot="1">
      <c r="A92" s="23" t="s">
        <v>323</v>
      </c>
      <c r="B92" s="24" t="s">
        <v>297</v>
      </c>
      <c r="C92" s="39" t="s">
        <v>838</v>
      </c>
      <c r="D92" s="39" t="s">
        <v>106</v>
      </c>
      <c r="E92" s="39" t="s">
        <v>113</v>
      </c>
      <c r="F92" s="39" t="s">
        <v>107</v>
      </c>
    </row>
    <row r="93" spans="1:6" ht="12" customHeight="1" thickBot="1">
      <c r="A93" s="32">
        <v>1</v>
      </c>
      <c r="B93" s="33">
        <v>2</v>
      </c>
      <c r="C93" s="34">
        <v>3</v>
      </c>
      <c r="D93" s="34">
        <v>4</v>
      </c>
      <c r="E93" s="34">
        <v>5</v>
      </c>
      <c r="F93" s="34">
        <v>6</v>
      </c>
    </row>
    <row r="94" spans="1:6" ht="12" customHeight="1" thickBot="1">
      <c r="A94" s="22" t="s">
        <v>269</v>
      </c>
      <c r="B94" s="31" t="s">
        <v>624</v>
      </c>
      <c r="C94" s="289">
        <f>SUM(C95:C99)</f>
        <v>95684</v>
      </c>
      <c r="D94" s="289">
        <f>SUM(D95:D99)</f>
        <v>93154</v>
      </c>
      <c r="E94" s="289">
        <f>SUM(E95:E99)</f>
        <v>92060</v>
      </c>
      <c r="F94" s="289">
        <f>SUM(F95:F99)</f>
        <v>92060</v>
      </c>
    </row>
    <row r="95" spans="1:6" ht="12" customHeight="1">
      <c r="A95" s="17" t="s">
        <v>353</v>
      </c>
      <c r="B95" s="10" t="s">
        <v>298</v>
      </c>
      <c r="C95" s="291">
        <v>60341</v>
      </c>
      <c r="D95" s="291">
        <v>60923</v>
      </c>
      <c r="E95" s="291">
        <v>61054</v>
      </c>
      <c r="F95" s="291">
        <v>63094</v>
      </c>
    </row>
    <row r="96" spans="1:6" ht="12" customHeight="1">
      <c r="A96" s="14" t="s">
        <v>354</v>
      </c>
      <c r="B96" s="8" t="s">
        <v>433</v>
      </c>
      <c r="C96" s="292">
        <v>16473</v>
      </c>
      <c r="D96" s="292">
        <v>16631</v>
      </c>
      <c r="E96" s="292">
        <v>16666</v>
      </c>
      <c r="F96" s="292">
        <v>16666</v>
      </c>
    </row>
    <row r="97" spans="1:6" ht="12" customHeight="1">
      <c r="A97" s="14" t="s">
        <v>355</v>
      </c>
      <c r="B97" s="8" t="s">
        <v>392</v>
      </c>
      <c r="C97" s="294">
        <v>18870</v>
      </c>
      <c r="D97" s="294">
        <v>15600</v>
      </c>
      <c r="E97" s="294">
        <v>14340</v>
      </c>
      <c r="F97" s="294">
        <v>12300</v>
      </c>
    </row>
    <row r="98" spans="1:6" ht="12" customHeight="1">
      <c r="A98" s="14" t="s">
        <v>356</v>
      </c>
      <c r="B98" s="11" t="s">
        <v>434</v>
      </c>
      <c r="C98" s="294"/>
      <c r="D98" s="294"/>
      <c r="E98" s="294"/>
      <c r="F98" s="294"/>
    </row>
    <row r="99" spans="1:6" ht="12" customHeight="1">
      <c r="A99" s="14" t="s">
        <v>367</v>
      </c>
      <c r="B99" s="19" t="s">
        <v>435</v>
      </c>
      <c r="C99" s="294"/>
      <c r="D99" s="294"/>
      <c r="E99" s="294"/>
      <c r="F99" s="294"/>
    </row>
    <row r="100" spans="1:6" ht="12" customHeight="1">
      <c r="A100" s="14" t="s">
        <v>357</v>
      </c>
      <c r="B100" s="8" t="s">
        <v>625</v>
      </c>
      <c r="C100" s="294"/>
      <c r="D100" s="294"/>
      <c r="E100" s="294"/>
      <c r="F100" s="294"/>
    </row>
    <row r="101" spans="1:6" ht="12" customHeight="1">
      <c r="A101" s="14" t="s">
        <v>358</v>
      </c>
      <c r="B101" s="134" t="s">
        <v>626</v>
      </c>
      <c r="C101" s="294"/>
      <c r="D101" s="294"/>
      <c r="E101" s="294"/>
      <c r="F101" s="294"/>
    </row>
    <row r="102" spans="1:6" ht="22.5">
      <c r="A102" s="14" t="s">
        <v>368</v>
      </c>
      <c r="B102" s="135" t="s">
        <v>627</v>
      </c>
      <c r="C102" s="294"/>
      <c r="D102" s="294"/>
      <c r="E102" s="294"/>
      <c r="F102" s="294"/>
    </row>
    <row r="103" spans="1:6" ht="22.5">
      <c r="A103" s="14" t="s">
        <v>369</v>
      </c>
      <c r="B103" s="135" t="s">
        <v>628</v>
      </c>
      <c r="C103" s="294"/>
      <c r="D103" s="294"/>
      <c r="E103" s="294"/>
      <c r="F103" s="294"/>
    </row>
    <row r="104" spans="1:6" ht="12" customHeight="1">
      <c r="A104" s="14" t="s">
        <v>370</v>
      </c>
      <c r="B104" s="134" t="s">
        <v>629</v>
      </c>
      <c r="C104" s="294"/>
      <c r="D104" s="294"/>
      <c r="E104" s="294"/>
      <c r="F104" s="294"/>
    </row>
    <row r="105" spans="1:6" ht="12" customHeight="1">
      <c r="A105" s="14" t="s">
        <v>371</v>
      </c>
      <c r="B105" s="134" t="s">
        <v>630</v>
      </c>
      <c r="C105" s="294"/>
      <c r="D105" s="294"/>
      <c r="E105" s="294"/>
      <c r="F105" s="294"/>
    </row>
    <row r="106" spans="1:6" ht="15" customHeight="1">
      <c r="A106" s="14" t="s">
        <v>373</v>
      </c>
      <c r="B106" s="135" t="s">
        <v>631</v>
      </c>
      <c r="C106" s="294"/>
      <c r="D106" s="294"/>
      <c r="E106" s="294"/>
      <c r="F106" s="294"/>
    </row>
    <row r="107" spans="1:6" ht="12" customHeight="1">
      <c r="A107" s="13" t="s">
        <v>436</v>
      </c>
      <c r="B107" s="136" t="s">
        <v>632</v>
      </c>
      <c r="C107" s="294"/>
      <c r="D107" s="294"/>
      <c r="E107" s="294"/>
      <c r="F107" s="294"/>
    </row>
    <row r="108" spans="1:6" ht="12" customHeight="1">
      <c r="A108" s="14" t="s">
        <v>622</v>
      </c>
      <c r="B108" s="136" t="s">
        <v>633</v>
      </c>
      <c r="C108" s="294"/>
      <c r="D108" s="294"/>
      <c r="E108" s="294"/>
      <c r="F108" s="294"/>
    </row>
    <row r="109" spans="1:6" ht="12" customHeight="1" thickBot="1">
      <c r="A109" s="18" t="s">
        <v>623</v>
      </c>
      <c r="B109" s="137" t="s">
        <v>634</v>
      </c>
      <c r="C109" s="298"/>
      <c r="D109" s="298"/>
      <c r="E109" s="298"/>
      <c r="F109" s="298"/>
    </row>
    <row r="110" spans="1:6" ht="12" customHeight="1" thickBot="1">
      <c r="A110" s="20" t="s">
        <v>270</v>
      </c>
      <c r="B110" s="30" t="s">
        <v>635</v>
      </c>
      <c r="C110" s="290">
        <f>+C111+C113+C115</f>
        <v>250</v>
      </c>
      <c r="D110" s="290">
        <f>+D111+D113+D115</f>
        <v>520</v>
      </c>
      <c r="E110" s="290">
        <f>+E111+E113+E115</f>
        <v>1780</v>
      </c>
      <c r="F110" s="290">
        <f>+F111+F113+F115</f>
        <v>1780</v>
      </c>
    </row>
    <row r="111" spans="1:6" ht="12" customHeight="1">
      <c r="A111" s="15" t="s">
        <v>359</v>
      </c>
      <c r="B111" s="8" t="s">
        <v>484</v>
      </c>
      <c r="C111" s="293">
        <v>250</v>
      </c>
      <c r="D111" s="293">
        <v>520</v>
      </c>
      <c r="E111" s="293">
        <v>1780</v>
      </c>
      <c r="F111" s="293">
        <v>1780</v>
      </c>
    </row>
    <row r="112" spans="1:6" ht="12" customHeight="1">
      <c r="A112" s="15" t="s">
        <v>360</v>
      </c>
      <c r="B112" s="12" t="s">
        <v>639</v>
      </c>
      <c r="C112" s="293"/>
      <c r="D112" s="293"/>
      <c r="E112" s="293"/>
      <c r="F112" s="293"/>
    </row>
    <row r="113" spans="1:6" ht="12" customHeight="1">
      <c r="A113" s="15" t="s">
        <v>361</v>
      </c>
      <c r="B113" s="12" t="s">
        <v>437</v>
      </c>
      <c r="C113" s="292"/>
      <c r="D113" s="292"/>
      <c r="E113" s="292"/>
      <c r="F113" s="292"/>
    </row>
    <row r="114" spans="1:6" ht="15.75">
      <c r="A114" s="15" t="s">
        <v>362</v>
      </c>
      <c r="B114" s="12" t="s">
        <v>640</v>
      </c>
      <c r="C114" s="263"/>
      <c r="D114" s="263"/>
      <c r="E114" s="263"/>
      <c r="F114" s="263"/>
    </row>
    <row r="115" spans="1:6" ht="12" customHeight="1">
      <c r="A115" s="15" t="s">
        <v>363</v>
      </c>
      <c r="B115" s="287" t="s">
        <v>487</v>
      </c>
      <c r="C115" s="263"/>
      <c r="D115" s="263"/>
      <c r="E115" s="263"/>
      <c r="F115" s="263"/>
    </row>
    <row r="116" spans="1:6" ht="12" customHeight="1">
      <c r="A116" s="15" t="s">
        <v>372</v>
      </c>
      <c r="B116" s="286" t="s">
        <v>749</v>
      </c>
      <c r="C116" s="263"/>
      <c r="D116" s="263"/>
      <c r="E116" s="263"/>
      <c r="F116" s="263"/>
    </row>
    <row r="117" spans="1:6" ht="22.5">
      <c r="A117" s="15" t="s">
        <v>374</v>
      </c>
      <c r="B117" s="394" t="s">
        <v>645</v>
      </c>
      <c r="C117" s="263"/>
      <c r="D117" s="263"/>
      <c r="E117" s="263"/>
      <c r="F117" s="263"/>
    </row>
    <row r="118" spans="1:6" ht="22.5">
      <c r="A118" s="15" t="s">
        <v>438</v>
      </c>
      <c r="B118" s="135" t="s">
        <v>628</v>
      </c>
      <c r="C118" s="263"/>
      <c r="D118" s="263"/>
      <c r="E118" s="263"/>
      <c r="F118" s="263"/>
    </row>
    <row r="119" spans="1:6" ht="15.75">
      <c r="A119" s="15" t="s">
        <v>439</v>
      </c>
      <c r="B119" s="135" t="s">
        <v>644</v>
      </c>
      <c r="C119" s="263"/>
      <c r="D119" s="263"/>
      <c r="E119" s="263"/>
      <c r="F119" s="263"/>
    </row>
    <row r="120" spans="1:6" ht="12" customHeight="1">
      <c r="A120" s="15" t="s">
        <v>440</v>
      </c>
      <c r="B120" s="135" t="s">
        <v>643</v>
      </c>
      <c r="C120" s="263"/>
      <c r="D120" s="263"/>
      <c r="E120" s="263"/>
      <c r="F120" s="263"/>
    </row>
    <row r="121" spans="1:6" ht="22.5">
      <c r="A121" s="15" t="s">
        <v>636</v>
      </c>
      <c r="B121" s="135" t="s">
        <v>631</v>
      </c>
      <c r="C121" s="263"/>
      <c r="D121" s="263"/>
      <c r="E121" s="263"/>
      <c r="F121" s="263"/>
    </row>
    <row r="122" spans="1:6" ht="12" customHeight="1">
      <c r="A122" s="15" t="s">
        <v>637</v>
      </c>
      <c r="B122" s="135" t="s">
        <v>642</v>
      </c>
      <c r="C122" s="263"/>
      <c r="D122" s="263"/>
      <c r="E122" s="263"/>
      <c r="F122" s="263"/>
    </row>
    <row r="123" spans="1:6" ht="23.25" thickBot="1">
      <c r="A123" s="13" t="s">
        <v>638</v>
      </c>
      <c r="B123" s="135" t="s">
        <v>641</v>
      </c>
      <c r="C123" s="264"/>
      <c r="D123" s="264"/>
      <c r="E123" s="264"/>
      <c r="F123" s="264"/>
    </row>
    <row r="124" spans="1:6" ht="12" customHeight="1" thickBot="1">
      <c r="A124" s="20" t="s">
        <v>271</v>
      </c>
      <c r="B124" s="123" t="s">
        <v>646</v>
      </c>
      <c r="C124" s="290">
        <f>+C125+C126</f>
        <v>0</v>
      </c>
      <c r="D124" s="290">
        <f>+D125+D126</f>
        <v>0</v>
      </c>
      <c r="E124" s="290">
        <f>+E125+E126</f>
        <v>0</v>
      </c>
      <c r="F124" s="290">
        <f>+F125+F126</f>
        <v>0</v>
      </c>
    </row>
    <row r="125" spans="1:6" ht="12" customHeight="1">
      <c r="A125" s="15" t="s">
        <v>342</v>
      </c>
      <c r="B125" s="9" t="s">
        <v>310</v>
      </c>
      <c r="C125" s="293"/>
      <c r="D125" s="293"/>
      <c r="E125" s="293"/>
      <c r="F125" s="293"/>
    </row>
    <row r="126" spans="1:6" ht="12" customHeight="1" thickBot="1">
      <c r="A126" s="16" t="s">
        <v>343</v>
      </c>
      <c r="B126" s="12" t="s">
        <v>311</v>
      </c>
      <c r="C126" s="294"/>
      <c r="D126" s="294"/>
      <c r="E126" s="294"/>
      <c r="F126" s="294"/>
    </row>
    <row r="127" spans="1:6" ht="12" customHeight="1" thickBot="1">
      <c r="A127" s="20" t="s">
        <v>272</v>
      </c>
      <c r="B127" s="123" t="s">
        <v>647</v>
      </c>
      <c r="C127" s="290">
        <f>+C94+C110+C124</f>
        <v>95934</v>
      </c>
      <c r="D127" s="290">
        <f>+D94+D110+D124</f>
        <v>93674</v>
      </c>
      <c r="E127" s="290">
        <f>+E94+E110+E124</f>
        <v>93840</v>
      </c>
      <c r="F127" s="290">
        <f>+F94+F110+F124</f>
        <v>93840</v>
      </c>
    </row>
    <row r="128" spans="1:6" ht="12" customHeight="1" thickBot="1">
      <c r="A128" s="20" t="s">
        <v>273</v>
      </c>
      <c r="B128" s="123" t="s">
        <v>648</v>
      </c>
      <c r="C128" s="290">
        <f>+C129+C130+C131</f>
        <v>0</v>
      </c>
      <c r="D128" s="290">
        <f>+D129+D130+D131</f>
        <v>0</v>
      </c>
      <c r="E128" s="290">
        <f>+E129+E130+E131</f>
        <v>0</v>
      </c>
      <c r="F128" s="290">
        <f>+F129+F130+F131</f>
        <v>0</v>
      </c>
    </row>
    <row r="129" spans="1:6" ht="12" customHeight="1">
      <c r="A129" s="15" t="s">
        <v>346</v>
      </c>
      <c r="B129" s="9" t="s">
        <v>649</v>
      </c>
      <c r="C129" s="263"/>
      <c r="D129" s="263"/>
      <c r="E129" s="263"/>
      <c r="F129" s="263"/>
    </row>
    <row r="130" spans="1:6" ht="12" customHeight="1">
      <c r="A130" s="15" t="s">
        <v>347</v>
      </c>
      <c r="B130" s="9" t="s">
        <v>650</v>
      </c>
      <c r="C130" s="263"/>
      <c r="D130" s="263"/>
      <c r="E130" s="263"/>
      <c r="F130" s="263"/>
    </row>
    <row r="131" spans="1:6" ht="12" customHeight="1" thickBot="1">
      <c r="A131" s="13" t="s">
        <v>348</v>
      </c>
      <c r="B131" s="7" t="s">
        <v>651</v>
      </c>
      <c r="C131" s="263"/>
      <c r="D131" s="263"/>
      <c r="E131" s="263"/>
      <c r="F131" s="263"/>
    </row>
    <row r="132" spans="1:6" ht="12" customHeight="1" thickBot="1">
      <c r="A132" s="20" t="s">
        <v>274</v>
      </c>
      <c r="B132" s="123" t="s">
        <v>708</v>
      </c>
      <c r="C132" s="290">
        <f>+C133+C134+C135+C136</f>
        <v>0</v>
      </c>
      <c r="D132" s="290">
        <f>+D133+D134+D135+D136</f>
        <v>0</v>
      </c>
      <c r="E132" s="290">
        <f>+E133+E134+E135+E136</f>
        <v>0</v>
      </c>
      <c r="F132" s="290">
        <f>+F133+F134+F135+F136</f>
        <v>0</v>
      </c>
    </row>
    <row r="133" spans="1:6" ht="12" customHeight="1">
      <c r="A133" s="15" t="s">
        <v>349</v>
      </c>
      <c r="B133" s="9" t="s">
        <v>652</v>
      </c>
      <c r="C133" s="263"/>
      <c r="D133" s="263"/>
      <c r="E133" s="263"/>
      <c r="F133" s="263"/>
    </row>
    <row r="134" spans="1:6" ht="12" customHeight="1">
      <c r="A134" s="15" t="s">
        <v>350</v>
      </c>
      <c r="B134" s="9" t="s">
        <v>653</v>
      </c>
      <c r="C134" s="263"/>
      <c r="D134" s="263"/>
      <c r="E134" s="263"/>
      <c r="F134" s="263"/>
    </row>
    <row r="135" spans="1:6" ht="12" customHeight="1">
      <c r="A135" s="15" t="s">
        <v>556</v>
      </c>
      <c r="B135" s="9" t="s">
        <v>654</v>
      </c>
      <c r="C135" s="263"/>
      <c r="D135" s="263"/>
      <c r="E135" s="263"/>
      <c r="F135" s="263"/>
    </row>
    <row r="136" spans="1:6" ht="12" customHeight="1" thickBot="1">
      <c r="A136" s="13" t="s">
        <v>557</v>
      </c>
      <c r="B136" s="7" t="s">
        <v>655</v>
      </c>
      <c r="C136" s="263"/>
      <c r="D136" s="263"/>
      <c r="E136" s="263"/>
      <c r="F136" s="263"/>
    </row>
    <row r="137" spans="1:6" ht="12" customHeight="1" thickBot="1">
      <c r="A137" s="20" t="s">
        <v>275</v>
      </c>
      <c r="B137" s="123" t="s">
        <v>656</v>
      </c>
      <c r="C137" s="296">
        <f>+C138+C139+C140+C141</f>
        <v>0</v>
      </c>
      <c r="D137" s="296">
        <f>+D138+D139+D140+D141</f>
        <v>0</v>
      </c>
      <c r="E137" s="296">
        <f>+E138+E139+E140+E141</f>
        <v>0</v>
      </c>
      <c r="F137" s="296">
        <f>+F138+F139+F140+F141</f>
        <v>0</v>
      </c>
    </row>
    <row r="138" spans="1:6" ht="12" customHeight="1">
      <c r="A138" s="15" t="s">
        <v>351</v>
      </c>
      <c r="B138" s="9" t="s">
        <v>657</v>
      </c>
      <c r="C138" s="263"/>
      <c r="D138" s="263"/>
      <c r="E138" s="263"/>
      <c r="F138" s="263"/>
    </row>
    <row r="139" spans="1:6" ht="12" customHeight="1">
      <c r="A139" s="15" t="s">
        <v>352</v>
      </c>
      <c r="B139" s="9" t="s">
        <v>667</v>
      </c>
      <c r="C139" s="263"/>
      <c r="D139" s="263"/>
      <c r="E139" s="263"/>
      <c r="F139" s="263"/>
    </row>
    <row r="140" spans="1:6" ht="12" customHeight="1">
      <c r="A140" s="15" t="s">
        <v>568</v>
      </c>
      <c r="B140" s="9" t="s">
        <v>658</v>
      </c>
      <c r="C140" s="263"/>
      <c r="D140" s="263"/>
      <c r="E140" s="263"/>
      <c r="F140" s="263"/>
    </row>
    <row r="141" spans="1:6" ht="12" customHeight="1" thickBot="1">
      <c r="A141" s="13" t="s">
        <v>569</v>
      </c>
      <c r="B141" s="7" t="s">
        <v>659</v>
      </c>
      <c r="C141" s="263"/>
      <c r="D141" s="263"/>
      <c r="E141" s="263"/>
      <c r="F141" s="263"/>
    </row>
    <row r="142" spans="1:6" ht="12" customHeight="1" thickBot="1">
      <c r="A142" s="20" t="s">
        <v>276</v>
      </c>
      <c r="B142" s="123" t="s">
        <v>660</v>
      </c>
      <c r="C142" s="299">
        <f>+C143+C144+C145+C146</f>
        <v>0</v>
      </c>
      <c r="D142" s="299">
        <f>+D143+D144+D145+D146</f>
        <v>0</v>
      </c>
      <c r="E142" s="299">
        <f>+E143+E144+E145+E146</f>
        <v>0</v>
      </c>
      <c r="F142" s="299">
        <f>+F143+F144+F145+F146</f>
        <v>0</v>
      </c>
    </row>
    <row r="143" spans="1:10" ht="15" customHeight="1">
      <c r="A143" s="15" t="s">
        <v>431</v>
      </c>
      <c r="B143" s="9" t="s">
        <v>661</v>
      </c>
      <c r="C143" s="263"/>
      <c r="D143" s="263"/>
      <c r="E143" s="263"/>
      <c r="F143" s="263"/>
      <c r="G143" s="411"/>
      <c r="H143" s="412"/>
      <c r="I143" s="412"/>
      <c r="J143" s="412"/>
    </row>
    <row r="144" spans="1:6" s="397" customFormat="1" ht="12.75" customHeight="1">
      <c r="A144" s="15" t="s">
        <v>432</v>
      </c>
      <c r="B144" s="9" t="s">
        <v>662</v>
      </c>
      <c r="C144" s="263"/>
      <c r="D144" s="263"/>
      <c r="E144" s="263"/>
      <c r="F144" s="263"/>
    </row>
    <row r="145" spans="1:6" ht="15.75">
      <c r="A145" s="15" t="s">
        <v>486</v>
      </c>
      <c r="B145" s="9" t="s">
        <v>663</v>
      </c>
      <c r="C145" s="263"/>
      <c r="D145" s="263"/>
      <c r="E145" s="263"/>
      <c r="F145" s="263"/>
    </row>
    <row r="146" spans="1:6" ht="16.5" thickBot="1">
      <c r="A146" s="15" t="s">
        <v>571</v>
      </c>
      <c r="B146" s="9" t="s">
        <v>664</v>
      </c>
      <c r="C146" s="263"/>
      <c r="D146" s="263"/>
      <c r="E146" s="263"/>
      <c r="F146" s="263"/>
    </row>
    <row r="147" spans="1:6" ht="15" customHeight="1" thickBot="1">
      <c r="A147" s="20" t="s">
        <v>277</v>
      </c>
      <c r="B147" s="123" t="s">
        <v>665</v>
      </c>
      <c r="C147" s="410">
        <f>+C128+C132+C137+C142</f>
        <v>0</v>
      </c>
      <c r="D147" s="410">
        <f>+D128+D132+D137+D142</f>
        <v>0</v>
      </c>
      <c r="E147" s="410">
        <f>+E128+E132+E137+E142</f>
        <v>0</v>
      </c>
      <c r="F147" s="410">
        <f>+F128+F132+F137+F142</f>
        <v>0</v>
      </c>
    </row>
    <row r="148" spans="1:6" ht="13.5" customHeight="1" thickBot="1">
      <c r="A148" s="288" t="s">
        <v>278</v>
      </c>
      <c r="B148" s="373" t="s">
        <v>666</v>
      </c>
      <c r="C148" s="410">
        <f>+C127+C147</f>
        <v>95934</v>
      </c>
      <c r="D148" s="410">
        <f>+D127+D147</f>
        <v>93674</v>
      </c>
      <c r="E148" s="410">
        <f>+E127+E147</f>
        <v>93840</v>
      </c>
      <c r="F148" s="410">
        <f>+F127+F147</f>
        <v>93840</v>
      </c>
    </row>
    <row r="149" spans="5:6" ht="13.5" customHeight="1">
      <c r="E149" s="375"/>
      <c r="F149" s="375"/>
    </row>
    <row r="150" spans="1:5" ht="13.5" customHeight="1">
      <c r="A150" s="1081" t="s">
        <v>668</v>
      </c>
      <c r="B150" s="1081"/>
      <c r="C150" s="1081"/>
      <c r="D150" s="1081"/>
      <c r="E150" s="1081"/>
    </row>
    <row r="151" spans="1:6" ht="16.5" thickBot="1">
      <c r="A151" s="1082" t="s">
        <v>407</v>
      </c>
      <c r="B151" s="1082"/>
      <c r="C151" s="833"/>
      <c r="D151" s="300"/>
      <c r="E151" s="300" t="s">
        <v>485</v>
      </c>
      <c r="F151" s="300"/>
    </row>
    <row r="152" spans="1:6" ht="21.75" thickBot="1">
      <c r="A152" s="20">
        <v>1</v>
      </c>
      <c r="B152" s="30" t="s">
        <v>669</v>
      </c>
      <c r="C152" s="835"/>
      <c r="D152" s="290">
        <f>+D64-D127</f>
        <v>-97</v>
      </c>
      <c r="E152" s="290">
        <f>+E64-E127</f>
        <v>-97</v>
      </c>
      <c r="F152" s="290">
        <f>+F64-F127</f>
        <v>-97</v>
      </c>
    </row>
    <row r="153" spans="1:6" ht="21.75" thickBot="1">
      <c r="A153" s="20" t="s">
        <v>270</v>
      </c>
      <c r="B153" s="30" t="s">
        <v>670</v>
      </c>
      <c r="C153" s="835"/>
      <c r="D153" s="290">
        <f>+D87-D147</f>
        <v>97</v>
      </c>
      <c r="E153" s="290">
        <f>+E87-E147</f>
        <v>97</v>
      </c>
      <c r="F153" s="290">
        <f>+F87-F147</f>
        <v>97</v>
      </c>
    </row>
  </sheetData>
  <sheetProtection/>
  <mergeCells count="6">
    <mergeCell ref="A150:E150"/>
    <mergeCell ref="A151:B151"/>
    <mergeCell ref="A2:B2"/>
    <mergeCell ref="A1:E1"/>
    <mergeCell ref="A90:E90"/>
    <mergeCell ref="A91:B91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5" r:id="rId1"/>
  <headerFooter alignWithMargins="0">
    <oddHeader>&amp;C&amp;"Times New Roman CE,Félkövér"&amp;12
Tát Város Önkormányzat
2015. ÉVI KÖLTSÉGVETÉS
ÁLLAMI (ÁLLAMIGAZGATÁSI) FELADATOK MÉRLEGE
&amp;R&amp;"Times New Roman CE,Félkövér dőlt"&amp;11 1.4. melléklet az 1/2015. (I.27.) önkormányzati rendelethez*</oddHeader>
    <oddFooter>&amp;L* Módosította a 2/2016(II.23.)önkormányzati rendelet 4. melléklete</oddFooter>
  </headerFooter>
  <rowBreaks count="1" manualBreakCount="1">
    <brk id="88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M31"/>
  <sheetViews>
    <sheetView view="pageBreakPreview" zoomScaleNormal="115" zoomScaleSheetLayoutView="100" zoomScalePageLayoutView="0" workbookViewId="0" topLeftCell="D1">
      <selection activeCell="L35" sqref="L35"/>
    </sheetView>
  </sheetViews>
  <sheetFormatPr defaultColWidth="9.00390625" defaultRowHeight="12.75"/>
  <cols>
    <col min="1" max="1" width="6.875" style="56" customWidth="1"/>
    <col min="2" max="2" width="46.875" style="188" customWidth="1"/>
    <col min="3" max="3" width="11.375" style="188" customWidth="1"/>
    <col min="4" max="4" width="12.875" style="56" customWidth="1"/>
    <col min="5" max="5" width="12.875" style="56" bestFit="1" customWidth="1"/>
    <col min="6" max="6" width="15.50390625" style="56" bestFit="1" customWidth="1"/>
    <col min="7" max="7" width="57.00390625" style="56" bestFit="1" customWidth="1"/>
    <col min="8" max="8" width="11.125" style="56" bestFit="1" customWidth="1"/>
    <col min="9" max="9" width="12.875" style="56" bestFit="1" customWidth="1"/>
    <col min="10" max="10" width="14.00390625" style="56" customWidth="1"/>
    <col min="11" max="11" width="15.50390625" style="56" bestFit="1" customWidth="1"/>
    <col min="12" max="16384" width="9.375" style="56" customWidth="1"/>
  </cols>
  <sheetData>
    <row r="1" spans="2:13" ht="39.75" customHeight="1">
      <c r="B1" s="312" t="s">
        <v>410</v>
      </c>
      <c r="C1" s="312"/>
      <c r="D1" s="313"/>
      <c r="E1" s="313"/>
      <c r="F1" s="313"/>
      <c r="G1" s="313"/>
      <c r="H1" s="313"/>
      <c r="I1" s="313"/>
      <c r="J1" s="313"/>
      <c r="K1" s="313"/>
      <c r="L1" s="1085" t="s">
        <v>125</v>
      </c>
      <c r="M1" s="1085" t="s">
        <v>126</v>
      </c>
    </row>
    <row r="2" spans="9:13" ht="14.25" thickBot="1">
      <c r="I2" s="314"/>
      <c r="J2" s="314" t="s">
        <v>314</v>
      </c>
      <c r="K2" s="314"/>
      <c r="L2" s="1085"/>
      <c r="M2" s="1085"/>
    </row>
    <row r="3" spans="1:13" ht="18" customHeight="1" thickBot="1">
      <c r="A3" s="1087" t="s">
        <v>323</v>
      </c>
      <c r="B3" s="315" t="s">
        <v>306</v>
      </c>
      <c r="C3" s="847"/>
      <c r="D3" s="316"/>
      <c r="E3" s="316"/>
      <c r="F3" s="316"/>
      <c r="G3" s="315" t="s">
        <v>308</v>
      </c>
      <c r="H3" s="850"/>
      <c r="I3" s="317"/>
      <c r="J3" s="317"/>
      <c r="K3" s="317"/>
      <c r="L3" s="1085"/>
      <c r="M3" s="1085"/>
    </row>
    <row r="4" spans="1:13" s="318" customFormat="1" ht="35.25" customHeight="1" thickBot="1">
      <c r="A4" s="1088"/>
      <c r="B4" s="189" t="s">
        <v>315</v>
      </c>
      <c r="C4" s="848" t="s">
        <v>838</v>
      </c>
      <c r="D4" s="848" t="s">
        <v>127</v>
      </c>
      <c r="E4" s="851" t="s">
        <v>128</v>
      </c>
      <c r="F4" s="52" t="s">
        <v>114</v>
      </c>
      <c r="G4" s="189" t="s">
        <v>315</v>
      </c>
      <c r="H4" s="851" t="s">
        <v>838</v>
      </c>
      <c r="I4" s="639" t="s">
        <v>127</v>
      </c>
      <c r="J4" s="190" t="s">
        <v>128</v>
      </c>
      <c r="K4" s="848" t="s">
        <v>114</v>
      </c>
      <c r="L4" s="1085"/>
      <c r="M4" s="1085"/>
    </row>
    <row r="5" spans="1:13" s="323" customFormat="1" ht="12" customHeight="1" thickBot="1">
      <c r="A5" s="319">
        <v>1</v>
      </c>
      <c r="B5" s="320">
        <v>2</v>
      </c>
      <c r="C5" s="849">
        <v>3</v>
      </c>
      <c r="D5" s="849">
        <v>4</v>
      </c>
      <c r="E5" s="852">
        <v>5</v>
      </c>
      <c r="F5" s="322">
        <v>6</v>
      </c>
      <c r="G5" s="320">
        <v>7</v>
      </c>
      <c r="H5" s="852">
        <v>8</v>
      </c>
      <c r="I5" s="1070">
        <v>9</v>
      </c>
      <c r="J5" s="321">
        <v>10</v>
      </c>
      <c r="K5" s="1077">
        <v>11</v>
      </c>
      <c r="L5" s="1085"/>
      <c r="M5" s="1085"/>
    </row>
    <row r="6" spans="1:13" ht="12.75" customHeight="1">
      <c r="A6" s="324" t="s">
        <v>269</v>
      </c>
      <c r="B6" s="866" t="s">
        <v>671</v>
      </c>
      <c r="C6" s="870">
        <v>343101</v>
      </c>
      <c r="D6" s="854">
        <v>359228</v>
      </c>
      <c r="E6" s="872">
        <v>361722</v>
      </c>
      <c r="F6" s="307">
        <v>371643</v>
      </c>
      <c r="G6" s="325" t="s">
        <v>316</v>
      </c>
      <c r="H6" s="872">
        <v>168647</v>
      </c>
      <c r="I6" s="1071">
        <v>189406</v>
      </c>
      <c r="J6" s="301">
        <v>193016</v>
      </c>
      <c r="K6" s="862">
        <v>207377</v>
      </c>
      <c r="L6" s="1085"/>
      <c r="M6" s="1085"/>
    </row>
    <row r="7" spans="1:13" ht="12.75" customHeight="1">
      <c r="A7" s="326" t="s">
        <v>270</v>
      </c>
      <c r="B7" s="867" t="s">
        <v>672</v>
      </c>
      <c r="C7" s="302">
        <v>16465</v>
      </c>
      <c r="D7" s="855">
        <v>78937</v>
      </c>
      <c r="E7" s="856">
        <v>24185</v>
      </c>
      <c r="F7" s="308">
        <v>28907</v>
      </c>
      <c r="G7" s="327" t="s">
        <v>433</v>
      </c>
      <c r="H7" s="856">
        <v>46599</v>
      </c>
      <c r="I7" s="303">
        <v>50813</v>
      </c>
      <c r="J7" s="302">
        <v>52409</v>
      </c>
      <c r="K7" s="863">
        <v>53100</v>
      </c>
      <c r="L7" s="1085"/>
      <c r="M7" s="1085"/>
    </row>
    <row r="8" spans="1:13" ht="12.75" customHeight="1">
      <c r="A8" s="326" t="s">
        <v>271</v>
      </c>
      <c r="B8" s="867" t="s">
        <v>710</v>
      </c>
      <c r="C8" s="302">
        <v>3917</v>
      </c>
      <c r="D8" s="855">
        <v>56344</v>
      </c>
      <c r="E8" s="856">
        <v>3917</v>
      </c>
      <c r="F8" s="308">
        <v>3917</v>
      </c>
      <c r="G8" s="327" t="s">
        <v>490</v>
      </c>
      <c r="H8" s="856">
        <v>217968</v>
      </c>
      <c r="I8" s="303">
        <v>223627</v>
      </c>
      <c r="J8" s="302">
        <v>238473</v>
      </c>
      <c r="K8" s="863">
        <v>248420</v>
      </c>
      <c r="L8" s="1085"/>
      <c r="M8" s="1085"/>
    </row>
    <row r="9" spans="1:13" ht="12.75" customHeight="1">
      <c r="A9" s="326" t="s">
        <v>272</v>
      </c>
      <c r="B9" s="867" t="s">
        <v>424</v>
      </c>
      <c r="C9" s="302">
        <v>114350</v>
      </c>
      <c r="D9" s="855">
        <v>114350</v>
      </c>
      <c r="E9" s="856">
        <v>114350</v>
      </c>
      <c r="F9" s="308">
        <v>148683</v>
      </c>
      <c r="G9" s="327" t="s">
        <v>434</v>
      </c>
      <c r="H9" s="856">
        <v>9611</v>
      </c>
      <c r="I9" s="303">
        <v>11121</v>
      </c>
      <c r="J9" s="302">
        <v>11121</v>
      </c>
      <c r="K9" s="863">
        <v>11121</v>
      </c>
      <c r="L9" s="1085"/>
      <c r="M9" s="1085"/>
    </row>
    <row r="10" spans="1:13" ht="12.75" customHeight="1">
      <c r="A10" s="326" t="s">
        <v>273</v>
      </c>
      <c r="B10" s="328" t="s">
        <v>673</v>
      </c>
      <c r="C10" s="302">
        <v>53885</v>
      </c>
      <c r="D10" s="855">
        <v>2559</v>
      </c>
      <c r="E10" s="856">
        <v>2559</v>
      </c>
      <c r="F10" s="308">
        <v>2319</v>
      </c>
      <c r="G10" s="327" t="s">
        <v>435</v>
      </c>
      <c r="H10" s="856">
        <v>161368</v>
      </c>
      <c r="I10" s="303">
        <v>171420</v>
      </c>
      <c r="J10" s="302">
        <v>146597</v>
      </c>
      <c r="K10" s="863">
        <v>151567</v>
      </c>
      <c r="L10" s="1085"/>
      <c r="M10" s="1085"/>
    </row>
    <row r="11" spans="1:13" ht="12.75" customHeight="1">
      <c r="A11" s="326" t="s">
        <v>274</v>
      </c>
      <c r="B11" s="867" t="s">
        <v>674</v>
      </c>
      <c r="C11" s="302"/>
      <c r="D11" s="856"/>
      <c r="E11" s="856"/>
      <c r="F11" s="308"/>
      <c r="G11" s="327" t="s">
        <v>193</v>
      </c>
      <c r="H11" s="856">
        <v>30612</v>
      </c>
      <c r="I11" s="303">
        <v>32415</v>
      </c>
      <c r="J11" s="302">
        <v>10435</v>
      </c>
      <c r="K11" s="863">
        <v>19190</v>
      </c>
      <c r="L11" s="1085"/>
      <c r="M11" s="1085"/>
    </row>
    <row r="12" spans="1:13" ht="12.75" customHeight="1">
      <c r="A12" s="326" t="s">
        <v>275</v>
      </c>
      <c r="B12" s="867" t="s">
        <v>742</v>
      </c>
      <c r="C12" s="302">
        <v>107004</v>
      </c>
      <c r="D12" s="855">
        <v>117145</v>
      </c>
      <c r="E12" s="856">
        <v>117175</v>
      </c>
      <c r="F12" s="308">
        <v>133967</v>
      </c>
      <c r="G12" s="46"/>
      <c r="H12" s="856"/>
      <c r="I12" s="303"/>
      <c r="J12" s="302"/>
      <c r="K12" s="863"/>
      <c r="L12" s="1085"/>
      <c r="M12" s="1085"/>
    </row>
    <row r="13" spans="1:13" ht="12.75" customHeight="1">
      <c r="A13" s="326" t="s">
        <v>276</v>
      </c>
      <c r="B13" s="868" t="s">
        <v>593</v>
      </c>
      <c r="C13" s="302"/>
      <c r="D13" s="855"/>
      <c r="E13" s="856"/>
      <c r="F13" s="308">
        <v>14012</v>
      </c>
      <c r="G13" s="46"/>
      <c r="H13" s="856"/>
      <c r="I13" s="303"/>
      <c r="J13" s="302"/>
      <c r="K13" s="863"/>
      <c r="L13" s="1085"/>
      <c r="M13" s="1085"/>
    </row>
    <row r="14" spans="1:13" ht="12.75" customHeight="1">
      <c r="A14" s="326" t="s">
        <v>277</v>
      </c>
      <c r="B14" s="414"/>
      <c r="C14" s="302"/>
      <c r="D14" s="856"/>
      <c r="E14" s="856"/>
      <c r="F14" s="308"/>
      <c r="G14" s="46"/>
      <c r="H14" s="856"/>
      <c r="I14" s="303"/>
      <c r="J14" s="302"/>
      <c r="K14" s="863"/>
      <c r="L14" s="1085"/>
      <c r="M14" s="1085"/>
    </row>
    <row r="15" spans="1:13" ht="12.75" customHeight="1">
      <c r="A15" s="326" t="s">
        <v>278</v>
      </c>
      <c r="B15" s="868"/>
      <c r="C15" s="302"/>
      <c r="D15" s="855"/>
      <c r="E15" s="856"/>
      <c r="F15" s="308"/>
      <c r="G15" s="46"/>
      <c r="H15" s="856"/>
      <c r="I15" s="303"/>
      <c r="J15" s="302"/>
      <c r="K15" s="863"/>
      <c r="L15" s="1085"/>
      <c r="M15" s="1085"/>
    </row>
    <row r="16" spans="1:13" ht="12.75" customHeight="1">
      <c r="A16" s="326" t="s">
        <v>279</v>
      </c>
      <c r="B16" s="868"/>
      <c r="C16" s="302"/>
      <c r="D16" s="855"/>
      <c r="E16" s="856"/>
      <c r="F16" s="308"/>
      <c r="G16" s="46"/>
      <c r="H16" s="856"/>
      <c r="I16" s="303"/>
      <c r="J16" s="302"/>
      <c r="K16" s="863"/>
      <c r="L16" s="1085"/>
      <c r="M16" s="1085"/>
    </row>
    <row r="17" spans="1:13" ht="12.75" customHeight="1" thickBot="1">
      <c r="A17" s="326" t="s">
        <v>280</v>
      </c>
      <c r="B17" s="869"/>
      <c r="C17" s="871"/>
      <c r="D17" s="857"/>
      <c r="E17" s="873"/>
      <c r="F17" s="309"/>
      <c r="G17" s="46"/>
      <c r="H17" s="873"/>
      <c r="I17" s="1072"/>
      <c r="J17" s="304"/>
      <c r="K17" s="1053"/>
      <c r="L17" s="1085"/>
      <c r="M17" s="1085"/>
    </row>
    <row r="18" spans="1:13" ht="15.75" customHeight="1" thickBot="1">
      <c r="A18" s="329" t="s">
        <v>281</v>
      </c>
      <c r="B18" s="125" t="s">
        <v>711</v>
      </c>
      <c r="C18" s="858">
        <f>+C6+C7+C9+C10+C12+C13+C14+C15+C16+C17</f>
        <v>634805</v>
      </c>
      <c r="D18" s="858">
        <f>+D6+D7+D9+D10+D12+D13+D14+D15+D16+D17</f>
        <v>672219</v>
      </c>
      <c r="E18" s="874">
        <f>+E6+E7+E9+E10+E12+E13+E14+E15+E16+E17</f>
        <v>619991</v>
      </c>
      <c r="F18" s="310">
        <f>+F6+F7+F9+F10+F11+F12+F13+F14+F15+F16+F17</f>
        <v>699531</v>
      </c>
      <c r="G18" s="125" t="s">
        <v>682</v>
      </c>
      <c r="H18" s="874">
        <f>SUM(H6:H17)</f>
        <v>634805</v>
      </c>
      <c r="I18" s="1073">
        <f>SUM(I6:I17)</f>
        <v>678802</v>
      </c>
      <c r="J18" s="305">
        <f>SUM(J6:J17)</f>
        <v>652051</v>
      </c>
      <c r="K18" s="360">
        <f>SUM(K6:K17)</f>
        <v>690775</v>
      </c>
      <c r="L18" s="1085"/>
      <c r="M18" s="1085"/>
    </row>
    <row r="19" spans="1:13" ht="12.75" customHeight="1">
      <c r="A19" s="330" t="s">
        <v>282</v>
      </c>
      <c r="B19" s="331" t="s">
        <v>677</v>
      </c>
      <c r="C19" s="859">
        <f>+C20+C21+C22+C23</f>
        <v>0</v>
      </c>
      <c r="D19" s="859">
        <f>+D20+D21+D22+D23</f>
        <v>17177</v>
      </c>
      <c r="E19" s="859">
        <f>+E20+E21+E22+E23</f>
        <v>17177</v>
      </c>
      <c r="F19" s="859">
        <f>F20</f>
        <v>17177</v>
      </c>
      <c r="G19" s="332" t="s">
        <v>441</v>
      </c>
      <c r="H19" s="875"/>
      <c r="I19" s="1074"/>
      <c r="J19" s="306"/>
      <c r="K19" s="1056"/>
      <c r="L19" s="1085"/>
      <c r="M19" s="1085"/>
    </row>
    <row r="20" spans="1:13" ht="12.75" customHeight="1">
      <c r="A20" s="333" t="s">
        <v>283</v>
      </c>
      <c r="B20" s="332" t="s">
        <v>482</v>
      </c>
      <c r="C20" s="128"/>
      <c r="D20" s="128">
        <v>17177</v>
      </c>
      <c r="E20" s="128">
        <v>17177</v>
      </c>
      <c r="F20" s="128">
        <v>17177</v>
      </c>
      <c r="G20" s="332" t="s">
        <v>681</v>
      </c>
      <c r="H20" s="876"/>
      <c r="I20" s="1075"/>
      <c r="J20" s="79"/>
      <c r="K20" s="864"/>
      <c r="L20" s="1085"/>
      <c r="M20" s="1085"/>
    </row>
    <row r="21" spans="1:13" ht="12.75" customHeight="1">
      <c r="A21" s="333" t="s">
        <v>284</v>
      </c>
      <c r="B21" s="332" t="s">
        <v>483</v>
      </c>
      <c r="C21" s="128"/>
      <c r="D21" s="128"/>
      <c r="E21" s="128"/>
      <c r="F21" s="128"/>
      <c r="G21" s="332" t="s">
        <v>408</v>
      </c>
      <c r="H21" s="876"/>
      <c r="I21" s="1075"/>
      <c r="J21" s="79"/>
      <c r="K21" s="864"/>
      <c r="L21" s="1085"/>
      <c r="M21" s="1085"/>
    </row>
    <row r="22" spans="1:13" ht="12.75" customHeight="1">
      <c r="A22" s="333" t="s">
        <v>285</v>
      </c>
      <c r="B22" s="332" t="s">
        <v>488</v>
      </c>
      <c r="C22" s="128"/>
      <c r="D22" s="128"/>
      <c r="E22" s="128"/>
      <c r="F22" s="128"/>
      <c r="G22" s="332" t="s">
        <v>409</v>
      </c>
      <c r="H22" s="876"/>
      <c r="I22" s="1075"/>
      <c r="J22" s="79"/>
      <c r="K22" s="864"/>
      <c r="L22" s="1085"/>
      <c r="M22" s="1085"/>
    </row>
    <row r="23" spans="1:13" ht="12.75" customHeight="1">
      <c r="A23" s="333" t="s">
        <v>286</v>
      </c>
      <c r="B23" s="332" t="s">
        <v>489</v>
      </c>
      <c r="C23" s="128"/>
      <c r="D23" s="128"/>
      <c r="E23" s="128"/>
      <c r="F23" s="128"/>
      <c r="G23" s="331" t="s">
        <v>491</v>
      </c>
      <c r="H23" s="876"/>
      <c r="I23" s="1075"/>
      <c r="J23" s="79"/>
      <c r="K23" s="864"/>
      <c r="L23" s="1085"/>
      <c r="M23" s="1085"/>
    </row>
    <row r="24" spans="1:13" ht="12.75" customHeight="1">
      <c r="A24" s="333" t="s">
        <v>287</v>
      </c>
      <c r="B24" s="332" t="s">
        <v>678</v>
      </c>
      <c r="C24" s="860">
        <f>+C25+C26</f>
        <v>0</v>
      </c>
      <c r="D24" s="860">
        <f>+D25+D26</f>
        <v>0</v>
      </c>
      <c r="E24" s="860">
        <f>+E25+E26</f>
        <v>0</v>
      </c>
      <c r="F24" s="860">
        <f>+F25+F26</f>
        <v>0</v>
      </c>
      <c r="G24" s="332" t="s">
        <v>442</v>
      </c>
      <c r="H24" s="876"/>
      <c r="I24" s="1075"/>
      <c r="J24" s="79"/>
      <c r="K24" s="864"/>
      <c r="L24" s="1085"/>
      <c r="M24" s="1085"/>
    </row>
    <row r="25" spans="1:13" ht="12.75" customHeight="1">
      <c r="A25" s="330" t="s">
        <v>288</v>
      </c>
      <c r="B25" s="331" t="s">
        <v>675</v>
      </c>
      <c r="C25" s="861"/>
      <c r="D25" s="861"/>
      <c r="E25" s="861"/>
      <c r="F25" s="861"/>
      <c r="G25" s="325" t="s">
        <v>443</v>
      </c>
      <c r="H25" s="875"/>
      <c r="I25" s="1074"/>
      <c r="J25" s="306"/>
      <c r="K25" s="1056"/>
      <c r="L25" s="1085"/>
      <c r="M25" s="1085"/>
    </row>
    <row r="26" spans="1:13" ht="12.75" customHeight="1" thickBot="1">
      <c r="A26" s="333" t="s">
        <v>289</v>
      </c>
      <c r="B26" s="332" t="s">
        <v>676</v>
      </c>
      <c r="C26" s="128"/>
      <c r="D26" s="128"/>
      <c r="E26" s="128"/>
      <c r="F26" s="128"/>
      <c r="G26" s="46" t="s">
        <v>667</v>
      </c>
      <c r="H26" s="876"/>
      <c r="I26" s="1075">
        <v>11921</v>
      </c>
      <c r="J26" s="79">
        <v>11921</v>
      </c>
      <c r="K26" s="864">
        <v>25933</v>
      </c>
      <c r="L26" s="1085"/>
      <c r="M26" s="1085"/>
    </row>
    <row r="27" spans="1:13" ht="15.75" customHeight="1" thickBot="1">
      <c r="A27" s="329" t="s">
        <v>290</v>
      </c>
      <c r="B27" s="125" t="s">
        <v>679</v>
      </c>
      <c r="C27" s="858">
        <f>+C19+C24</f>
        <v>0</v>
      </c>
      <c r="D27" s="858">
        <f>+D19+D24</f>
        <v>17177</v>
      </c>
      <c r="E27" s="858">
        <f>+E19+E24</f>
        <v>17177</v>
      </c>
      <c r="F27" s="858">
        <f>+F19+F24</f>
        <v>17177</v>
      </c>
      <c r="G27" s="125" t="s">
        <v>683</v>
      </c>
      <c r="H27" s="874">
        <f>SUM(H19:H26)</f>
        <v>0</v>
      </c>
      <c r="I27" s="1073">
        <f>SUM(I19:I26)</f>
        <v>11921</v>
      </c>
      <c r="J27" s="305">
        <f>SUM(J19:J26)</f>
        <v>11921</v>
      </c>
      <c r="K27" s="360">
        <f>SUM(K19:K26)</f>
        <v>25933</v>
      </c>
      <c r="L27" s="1085"/>
      <c r="M27" s="1085"/>
    </row>
    <row r="28" spans="1:13" ht="13.5" thickBot="1">
      <c r="A28" s="329" t="s">
        <v>291</v>
      </c>
      <c r="B28" s="335" t="s">
        <v>680</v>
      </c>
      <c r="C28" s="865">
        <f>+C18+C27</f>
        <v>634805</v>
      </c>
      <c r="D28" s="877">
        <f>+D18+D27</f>
        <v>689396</v>
      </c>
      <c r="E28" s="1069">
        <f>+E18+E27</f>
        <v>637168</v>
      </c>
      <c r="F28" s="336">
        <f>+F18+F27</f>
        <v>716708</v>
      </c>
      <c r="G28" s="335" t="s">
        <v>684</v>
      </c>
      <c r="H28" s="877">
        <f>+H18+H27</f>
        <v>634805</v>
      </c>
      <c r="I28" s="1076">
        <f>+I18+I27</f>
        <v>690723</v>
      </c>
      <c r="J28" s="1069">
        <f>+J18+J27</f>
        <v>663972</v>
      </c>
      <c r="K28" s="336">
        <f>+K18+K27</f>
        <v>716708</v>
      </c>
      <c r="L28" s="1085"/>
      <c r="M28" s="1085"/>
    </row>
    <row r="29" spans="2:8" ht="18.75">
      <c r="B29" s="1086"/>
      <c r="C29" s="1086"/>
      <c r="D29" s="1086"/>
      <c r="E29" s="1086"/>
      <c r="F29" s="1086"/>
      <c r="G29" s="1086"/>
      <c r="H29" s="853"/>
    </row>
    <row r="30" spans="1:13" ht="12.75">
      <c r="A30" s="937"/>
      <c r="B30" s="937"/>
      <c r="C30" s="938"/>
      <c r="D30" s="938"/>
      <c r="E30" s="937"/>
      <c r="F30" s="938"/>
      <c r="G30" s="938"/>
      <c r="H30" s="936"/>
      <c r="I30" s="934"/>
      <c r="J30" s="934"/>
      <c r="K30" s="934"/>
      <c r="L30" s="934"/>
      <c r="M30" s="934"/>
    </row>
    <row r="31" spans="1:2" ht="15.75">
      <c r="A31" s="374" t="s">
        <v>56</v>
      </c>
      <c r="B31" s="374"/>
    </row>
  </sheetData>
  <sheetProtection/>
  <mergeCells count="4">
    <mergeCell ref="M1:M28"/>
    <mergeCell ref="B29:G29"/>
    <mergeCell ref="A3:A4"/>
    <mergeCell ref="L1:L28"/>
  </mergeCells>
  <printOptions horizontalCentered="1"/>
  <pageMargins left="0.33" right="0.48" top="0.9055118110236221" bottom="0.5" header="0.6692913385826772" footer="0.28"/>
  <pageSetup horizontalDpi="600" verticalDpi="600" orientation="landscape" paperSize="9" scale="55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M35"/>
  <sheetViews>
    <sheetView view="pageBreakPreview" zoomScale="115" zoomScaleSheetLayoutView="115" zoomScalePageLayoutView="0" workbookViewId="0" topLeftCell="A13">
      <selection activeCell="H21" sqref="H21"/>
    </sheetView>
  </sheetViews>
  <sheetFormatPr defaultColWidth="9.00390625" defaultRowHeight="12.75"/>
  <cols>
    <col min="1" max="1" width="6.875" style="56" customWidth="1"/>
    <col min="2" max="2" width="49.375" style="188" customWidth="1"/>
    <col min="3" max="3" width="13.375" style="188" customWidth="1"/>
    <col min="4" max="4" width="16.125" style="56" customWidth="1"/>
    <col min="5" max="5" width="16.50390625" style="56" customWidth="1"/>
    <col min="6" max="6" width="14.00390625" style="56" customWidth="1"/>
    <col min="7" max="7" width="49.50390625" style="56" bestFit="1" customWidth="1"/>
    <col min="8" max="8" width="10.125" style="56" bestFit="1" customWidth="1"/>
    <col min="9" max="9" width="13.375" style="56" customWidth="1"/>
    <col min="10" max="10" width="10.125" style="56" bestFit="1" customWidth="1"/>
    <col min="11" max="11" width="15.125" style="56" customWidth="1"/>
    <col min="12" max="16384" width="9.375" style="56" customWidth="1"/>
  </cols>
  <sheetData>
    <row r="1" spans="2:13" ht="31.5" customHeight="1">
      <c r="B1" s="312" t="s">
        <v>411</v>
      </c>
      <c r="C1" s="312"/>
      <c r="D1" s="313"/>
      <c r="E1" s="313"/>
      <c r="F1" s="313"/>
      <c r="G1" s="313"/>
      <c r="H1" s="313"/>
      <c r="I1" s="313"/>
      <c r="J1" s="313"/>
      <c r="K1" s="313"/>
      <c r="L1" s="1085" t="s">
        <v>186</v>
      </c>
      <c r="M1" s="1085" t="s">
        <v>187</v>
      </c>
    </row>
    <row r="2" spans="9:13" ht="14.25" thickBot="1">
      <c r="I2" s="314" t="s">
        <v>314</v>
      </c>
      <c r="J2" s="314"/>
      <c r="K2" s="314"/>
      <c r="L2" s="1085"/>
      <c r="M2" s="1085"/>
    </row>
    <row r="3" spans="1:13" ht="13.5" customHeight="1" thickBot="1">
      <c r="A3" s="1089" t="s">
        <v>323</v>
      </c>
      <c r="B3" s="315" t="s">
        <v>306</v>
      </c>
      <c r="C3" s="847"/>
      <c r="D3" s="316"/>
      <c r="E3" s="316"/>
      <c r="F3" s="316"/>
      <c r="G3" s="315" t="s">
        <v>308</v>
      </c>
      <c r="H3" s="850"/>
      <c r="I3" s="317"/>
      <c r="J3" s="317"/>
      <c r="K3" s="317"/>
      <c r="L3" s="1085"/>
      <c r="M3" s="1085"/>
    </row>
    <row r="4" spans="1:13" s="318" customFormat="1" ht="36.75" thickBot="1">
      <c r="A4" s="1090"/>
      <c r="B4" s="189" t="s">
        <v>315</v>
      </c>
      <c r="C4" s="190" t="s">
        <v>838</v>
      </c>
      <c r="D4" s="190" t="s">
        <v>106</v>
      </c>
      <c r="E4" s="190" t="s">
        <v>113</v>
      </c>
      <c r="F4" s="190" t="s">
        <v>188</v>
      </c>
      <c r="G4" s="189" t="s">
        <v>315</v>
      </c>
      <c r="H4" s="190" t="s">
        <v>838</v>
      </c>
      <c r="I4" s="190" t="s">
        <v>127</v>
      </c>
      <c r="J4" s="190" t="s">
        <v>128</v>
      </c>
      <c r="K4" s="190" t="s">
        <v>114</v>
      </c>
      <c r="L4" s="1085"/>
      <c r="M4" s="1085"/>
    </row>
    <row r="5" spans="1:13" s="318" customFormat="1" ht="13.5" thickBot="1">
      <c r="A5" s="319">
        <v>1</v>
      </c>
      <c r="B5" s="320">
        <v>2</v>
      </c>
      <c r="C5" s="321">
        <v>3</v>
      </c>
      <c r="D5" s="321">
        <v>4</v>
      </c>
      <c r="E5" s="321">
        <v>5</v>
      </c>
      <c r="F5" s="321">
        <v>6</v>
      </c>
      <c r="G5" s="320">
        <v>7</v>
      </c>
      <c r="H5" s="1070">
        <v>8</v>
      </c>
      <c r="I5" s="321">
        <v>9</v>
      </c>
      <c r="J5" s="321">
        <v>10</v>
      </c>
      <c r="K5" s="1077">
        <v>11</v>
      </c>
      <c r="L5" s="1085"/>
      <c r="M5" s="1085"/>
    </row>
    <row r="6" spans="1:13" ht="25.5" customHeight="1">
      <c r="A6" s="324" t="s">
        <v>269</v>
      </c>
      <c r="B6" s="325" t="s">
        <v>794</v>
      </c>
      <c r="C6" s="301">
        <v>99485</v>
      </c>
      <c r="D6" s="301">
        <v>207640</v>
      </c>
      <c r="E6" s="301">
        <v>264215</v>
      </c>
      <c r="F6" s="301">
        <v>260086</v>
      </c>
      <c r="G6" s="325" t="s">
        <v>484</v>
      </c>
      <c r="H6" s="1071">
        <v>78997</v>
      </c>
      <c r="I6" s="301">
        <v>115656</v>
      </c>
      <c r="J6" s="301">
        <v>154504</v>
      </c>
      <c r="K6" s="862">
        <v>160725</v>
      </c>
      <c r="L6" s="1085"/>
      <c r="M6" s="1085"/>
    </row>
    <row r="7" spans="1:13" ht="12.75">
      <c r="A7" s="326" t="s">
        <v>270</v>
      </c>
      <c r="B7" s="327" t="s">
        <v>685</v>
      </c>
      <c r="C7" s="302">
        <v>92039</v>
      </c>
      <c r="D7" s="302">
        <v>200194</v>
      </c>
      <c r="E7" s="302">
        <v>252621</v>
      </c>
      <c r="F7" s="302">
        <v>252621</v>
      </c>
      <c r="G7" s="327" t="s">
        <v>688</v>
      </c>
      <c r="H7" s="303">
        <v>911</v>
      </c>
      <c r="I7" s="302">
        <v>78514</v>
      </c>
      <c r="J7" s="302">
        <v>86630</v>
      </c>
      <c r="K7" s="863"/>
      <c r="L7" s="1085"/>
      <c r="M7" s="1085"/>
    </row>
    <row r="8" spans="1:13" ht="12.75" customHeight="1">
      <c r="A8" s="326" t="s">
        <v>271</v>
      </c>
      <c r="B8" s="327" t="s">
        <v>262</v>
      </c>
      <c r="C8" s="302"/>
      <c r="D8" s="302">
        <v>3643</v>
      </c>
      <c r="E8" s="302">
        <v>3643</v>
      </c>
      <c r="F8" s="302">
        <v>12066</v>
      </c>
      <c r="G8" s="327" t="s">
        <v>437</v>
      </c>
      <c r="H8" s="303">
        <v>182000</v>
      </c>
      <c r="I8" s="302">
        <v>145651</v>
      </c>
      <c r="J8" s="302">
        <v>142369</v>
      </c>
      <c r="K8" s="863">
        <v>142369</v>
      </c>
      <c r="L8" s="1085"/>
      <c r="M8" s="1085"/>
    </row>
    <row r="9" spans="1:13" ht="12.75" customHeight="1">
      <c r="A9" s="326" t="s">
        <v>272</v>
      </c>
      <c r="B9" s="327" t="s">
        <v>189</v>
      </c>
      <c r="C9" s="302">
        <v>109155</v>
      </c>
      <c r="D9" s="302">
        <v>925</v>
      </c>
      <c r="E9" s="302">
        <v>925</v>
      </c>
      <c r="F9" s="302">
        <v>925</v>
      </c>
      <c r="G9" s="327" t="s">
        <v>689</v>
      </c>
      <c r="H9" s="303"/>
      <c r="I9" s="302"/>
      <c r="J9" s="302">
        <v>26307</v>
      </c>
      <c r="K9" s="863"/>
      <c r="L9" s="1085"/>
      <c r="M9" s="1085"/>
    </row>
    <row r="10" spans="1:13" ht="12.75" customHeight="1">
      <c r="A10" s="326" t="s">
        <v>273</v>
      </c>
      <c r="B10" s="327" t="s">
        <v>686</v>
      </c>
      <c r="C10" s="302"/>
      <c r="D10" s="302"/>
      <c r="E10" s="302"/>
      <c r="F10" s="302"/>
      <c r="G10" s="327" t="s">
        <v>487</v>
      </c>
      <c r="H10" s="303">
        <v>50838</v>
      </c>
      <c r="I10" s="302">
        <v>50838</v>
      </c>
      <c r="J10" s="302">
        <v>78495</v>
      </c>
      <c r="K10" s="863">
        <v>78495</v>
      </c>
      <c r="L10" s="1085"/>
      <c r="M10" s="1085"/>
    </row>
    <row r="11" spans="1:13" ht="12.75" customHeight="1">
      <c r="A11" s="326" t="s">
        <v>274</v>
      </c>
      <c r="B11" s="327"/>
      <c r="C11" s="303"/>
      <c r="D11" s="303"/>
      <c r="E11" s="303"/>
      <c r="F11" s="303"/>
      <c r="G11" s="46" t="s">
        <v>192</v>
      </c>
      <c r="H11" s="303">
        <v>71544</v>
      </c>
      <c r="I11" s="302">
        <v>73475</v>
      </c>
      <c r="J11" s="302">
        <v>73475</v>
      </c>
      <c r="K11" s="863">
        <v>94057</v>
      </c>
      <c r="L11" s="1085"/>
      <c r="M11" s="1085"/>
    </row>
    <row r="12" spans="1:13" ht="12.75" customHeight="1">
      <c r="A12" s="326" t="s">
        <v>275</v>
      </c>
      <c r="B12" s="46"/>
      <c r="C12" s="302"/>
      <c r="D12" s="302"/>
      <c r="E12" s="302"/>
      <c r="F12" s="302"/>
      <c r="G12" s="46" t="s">
        <v>311</v>
      </c>
      <c r="H12" s="303">
        <v>48876</v>
      </c>
      <c r="I12" s="302">
        <v>48876</v>
      </c>
      <c r="J12" s="302">
        <v>16751</v>
      </c>
      <c r="K12" s="863">
        <v>21045</v>
      </c>
      <c r="L12" s="1085"/>
      <c r="M12" s="1085"/>
    </row>
    <row r="13" spans="1:13" ht="12.75" customHeight="1">
      <c r="A13" s="326" t="s">
        <v>276</v>
      </c>
      <c r="B13" s="46"/>
      <c r="C13" s="302"/>
      <c r="D13" s="302"/>
      <c r="E13" s="302"/>
      <c r="F13" s="302"/>
      <c r="G13" s="46"/>
      <c r="H13" s="303"/>
      <c r="I13" s="302"/>
      <c r="J13" s="302"/>
      <c r="K13" s="863"/>
      <c r="L13" s="1085"/>
      <c r="M13" s="1085"/>
    </row>
    <row r="14" spans="1:13" ht="12.75" customHeight="1">
      <c r="A14" s="326" t="s">
        <v>277</v>
      </c>
      <c r="B14" s="46"/>
      <c r="C14" s="303"/>
      <c r="D14" s="303"/>
      <c r="E14" s="303"/>
      <c r="F14" s="303"/>
      <c r="G14" s="46"/>
      <c r="H14" s="303"/>
      <c r="I14" s="302"/>
      <c r="J14" s="302"/>
      <c r="K14" s="863"/>
      <c r="L14" s="1085"/>
      <c r="M14" s="1085"/>
    </row>
    <row r="15" spans="1:13" ht="12.75">
      <c r="A15" s="326" t="s">
        <v>278</v>
      </c>
      <c r="B15" s="46"/>
      <c r="C15" s="303"/>
      <c r="D15" s="303"/>
      <c r="E15" s="303"/>
      <c r="F15" s="303"/>
      <c r="G15" s="46"/>
      <c r="H15" s="303"/>
      <c r="I15" s="302"/>
      <c r="J15" s="302"/>
      <c r="K15" s="863"/>
      <c r="L15" s="1085"/>
      <c r="M15" s="1085"/>
    </row>
    <row r="16" spans="1:13" ht="12.75" customHeight="1" thickBot="1">
      <c r="A16" s="384" t="s">
        <v>279</v>
      </c>
      <c r="B16" s="415"/>
      <c r="C16" s="386"/>
      <c r="D16" s="386"/>
      <c r="E16" s="386"/>
      <c r="F16" s="386"/>
      <c r="G16" s="385"/>
      <c r="H16" s="386"/>
      <c r="I16" s="893"/>
      <c r="J16" s="893"/>
      <c r="K16" s="1052"/>
      <c r="L16" s="1085"/>
      <c r="M16" s="1085"/>
    </row>
    <row r="17" spans="1:13" ht="15.75" customHeight="1" thickBot="1">
      <c r="A17" s="329" t="s">
        <v>280</v>
      </c>
      <c r="B17" s="125" t="s">
        <v>712</v>
      </c>
      <c r="C17" s="305">
        <f>+C6+C8+C9+C11+C12+C13+C14+C15+C16</f>
        <v>208640</v>
      </c>
      <c r="D17" s="305">
        <f>+D6+D8+D9+D11+D12+D13+D14+D15+D16</f>
        <v>212208</v>
      </c>
      <c r="E17" s="305">
        <f>+E6+E8+E9+E11+E12+E13+E14+E15+E16</f>
        <v>268783</v>
      </c>
      <c r="F17" s="305">
        <f>+F6+F8+F9+F11+F12+F13+F14+F15+F16</f>
        <v>273077</v>
      </c>
      <c r="G17" s="125" t="s">
        <v>713</v>
      </c>
      <c r="H17" s="1073">
        <f>+H6+H8+H10+H11+H12+H13+H14+H15+H16</f>
        <v>432255</v>
      </c>
      <c r="I17" s="305">
        <f>+I6+I8+I10+I11+I12+I13+I14+I15+I16</f>
        <v>434496</v>
      </c>
      <c r="J17" s="305">
        <f>+J6+J8+J10+J11+J12+J13+J14+J15+J16</f>
        <v>465594</v>
      </c>
      <c r="K17" s="360">
        <f>+K6+K8+K10+K11+K12+K13+K14+K15+K16</f>
        <v>496691</v>
      </c>
      <c r="L17" s="1085"/>
      <c r="M17" s="1085"/>
    </row>
    <row r="18" spans="1:13" ht="12.75" customHeight="1">
      <c r="A18" s="324" t="s">
        <v>281</v>
      </c>
      <c r="B18" s="339" t="s">
        <v>503</v>
      </c>
      <c r="C18" s="346">
        <v>223615</v>
      </c>
      <c r="D18" s="346">
        <v>223615</v>
      </c>
      <c r="E18" s="346">
        <v>223615</v>
      </c>
      <c r="F18" s="346">
        <f>F19</f>
        <v>223614</v>
      </c>
      <c r="G18" s="332" t="s">
        <v>441</v>
      </c>
      <c r="H18" s="1078"/>
      <c r="I18" s="895"/>
      <c r="J18" s="895"/>
      <c r="K18" s="891"/>
      <c r="L18" s="1085"/>
      <c r="M18" s="1085"/>
    </row>
    <row r="19" spans="1:13" ht="12.75" customHeight="1">
      <c r="A19" s="326" t="s">
        <v>282</v>
      </c>
      <c r="B19" s="340" t="s">
        <v>492</v>
      </c>
      <c r="C19" s="79">
        <v>223615</v>
      </c>
      <c r="D19" s="79">
        <v>223615</v>
      </c>
      <c r="E19" s="79">
        <v>223615</v>
      </c>
      <c r="F19" s="79">
        <v>223614</v>
      </c>
      <c r="G19" s="332" t="s">
        <v>444</v>
      </c>
      <c r="H19" s="1075"/>
      <c r="I19" s="79"/>
      <c r="J19" s="79"/>
      <c r="K19" s="864"/>
      <c r="L19" s="1085"/>
      <c r="M19" s="1085"/>
    </row>
    <row r="20" spans="1:13" ht="12.75" customHeight="1">
      <c r="A20" s="324" t="s">
        <v>283</v>
      </c>
      <c r="B20" s="340" t="s">
        <v>493</v>
      </c>
      <c r="C20" s="79"/>
      <c r="D20" s="79"/>
      <c r="E20" s="79"/>
      <c r="F20" s="79"/>
      <c r="G20" s="332" t="s">
        <v>408</v>
      </c>
      <c r="H20" s="1075"/>
      <c r="I20" s="79"/>
      <c r="J20" s="79"/>
      <c r="K20" s="864"/>
      <c r="L20" s="1085"/>
      <c r="M20" s="1085"/>
    </row>
    <row r="21" spans="1:13" ht="12.75" customHeight="1">
      <c r="A21" s="326" t="s">
        <v>284</v>
      </c>
      <c r="B21" s="340" t="s">
        <v>494</v>
      </c>
      <c r="C21" s="79"/>
      <c r="D21" s="79"/>
      <c r="E21" s="79"/>
      <c r="F21" s="79"/>
      <c r="G21" s="332" t="s">
        <v>409</v>
      </c>
      <c r="H21" s="1075"/>
      <c r="I21" s="79"/>
      <c r="J21" s="79"/>
      <c r="K21" s="864"/>
      <c r="L21" s="1085"/>
      <c r="M21" s="1085"/>
    </row>
    <row r="22" spans="1:13" ht="12.75" customHeight="1">
      <c r="A22" s="324" t="s">
        <v>285</v>
      </c>
      <c r="B22" s="340" t="s">
        <v>495</v>
      </c>
      <c r="C22" s="79"/>
      <c r="D22" s="79"/>
      <c r="E22" s="79"/>
      <c r="F22" s="79"/>
      <c r="G22" s="331" t="s">
        <v>491</v>
      </c>
      <c r="H22" s="1075"/>
      <c r="I22" s="79"/>
      <c r="J22" s="79"/>
      <c r="K22" s="864"/>
      <c r="L22" s="1085"/>
      <c r="M22" s="1085"/>
    </row>
    <row r="23" spans="1:13" ht="12.75" customHeight="1">
      <c r="A23" s="326" t="s">
        <v>286</v>
      </c>
      <c r="B23" s="341" t="s">
        <v>496</v>
      </c>
      <c r="C23" s="79"/>
      <c r="D23" s="79"/>
      <c r="E23" s="79"/>
      <c r="F23" s="79"/>
      <c r="G23" s="332" t="s">
        <v>445</v>
      </c>
      <c r="H23" s="1075"/>
      <c r="I23" s="79"/>
      <c r="J23" s="79"/>
      <c r="K23" s="864"/>
      <c r="L23" s="1085"/>
      <c r="M23" s="1085"/>
    </row>
    <row r="24" spans="1:13" ht="12.75" customHeight="1">
      <c r="A24" s="324" t="s">
        <v>287</v>
      </c>
      <c r="B24" s="342" t="s">
        <v>497</v>
      </c>
      <c r="C24" s="334">
        <f>+C25+C26+C27+C28+C29</f>
        <v>0</v>
      </c>
      <c r="D24" s="334">
        <f>+D25+D26+D27+D28+D29</f>
        <v>0</v>
      </c>
      <c r="E24" s="334">
        <f>+E25+E26+E27+E28+E29</f>
        <v>0</v>
      </c>
      <c r="F24" s="334">
        <f>+F25+F26+F27+F28+F29</f>
        <v>0</v>
      </c>
      <c r="G24" s="343" t="s">
        <v>443</v>
      </c>
      <c r="H24" s="1075"/>
      <c r="I24" s="79"/>
      <c r="J24" s="79"/>
      <c r="K24" s="864"/>
      <c r="L24" s="1085"/>
      <c r="M24" s="1085"/>
    </row>
    <row r="25" spans="1:13" ht="12.75" customHeight="1">
      <c r="A25" s="326" t="s">
        <v>288</v>
      </c>
      <c r="B25" s="341" t="s">
        <v>498</v>
      </c>
      <c r="C25" s="79"/>
      <c r="D25" s="79"/>
      <c r="E25" s="79"/>
      <c r="F25" s="79"/>
      <c r="G25" s="343" t="s">
        <v>690</v>
      </c>
      <c r="H25" s="1075"/>
      <c r="I25" s="79"/>
      <c r="J25" s="79"/>
      <c r="K25" s="864"/>
      <c r="L25" s="1085"/>
      <c r="M25" s="1085"/>
    </row>
    <row r="26" spans="1:13" ht="12.75" customHeight="1">
      <c r="A26" s="324" t="s">
        <v>289</v>
      </c>
      <c r="B26" s="341" t="s">
        <v>499</v>
      </c>
      <c r="C26" s="79"/>
      <c r="D26" s="79"/>
      <c r="E26" s="79"/>
      <c r="F26" s="79"/>
      <c r="G26" s="338"/>
      <c r="H26" s="1075"/>
      <c r="I26" s="79"/>
      <c r="J26" s="79"/>
      <c r="K26" s="864"/>
      <c r="L26" s="1085"/>
      <c r="M26" s="1085"/>
    </row>
    <row r="27" spans="1:13" ht="12.75" customHeight="1">
      <c r="A27" s="326" t="s">
        <v>290</v>
      </c>
      <c r="B27" s="340" t="s">
        <v>500</v>
      </c>
      <c r="C27" s="79"/>
      <c r="D27" s="79"/>
      <c r="E27" s="79"/>
      <c r="F27" s="79"/>
      <c r="G27" s="121"/>
      <c r="H27" s="1075"/>
      <c r="I27" s="79"/>
      <c r="J27" s="79"/>
      <c r="K27" s="864"/>
      <c r="L27" s="1085"/>
      <c r="M27" s="1085"/>
    </row>
    <row r="28" spans="1:13" ht="12.75" customHeight="1">
      <c r="A28" s="324" t="s">
        <v>291</v>
      </c>
      <c r="B28" s="344" t="s">
        <v>501</v>
      </c>
      <c r="C28" s="79"/>
      <c r="D28" s="79"/>
      <c r="E28" s="79"/>
      <c r="F28" s="79"/>
      <c r="G28" s="46"/>
      <c r="H28" s="1075"/>
      <c r="I28" s="79"/>
      <c r="J28" s="79"/>
      <c r="K28" s="864"/>
      <c r="L28" s="1085"/>
      <c r="M28" s="1085"/>
    </row>
    <row r="29" spans="1:13" ht="12.75" customHeight="1" thickBot="1">
      <c r="A29" s="326" t="s">
        <v>292</v>
      </c>
      <c r="B29" s="345" t="s">
        <v>502</v>
      </c>
      <c r="C29" s="79"/>
      <c r="D29" s="79"/>
      <c r="E29" s="79"/>
      <c r="F29" s="79"/>
      <c r="G29" s="121"/>
      <c r="H29" s="1075"/>
      <c r="I29" s="79"/>
      <c r="J29" s="79"/>
      <c r="K29" s="864"/>
      <c r="L29" s="1085"/>
      <c r="M29" s="1085"/>
    </row>
    <row r="30" spans="1:13" ht="21.75" customHeight="1" thickBot="1">
      <c r="A30" s="329" t="s">
        <v>293</v>
      </c>
      <c r="B30" s="125" t="s">
        <v>687</v>
      </c>
      <c r="C30" s="305">
        <f>+C18+C24</f>
        <v>223615</v>
      </c>
      <c r="D30" s="305">
        <f>+D18+D24</f>
        <v>223615</v>
      </c>
      <c r="E30" s="305">
        <f>+E18+E24</f>
        <v>223615</v>
      </c>
      <c r="F30" s="305">
        <f>+F18+F24</f>
        <v>223614</v>
      </c>
      <c r="G30" s="125" t="s">
        <v>691</v>
      </c>
      <c r="H30" s="1073">
        <f>SUM(H18:H29)</f>
        <v>0</v>
      </c>
      <c r="I30" s="305">
        <f>SUM(I18:I29)</f>
        <v>0</v>
      </c>
      <c r="J30" s="305">
        <f>SUM(J18:J29)</f>
        <v>0</v>
      </c>
      <c r="K30" s="360">
        <f>SUM(K18:K29)</f>
        <v>0</v>
      </c>
      <c r="L30" s="1085"/>
      <c r="M30" s="1085"/>
    </row>
    <row r="31" spans="1:13" ht="13.5" customHeight="1" thickBot="1">
      <c r="A31" s="329" t="s">
        <v>294</v>
      </c>
      <c r="B31" s="335" t="s">
        <v>692</v>
      </c>
      <c r="C31" s="336">
        <f>+C17+C30</f>
        <v>432255</v>
      </c>
      <c r="D31" s="336">
        <f>+D17+D30</f>
        <v>435823</v>
      </c>
      <c r="E31" s="336">
        <f>+E17+E30</f>
        <v>492398</v>
      </c>
      <c r="F31" s="336">
        <f>+F17+F30</f>
        <v>496691</v>
      </c>
      <c r="G31" s="335" t="s">
        <v>693</v>
      </c>
      <c r="H31" s="877">
        <f>+H17+H30</f>
        <v>432255</v>
      </c>
      <c r="I31" s="1069">
        <f>+I17+I30</f>
        <v>434496</v>
      </c>
      <c r="J31" s="1069">
        <f>+J17+J30</f>
        <v>465594</v>
      </c>
      <c r="K31" s="336">
        <f>+K17+K30</f>
        <v>496691</v>
      </c>
      <c r="L31" s="1085"/>
      <c r="M31" s="1085"/>
    </row>
    <row r="32" spans="1:13" ht="12.75">
      <c r="A32" s="937"/>
      <c r="B32" s="937"/>
      <c r="C32" s="938"/>
      <c r="D32" s="938"/>
      <c r="E32" s="937"/>
      <c r="F32" s="938"/>
      <c r="G32" s="938"/>
      <c r="H32" s="936"/>
      <c r="I32" s="934"/>
      <c r="J32" s="934"/>
      <c r="K32" s="934"/>
      <c r="L32" s="934"/>
      <c r="M32" s="934"/>
    </row>
    <row r="33" spans="1:13" ht="12.75">
      <c r="A33" s="937"/>
      <c r="B33" s="937"/>
      <c r="C33" s="938"/>
      <c r="D33" s="938"/>
      <c r="E33" s="937"/>
      <c r="F33" s="938"/>
      <c r="G33" s="938"/>
      <c r="H33" s="936"/>
      <c r="I33" s="934"/>
      <c r="J33" s="934"/>
      <c r="K33" s="934"/>
      <c r="L33" s="934"/>
      <c r="M33" s="934"/>
    </row>
    <row r="34" spans="1:13" ht="12.75">
      <c r="A34" s="934"/>
      <c r="B34" s="935"/>
      <c r="C34" s="935"/>
      <c r="D34" s="934"/>
      <c r="E34" s="934"/>
      <c r="F34" s="934"/>
      <c r="G34" s="934"/>
      <c r="H34" s="934"/>
      <c r="I34" s="934"/>
      <c r="J34" s="934"/>
      <c r="K34" s="934"/>
      <c r="L34" s="934"/>
      <c r="M34" s="934"/>
    </row>
    <row r="35" spans="1:2" ht="15.75">
      <c r="A35" s="374" t="s">
        <v>57</v>
      </c>
      <c r="B35" s="374"/>
    </row>
  </sheetData>
  <sheetProtection/>
  <mergeCells count="3">
    <mergeCell ref="A3:A4"/>
    <mergeCell ref="L1:L31"/>
    <mergeCell ref="M1:M31"/>
  </mergeCells>
  <printOptions horizontalCentered="1"/>
  <pageMargins left="0.3937007874015748" right="0.3937007874015748" top="0.4724409448818898" bottom="0.7874015748031497" header="0.4724409448818898" footer="0.7874015748031497"/>
  <pageSetup horizontalDpi="600" verticalDpi="600" orientation="landscape" paperSize="9" scale="6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G11"/>
  <sheetViews>
    <sheetView zoomScale="120" zoomScaleNormal="120" zoomScalePageLayoutView="0" workbookViewId="0" topLeftCell="A1">
      <selection activeCell="E10" sqref="E9:E10"/>
    </sheetView>
  </sheetViews>
  <sheetFormatPr defaultColWidth="9.00390625" defaultRowHeight="12.75"/>
  <cols>
    <col min="1" max="1" width="5.625" style="141" customWidth="1"/>
    <col min="2" max="2" width="35.625" style="141" customWidth="1"/>
    <col min="3" max="6" width="14.00390625" style="141" customWidth="1"/>
    <col min="7" max="16384" width="9.375" style="141" customWidth="1"/>
  </cols>
  <sheetData>
    <row r="1" spans="1:6" ht="33" customHeight="1">
      <c r="A1" s="1091" t="s">
        <v>756</v>
      </c>
      <c r="B1" s="1091"/>
      <c r="C1" s="1091"/>
      <c r="D1" s="1091"/>
      <c r="E1" s="1091"/>
      <c r="F1" s="1091"/>
    </row>
    <row r="2" spans="1:7" ht="15.75" customHeight="1" thickBot="1">
      <c r="A2" s="142"/>
      <c r="B2" s="142"/>
      <c r="C2" s="1092"/>
      <c r="D2" s="1092"/>
      <c r="E2" s="1099" t="s">
        <v>303</v>
      </c>
      <c r="F2" s="1099"/>
      <c r="G2" s="149"/>
    </row>
    <row r="3" spans="1:6" ht="63" customHeight="1">
      <c r="A3" s="1095" t="s">
        <v>267</v>
      </c>
      <c r="B3" s="1097" t="s">
        <v>448</v>
      </c>
      <c r="C3" s="1097" t="s">
        <v>511</v>
      </c>
      <c r="D3" s="1097"/>
      <c r="E3" s="1097"/>
      <c r="F3" s="1093" t="s">
        <v>506</v>
      </c>
    </row>
    <row r="4" spans="1:6" ht="15.75" thickBot="1">
      <c r="A4" s="1096"/>
      <c r="B4" s="1098"/>
      <c r="C4" s="144" t="s">
        <v>505</v>
      </c>
      <c r="D4" s="144" t="s">
        <v>707</v>
      </c>
      <c r="E4" s="144" t="s">
        <v>851</v>
      </c>
      <c r="F4" s="1094"/>
    </row>
    <row r="5" spans="1:6" ht="15.75" thickBot="1">
      <c r="A5" s="146">
        <v>1</v>
      </c>
      <c r="B5" s="147">
        <v>2</v>
      </c>
      <c r="C5" s="147">
        <v>3</v>
      </c>
      <c r="D5" s="147">
        <v>4</v>
      </c>
      <c r="E5" s="147">
        <v>5</v>
      </c>
      <c r="F5" s="148">
        <v>6</v>
      </c>
    </row>
    <row r="6" spans="1:6" ht="15">
      <c r="A6" s="145" t="s">
        <v>269</v>
      </c>
      <c r="B6" s="166"/>
      <c r="C6" s="167"/>
      <c r="D6" s="167"/>
      <c r="E6" s="167"/>
      <c r="F6" s="152">
        <f>SUM(C6:E6)</f>
        <v>0</v>
      </c>
    </row>
    <row r="7" spans="1:6" ht="15">
      <c r="A7" s="143" t="s">
        <v>270</v>
      </c>
      <c r="B7" s="168"/>
      <c r="C7" s="169"/>
      <c r="D7" s="169"/>
      <c r="E7" s="169"/>
      <c r="F7" s="153">
        <f>SUM(C7:E7)</f>
        <v>0</v>
      </c>
    </row>
    <row r="8" spans="1:6" ht="15">
      <c r="A8" s="143" t="s">
        <v>271</v>
      </c>
      <c r="B8" s="168"/>
      <c r="C8" s="169"/>
      <c r="D8" s="169"/>
      <c r="E8" s="169"/>
      <c r="F8" s="153">
        <f>SUM(C8:E8)</f>
        <v>0</v>
      </c>
    </row>
    <row r="9" spans="1:6" ht="15">
      <c r="A9" s="143" t="s">
        <v>272</v>
      </c>
      <c r="B9" s="168"/>
      <c r="C9" s="169"/>
      <c r="D9" s="169"/>
      <c r="E9" s="169"/>
      <c r="F9" s="153">
        <f>SUM(C9:E9)</f>
        <v>0</v>
      </c>
    </row>
    <row r="10" spans="1:6" ht="15.75" thickBot="1">
      <c r="A10" s="150" t="s">
        <v>273</v>
      </c>
      <c r="B10" s="170"/>
      <c r="C10" s="171"/>
      <c r="D10" s="171"/>
      <c r="E10" s="171"/>
      <c r="F10" s="153">
        <f>SUM(C10:E10)</f>
        <v>0</v>
      </c>
    </row>
    <row r="11" spans="1:6" s="447" customFormat="1" ht="15" thickBot="1">
      <c r="A11" s="444" t="s">
        <v>274</v>
      </c>
      <c r="B11" s="151" t="s">
        <v>450</v>
      </c>
      <c r="C11" s="445">
        <f>SUM(C6:C10)</f>
        <v>0</v>
      </c>
      <c r="D11" s="445">
        <f>SUM(D6:D10)</f>
        <v>0</v>
      </c>
      <c r="E11" s="445">
        <f>SUM(E6:E10)</f>
        <v>0</v>
      </c>
      <c r="F11" s="446">
        <f>SUM(F6:F10)</f>
        <v>0</v>
      </c>
    </row>
  </sheetData>
  <sheetProtection/>
  <mergeCells count="7">
    <mergeCell ref="A1:F1"/>
    <mergeCell ref="C2:D2"/>
    <mergeCell ref="F3:F4"/>
    <mergeCell ref="A3:A4"/>
    <mergeCell ref="B3:B4"/>
    <mergeCell ref="C3:E3"/>
    <mergeCell ref="E2:F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3. melléklet az 1/2015. (I.27.)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12"/>
  <sheetViews>
    <sheetView zoomScale="120" zoomScaleNormal="120" zoomScalePageLayoutView="0" workbookViewId="0" topLeftCell="A1">
      <selection activeCell="C15" sqref="C15"/>
    </sheetView>
  </sheetViews>
  <sheetFormatPr defaultColWidth="9.00390625" defaultRowHeight="12.75"/>
  <cols>
    <col min="1" max="1" width="5.625" style="141" customWidth="1"/>
    <col min="2" max="2" width="68.625" style="141" customWidth="1"/>
    <col min="3" max="3" width="19.50390625" style="141" customWidth="1"/>
    <col min="4" max="16384" width="9.375" style="141" customWidth="1"/>
  </cols>
  <sheetData>
    <row r="1" spans="1:3" ht="33" customHeight="1">
      <c r="A1" s="1091" t="s">
        <v>757</v>
      </c>
      <c r="B1" s="1091"/>
      <c r="C1" s="1091"/>
    </row>
    <row r="2" spans="1:4" ht="15.75" customHeight="1" thickBot="1">
      <c r="A2" s="142"/>
      <c r="B2" s="142"/>
      <c r="C2" s="154" t="s">
        <v>303</v>
      </c>
      <c r="D2" s="149"/>
    </row>
    <row r="3" spans="1:3" ht="26.25" customHeight="1" thickBot="1">
      <c r="A3" s="172" t="s">
        <v>267</v>
      </c>
      <c r="B3" s="173" t="s">
        <v>446</v>
      </c>
      <c r="C3" s="174" t="s">
        <v>838</v>
      </c>
    </row>
    <row r="4" spans="1:3" ht="15.75" thickBot="1">
      <c r="A4" s="175">
        <v>1</v>
      </c>
      <c r="B4" s="176">
        <v>2</v>
      </c>
      <c r="C4" s="177">
        <v>3</v>
      </c>
    </row>
    <row r="5" spans="1:3" ht="15">
      <c r="A5" s="178" t="s">
        <v>269</v>
      </c>
      <c r="B5" s="350" t="s">
        <v>307</v>
      </c>
      <c r="C5" s="347">
        <v>95800</v>
      </c>
    </row>
    <row r="6" spans="1:3" ht="24.75">
      <c r="A6" s="179" t="s">
        <v>270</v>
      </c>
      <c r="B6" s="378" t="s">
        <v>507</v>
      </c>
      <c r="C6" s="348">
        <v>6200</v>
      </c>
    </row>
    <row r="7" spans="1:3" ht="15">
      <c r="A7" s="179" t="s">
        <v>271</v>
      </c>
      <c r="B7" s="379" t="s">
        <v>754</v>
      </c>
      <c r="C7" s="348"/>
    </row>
    <row r="8" spans="1:3" ht="24.75">
      <c r="A8" s="179" t="s">
        <v>272</v>
      </c>
      <c r="B8" s="379" t="s">
        <v>509</v>
      </c>
      <c r="C8" s="348"/>
    </row>
    <row r="9" spans="1:3" ht="15">
      <c r="A9" s="180" t="s">
        <v>273</v>
      </c>
      <c r="B9" s="379" t="s">
        <v>508</v>
      </c>
      <c r="C9" s="349">
        <v>1000</v>
      </c>
    </row>
    <row r="10" spans="1:3" ht="15.75" thickBot="1">
      <c r="A10" s="179" t="s">
        <v>274</v>
      </c>
      <c r="B10" s="380" t="s">
        <v>447</v>
      </c>
      <c r="C10" s="348"/>
    </row>
    <row r="11" spans="1:3" ht="15.75" thickBot="1">
      <c r="A11" s="1100" t="s">
        <v>451</v>
      </c>
      <c r="B11" s="1101"/>
      <c r="C11" s="181">
        <f>SUM(C5:C10)</f>
        <v>103000</v>
      </c>
    </row>
    <row r="12" spans="1:3" ht="23.25" customHeight="1">
      <c r="A12" s="1102" t="s">
        <v>481</v>
      </c>
      <c r="B12" s="1102"/>
      <c r="C12" s="1102"/>
    </row>
  </sheetData>
  <sheetProtection/>
  <mergeCells count="3">
    <mergeCell ref="A1:C1"/>
    <mergeCell ref="A11:B11"/>
    <mergeCell ref="A12:C12"/>
  </mergeCells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  <headerFooter alignWithMargins="0">
    <oddHeader>&amp;R&amp;"Times New Roman CE,Félkövér dőlt"&amp;11 4. melléklet az 1/2015. (I.27.)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Vera</cp:lastModifiedBy>
  <cp:lastPrinted>2016-02-25T09:39:19Z</cp:lastPrinted>
  <dcterms:created xsi:type="dcterms:W3CDTF">1999-10-30T10:30:45Z</dcterms:created>
  <dcterms:modified xsi:type="dcterms:W3CDTF">2016-02-25T13:19:30Z</dcterms:modified>
  <cp:category/>
  <cp:version/>
  <cp:contentType/>
  <cp:contentStatus/>
</cp:coreProperties>
</file>