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5. Hivatal\08. Nemesnép\02. Rendeletek\2017\"/>
    </mc:Choice>
  </mc:AlternateContent>
  <bookViews>
    <workbookView xWindow="0" yWindow="120" windowWidth="19035" windowHeight="1176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5">'14. Gazd.szerv.rész.'!$A$1:$F$26</definedName>
    <definedName name="_xlnm.Print_Area" localSheetId="1">'2,a Elemi bevételek'!$A$1:$E$49</definedName>
    <definedName name="_xlnm.Print_Area" localSheetId="2">'2,b Elemi kiadások'!$A$1:$E$67</definedName>
    <definedName name="_xlnm.Print_Area" localSheetId="4">'4. Felhalmozás '!$A$1:$R$18</definedName>
    <definedName name="_xlnm.Print_Area" localSheetId="5">'5.Tám.ért. kiadások'!$A$1:$D$30</definedName>
  </definedNames>
  <calcPr calcId="162913" calcMode="manual"/>
</workbook>
</file>

<file path=xl/calcChain.xml><?xml version="1.0" encoding="utf-8"?>
<calcChain xmlns="http://schemas.openxmlformats.org/spreadsheetml/2006/main">
  <c r="H11" i="26" l="1"/>
  <c r="E10" i="26"/>
  <c r="D31" i="34"/>
  <c r="D33" i="34"/>
  <c r="D34" i="34" s="1"/>
  <c r="C33" i="34"/>
  <c r="C31" i="34"/>
  <c r="D25" i="34"/>
  <c r="C25" i="34"/>
  <c r="D21" i="34"/>
  <c r="C21" i="34"/>
  <c r="D17" i="34"/>
  <c r="C17" i="34"/>
  <c r="D12" i="34"/>
  <c r="C12" i="34"/>
  <c r="H15" i="26"/>
  <c r="G14" i="26"/>
  <c r="F14" i="26"/>
  <c r="E14" i="26"/>
  <c r="J39" i="11"/>
  <c r="K37" i="11"/>
  <c r="G39" i="11"/>
  <c r="K39" i="11" s="1"/>
  <c r="G38" i="11"/>
  <c r="D3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 s="1"/>
  <c r="J27" i="11"/>
  <c r="G27" i="11"/>
  <c r="J8" i="11"/>
  <c r="K8" i="11" s="1"/>
  <c r="G8" i="11"/>
  <c r="D27" i="11"/>
  <c r="D29" i="21"/>
  <c r="D9" i="25"/>
  <c r="F9" i="25"/>
  <c r="D59" i="9"/>
  <c r="E59" i="9"/>
  <c r="C26" i="27"/>
  <c r="D19" i="8"/>
  <c r="E19" i="8"/>
  <c r="C19" i="8"/>
  <c r="I33" i="7"/>
  <c r="J33" i="7"/>
  <c r="H33" i="7"/>
  <c r="I26" i="7"/>
  <c r="J26" i="7"/>
  <c r="H26" i="7"/>
  <c r="D26" i="7"/>
  <c r="E26" i="7"/>
  <c r="C26" i="7"/>
  <c r="I13" i="7"/>
  <c r="I17" i="7" s="1"/>
  <c r="J13" i="7"/>
  <c r="J17" i="7" s="1"/>
  <c r="H13" i="7"/>
  <c r="H17" i="7" s="1"/>
  <c r="D13" i="7"/>
  <c r="D17" i="7" s="1"/>
  <c r="E13" i="7"/>
  <c r="E17" i="7" s="1"/>
  <c r="C13" i="7"/>
  <c r="C17" i="7" s="1"/>
  <c r="D38" i="24"/>
  <c r="E38" i="24"/>
  <c r="C38" i="24"/>
  <c r="D23" i="24"/>
  <c r="E23" i="24"/>
  <c r="C23" i="24"/>
  <c r="G33" i="33"/>
  <c r="F21" i="33"/>
  <c r="E21" i="33"/>
  <c r="D21" i="33"/>
  <c r="G20" i="33"/>
  <c r="G19" i="33"/>
  <c r="G18" i="33"/>
  <c r="G21" i="33" s="1"/>
  <c r="F11" i="33"/>
  <c r="P18" i="32"/>
  <c r="N18" i="32"/>
  <c r="L18" i="32"/>
  <c r="J18" i="32"/>
  <c r="H18" i="32"/>
  <c r="F18" i="32"/>
  <c r="D18" i="32"/>
  <c r="Q18" i="32"/>
  <c r="R18" i="32"/>
  <c r="I18" i="32"/>
  <c r="D25" i="21"/>
  <c r="D14" i="21"/>
  <c r="D33" i="7"/>
  <c r="C33" i="7"/>
  <c r="D14" i="2"/>
  <c r="C12" i="25"/>
  <c r="C9" i="25"/>
  <c r="C12" i="5"/>
  <c r="J35" i="11"/>
  <c r="E43" i="9"/>
  <c r="C59" i="9"/>
  <c r="C43" i="9"/>
  <c r="C7" i="9"/>
  <c r="C20" i="9"/>
  <c r="E45" i="8"/>
  <c r="E38" i="8"/>
  <c r="E27" i="8"/>
  <c r="E7" i="8"/>
  <c r="D7" i="8"/>
  <c r="D27" i="8"/>
  <c r="D38" i="8"/>
  <c r="D45" i="8"/>
  <c r="C45" i="8"/>
  <c r="C27" i="8"/>
  <c r="C7" i="8"/>
  <c r="E34" i="24"/>
  <c r="D34" i="24"/>
  <c r="D18" i="24"/>
  <c r="E18" i="24"/>
  <c r="C34" i="24"/>
  <c r="C18" i="24"/>
  <c r="C24" i="24" s="1"/>
  <c r="C25" i="24" s="1"/>
  <c r="D18" i="2"/>
  <c r="C14" i="2"/>
  <c r="C18" i="2"/>
  <c r="D18" i="1"/>
  <c r="D8" i="1"/>
  <c r="D12" i="1"/>
  <c r="D26" i="1"/>
  <c r="C18" i="1"/>
  <c r="C8" i="1"/>
  <c r="C12" i="1"/>
  <c r="C26" i="1"/>
  <c r="G12" i="25"/>
  <c r="G9" i="25"/>
  <c r="G13" i="25" s="1"/>
  <c r="G15" i="25" s="1"/>
  <c r="F12" i="25"/>
  <c r="E10" i="25"/>
  <c r="E7" i="25"/>
  <c r="D12" i="25"/>
  <c r="D13" i="25" s="1"/>
  <c r="D15" i="25" s="1"/>
  <c r="D26" i="27"/>
  <c r="D10" i="26"/>
  <c r="F10" i="26"/>
  <c r="G10" i="26"/>
  <c r="D12" i="26"/>
  <c r="E12" i="26"/>
  <c r="F12" i="26"/>
  <c r="G12" i="26"/>
  <c r="H13" i="26"/>
  <c r="H16" i="26"/>
  <c r="H14" i="26" s="1"/>
  <c r="K43" i="11"/>
  <c r="D8" i="11"/>
  <c r="J38" i="11"/>
  <c r="J42" i="11" s="1"/>
  <c r="J44" i="11" s="1"/>
  <c r="J49" i="11" s="1"/>
  <c r="D43" i="9"/>
  <c r="E8" i="25"/>
  <c r="E16" i="25"/>
  <c r="E17" i="25"/>
  <c r="E18" i="25"/>
  <c r="E33" i="7"/>
  <c r="D38" i="11"/>
  <c r="D42" i="11" s="1"/>
  <c r="D23" i="6"/>
  <c r="E23" i="6"/>
  <c r="C8" i="5"/>
  <c r="C32" i="1"/>
  <c r="D32" i="1"/>
  <c r="C38" i="1"/>
  <c r="D38" i="1"/>
  <c r="C42" i="1"/>
  <c r="D42" i="1"/>
  <c r="E7" i="9"/>
  <c r="D20" i="9"/>
  <c r="E20" i="9"/>
  <c r="D7" i="9"/>
  <c r="K38" i="11" l="1"/>
  <c r="C28" i="34"/>
  <c r="C35" i="34" s="1"/>
  <c r="C34" i="34"/>
  <c r="D28" i="34"/>
  <c r="D35" i="34" s="1"/>
  <c r="H10" i="26"/>
  <c r="G42" i="11"/>
  <c r="G44" i="11" s="1"/>
  <c r="G49" i="11" s="1"/>
  <c r="E17" i="26"/>
  <c r="D17" i="26"/>
  <c r="E9" i="25"/>
  <c r="E13" i="25" s="1"/>
  <c r="E15" i="25" s="1"/>
  <c r="H12" i="26"/>
  <c r="C21" i="2"/>
  <c r="D42" i="24"/>
  <c r="D39" i="24"/>
  <c r="D40" i="24" s="1"/>
  <c r="C39" i="24"/>
  <c r="C40" i="24" s="1"/>
  <c r="E24" i="24"/>
  <c r="E25" i="24" s="1"/>
  <c r="G17" i="26"/>
  <c r="K42" i="11"/>
  <c r="D30" i="21"/>
  <c r="F17" i="26"/>
  <c r="E39" i="24"/>
  <c r="E40" i="24" s="1"/>
  <c r="E42" i="24"/>
  <c r="D41" i="24"/>
  <c r="C42" i="24"/>
  <c r="D24" i="24"/>
  <c r="D25" i="24" s="1"/>
  <c r="C41" i="24"/>
  <c r="C29" i="1"/>
  <c r="C45" i="1" s="1"/>
  <c r="D29" i="1"/>
  <c r="D45" i="1" s="1"/>
  <c r="D21" i="2"/>
  <c r="C11" i="5"/>
  <c r="F13" i="25"/>
  <c r="F15" i="25" s="1"/>
  <c r="C13" i="25"/>
  <c r="C15" i="25" s="1"/>
  <c r="D44" i="8"/>
  <c r="D49" i="8" s="1"/>
  <c r="D58" i="9"/>
  <c r="D64" i="9" s="1"/>
  <c r="E58" i="9"/>
  <c r="E64" i="9" s="1"/>
  <c r="D35" i="7"/>
  <c r="D37" i="7" s="1"/>
  <c r="I35" i="7"/>
  <c r="I37" i="7" s="1"/>
  <c r="J35" i="7"/>
  <c r="J37" i="7" s="1"/>
  <c r="C35" i="7"/>
  <c r="C37" i="7" s="1"/>
  <c r="E35" i="7"/>
  <c r="E37" i="7" s="1"/>
  <c r="H35" i="7"/>
  <c r="H37" i="7" s="1"/>
  <c r="E44" i="8"/>
  <c r="E49" i="8" s="1"/>
  <c r="C44" i="8"/>
  <c r="C49" i="8" s="1"/>
  <c r="C58" i="9"/>
  <c r="C64" i="9" s="1"/>
  <c r="D35" i="11"/>
  <c r="D44" i="11" s="1"/>
  <c r="D49" i="11" s="1"/>
  <c r="E41" i="24"/>
  <c r="H17" i="26" l="1"/>
  <c r="E43" i="24"/>
  <c r="K35" i="11"/>
  <c r="K44" i="11" s="1"/>
  <c r="K45" i="11" s="1"/>
  <c r="K46" i="11" l="1"/>
  <c r="K47" i="11" s="1"/>
  <c r="K48" i="11" l="1"/>
  <c r="K49" i="11" s="1"/>
</calcChain>
</file>

<file path=xl/sharedStrings.xml><?xml version="1.0" encoding="utf-8"?>
<sst xmlns="http://schemas.openxmlformats.org/spreadsheetml/2006/main" count="1075" uniqueCount="659">
  <si>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</si>
  <si>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</si>
  <si>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</si>
  <si>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</si>
  <si>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</si>
  <si>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</si>
  <si>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</si>
  <si>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</si>
  <si>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</si>
  <si>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</si>
  <si>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</si>
  <si>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</si>
  <si>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</si>
  <si>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</si>
  <si>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</si>
  <si>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</si>
  <si>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</si>
  <si>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</si>
  <si>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</si>
  <si>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</si>
  <si>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</si>
  <si>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</si>
  <si>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</si>
  <si>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</si>
  <si>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</si>
  <si>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</si>
  <si>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</si>
  <si>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</si>
  <si>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</si>
  <si>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</si>
  <si>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</si>
  <si>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</si>
  <si>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</si>
  <si>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</si>
  <si>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</si>
  <si>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</si>
  <si>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</si>
  <si>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</si>
  <si>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</si>
  <si>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</si>
  <si>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</si>
  <si>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</si>
  <si>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</si>
  <si>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</si>
  <si>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</si>
  <si>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</si>
  <si>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</si>
  <si>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</si>
  <si>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</si>
  <si>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</si>
  <si>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</si>
  <si>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</si>
  <si>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</si>
  <si>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</si>
  <si>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</si>
  <si>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</si>
  <si>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</si>
  <si>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</si>
  <si>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</si>
  <si>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</si>
  <si>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</si>
  <si>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</si>
  <si>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</si>
  <si>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</si>
  <si>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</si>
  <si>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</si>
  <si>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</si>
  <si>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</si>
  <si>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</si>
  <si>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</si>
  <si>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</si>
  <si>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</si>
  <si>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</si>
  <si>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</si>
  <si>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</si>
  <si>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2016.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</si>
  <si>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</si>
  <si>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</si>
  <si>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</si>
  <si>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</si>
  <si>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</si>
  <si>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</si>
  <si>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</si>
  <si>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</si>
  <si>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</si>
  <si>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</si>
  <si>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</si>
  <si>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</si>
  <si>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</si>
  <si>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</si>
  <si>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</si>
  <si>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</si>
  <si>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</si>
  <si>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</si>
  <si>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</si>
  <si>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</si>
  <si>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</si>
  <si>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</si>
  <si>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</si>
  <si>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</si>
  <si>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</si>
  <si>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</si>
  <si>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</si>
  <si>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</si>
  <si>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</si>
  <si>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</si>
  <si>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</si>
  <si>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</si>
  <si>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</si>
  <si>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</si>
  <si>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</si>
  <si>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</si>
  <si>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</si>
  <si>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</si>
  <si>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</si>
  <si>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</si>
  <si>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</si>
  <si>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</si>
  <si>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</si>
  <si>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</si>
  <si>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</si>
  <si>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</si>
  <si>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</si>
  <si>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</si>
  <si>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</si>
  <si>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</si>
  <si>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</si>
  <si>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</si>
  <si>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</si>
  <si>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</si>
  <si>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</si>
  <si>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</si>
  <si>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</si>
  <si>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</si>
  <si>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</si>
  <si>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</si>
  <si>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</si>
  <si>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</si>
  <si>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</si>
  <si>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</si>
  <si>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</si>
  <si>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</si>
  <si>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</si>
  <si>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</si>
  <si>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</si>
  <si>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</si>
  <si>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</si>
  <si>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</si>
  <si>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</si>
  <si>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</si>
  <si>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</si>
  <si>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</si>
  <si>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</si>
  <si>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</si>
  <si>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</si>
  <si>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</si>
  <si>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</si>
  <si>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</si>
  <si>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</si>
  <si>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</si>
  <si>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</si>
  <si>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</si>
  <si>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</si>
  <si>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</si>
  <si>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</si>
  <si>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</si>
  <si>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</si>
  <si>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</si>
  <si>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</si>
  <si>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</si>
  <si>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</si>
  <si>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</si>
  <si>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</si>
  <si>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</si>
  <si>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</si>
  <si>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</si>
  <si>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</si>
  <si>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</si>
  <si>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</si>
  <si>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</si>
  <si>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</si>
  <si>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</si>
  <si>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</si>
  <si>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</si>
  <si>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</si>
  <si>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</si>
  <si>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</si>
  <si>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</si>
  <si>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</si>
  <si>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</si>
  <si>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</si>
  <si>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</si>
  <si>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</si>
  <si>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</si>
  <si>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</si>
  <si>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</si>
  <si>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</si>
  <si>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</si>
  <si>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</si>
  <si>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</si>
  <si>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</si>
  <si>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</si>
  <si>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</si>
  <si>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</si>
  <si>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</si>
  <si>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</si>
  <si>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</si>
  <si>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</si>
  <si>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</si>
  <si>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</si>
  <si>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</si>
  <si>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</si>
  <si>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</si>
  <si>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</si>
  <si>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</si>
  <si>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</si>
  <si>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</si>
  <si>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</si>
  <si>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</si>
  <si>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</si>
  <si>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</si>
  <si>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</si>
  <si>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</si>
  <si>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</si>
  <si>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</si>
  <si>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</si>
  <si>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</si>
  <si>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</si>
  <si>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</si>
  <si>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</si>
  <si>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</si>
  <si>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</si>
  <si>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</si>
  <si>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</si>
  <si>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</si>
  <si>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</si>
  <si>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</si>
  <si>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</si>
  <si>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</si>
  <si>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</si>
  <si>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</si>
  <si>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</si>
  <si>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</si>
  <si>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</si>
  <si>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</si>
  <si>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</si>
  <si>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</si>
  <si>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</si>
  <si>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</si>
  <si>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</si>
  <si>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</si>
  <si>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</si>
  <si>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</si>
  <si>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</si>
  <si>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</si>
  <si>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</si>
  <si>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</si>
  <si>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</si>
  <si>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</si>
  <si>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</si>
  <si>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</si>
  <si>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</si>
  <si>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</si>
  <si>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</si>
  <si>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</si>
  <si>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</si>
  <si>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</si>
  <si>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</si>
  <si>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</si>
  <si>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</si>
  <si>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</si>
  <si>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</si>
  <si>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</si>
  <si>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</si>
  <si>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</si>
  <si>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</si>
  <si>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</si>
  <si>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</si>
  <si>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</si>
  <si>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</si>
  <si>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</si>
  <si>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</si>
  <si>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</si>
  <si>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</si>
  <si>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</si>
  <si>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</si>
  <si>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</si>
  <si>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</si>
  <si>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</si>
  <si>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</si>
  <si>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</si>
  <si>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</si>
  <si>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</si>
  <si>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</si>
  <si>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</si>
  <si>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</si>
  <si>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</si>
  <si>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</si>
  <si>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</si>
  <si>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</si>
  <si>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</si>
  <si>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</si>
  <si>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</si>
  <si>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</si>
  <si>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</si>
  <si>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</si>
  <si>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</si>
  <si>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</si>
  <si>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</si>
  <si>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</si>
  <si>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</si>
  <si>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</si>
  <si>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</si>
  <si>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</si>
  <si>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</si>
  <si>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</si>
  <si>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</si>
  <si>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</si>
  <si>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</si>
  <si>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</si>
  <si>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</si>
  <si>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</si>
  <si>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</si>
  <si>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</si>
  <si>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</si>
  <si>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</si>
  <si>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</si>
  <si>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</si>
  <si>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</si>
  <si>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</si>
  <si>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</si>
  <si>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</si>
  <si>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</si>
  <si>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</si>
  <si>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</si>
  <si>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</si>
  <si>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</si>
  <si>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</si>
  <si>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</si>
  <si>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</si>
  <si>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</si>
  <si>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</si>
  <si>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</si>
  <si>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</si>
  <si>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</si>
  <si>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</si>
  <si>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</si>
  <si>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</si>
  <si>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</si>
  <si>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</si>
  <si>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</si>
  <si>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</si>
  <si>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</si>
  <si>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</si>
  <si>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</si>
  <si>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</si>
  <si>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</si>
  <si>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</si>
  <si>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</si>
  <si>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</si>
  <si>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</si>
  <si>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</si>
  <si>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</si>
  <si>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</si>
  <si>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</si>
  <si>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</si>
  <si>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</si>
  <si>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</si>
  <si>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</si>
  <si>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</si>
  <si>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</si>
  <si>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</si>
  <si>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</si>
  <si>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</si>
  <si>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</si>
  <si>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</si>
  <si>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</si>
  <si>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</si>
  <si>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</si>
  <si>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</si>
  <si>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</si>
  <si>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</si>
  <si>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</si>
  <si>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</si>
  <si>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</si>
  <si>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</si>
  <si>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</si>
  <si>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</si>
  <si>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</si>
  <si>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</si>
  <si>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</si>
  <si>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</si>
  <si>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</si>
  <si>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</si>
  <si>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</si>
  <si>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</si>
  <si>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</si>
  <si>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</si>
  <si>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</si>
  <si>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</si>
  <si>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</si>
  <si>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</si>
  <si>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</si>
  <si>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</si>
  <si>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</si>
  <si>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</si>
  <si>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</si>
  <si>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</si>
  <si>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</si>
  <si>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</si>
  <si>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</si>
  <si>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</si>
  <si>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</si>
  <si>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</si>
  <si>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</si>
  <si>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</si>
  <si>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</si>
  <si>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</si>
  <si>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</si>
  <si>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</si>
  <si>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</si>
  <si>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</si>
  <si>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</si>
  <si>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</si>
  <si>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</si>
  <si>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</si>
  <si>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</si>
  <si>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</si>
  <si>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</si>
  <si>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</si>
  <si>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</si>
  <si>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</si>
  <si>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</si>
  <si>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</si>
  <si>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</si>
  <si>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</si>
  <si>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</si>
  <si>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</si>
  <si>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</si>
  <si>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</si>
  <si>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</si>
  <si>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</si>
  <si>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</si>
  <si>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</si>
  <si>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</si>
  <si>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</si>
  <si>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</si>
  <si>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</si>
  <si>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</si>
  <si>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</si>
  <si>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</si>
  <si>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</si>
  <si>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</si>
  <si>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</si>
  <si>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</si>
  <si>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</si>
  <si>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</si>
  <si>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</si>
  <si>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</si>
  <si>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</si>
  <si>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</si>
  <si>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</si>
  <si>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</si>
  <si>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</si>
  <si>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</si>
  <si>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</si>
  <si>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Tárgyidőszak</t>
  </si>
  <si>
    <t>2/a melléklet</t>
  </si>
  <si>
    <t>2/b melléklet</t>
  </si>
  <si>
    <t>2017.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</si>
  <si>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</si>
  <si>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</si>
  <si>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</si>
  <si>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</si>
  <si>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</si>
  <si>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</si>
  <si>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</si>
  <si>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</si>
  <si>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</si>
  <si>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</si>
  <si>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</si>
  <si>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</si>
  <si>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</si>
  <si>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</si>
  <si>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</si>
  <si>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</si>
  <si>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</si>
  <si>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</si>
  <si>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</si>
  <si>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</si>
  <si>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</si>
  <si>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</si>
  <si>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</si>
  <si>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</si>
  <si>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</si>
  <si>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</si>
  <si>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</si>
  <si>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</si>
  <si>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</si>
  <si>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</si>
  <si>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</si>
  <si>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</si>
  <si>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</si>
  <si>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</si>
  <si>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</si>
  <si>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</si>
  <si>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</si>
  <si>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</si>
  <si>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</si>
  <si>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</si>
  <si>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</si>
  <si>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</si>
  <si>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</si>
  <si>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</si>
  <si>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</si>
  <si>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</si>
  <si>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</si>
  <si>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</si>
  <si>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</si>
  <si>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</si>
  <si>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</si>
  <si>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</si>
  <si>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</si>
  <si>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</si>
  <si>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</si>
  <si>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</si>
  <si>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</si>
  <si>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</si>
  <si>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</si>
  <si>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</si>
  <si>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</si>
  <si>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</si>
  <si>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</si>
  <si>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</si>
  <si>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</si>
  <si>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</si>
  <si>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</si>
  <si>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</si>
  <si>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</si>
  <si>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</si>
  <si>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</si>
  <si>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</si>
  <si>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</si>
  <si>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</si>
  <si>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</si>
  <si>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</si>
  <si>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</si>
  <si>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12/a  melléklet</t>
  </si>
  <si>
    <t>12/b  melléklet</t>
  </si>
  <si>
    <t>10. melléklet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</si>
  <si>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</si>
  <si>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</si>
  <si>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</si>
  <si>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</si>
  <si>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</si>
  <si>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>PA-MED Egészségügyi Szolgáltató Bt.</t>
  </si>
  <si>
    <t xml:space="preserve">NEMESNÉP KÖZSÉG ÖNKORMÁNYZATA </t>
  </si>
  <si>
    <t xml:space="preserve">Nemesnép Község Önkormányzatának elemi bevételei </t>
  </si>
  <si>
    <t>Nemesnép Község Önkormányzatának elemi kiadásai</t>
  </si>
  <si>
    <t>Nemesnép Község Önkormányzata</t>
  </si>
  <si>
    <t>Nemesnép Község Önkormányzata többéves kihatással járó döntések számszerűsítése évenkénti bontásban és összesítve célok szerint</t>
  </si>
  <si>
    <t>NEMESNÉP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</si>
  <si>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</si>
  <si>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</si>
  <si>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</si>
  <si>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Emberi Erőforrás Támogatáskezelő</t>
  </si>
  <si>
    <t>Szentgyörgyvölgy Község Önkormányzata</t>
  </si>
  <si>
    <t>3. e. (1) Falugondnoki szolgáltatás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</si>
  <si>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</si>
  <si>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</si>
  <si>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</si>
  <si>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</si>
  <si>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</si>
  <si>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</si>
  <si>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2016. ÉVI MŰKÖDÉSI ÉS FELHALMOZÁSI CÉLÚ BEVÉTELEI ÉS KIADÁSAI</t>
  </si>
  <si>
    <t>Adatok Ft-ban</t>
  </si>
  <si>
    <t>Eredeti előirányzat 2016.</t>
  </si>
  <si>
    <t>Módosított előirányzat 2016.</t>
  </si>
  <si>
    <t xml:space="preserve">2016. </t>
  </si>
  <si>
    <t>Eredeti előirányzat                  2016.</t>
  </si>
  <si>
    <t>Teljesítés                      2016.</t>
  </si>
  <si>
    <t>NEMESNÉP KÖZSÉG ÖNKORMÁNYZATÁNAK ÁLLAMI HOZZÁJÁRULÁSA 2016. ÉVBEN</t>
  </si>
  <si>
    <t>Ft/fő</t>
  </si>
  <si>
    <t>Ft</t>
  </si>
  <si>
    <t>Beszámolóban elszámolt teljesítés                   2016. év</t>
  </si>
  <si>
    <t>Októberi normatíva módosításkori várható állami támogatás</t>
  </si>
  <si>
    <t>V.I.1.I.1 jogcímekhez kapcsolódó kiegészítés</t>
  </si>
  <si>
    <t>I.6. A 2015. évről áthúzódó bérkompenzáció támogatás</t>
  </si>
  <si>
    <t>Szociális ágazati pótlék</t>
  </si>
  <si>
    <t>Bérkompenzáció</t>
  </si>
  <si>
    <t>Pótlólagos állami támogatás 2015. évi elszámolás alapján</t>
  </si>
  <si>
    <t xml:space="preserve">    Adatok Ft-ban</t>
  </si>
  <si>
    <t>Informatikai eszközök vásárlása és a város- és községgazdálkodással, zöldterület gazdálkodással kapcsolatos tárgyi eszközök beszerzése.</t>
  </si>
  <si>
    <t>Szilárd burkolatú közutak felújítása (246/1, 508/2, 508/3 hrsz.-ú)</t>
  </si>
  <si>
    <t>Prifilozás, aszfaltburkolat készítése, útpadka építése mészkőből. (246/1. hrsz.)</t>
  </si>
  <si>
    <t>Az adósságkonszolidációban nem részesült települési önkormányzatok fejlesztéseinek támogatása. (pályázat)</t>
  </si>
  <si>
    <t>Önkormányzati feladatellátást szolgáló fejlesztések támogatása. (belterületi utak, járdák hidak felújítása)</t>
  </si>
  <si>
    <t>2016. ÉVBEN</t>
  </si>
  <si>
    <t>NEMESNÉP KÖZSÉG ÖNKORMÁNYZATA ÁLTAL NYÚJTOTT CÉLJELLEGŰ TÁMOGATÁSOK RÉSZLETEZÉSE</t>
  </si>
  <si>
    <t>Fogorvosi szolgálat feladataihoz és a kedvezményes gyerekétkeztetéshez való hozzájárulás.</t>
  </si>
  <si>
    <t>Belső ellenőrzési, munka-és tűzvédelmi feladatok ellátása, a könyvelési program valamint a Hivatal működési költségeihez való hozzájárulás.</t>
  </si>
  <si>
    <t>Központi orvosi ügyelet feladataihoz való hozzájárulás.</t>
  </si>
  <si>
    <t>Bursa Hungarica ösztöndíj.</t>
  </si>
  <si>
    <t>Lenti Kistérségi Többcélú Társulás</t>
  </si>
  <si>
    <t>Védőnői szolgálat feladataihoz való hozzájárulás</t>
  </si>
  <si>
    <t>Fogorvosi ügyelet feladataihoz való hozzájárulás.</t>
  </si>
  <si>
    <t>Működési feladatok támogatása.</t>
  </si>
  <si>
    <t>Országos Mentőszolgálat Alapítvány (Lenti Mentőállomás)</t>
  </si>
  <si>
    <t>LUCAS mellkasi kompressziós rendszer beszerzése.</t>
  </si>
  <si>
    <t>Nemesnép Község Önkormányzata által nyútjtott közvetett támogatások 2016. évben (kedvezmények)</t>
  </si>
  <si>
    <t xml:space="preserve"> Adatok Ft-ban</t>
  </si>
  <si>
    <t>2016. előtti kifizetés</t>
  </si>
  <si>
    <t>Szociális tűzifa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</si>
  <si>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</si>
  <si>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</si>
  <si>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2019.</t>
  </si>
  <si>
    <t>2016. évi teljesítés</t>
  </si>
  <si>
    <t>PÉNZESZKÖZEINEK VÁLTOZÁSÁNAK LEVEZETÉSE 2016. ÉVBEN</t>
  </si>
  <si>
    <t>Nyitó pénzkészlet 2016. január 01-én: ebből:</t>
  </si>
  <si>
    <t>Záró pénzkészlet 2016. december 31-én: ebből:</t>
  </si>
  <si>
    <t>2016. ÉV</t>
  </si>
  <si>
    <t>2016. év</t>
  </si>
  <si>
    <t>Nemesnép Község Önkormányzata tulajdonában álló gazdálkodó szervezetek működésében származó kötezettségek és részesedések alakulása  2016. évben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</si>
  <si>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</si>
  <si>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</si>
  <si>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</si>
  <si>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</si>
  <si>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</si>
  <si>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</si>
  <si>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</si>
  <si>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</si>
  <si>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</si>
  <si>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</si>
  <si>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</si>
  <si>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</si>
  <si>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</si>
  <si>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</si>
  <si>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</si>
  <si>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</si>
  <si>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</si>
  <si>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</si>
  <si>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</si>
  <si>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</si>
  <si>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</si>
  <si>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</si>
  <si>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</si>
  <si>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</si>
  <si>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</si>
  <si>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</si>
  <si>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</si>
  <si>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13 melléklet</t>
  </si>
  <si>
    <t>14. számú melléklet</t>
  </si>
  <si>
    <t>21. Pénzügyi műveletek egyéb eredményszemléletű bevételei</t>
  </si>
  <si>
    <t>Teljesítés             2016.</t>
  </si>
  <si>
    <t>Módosított előirányzat                2016.</t>
  </si>
  <si>
    <t>Teljesítés                  2016.</t>
  </si>
  <si>
    <t>Eredeti előirányzat                                                                       2016. év</t>
  </si>
  <si>
    <t>Teljesítés          2016.</t>
  </si>
  <si>
    <t>Szociális célú tüzelőanyag vásárlásához kapcsolódó kiegészítő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</si>
</sst>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3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53" fillId="7" borderId="0" applyNumberFormat="0" applyBorder="0" applyAlignment="0" applyProtection="0"/>
    <xf numFmtId="0" fontId="4" fillId="11" borderId="1" applyNumberFormat="0" applyAlignment="0" applyProtection="0"/>
    <xf numFmtId="0" fontId="54" fillId="10" borderId="1" applyNumberFormat="0" applyAlignment="0" applyProtection="0"/>
    <xf numFmtId="0" fontId="55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4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2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5" fillId="11" borderId="0" applyNumberFormat="0" applyBorder="0" applyAlignment="0" applyProtection="0"/>
    <xf numFmtId="0" fontId="66" fillId="0" borderId="0"/>
    <xf numFmtId="0" fontId="1" fillId="0" borderId="0"/>
    <xf numFmtId="0" fontId="63" fillId="0" borderId="0"/>
    <xf numFmtId="0" fontId="57" fillId="0" borderId="0"/>
    <xf numFmtId="0" fontId="67" fillId="0" borderId="0"/>
    <xf numFmtId="0" fontId="118" fillId="0" borderId="0"/>
    <xf numFmtId="0" fontId="68" fillId="0" borderId="0"/>
    <xf numFmtId="0" fontId="66" fillId="0" borderId="0"/>
    <xf numFmtId="0" fontId="66" fillId="0" borderId="0"/>
    <xf numFmtId="0" fontId="63" fillId="0" borderId="0"/>
    <xf numFmtId="0" fontId="119" fillId="0" borderId="0"/>
    <xf numFmtId="0" fontId="1" fillId="0" borderId="0"/>
    <xf numFmtId="0" fontId="118" fillId="0" borderId="0"/>
    <xf numFmtId="0" fontId="63" fillId="0" borderId="0"/>
    <xf numFmtId="0" fontId="57" fillId="0" borderId="0"/>
    <xf numFmtId="0" fontId="67" fillId="0" borderId="0"/>
    <xf numFmtId="0" fontId="1" fillId="0" borderId="0"/>
    <xf numFmtId="0" fontId="15" fillId="0" borderId="0"/>
    <xf numFmtId="0" fontId="63" fillId="0" borderId="0"/>
    <xf numFmtId="0" fontId="51" fillId="4" borderId="9" applyNumberFormat="0" applyFont="0" applyAlignment="0" applyProtection="0"/>
    <xf numFmtId="0" fontId="69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/>
  </cellStyleXfs>
  <cellXfs count="1053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9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4" fillId="0" borderId="0" xfId="94" applyNumberFormat="1" applyFont="1" applyFill="1" applyAlignment="1" applyProtection="1">
      <alignment horizontal="center" vertical="center"/>
    </xf>
    <xf numFmtId="0" fontId="34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5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5" fillId="0" borderId="0" xfId="0" applyFont="1" applyAlignment="1" applyProtection="1">
      <alignment horizontal="right"/>
    </xf>
    <xf numFmtId="0" fontId="0" fillId="0" borderId="0" xfId="0" applyProtection="1"/>
    <xf numFmtId="0" fontId="48" fillId="0" borderId="0" xfId="0" applyFont="1" applyAlignment="1" applyProtection="1">
      <alignment horizontal="center"/>
    </xf>
    <xf numFmtId="0" fontId="49" fillId="0" borderId="20" xfId="0" applyFont="1" applyBorder="1" applyAlignment="1" applyProtection="1">
      <alignment horizontal="center" vertical="center" wrapText="1"/>
    </xf>
    <xf numFmtId="0" fontId="48" fillId="0" borderId="21" xfId="0" applyFont="1" applyBorder="1" applyAlignment="1" applyProtection="1">
      <alignment horizontal="center" vertical="center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center" vertical="top" wrapText="1"/>
    </xf>
    <xf numFmtId="0" fontId="50" fillId="0" borderId="19" xfId="0" applyFont="1" applyBorder="1" applyAlignment="1" applyProtection="1">
      <alignment horizontal="left" vertical="top" wrapText="1"/>
      <protection locked="0"/>
    </xf>
    <xf numFmtId="165" fontId="50" fillId="0" borderId="19" xfId="54" applyNumberFormat="1" applyFont="1" applyBorder="1" applyAlignment="1" applyProtection="1">
      <alignment horizontal="center" vertical="center" wrapText="1"/>
      <protection locked="0"/>
    </xf>
    <xf numFmtId="165" fontId="50" fillId="0" borderId="24" xfId="54" applyNumberFormat="1" applyFont="1" applyBorder="1" applyAlignment="1" applyProtection="1">
      <alignment horizontal="center" vertical="top" wrapText="1"/>
      <protection locked="0"/>
    </xf>
    <xf numFmtId="0" fontId="48" fillId="0" borderId="17" xfId="0" applyFont="1" applyBorder="1" applyAlignment="1" applyProtection="1">
      <alignment horizontal="center" vertical="top" wrapText="1"/>
    </xf>
    <xf numFmtId="0" fontId="50" fillId="0" borderId="18" xfId="0" applyFont="1" applyBorder="1" applyAlignment="1" applyProtection="1">
      <alignment horizontal="left" vertical="top" wrapText="1"/>
      <protection locked="0"/>
    </xf>
    <xf numFmtId="9" fontId="50" fillId="0" borderId="18" xfId="103" applyFont="1" applyBorder="1" applyAlignment="1" applyProtection="1">
      <alignment horizontal="center" vertical="center" wrapText="1"/>
      <protection locked="0"/>
    </xf>
    <xf numFmtId="165" fontId="50" fillId="0" borderId="18" xfId="54" applyNumberFormat="1" applyFont="1" applyBorder="1" applyAlignment="1" applyProtection="1">
      <alignment horizontal="center" vertical="center" wrapText="1"/>
      <protection locked="0"/>
    </xf>
    <xf numFmtId="165" fontId="50" fillId="0" borderId="25" xfId="54" applyNumberFormat="1" applyFont="1" applyBorder="1" applyAlignment="1" applyProtection="1">
      <alignment horizontal="center" vertical="top" wrapText="1"/>
      <protection locked="0"/>
    </xf>
    <xf numFmtId="0" fontId="48" fillId="0" borderId="28" xfId="0" applyFont="1" applyBorder="1" applyAlignment="1" applyProtection="1">
      <alignment horizontal="center" vertical="top" wrapText="1"/>
    </xf>
    <xf numFmtId="0" fontId="50" fillId="0" borderId="29" xfId="0" applyFont="1" applyBorder="1" applyAlignment="1" applyProtection="1">
      <alignment horizontal="left" vertical="top" wrapText="1"/>
      <protection locked="0"/>
    </xf>
    <xf numFmtId="9" fontId="50" fillId="0" borderId="29" xfId="103" applyFont="1" applyBorder="1" applyAlignment="1" applyProtection="1">
      <alignment horizontal="center" vertical="center" wrapText="1"/>
      <protection locked="0"/>
    </xf>
    <xf numFmtId="165" fontId="50" fillId="0" borderId="29" xfId="54" applyNumberFormat="1" applyFont="1" applyBorder="1" applyAlignment="1" applyProtection="1">
      <alignment horizontal="center" vertical="center" wrapText="1"/>
      <protection locked="0"/>
    </xf>
    <xf numFmtId="165" fontId="50" fillId="0" borderId="30" xfId="54" applyNumberFormat="1" applyFont="1" applyBorder="1" applyAlignment="1" applyProtection="1">
      <alignment horizontal="center" vertical="top" wrapText="1"/>
      <protection locked="0"/>
    </xf>
    <xf numFmtId="0" fontId="48" fillId="26" borderId="21" xfId="0" applyFont="1" applyFill="1" applyBorder="1" applyAlignment="1" applyProtection="1">
      <alignment horizontal="center" vertical="top" wrapText="1"/>
    </xf>
    <xf numFmtId="165" fontId="50" fillId="0" borderId="21" xfId="54" applyNumberFormat="1" applyFont="1" applyBorder="1" applyAlignment="1" applyProtection="1">
      <alignment horizontal="center" vertical="center" wrapText="1"/>
    </xf>
    <xf numFmtId="165" fontId="50" fillId="0" borderId="22" xfId="54" applyNumberFormat="1" applyFont="1" applyBorder="1" applyAlignment="1" applyProtection="1">
      <alignment horizontal="center" vertical="top" wrapText="1"/>
    </xf>
    <xf numFmtId="0" fontId="73" fillId="0" borderId="0" xfId="96" applyFont="1" applyAlignment="1">
      <alignment horizontal="center"/>
    </xf>
    <xf numFmtId="0" fontId="63" fillId="0" borderId="0" xfId="96"/>
    <xf numFmtId="0" fontId="73" fillId="0" borderId="0" xfId="96" applyFont="1" applyAlignment="1">
      <alignment horizontal="right"/>
    </xf>
    <xf numFmtId="0" fontId="37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5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5" fillId="0" borderId="18" xfId="96" applyNumberFormat="1" applyFont="1" applyBorder="1" applyAlignment="1">
      <alignment horizontal="right" vertical="center"/>
    </xf>
    <xf numFmtId="3" fontId="75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5" fillId="0" borderId="18" xfId="96" applyNumberFormat="1" applyFont="1" applyBorder="1" applyAlignment="1">
      <alignment vertical="center"/>
    </xf>
    <xf numFmtId="3" fontId="75" fillId="0" borderId="25" xfId="96" applyNumberFormat="1" applyFont="1" applyBorder="1" applyAlignment="1">
      <alignment vertical="center"/>
    </xf>
    <xf numFmtId="0" fontId="75" fillId="0" borderId="38" xfId="96" applyFont="1" applyBorder="1" applyAlignment="1">
      <alignment horizontal="center" vertical="center"/>
    </xf>
    <xf numFmtId="0" fontId="75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7" fillId="28" borderId="18" xfId="96" applyNumberFormat="1" applyFont="1" applyFill="1" applyBorder="1" applyAlignment="1">
      <alignment horizontal="right" vertical="center"/>
    </xf>
    <xf numFmtId="3" fontId="77" fillId="28" borderId="18" xfId="96" applyNumberFormat="1" applyFont="1" applyFill="1" applyBorder="1"/>
    <xf numFmtId="3" fontId="77" fillId="28" borderId="25" xfId="96" applyNumberFormat="1" applyFont="1" applyFill="1" applyBorder="1"/>
    <xf numFmtId="3" fontId="76" fillId="0" borderId="18" xfId="96" applyNumberFormat="1" applyFont="1" applyFill="1" applyBorder="1" applyAlignment="1">
      <alignment vertical="center"/>
    </xf>
    <xf numFmtId="3" fontId="76" fillId="0" borderId="25" xfId="96" applyNumberFormat="1" applyFont="1" applyFill="1" applyBorder="1" applyAlignment="1">
      <alignment vertical="center"/>
    </xf>
    <xf numFmtId="3" fontId="76" fillId="0" borderId="18" xfId="96" applyNumberFormat="1" applyFont="1" applyFill="1" applyBorder="1"/>
    <xf numFmtId="3" fontId="76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79" fillId="0" borderId="38" xfId="96" applyFont="1" applyBorder="1" applyAlignment="1">
      <alignment vertical="center"/>
    </xf>
    <xf numFmtId="0" fontId="79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0" fillId="0" borderId="18" xfId="96" applyNumberFormat="1" applyFont="1" applyBorder="1" applyAlignment="1">
      <alignment vertical="center"/>
    </xf>
    <xf numFmtId="3" fontId="80" fillId="0" borderId="25" xfId="96" applyNumberFormat="1" applyFont="1" applyBorder="1" applyAlignment="1">
      <alignment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1" fillId="28" borderId="18" xfId="96" applyNumberFormat="1" applyFont="1" applyFill="1" applyBorder="1" applyAlignment="1">
      <alignment vertical="center"/>
    </xf>
    <xf numFmtId="0" fontId="63" fillId="28" borderId="0" xfId="96" applyFill="1"/>
    <xf numFmtId="0" fontId="63" fillId="0" borderId="0" xfId="96" applyBorder="1"/>
    <xf numFmtId="0" fontId="57" fillId="0" borderId="0" xfId="92" applyBorder="1"/>
    <xf numFmtId="0" fontId="74" fillId="0" borderId="0" xfId="92" applyFont="1" applyBorder="1"/>
    <xf numFmtId="0" fontId="82" fillId="0" borderId="0" xfId="96" applyFont="1" applyBorder="1"/>
    <xf numFmtId="0" fontId="57" fillId="0" borderId="0" xfId="92"/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49" fillId="0" borderId="0" xfId="92" applyFont="1" applyAlignment="1">
      <alignment horizontal="center" wrapText="1"/>
    </xf>
    <xf numFmtId="0" fontId="87" fillId="0" borderId="18" xfId="92" applyFont="1" applyBorder="1" applyAlignment="1">
      <alignment wrapText="1"/>
    </xf>
    <xf numFmtId="3" fontId="87" fillId="0" borderId="18" xfId="92" applyNumberFormat="1" applyFont="1" applyBorder="1" applyAlignment="1">
      <alignment horizontal="right" wrapText="1"/>
    </xf>
    <xf numFmtId="0" fontId="74" fillId="0" borderId="18" xfId="92" applyFont="1" applyBorder="1" applyAlignment="1">
      <alignment wrapText="1"/>
    </xf>
    <xf numFmtId="3" fontId="74" fillId="0" borderId="18" xfId="92" applyNumberFormat="1" applyFont="1" applyBorder="1" applyAlignment="1">
      <alignment horizontal="right" wrapText="1"/>
    </xf>
    <xf numFmtId="0" fontId="85" fillId="0" borderId="18" xfId="92" applyFont="1" applyBorder="1" applyAlignment="1">
      <alignment wrapText="1"/>
    </xf>
    <xf numFmtId="3" fontId="85" fillId="0" borderId="18" xfId="92" applyNumberFormat="1" applyFont="1" applyBorder="1" applyAlignment="1">
      <alignment horizontal="right" wrapText="1"/>
    </xf>
    <xf numFmtId="0" fontId="57" fillId="0" borderId="0" xfId="92" applyFont="1"/>
    <xf numFmtId="3" fontId="48" fillId="0" borderId="18" xfId="92" applyNumberFormat="1" applyFont="1" applyBorder="1" applyAlignment="1">
      <alignment horizontal="right" wrapText="1"/>
    </xf>
    <xf numFmtId="0" fontId="90" fillId="0" borderId="0" xfId="92" applyFont="1"/>
    <xf numFmtId="0" fontId="16" fillId="0" borderId="0" xfId="92" applyFont="1" applyAlignment="1">
      <alignment wrapText="1"/>
    </xf>
    <xf numFmtId="0" fontId="80" fillId="0" borderId="0" xfId="92" applyFont="1"/>
    <xf numFmtId="0" fontId="74" fillId="0" borderId="0" xfId="92" applyFont="1"/>
    <xf numFmtId="0" fontId="87" fillId="0" borderId="17" xfId="92" applyFont="1" applyBorder="1" applyAlignment="1">
      <alignment wrapText="1"/>
    </xf>
    <xf numFmtId="0" fontId="85" fillId="0" borderId="17" xfId="92" applyFont="1" applyBorder="1" applyAlignment="1">
      <alignment wrapText="1"/>
    </xf>
    <xf numFmtId="0" fontId="23" fillId="0" borderId="18" xfId="92" applyFont="1" applyBorder="1" applyAlignment="1">
      <alignment wrapText="1"/>
    </xf>
    <xf numFmtId="0" fontId="92" fillId="0" borderId="0" xfId="92" applyFont="1"/>
    <xf numFmtId="0" fontId="20" fillId="0" borderId="0" xfId="96" applyFont="1" applyAlignment="1">
      <alignment horizontal="center"/>
    </xf>
    <xf numFmtId="0" fontId="94" fillId="0" borderId="0" xfId="96" applyFont="1"/>
    <xf numFmtId="0" fontId="25" fillId="0" borderId="0" xfId="96" applyFont="1" applyAlignment="1">
      <alignment horizontal="right"/>
    </xf>
    <xf numFmtId="0" fontId="80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2" xfId="84" applyFont="1" applyFill="1" applyBorder="1" applyAlignment="1">
      <alignment horizontal="right" vertical="center" wrapText="1"/>
    </xf>
    <xf numFmtId="0" fontId="94" fillId="0" borderId="0" xfId="96" applyFont="1" applyAlignment="1">
      <alignment wrapText="1"/>
    </xf>
    <xf numFmtId="0" fontId="23" fillId="27" borderId="43" xfId="84" applyFont="1" applyFill="1" applyBorder="1" applyAlignment="1">
      <alignment horizontal="center" vertical="center"/>
    </xf>
    <xf numFmtId="0" fontId="23" fillId="27" borderId="44" xfId="84" applyFont="1" applyFill="1" applyBorder="1" applyAlignment="1">
      <alignment horizontal="center" vertical="center"/>
    </xf>
    <xf numFmtId="3" fontId="23" fillId="0" borderId="45" xfId="84" applyNumberFormat="1" applyFont="1" applyFill="1" applyBorder="1"/>
    <xf numFmtId="4" fontId="23" fillId="0" borderId="46" xfId="84" applyNumberFormat="1" applyFont="1" applyFill="1" applyBorder="1"/>
    <xf numFmtId="3" fontId="23" fillId="0" borderId="46" xfId="84" applyNumberFormat="1" applyFont="1" applyFill="1" applyBorder="1"/>
    <xf numFmtId="3" fontId="79" fillId="0" borderId="46" xfId="84" applyNumberFormat="1" applyFont="1" applyFill="1" applyBorder="1"/>
    <xf numFmtId="3" fontId="80" fillId="0" borderId="46" xfId="82" applyNumberFormat="1" applyFont="1" applyFill="1" applyBorder="1" applyAlignment="1">
      <alignment horizontal="center" vertical="center"/>
    </xf>
    <xf numFmtId="4" fontId="80" fillId="0" borderId="46" xfId="82" applyNumberFormat="1" applyFont="1" applyFill="1" applyBorder="1" applyAlignment="1">
      <alignment vertical="center"/>
    </xf>
    <xf numFmtId="3" fontId="80" fillId="0" borderId="46" xfId="82" applyNumberFormat="1" applyFont="1" applyFill="1" applyBorder="1" applyAlignment="1">
      <alignment vertical="center"/>
    </xf>
    <xf numFmtId="3" fontId="23" fillId="0" borderId="46" xfId="82" applyNumberFormat="1" applyFont="1" applyFill="1" applyBorder="1" applyAlignment="1">
      <alignment vertical="center"/>
    </xf>
    <xf numFmtId="3" fontId="79" fillId="0" borderId="46" xfId="82" applyNumberFormat="1" applyFont="1" applyFill="1" applyBorder="1" applyAlignment="1">
      <alignment vertical="center"/>
    </xf>
    <xf numFmtId="3" fontId="23" fillId="30" borderId="46" xfId="84" applyNumberFormat="1" applyFont="1" applyFill="1" applyBorder="1"/>
    <xf numFmtId="166" fontId="80" fillId="0" borderId="46" xfId="84" applyNumberFormat="1" applyFont="1" applyFill="1" applyBorder="1"/>
    <xf numFmtId="3" fontId="80" fillId="0" borderId="46" xfId="84" applyNumberFormat="1" applyFont="1" applyFill="1" applyBorder="1"/>
    <xf numFmtId="3" fontId="80" fillId="0" borderId="47" xfId="82" applyNumberFormat="1" applyFont="1" applyFill="1" applyBorder="1" applyAlignment="1">
      <alignment vertical="center"/>
    </xf>
    <xf numFmtId="4" fontId="80" fillId="0" borderId="47" xfId="82" applyNumberFormat="1" applyFont="1" applyFill="1" applyBorder="1" applyAlignment="1">
      <alignment vertical="center"/>
    </xf>
    <xf numFmtId="3" fontId="80" fillId="0" borderId="47" xfId="84" applyNumberFormat="1" applyFont="1" applyFill="1" applyBorder="1"/>
    <xf numFmtId="3" fontId="80" fillId="0" borderId="18" xfId="82" applyNumberFormat="1" applyFont="1" applyFill="1" applyBorder="1" applyAlignment="1">
      <alignment vertical="center"/>
    </xf>
    <xf numFmtId="4" fontId="80" fillId="0" borderId="18" xfId="82" applyNumberFormat="1" applyFont="1" applyFill="1" applyBorder="1" applyAlignment="1">
      <alignment vertical="center"/>
    </xf>
    <xf numFmtId="3" fontId="80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0" fillId="0" borderId="48" xfId="82" applyNumberFormat="1" applyFont="1" applyBorder="1" applyAlignment="1">
      <alignment vertical="center"/>
    </xf>
    <xf numFmtId="4" fontId="80" fillId="0" borderId="48" xfId="82" applyNumberFormat="1" applyFont="1" applyFill="1" applyBorder="1" applyAlignment="1">
      <alignment vertical="center"/>
    </xf>
    <xf numFmtId="3" fontId="80" fillId="0" borderId="48" xfId="82" applyNumberFormat="1" applyFont="1" applyFill="1" applyBorder="1" applyAlignment="1">
      <alignment vertical="center"/>
    </xf>
    <xf numFmtId="4" fontId="80" fillId="0" borderId="29" xfId="84" applyNumberFormat="1" applyFont="1" applyFill="1" applyBorder="1"/>
    <xf numFmtId="0" fontId="80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4" fillId="29" borderId="0" xfId="96" applyFont="1" applyFill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6" fillId="0" borderId="0" xfId="86"/>
    <xf numFmtId="0" fontId="102" fillId="0" borderId="0" xfId="91" applyFont="1" applyFill="1"/>
    <xf numFmtId="0" fontId="63" fillId="0" borderId="0" xfId="91" applyFill="1"/>
    <xf numFmtId="0" fontId="103" fillId="0" borderId="0" xfId="91" applyFont="1" applyFill="1" applyAlignment="1">
      <alignment vertical="center"/>
    </xf>
    <xf numFmtId="0" fontId="34" fillId="0" borderId="0" xfId="91" applyFont="1" applyFill="1"/>
    <xf numFmtId="0" fontId="63" fillId="0" borderId="0" xfId="91" applyFont="1" applyFill="1"/>
    <xf numFmtId="0" fontId="103" fillId="0" borderId="0" xfId="91" applyFont="1" applyFill="1"/>
    <xf numFmtId="0" fontId="63" fillId="0" borderId="0" xfId="91" applyFill="1" applyAlignment="1">
      <alignment vertical="center"/>
    </xf>
    <xf numFmtId="167" fontId="26" fillId="0" borderId="23" xfId="91" applyNumberFormat="1" applyFont="1" applyFill="1" applyBorder="1" applyAlignment="1">
      <alignment horizontal="center" vertical="center"/>
    </xf>
    <xf numFmtId="0" fontId="26" fillId="0" borderId="19" xfId="91" applyFont="1" applyFill="1" applyBorder="1" applyAlignment="1">
      <alignment horizontal="left" vertical="center" wrapText="1"/>
    </xf>
    <xf numFmtId="167" fontId="26" fillId="0" borderId="17" xfId="91" applyNumberFormat="1" applyFont="1" applyFill="1" applyBorder="1" applyAlignment="1">
      <alignment horizontal="center" vertical="center"/>
    </xf>
    <xf numFmtId="0" fontId="26" fillId="0" borderId="18" xfId="91" applyFont="1" applyFill="1" applyBorder="1" applyAlignment="1">
      <alignment horizontal="left" vertical="center" wrapText="1"/>
    </xf>
    <xf numFmtId="167" fontId="26" fillId="0" borderId="28" xfId="91" applyNumberFormat="1" applyFont="1" applyFill="1" applyBorder="1" applyAlignment="1">
      <alignment horizontal="center" vertical="center"/>
    </xf>
    <xf numFmtId="0" fontId="26" fillId="0" borderId="29" xfId="91" applyFont="1" applyFill="1" applyBorder="1" applyAlignment="1">
      <alignment horizontal="left" vertical="center" wrapText="1"/>
    </xf>
    <xf numFmtId="167" fontId="33" fillId="0" borderId="20" xfId="91" applyNumberFormat="1" applyFont="1" applyFill="1" applyBorder="1" applyAlignment="1">
      <alignment horizontal="center" vertical="center"/>
    </xf>
    <xf numFmtId="0" fontId="33" fillId="0" borderId="21" xfId="91" applyFont="1" applyFill="1" applyBorder="1" applyAlignment="1">
      <alignment horizontal="left" vertical="center" wrapText="1"/>
    </xf>
    <xf numFmtId="0" fontId="107" fillId="0" borderId="0" xfId="91" applyFont="1" applyFill="1" applyAlignment="1">
      <alignment vertical="center"/>
    </xf>
    <xf numFmtId="167" fontId="33" fillId="0" borderId="49" xfId="91" applyNumberFormat="1" applyFont="1" applyFill="1" applyBorder="1" applyAlignment="1">
      <alignment horizontal="center" vertical="center"/>
    </xf>
    <xf numFmtId="0" fontId="33" fillId="0" borderId="50" xfId="91" applyFont="1" applyFill="1" applyBorder="1" applyAlignment="1">
      <alignment horizontal="left" vertical="center" wrapText="1"/>
    </xf>
    <xf numFmtId="167" fontId="97" fillId="0" borderId="20" xfId="91" applyNumberFormat="1" applyFont="1" applyFill="1" applyBorder="1" applyAlignment="1">
      <alignment horizontal="center" vertical="center"/>
    </xf>
    <xf numFmtId="0" fontId="108" fillId="0" borderId="0" xfId="91" applyFont="1" applyFill="1"/>
    <xf numFmtId="0" fontId="93" fillId="0" borderId="0" xfId="91" applyFont="1" applyFill="1"/>
    <xf numFmtId="0" fontId="100" fillId="0" borderId="33" xfId="91" applyFont="1" applyFill="1" applyBorder="1" applyAlignment="1">
      <alignment horizontal="center" vertical="center" wrapText="1"/>
    </xf>
    <xf numFmtId="0" fontId="103" fillId="0" borderId="0" xfId="91" applyFont="1" applyFill="1" applyBorder="1" applyAlignment="1">
      <alignment vertical="center"/>
    </xf>
    <xf numFmtId="0" fontId="63" fillId="0" borderId="0" xfId="91" applyFill="1" applyBorder="1" applyAlignment="1">
      <alignment vertical="center"/>
    </xf>
    <xf numFmtId="3" fontId="87" fillId="0" borderId="18" xfId="92" applyNumberFormat="1" applyFont="1" applyBorder="1" applyAlignment="1">
      <alignment wrapText="1"/>
    </xf>
    <xf numFmtId="3" fontId="74" fillId="0" borderId="18" xfId="92" applyNumberFormat="1" applyFont="1" applyBorder="1" applyAlignment="1">
      <alignment wrapText="1"/>
    </xf>
    <xf numFmtId="0" fontId="23" fillId="27" borderId="52" xfId="84" applyFont="1" applyFill="1" applyBorder="1" applyAlignment="1">
      <alignment horizontal="center" vertical="center"/>
    </xf>
    <xf numFmtId="3" fontId="80" fillId="0" borderId="29" xfId="87" applyNumberFormat="1" applyFont="1" applyBorder="1"/>
    <xf numFmtId="3" fontId="81" fillId="28" borderId="25" xfId="96" applyNumberFormat="1" applyFont="1" applyFill="1" applyBorder="1" applyAlignment="1">
      <alignment vertical="center"/>
    </xf>
    <xf numFmtId="0" fontId="77" fillId="0" borderId="17" xfId="96" applyFont="1" applyFill="1" applyBorder="1" applyAlignment="1">
      <alignment horizontal="left" vertical="center"/>
    </xf>
    <xf numFmtId="0" fontId="77" fillId="0" borderId="18" xfId="96" applyFont="1" applyFill="1" applyBorder="1" applyAlignment="1">
      <alignment horizontal="left" vertical="center"/>
    </xf>
    <xf numFmtId="3" fontId="77" fillId="0" borderId="18" xfId="96" applyNumberFormat="1" applyFont="1" applyFill="1" applyBorder="1" applyAlignment="1">
      <alignment horizontal="right" vertical="center"/>
    </xf>
    <xf numFmtId="3" fontId="77" fillId="0" borderId="25" xfId="96" applyNumberFormat="1" applyFont="1" applyFill="1" applyBorder="1" applyAlignment="1">
      <alignment horizontal="right" vertical="center"/>
    </xf>
    <xf numFmtId="0" fontId="77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4" fillId="0" borderId="0" xfId="0" applyFont="1"/>
    <xf numFmtId="0" fontId="29" fillId="0" borderId="17" xfId="0" applyFont="1" applyBorder="1" applyAlignment="1">
      <alignment horizontal="right" vertical="center" indent="1"/>
    </xf>
    <xf numFmtId="0" fontId="29" fillId="0" borderId="18" xfId="0" applyFont="1" applyBorder="1" applyAlignment="1" applyProtection="1">
      <alignment horizontal="left" vertical="center" indent="1"/>
      <protection locked="0"/>
    </xf>
    <xf numFmtId="3" fontId="29" fillId="0" borderId="25" xfId="0" applyNumberFormat="1" applyFont="1" applyBorder="1" applyAlignment="1" applyProtection="1">
      <alignment horizontal="right" vertical="center" indent="1"/>
      <protection locked="0"/>
    </xf>
    <xf numFmtId="0" fontId="29" fillId="0" borderId="36" xfId="0" applyFont="1" applyBorder="1" applyAlignment="1" applyProtection="1">
      <alignment horizontal="left" vertical="center" indent="1"/>
      <protection locked="0"/>
    </xf>
    <xf numFmtId="0" fontId="29" fillId="0" borderId="38" xfId="0" applyFont="1" applyBorder="1" applyAlignment="1">
      <alignment horizontal="right" vertical="center" indent="1"/>
    </xf>
    <xf numFmtId="164" fontId="74" fillId="31" borderId="54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29" fillId="0" borderId="18" xfId="0" applyFont="1" applyBorder="1" applyAlignment="1" applyProtection="1">
      <alignment horizontal="left" vertical="center" wrapText="1" indent="1"/>
      <protection locked="0"/>
    </xf>
    <xf numFmtId="3" fontId="25" fillId="0" borderId="25" xfId="0" applyNumberFormat="1" applyFont="1" applyBorder="1" applyAlignment="1" applyProtection="1">
      <alignment horizontal="right" vertical="center" indent="1"/>
      <protection locked="0"/>
    </xf>
    <xf numFmtId="0" fontId="29" fillId="0" borderId="36" xfId="0" applyFont="1" applyBorder="1" applyAlignment="1" applyProtection="1">
      <alignment horizontal="left" vertical="center" wrapText="1" indent="1"/>
      <protection locked="0"/>
    </xf>
    <xf numFmtId="0" fontId="25" fillId="0" borderId="55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14" xfId="0" applyFont="1" applyBorder="1" applyAlignment="1" applyProtection="1">
      <alignment horizontal="left" vertical="center" indent="1"/>
      <protection locked="0"/>
    </xf>
    <xf numFmtId="3" fontId="25" fillId="0" borderId="27" xfId="0" applyNumberFormat="1" applyFont="1" applyBorder="1" applyAlignment="1" applyProtection="1">
      <alignment horizontal="right" vertical="center" indent="1"/>
      <protection locked="0"/>
    </xf>
    <xf numFmtId="0" fontId="29" fillId="0" borderId="56" xfId="0" applyFont="1" applyBorder="1" applyAlignment="1">
      <alignment horizontal="right" vertical="center" indent="1"/>
    </xf>
    <xf numFmtId="0" fontId="29" fillId="0" borderId="44" xfId="0" applyFont="1" applyBorder="1" applyAlignment="1" applyProtection="1">
      <alignment horizontal="left" vertical="center" indent="1"/>
      <protection locked="0"/>
    </xf>
    <xf numFmtId="0" fontId="29" fillId="0" borderId="29" xfId="0" applyFont="1" applyBorder="1" applyAlignment="1" applyProtection="1">
      <alignment horizontal="left" vertical="center" wrapText="1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5" fillId="0" borderId="0" xfId="89" applyFont="1" applyAlignment="1">
      <alignment wrapText="1"/>
    </xf>
    <xf numFmtId="164" fontId="110" fillId="0" borderId="0" xfId="89" applyNumberFormat="1" applyFont="1" applyFill="1" applyAlignment="1">
      <alignment horizontal="center" vertical="center" wrapText="1"/>
    </xf>
    <xf numFmtId="0" fontId="37" fillId="0" borderId="0" xfId="89" applyFont="1" applyAlignment="1">
      <alignment horizontal="center" wrapText="1"/>
    </xf>
    <xf numFmtId="164" fontId="110" fillId="0" borderId="0" xfId="89" applyNumberFormat="1" applyFont="1" applyFill="1" applyAlignment="1">
      <alignment vertical="center" wrapText="1"/>
    </xf>
    <xf numFmtId="164" fontId="99" fillId="0" borderId="0" xfId="89" applyNumberFormat="1" applyFont="1" applyFill="1" applyAlignment="1">
      <alignment horizontal="center" vertical="center"/>
    </xf>
    <xf numFmtId="164" fontId="104" fillId="0" borderId="0" xfId="89" applyNumberFormat="1" applyFont="1" applyFill="1" applyAlignment="1">
      <alignment vertical="center" wrapText="1"/>
    </xf>
    <xf numFmtId="164" fontId="39" fillId="0" borderId="0" xfId="89" applyNumberFormat="1" applyFont="1" applyFill="1" applyAlignment="1" applyProtection="1">
      <alignment vertical="center"/>
    </xf>
    <xf numFmtId="164" fontId="39" fillId="0" borderId="0" xfId="89" applyNumberFormat="1" applyFont="1" applyFill="1" applyAlignment="1" applyProtection="1">
      <alignment horizontal="center" vertical="center"/>
    </xf>
    <xf numFmtId="164" fontId="39" fillId="0" borderId="0" xfId="89" applyNumberFormat="1" applyFont="1" applyFill="1" applyAlignment="1" applyProtection="1">
      <alignment horizontal="center" vertical="center" wrapText="1"/>
    </xf>
    <xf numFmtId="164" fontId="105" fillId="0" borderId="0" xfId="89" applyNumberFormat="1" applyFont="1" applyFill="1" applyAlignment="1" applyProtection="1">
      <alignment vertical="center" wrapText="1"/>
    </xf>
    <xf numFmtId="0" fontId="41" fillId="0" borderId="0" xfId="89" applyFont="1" applyFill="1" applyAlignment="1">
      <alignment horizontal="center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111" fillId="0" borderId="0" xfId="91" applyFont="1" applyFill="1" applyBorder="1" applyAlignment="1">
      <alignment vertical="center"/>
    </xf>
    <xf numFmtId="0" fontId="111" fillId="0" borderId="0" xfId="91" applyFont="1" applyFill="1" applyAlignment="1">
      <alignment vertical="center"/>
    </xf>
    <xf numFmtId="3" fontId="26" fillId="0" borderId="16" xfId="91" applyNumberFormat="1" applyFont="1" applyFill="1" applyBorder="1" applyAlignment="1">
      <alignment horizontal="right" vertical="center"/>
    </xf>
    <xf numFmtId="3" fontId="26" fillId="0" borderId="18" xfId="91" applyNumberFormat="1" applyFont="1" applyFill="1" applyBorder="1" applyAlignment="1" applyProtection="1">
      <alignment horizontal="right" vertical="center"/>
      <protection locked="0"/>
    </xf>
    <xf numFmtId="3" fontId="26" fillId="0" borderId="18" xfId="91" applyNumberFormat="1" applyFont="1" applyFill="1" applyBorder="1" applyAlignment="1">
      <alignment horizontal="right" vertical="center"/>
    </xf>
    <xf numFmtId="3" fontId="101" fillId="0" borderId="21" xfId="91" applyNumberFormat="1" applyFont="1" applyFill="1" applyBorder="1" applyAlignment="1" applyProtection="1">
      <alignment horizontal="right" vertical="center"/>
    </xf>
    <xf numFmtId="3" fontId="26" fillId="0" borderId="19" xfId="91" applyNumberFormat="1" applyFont="1" applyFill="1" applyBorder="1" applyAlignment="1" applyProtection="1">
      <alignment horizontal="right" vertical="center"/>
      <protection locked="0"/>
    </xf>
    <xf numFmtId="3" fontId="26" fillId="0" borderId="19" xfId="91" applyNumberFormat="1" applyFont="1" applyFill="1" applyBorder="1" applyAlignment="1">
      <alignment horizontal="right" vertical="center"/>
    </xf>
    <xf numFmtId="3" fontId="26" fillId="0" borderId="29" xfId="91" applyNumberFormat="1" applyFont="1" applyFill="1" applyBorder="1" applyAlignment="1" applyProtection="1">
      <alignment horizontal="right" vertical="center"/>
      <protection locked="0"/>
    </xf>
    <xf numFmtId="3" fontId="26" fillId="0" borderId="29" xfId="91" applyNumberFormat="1" applyFont="1" applyFill="1" applyBorder="1" applyAlignment="1">
      <alignment horizontal="right" vertical="center"/>
    </xf>
    <xf numFmtId="3" fontId="97" fillId="0" borderId="16" xfId="91" applyNumberFormat="1" applyFont="1" applyFill="1" applyBorder="1" applyAlignment="1" applyProtection="1">
      <alignment horizontal="right" vertical="center"/>
      <protection locked="0"/>
    </xf>
    <xf numFmtId="3" fontId="97" fillId="0" borderId="37" xfId="91" applyNumberFormat="1" applyFont="1" applyFill="1" applyBorder="1" applyAlignment="1">
      <alignment horizontal="right" vertical="center"/>
    </xf>
    <xf numFmtId="3" fontId="26" fillId="0" borderId="14" xfId="91" applyNumberFormat="1" applyFont="1" applyFill="1" applyBorder="1" applyAlignment="1">
      <alignment horizontal="right" vertical="center"/>
    </xf>
    <xf numFmtId="3" fontId="32" fillId="0" borderId="21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5" fillId="0" borderId="0" xfId="95" applyFont="1" applyFill="1" applyAlignment="1" applyProtection="1">
      <alignment vertical="center"/>
    </xf>
    <xf numFmtId="0" fontId="80" fillId="0" borderId="0" xfId="95" applyFont="1" applyFill="1" applyAlignment="1" applyProtection="1">
      <alignment vertical="center"/>
    </xf>
    <xf numFmtId="0" fontId="44" fillId="0" borderId="0" xfId="94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98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3" fontId="26" fillId="0" borderId="24" xfId="91" applyNumberFormat="1" applyFont="1" applyFill="1" applyBorder="1" applyAlignment="1" applyProtection="1">
      <alignment horizontal="right" vertical="center"/>
      <protection locked="0"/>
    </xf>
    <xf numFmtId="3" fontId="26" fillId="0" borderId="25" xfId="91" applyNumberFormat="1" applyFont="1" applyFill="1" applyBorder="1" applyAlignment="1" applyProtection="1">
      <alignment horizontal="right" vertical="center"/>
      <protection locked="0"/>
    </xf>
    <xf numFmtId="3" fontId="26" fillId="0" borderId="30" xfId="91" applyNumberFormat="1" applyFont="1" applyFill="1" applyBorder="1" applyAlignment="1" applyProtection="1">
      <alignment horizontal="right" vertical="center"/>
      <protection locked="0"/>
    </xf>
    <xf numFmtId="3" fontId="40" fillId="0" borderId="21" xfId="91" applyNumberFormat="1" applyFont="1" applyFill="1" applyBorder="1" applyAlignment="1">
      <alignment vertical="center"/>
    </xf>
    <xf numFmtId="3" fontId="26" fillId="0" borderId="29" xfId="91" applyNumberFormat="1" applyFont="1" applyFill="1" applyBorder="1" applyAlignment="1" applyProtection="1">
      <alignment vertical="center"/>
      <protection locked="0"/>
    </xf>
    <xf numFmtId="3" fontId="26" fillId="0" borderId="30" xfId="91" applyNumberFormat="1" applyFont="1" applyFill="1" applyBorder="1" applyAlignment="1" applyProtection="1">
      <alignment vertical="center"/>
      <protection locked="0"/>
    </xf>
    <xf numFmtId="3" fontId="26" fillId="0" borderId="19" xfId="91" applyNumberFormat="1" applyFont="1" applyFill="1" applyBorder="1" applyAlignment="1" applyProtection="1">
      <alignment vertical="center"/>
      <protection locked="0"/>
    </xf>
    <xf numFmtId="3" fontId="26" fillId="0" borderId="24" xfId="91" applyNumberFormat="1" applyFont="1" applyFill="1" applyBorder="1" applyAlignment="1" applyProtection="1">
      <alignment vertical="center"/>
      <protection locked="0"/>
    </xf>
    <xf numFmtId="3" fontId="26" fillId="0" borderId="18" xfId="91" applyNumberFormat="1" applyFont="1" applyFill="1" applyBorder="1" applyAlignment="1" applyProtection="1">
      <alignment vertical="center"/>
      <protection locked="0"/>
    </xf>
    <xf numFmtId="3" fontId="26" fillId="0" borderId="25" xfId="91" applyNumberFormat="1" applyFont="1" applyFill="1" applyBorder="1" applyAlignment="1" applyProtection="1">
      <alignment vertical="center"/>
      <protection locked="0"/>
    </xf>
    <xf numFmtId="3" fontId="40" fillId="0" borderId="21" xfId="91" applyNumberFormat="1" applyFont="1" applyFill="1" applyBorder="1" applyAlignment="1" applyProtection="1">
      <alignment vertical="center"/>
    </xf>
    <xf numFmtId="3" fontId="40" fillId="0" borderId="50" xfId="91" applyNumberFormat="1" applyFont="1" applyFill="1" applyBorder="1" applyAlignment="1" applyProtection="1">
      <alignment vertical="center"/>
    </xf>
    <xf numFmtId="167" fontId="100" fillId="0" borderId="20" xfId="91" applyNumberFormat="1" applyFont="1" applyFill="1" applyBorder="1" applyAlignment="1">
      <alignment horizontal="center" vertical="center"/>
    </xf>
    <xf numFmtId="0" fontId="100" fillId="0" borderId="21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>
      <alignment vertical="center"/>
    </xf>
    <xf numFmtId="0" fontId="115" fillId="0" borderId="0" xfId="91" applyFont="1" applyFill="1" applyAlignment="1">
      <alignment vertical="center"/>
    </xf>
    <xf numFmtId="167" fontId="100" fillId="0" borderId="51" xfId="91" applyNumberFormat="1" applyFont="1" applyFill="1" applyBorder="1" applyAlignment="1">
      <alignment horizontal="center" vertical="center"/>
    </xf>
    <xf numFmtId="0" fontId="100" fillId="0" borderId="32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 applyProtection="1">
      <alignment vertical="center"/>
    </xf>
    <xf numFmtId="167" fontId="30" fillId="0" borderId="20" xfId="91" applyNumberFormat="1" applyFont="1" applyFill="1" applyBorder="1" applyAlignment="1">
      <alignment horizontal="center" vertical="center"/>
    </xf>
    <xf numFmtId="0" fontId="41" fillId="0" borderId="21" xfId="91" applyFont="1" applyFill="1" applyBorder="1" applyAlignment="1">
      <alignment horizontal="left" vertical="center" wrapText="1"/>
    </xf>
    <xf numFmtId="0" fontId="63" fillId="0" borderId="0" xfId="91" applyFont="1" applyFill="1" applyAlignment="1">
      <alignment vertical="center"/>
    </xf>
    <xf numFmtId="3" fontId="32" fillId="33" borderId="21" xfId="91" applyNumberFormat="1" applyFont="1" applyFill="1" applyBorder="1" applyAlignment="1" applyProtection="1">
      <alignment vertical="center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5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right"/>
    </xf>
    <xf numFmtId="3" fontId="87" fillId="0" borderId="18" xfId="0" applyNumberFormat="1" applyFont="1" applyBorder="1" applyAlignment="1">
      <alignment horizontal="right" wrapText="1"/>
    </xf>
    <xf numFmtId="3" fontId="74" fillId="0" borderId="18" xfId="0" applyNumberFormat="1" applyFont="1" applyBorder="1" applyAlignment="1">
      <alignment horizontal="right" wrapText="1"/>
    </xf>
    <xf numFmtId="0" fontId="74" fillId="0" borderId="18" xfId="0" applyFont="1" applyBorder="1" applyAlignment="1">
      <alignment wrapText="1"/>
    </xf>
    <xf numFmtId="3" fontId="85" fillId="0" borderId="18" xfId="0" applyNumberFormat="1" applyFont="1" applyBorder="1" applyAlignment="1">
      <alignment horizontal="right" wrapText="1"/>
    </xf>
    <xf numFmtId="0" fontId="87" fillId="0" borderId="18" xfId="0" applyFont="1" applyBorder="1" applyAlignment="1">
      <alignment wrapText="1"/>
    </xf>
    <xf numFmtId="3" fontId="48" fillId="0" borderId="18" xfId="0" applyNumberFormat="1" applyFont="1" applyBorder="1" applyAlignment="1">
      <alignment horizontal="right" wrapText="1"/>
    </xf>
    <xf numFmtId="0" fontId="117" fillId="0" borderId="0" xfId="92" applyFont="1"/>
    <xf numFmtId="165" fontId="87" fillId="0" borderId="18" xfId="54" applyNumberFormat="1" applyFont="1" applyBorder="1" applyAlignment="1">
      <alignment horizontal="right" wrapText="1"/>
    </xf>
    <xf numFmtId="0" fontId="87" fillId="0" borderId="17" xfId="0" applyFont="1" applyBorder="1" applyAlignment="1">
      <alignment wrapText="1"/>
    </xf>
    <xf numFmtId="0" fontId="80" fillId="0" borderId="0" xfId="0" applyFont="1"/>
    <xf numFmtId="3" fontId="87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0" fillId="0" borderId="19" xfId="103" applyFont="1" applyFill="1" applyBorder="1" applyAlignment="1" applyProtection="1">
      <alignment horizontal="center" vertical="center" wrapText="1"/>
      <protection locked="0"/>
    </xf>
    <xf numFmtId="0" fontId="118" fillId="0" borderId="0" xfId="83"/>
    <xf numFmtId="0" fontId="96" fillId="0" borderId="0" xfId="83" applyFont="1" applyAlignment="1">
      <alignment horizontal="center"/>
    </xf>
    <xf numFmtId="0" fontId="30" fillId="0" borderId="0" xfId="83" applyFont="1" applyAlignment="1">
      <alignment horizontal="right"/>
    </xf>
    <xf numFmtId="0" fontId="118" fillId="0" borderId="0" xfId="83" applyFont="1" applyBorder="1" applyAlignment="1">
      <alignment horizontal="center"/>
    </xf>
    <xf numFmtId="0" fontId="118" fillId="0" borderId="0" xfId="83" applyFont="1" applyBorder="1" applyAlignment="1">
      <alignment horizontal="right"/>
    </xf>
    <xf numFmtId="0" fontId="30" fillId="0" borderId="15" xfId="83" applyFont="1" applyBorder="1" applyAlignment="1">
      <alignment vertical="center" wrapText="1"/>
    </xf>
    <xf numFmtId="0" fontId="97" fillId="0" borderId="17" xfId="83" applyFont="1" applyBorder="1" applyAlignment="1">
      <alignment horizontal="center"/>
    </xf>
    <xf numFmtId="0" fontId="97" fillId="0" borderId="0" xfId="83" applyFont="1"/>
    <xf numFmtId="49" fontId="118" fillId="0" borderId="17" xfId="83" applyNumberFormat="1" applyFont="1" applyBorder="1" applyAlignment="1">
      <alignment horizontal="right"/>
    </xf>
    <xf numFmtId="3" fontId="118" fillId="34" borderId="18" xfId="83" applyNumberFormat="1" applyFont="1" applyFill="1" applyBorder="1"/>
    <xf numFmtId="3" fontId="118" fillId="0" borderId="18" xfId="83" applyNumberFormat="1" applyFont="1" applyBorder="1"/>
    <xf numFmtId="3" fontId="118" fillId="34" borderId="29" xfId="83" applyNumberFormat="1" applyFont="1" applyFill="1" applyBorder="1"/>
    <xf numFmtId="3" fontId="118" fillId="0" borderId="18" xfId="83" applyNumberFormat="1" applyFont="1" applyFill="1" applyBorder="1" applyAlignment="1" applyProtection="1">
      <alignment vertical="center" wrapText="1"/>
      <protection locked="0"/>
    </xf>
    <xf numFmtId="3" fontId="118" fillId="34" borderId="18" xfId="83" applyNumberFormat="1" applyFont="1" applyFill="1" applyBorder="1" applyAlignment="1" applyProtection="1">
      <alignment vertical="center" wrapText="1"/>
      <protection locked="0"/>
    </xf>
    <xf numFmtId="49" fontId="118" fillId="0" borderId="28" xfId="83" applyNumberFormat="1" applyFont="1" applyBorder="1" applyAlignment="1">
      <alignment horizontal="right"/>
    </xf>
    <xf numFmtId="3" fontId="118" fillId="0" borderId="29" xfId="83" applyNumberFormat="1" applyFont="1" applyFill="1" applyBorder="1" applyAlignment="1" applyProtection="1">
      <alignment vertical="center" wrapText="1"/>
      <protection locked="0"/>
    </xf>
    <xf numFmtId="3" fontId="118" fillId="0" borderId="29" xfId="83" applyNumberFormat="1" applyFont="1" applyBorder="1"/>
    <xf numFmtId="49" fontId="118" fillId="0" borderId="28" xfId="83" applyNumberFormat="1" applyBorder="1"/>
    <xf numFmtId="49" fontId="118" fillId="0" borderId="29" xfId="83" applyNumberFormat="1" applyBorder="1"/>
    <xf numFmtId="0" fontId="30" fillId="0" borderId="14" xfId="83" applyFont="1" applyBorder="1" applyAlignment="1">
      <alignment horizontal="left"/>
    </xf>
    <xf numFmtId="0" fontId="30" fillId="0" borderId="13" xfId="83" applyFont="1" applyBorder="1" applyAlignment="1">
      <alignment horizontal="left"/>
    </xf>
    <xf numFmtId="0" fontId="120" fillId="0" borderId="0" xfId="88" applyFont="1" applyFill="1"/>
    <xf numFmtId="0" fontId="118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6" fillId="0" borderId="0" xfId="90" applyFont="1" applyAlignment="1">
      <alignment horizontal="right" wrapText="1"/>
    </xf>
    <xf numFmtId="0" fontId="118" fillId="0" borderId="0" xfId="90" applyFill="1" applyAlignment="1">
      <alignment vertical="center" wrapText="1"/>
    </xf>
    <xf numFmtId="0" fontId="25" fillId="0" borderId="0" xfId="90" applyFont="1" applyAlignment="1">
      <alignment wrapText="1"/>
    </xf>
    <xf numFmtId="164" fontId="110" fillId="0" borderId="0" xfId="90" applyNumberFormat="1" applyFont="1" applyFill="1" applyAlignment="1">
      <alignment horizontal="center" vertical="center" wrapText="1"/>
    </xf>
    <xf numFmtId="0" fontId="37" fillId="0" borderId="0" xfId="90" applyFont="1" applyAlignment="1">
      <alignment horizontal="center" wrapText="1"/>
    </xf>
    <xf numFmtId="164" fontId="110" fillId="0" borderId="0" xfId="90" applyNumberFormat="1" applyFont="1" applyFill="1" applyAlignment="1">
      <alignment vertical="center" wrapText="1"/>
    </xf>
    <xf numFmtId="164" fontId="99" fillId="0" borderId="0" xfId="90" applyNumberFormat="1" applyFont="1" applyFill="1" applyAlignment="1">
      <alignment horizontal="center" vertical="center"/>
    </xf>
    <xf numFmtId="164" fontId="99" fillId="0" borderId="0" xfId="90" applyNumberFormat="1" applyFont="1" applyFill="1" applyBorder="1" applyAlignment="1">
      <alignment horizontal="center" vertical="center" wrapText="1"/>
    </xf>
    <xf numFmtId="164" fontId="104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8" fillId="0" borderId="0" xfId="90" applyFont="1" applyFill="1" applyBorder="1" applyAlignment="1" applyProtection="1"/>
    <xf numFmtId="0" fontId="113" fillId="0" borderId="0" xfId="88" applyFont="1" applyFill="1"/>
    <xf numFmtId="164" fontId="39" fillId="0" borderId="0" xfId="88" applyNumberFormat="1" applyFont="1" applyFill="1" applyBorder="1" applyAlignment="1" applyProtection="1">
      <alignment horizontal="centerContinuous" vertical="center"/>
    </xf>
    <xf numFmtId="0" fontId="38" fillId="0" borderId="0" xfId="90" applyFont="1" applyFill="1" applyBorder="1" applyAlignment="1" applyProtection="1">
      <alignment horizontal="right"/>
    </xf>
    <xf numFmtId="0" fontId="97" fillId="0" borderId="0" xfId="88" applyFont="1" applyFill="1" applyBorder="1" applyAlignment="1" applyProtection="1">
      <alignment horizontal="center" vertical="center"/>
    </xf>
    <xf numFmtId="0" fontId="97" fillId="0" borderId="0" xfId="88" applyFont="1" applyFill="1" applyBorder="1" applyAlignment="1" applyProtection="1">
      <alignment horizontal="center" vertical="center" wrapText="1"/>
    </xf>
    <xf numFmtId="165" fontId="97" fillId="0" borderId="0" xfId="57" applyNumberFormat="1" applyFont="1" applyFill="1" applyBorder="1" applyAlignment="1" applyProtection="1">
      <alignment horizontal="center"/>
    </xf>
    <xf numFmtId="0" fontId="121" fillId="0" borderId="0" xfId="88" applyFont="1" applyFill="1"/>
    <xf numFmtId="0" fontId="30" fillId="0" borderId="0" xfId="88" applyFont="1" applyFill="1" applyBorder="1" applyAlignment="1">
      <alignment horizontal="center" vertical="center"/>
    </xf>
    <xf numFmtId="0" fontId="30" fillId="0" borderId="0" xfId="88" applyFont="1" applyFill="1" applyBorder="1"/>
    <xf numFmtId="165" fontId="30" fillId="0" borderId="0" xfId="88" applyNumberFormat="1" applyFont="1" applyFill="1" applyBorder="1"/>
    <xf numFmtId="0" fontId="113" fillId="0" borderId="0" xfId="88" applyFont="1" applyFill="1" applyAlignment="1">
      <alignment wrapText="1"/>
    </xf>
    <xf numFmtId="0" fontId="99" fillId="0" borderId="63" xfId="88" applyFont="1" applyFill="1" applyBorder="1" applyAlignment="1" applyProtection="1">
      <alignment horizontal="center" vertical="center"/>
    </xf>
    <xf numFmtId="165" fontId="99" fillId="0" borderId="63" xfId="57" applyNumberFormat="1" applyFont="1" applyFill="1" applyBorder="1" applyProtection="1">
      <protection locked="0"/>
    </xf>
    <xf numFmtId="0" fontId="66" fillId="0" borderId="0" xfId="92" applyFont="1"/>
    <xf numFmtId="0" fontId="41" fillId="0" borderId="0" xfId="91" applyFont="1" applyFill="1" applyAlignment="1" applyProtection="1">
      <alignment horizontal="right" vertical="center"/>
      <protection locked="0"/>
    </xf>
    <xf numFmtId="4" fontId="80" fillId="0" borderId="43" xfId="82" applyNumberFormat="1" applyFont="1" applyFill="1" applyBorder="1" applyAlignment="1">
      <alignment vertical="center"/>
    </xf>
    <xf numFmtId="4" fontId="80" fillId="0" borderId="75" xfId="82" applyNumberFormat="1" applyFont="1" applyFill="1" applyBorder="1" applyAlignment="1">
      <alignment vertical="center"/>
    </xf>
    <xf numFmtId="166" fontId="80" fillId="0" borderId="18" xfId="82" applyNumberFormat="1" applyFont="1" applyBorder="1" applyAlignment="1">
      <alignment vertical="center"/>
    </xf>
    <xf numFmtId="0" fontId="75" fillId="0" borderId="36" xfId="96" applyFont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0" fontId="87" fillId="0" borderId="0" xfId="92" applyFont="1" applyBorder="1" applyAlignment="1">
      <alignment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20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7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0" borderId="56" xfId="96" applyFont="1" applyBorder="1" applyAlignment="1">
      <alignment horizontal="center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3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3" fillId="27" borderId="21" xfId="96" applyNumberFormat="1" applyFont="1" applyFill="1" applyBorder="1" applyAlignment="1">
      <alignment vertical="center"/>
    </xf>
    <xf numFmtId="3" fontId="73" fillId="27" borderId="22" xfId="96" applyNumberFormat="1" applyFont="1" applyFill="1" applyBorder="1" applyAlignment="1">
      <alignment vertical="center"/>
    </xf>
    <xf numFmtId="0" fontId="73" fillId="27" borderId="41" xfId="96" applyFont="1" applyFill="1" applyBorder="1" applyAlignment="1">
      <alignment horizontal="left" vertical="center"/>
    </xf>
    <xf numFmtId="0" fontId="73" fillId="27" borderId="21" xfId="96" applyFont="1" applyFill="1" applyBorder="1" applyAlignment="1">
      <alignment horizontal="left" vertical="center"/>
    </xf>
    <xf numFmtId="0" fontId="88" fillId="0" borderId="20" xfId="92" applyFont="1" applyBorder="1" applyAlignment="1">
      <alignment horizontal="center" wrapText="1"/>
    </xf>
    <xf numFmtId="0" fontId="85" fillId="0" borderId="21" xfId="92" applyFont="1" applyBorder="1" applyAlignment="1">
      <alignment horizontal="center" wrapText="1"/>
    </xf>
    <xf numFmtId="0" fontId="85" fillId="0" borderId="19" xfId="92" applyFont="1" applyBorder="1" applyAlignment="1">
      <alignment wrapText="1"/>
    </xf>
    <xf numFmtId="3" fontId="85" fillId="0" borderId="19" xfId="0" applyNumberFormat="1" applyFont="1" applyBorder="1" applyAlignment="1">
      <alignment horizontal="right" wrapText="1"/>
    </xf>
    <xf numFmtId="0" fontId="89" fillId="0" borderId="20" xfId="92" applyFont="1" applyBorder="1" applyAlignment="1">
      <alignment horizontal="center" wrapText="1"/>
    </xf>
    <xf numFmtId="0" fontId="89" fillId="0" borderId="21" xfId="92" applyFont="1" applyBorder="1" applyAlignment="1">
      <alignment horizontal="center" wrapText="1"/>
    </xf>
    <xf numFmtId="0" fontId="89" fillId="0" borderId="22" xfId="92" applyFont="1" applyBorder="1" applyAlignment="1">
      <alignment horizontal="center" wrapText="1"/>
    </xf>
    <xf numFmtId="3" fontId="48" fillId="0" borderId="78" xfId="0" applyNumberFormat="1" applyFont="1" applyBorder="1" applyAlignment="1">
      <alignment horizontal="right" wrapText="1"/>
    </xf>
    <xf numFmtId="0" fontId="85" fillId="0" borderId="23" xfId="92" applyFont="1" applyBorder="1" applyAlignment="1">
      <alignment wrapText="1"/>
    </xf>
    <xf numFmtId="3" fontId="85" fillId="0" borderId="24" xfId="0" applyNumberFormat="1" applyFont="1" applyBorder="1" applyAlignment="1">
      <alignment horizontal="right" wrapText="1"/>
    </xf>
    <xf numFmtId="3" fontId="87" fillId="0" borderId="25" xfId="0" applyNumberFormat="1" applyFont="1" applyBorder="1" applyAlignment="1">
      <alignment horizontal="right" wrapText="1"/>
    </xf>
    <xf numFmtId="3" fontId="85" fillId="0" borderId="25" xfId="0" applyNumberFormat="1" applyFont="1" applyBorder="1" applyAlignment="1">
      <alignment horizontal="right" wrapText="1"/>
    </xf>
    <xf numFmtId="3" fontId="48" fillId="0" borderId="25" xfId="0" applyNumberFormat="1" applyFont="1" applyBorder="1" applyAlignment="1">
      <alignment horizontal="right" wrapText="1"/>
    </xf>
    <xf numFmtId="0" fontId="85" fillId="0" borderId="28" xfId="92" applyFont="1" applyBorder="1" applyAlignment="1">
      <alignment wrapText="1"/>
    </xf>
    <xf numFmtId="0" fontId="85" fillId="0" borderId="29" xfId="92" applyFont="1" applyBorder="1" applyAlignment="1">
      <alignment wrapText="1"/>
    </xf>
    <xf numFmtId="3" fontId="48" fillId="0" borderId="21" xfId="0" applyNumberFormat="1" applyFont="1" applyBorder="1" applyAlignment="1">
      <alignment horizontal="right" wrapText="1"/>
    </xf>
    <xf numFmtId="3" fontId="48" fillId="0" borderId="22" xfId="0" applyNumberFormat="1" applyFont="1" applyBorder="1" applyAlignment="1">
      <alignment horizontal="right" wrapText="1"/>
    </xf>
    <xf numFmtId="3" fontId="87" fillId="0" borderId="19" xfId="0" applyNumberFormat="1" applyFont="1" applyBorder="1" applyAlignment="1">
      <alignment horizontal="right" wrapText="1"/>
    </xf>
    <xf numFmtId="3" fontId="87" fillId="0" borderId="24" xfId="0" applyNumberFormat="1" applyFont="1" applyBorder="1" applyAlignment="1">
      <alignment horizontal="right" wrapText="1"/>
    </xf>
    <xf numFmtId="3" fontId="87" fillId="0" borderId="29" xfId="0" applyNumberFormat="1" applyFont="1" applyBorder="1" applyAlignment="1">
      <alignment horizontal="right" wrapText="1"/>
    </xf>
    <xf numFmtId="3" fontId="87" fillId="0" borderId="30" xfId="0" applyNumberFormat="1" applyFont="1" applyBorder="1" applyAlignment="1">
      <alignment horizontal="right" wrapText="1"/>
    </xf>
    <xf numFmtId="0" fontId="88" fillId="0" borderId="68" xfId="92" applyFont="1" applyBorder="1" applyAlignment="1">
      <alignment horizontal="center" wrapText="1"/>
    </xf>
    <xf numFmtId="0" fontId="89" fillId="0" borderId="68" xfId="92" applyFont="1" applyBorder="1" applyAlignment="1">
      <alignment horizontal="center" wrapText="1"/>
    </xf>
    <xf numFmtId="0" fontId="85" fillId="0" borderId="79" xfId="92" applyFont="1" applyBorder="1" applyAlignment="1">
      <alignment wrapText="1"/>
    </xf>
    <xf numFmtId="0" fontId="87" fillId="0" borderId="38" xfId="92" applyFont="1" applyBorder="1" applyAlignment="1">
      <alignment wrapText="1"/>
    </xf>
    <xf numFmtId="0" fontId="85" fillId="0" borderId="38" xfId="92" applyFont="1" applyBorder="1" applyAlignment="1">
      <alignment wrapText="1"/>
    </xf>
    <xf numFmtId="0" fontId="116" fillId="0" borderId="38" xfId="92" applyFont="1" applyBorder="1" applyAlignment="1">
      <alignment wrapText="1"/>
    </xf>
    <xf numFmtId="0" fontId="85" fillId="0" borderId="56" xfId="92" applyFont="1" applyBorder="1" applyAlignment="1">
      <alignment wrapText="1"/>
    </xf>
    <xf numFmtId="0" fontId="48" fillId="0" borderId="68" xfId="92" applyFont="1" applyBorder="1" applyAlignment="1">
      <alignment wrapText="1"/>
    </xf>
    <xf numFmtId="0" fontId="85" fillId="0" borderId="68" xfId="92" applyFont="1" applyBorder="1" applyAlignment="1">
      <alignment wrapText="1"/>
    </xf>
    <xf numFmtId="0" fontId="87" fillId="0" borderId="79" xfId="92" applyFont="1" applyBorder="1" applyAlignment="1">
      <alignment wrapText="1"/>
    </xf>
    <xf numFmtId="0" fontId="87" fillId="0" borderId="56" xfId="92" applyFont="1" applyBorder="1" applyAlignment="1">
      <alignment wrapText="1"/>
    </xf>
    <xf numFmtId="0" fontId="85" fillId="0" borderId="54" xfId="92" applyFont="1" applyBorder="1" applyAlignment="1">
      <alignment horizontal="center" wrapText="1"/>
    </xf>
    <xf numFmtId="0" fontId="89" fillId="0" borderId="54" xfId="92" applyFont="1" applyBorder="1" applyAlignment="1">
      <alignment horizontal="center" wrapText="1"/>
    </xf>
    <xf numFmtId="0" fontId="85" fillId="0" borderId="80" xfId="92" applyFont="1" applyBorder="1" applyAlignment="1">
      <alignment wrapText="1"/>
    </xf>
    <xf numFmtId="0" fontId="87" fillId="0" borderId="63" xfId="92" applyFont="1" applyBorder="1" applyAlignment="1">
      <alignment wrapText="1"/>
    </xf>
    <xf numFmtId="0" fontId="74" fillId="0" borderId="63" xfId="92" applyFont="1" applyBorder="1" applyAlignment="1">
      <alignment wrapText="1"/>
    </xf>
    <xf numFmtId="0" fontId="85" fillId="0" borderId="63" xfId="92" applyFont="1" applyBorder="1" applyAlignment="1">
      <alignment wrapText="1"/>
    </xf>
    <xf numFmtId="0" fontId="116" fillId="0" borderId="63" xfId="92" applyFont="1" applyBorder="1" applyAlignment="1">
      <alignment wrapText="1"/>
    </xf>
    <xf numFmtId="0" fontId="85" fillId="0" borderId="81" xfId="92" applyFont="1" applyBorder="1" applyAlignment="1">
      <alignment wrapText="1"/>
    </xf>
    <xf numFmtId="0" fontId="48" fillId="0" borderId="54" xfId="92" applyFont="1" applyBorder="1" applyAlignment="1">
      <alignment wrapText="1"/>
    </xf>
    <xf numFmtId="0" fontId="85" fillId="0" borderId="54" xfId="92" applyFont="1" applyBorder="1" applyAlignment="1">
      <alignment wrapText="1"/>
    </xf>
    <xf numFmtId="0" fontId="87" fillId="0" borderId="80" xfId="92" applyFont="1" applyBorder="1" applyAlignment="1">
      <alignment wrapText="1"/>
    </xf>
    <xf numFmtId="0" fontId="87" fillId="0" borderId="81" xfId="92" applyFont="1" applyBorder="1" applyAlignment="1">
      <alignment wrapText="1"/>
    </xf>
    <xf numFmtId="0" fontId="49" fillId="0" borderId="77" xfId="92" applyFont="1" applyBorder="1" applyAlignment="1">
      <alignment horizontal="center" wrapText="1"/>
    </xf>
    <xf numFmtId="0" fontId="89" fillId="0" borderId="77" xfId="92" applyFont="1" applyBorder="1" applyAlignment="1">
      <alignment horizontal="center" wrapText="1"/>
    </xf>
    <xf numFmtId="3" fontId="85" fillId="0" borderId="52" xfId="0" applyNumberFormat="1" applyFont="1" applyBorder="1" applyAlignment="1">
      <alignment horizontal="right" wrapText="1"/>
    </xf>
    <xf numFmtId="3" fontId="87" fillId="0" borderId="35" xfId="0" applyNumberFormat="1" applyFont="1" applyBorder="1" applyAlignment="1">
      <alignment horizontal="right" wrapText="1"/>
    </xf>
    <xf numFmtId="3" fontId="74" fillId="0" borderId="35" xfId="0" applyNumberFormat="1" applyFont="1" applyBorder="1" applyAlignment="1">
      <alignment horizontal="right" wrapText="1"/>
    </xf>
    <xf numFmtId="0" fontId="74" fillId="0" borderId="35" xfId="0" applyFont="1" applyBorder="1" applyAlignment="1">
      <alignment wrapText="1"/>
    </xf>
    <xf numFmtId="3" fontId="85" fillId="0" borderId="35" xfId="0" applyNumberFormat="1" applyFont="1" applyBorder="1" applyAlignment="1">
      <alignment horizontal="right" wrapText="1"/>
    </xf>
    <xf numFmtId="3" fontId="116" fillId="0" borderId="35" xfId="0" applyNumberFormat="1" applyFont="1" applyBorder="1" applyAlignment="1">
      <alignment horizontal="right" wrapText="1"/>
    </xf>
    <xf numFmtId="3" fontId="87" fillId="0" borderId="35" xfId="92" applyNumberFormat="1" applyFont="1" applyBorder="1" applyAlignment="1">
      <alignment horizontal="right" wrapText="1"/>
    </xf>
    <xf numFmtId="3" fontId="87" fillId="0" borderId="35" xfId="92" applyNumberFormat="1" applyFont="1" applyBorder="1" applyAlignment="1">
      <alignment wrapText="1"/>
    </xf>
    <xf numFmtId="0" fontId="87" fillId="0" borderId="35" xfId="0" applyFont="1" applyBorder="1" applyAlignment="1">
      <alignment horizontal="right" wrapText="1"/>
    </xf>
    <xf numFmtId="0" fontId="87" fillId="0" borderId="35" xfId="0" applyFont="1" applyBorder="1" applyAlignment="1">
      <alignment wrapText="1"/>
    </xf>
    <xf numFmtId="0" fontId="85" fillId="0" borderId="35" xfId="0" applyFont="1" applyBorder="1" applyAlignment="1">
      <alignment horizontal="right" wrapText="1"/>
    </xf>
    <xf numFmtId="0" fontId="85" fillId="0" borderId="43" xfId="0" applyFont="1" applyBorder="1" applyAlignment="1">
      <alignment wrapText="1"/>
    </xf>
    <xf numFmtId="3" fontId="48" fillId="0" borderId="77" xfId="0" applyNumberFormat="1" applyFont="1" applyBorder="1" applyAlignment="1">
      <alignment horizontal="right" wrapText="1"/>
    </xf>
    <xf numFmtId="3" fontId="85" fillId="0" borderId="77" xfId="0" applyNumberFormat="1" applyFont="1" applyBorder="1" applyAlignment="1">
      <alignment horizontal="right" wrapText="1"/>
    </xf>
    <xf numFmtId="3" fontId="87" fillId="0" borderId="52" xfId="0" applyNumberFormat="1" applyFont="1" applyBorder="1" applyAlignment="1">
      <alignment horizontal="right" wrapText="1"/>
    </xf>
    <xf numFmtId="3" fontId="87" fillId="0" borderId="43" xfId="0" applyNumberFormat="1" applyFont="1" applyBorder="1" applyAlignment="1">
      <alignment horizontal="right" wrapText="1"/>
    </xf>
    <xf numFmtId="0" fontId="49" fillId="0" borderId="53" xfId="92" applyFont="1" applyBorder="1" applyAlignment="1">
      <alignment horizontal="center" wrapText="1"/>
    </xf>
    <xf numFmtId="0" fontId="89" fillId="0" borderId="53" xfId="92" applyFont="1" applyBorder="1" applyAlignment="1">
      <alignment horizontal="center" wrapText="1"/>
    </xf>
    <xf numFmtId="3" fontId="85" fillId="0" borderId="76" xfId="0" applyNumberFormat="1" applyFont="1" applyBorder="1" applyAlignment="1">
      <alignment horizontal="right" wrapText="1"/>
    </xf>
    <xf numFmtId="3" fontId="87" fillId="0" borderId="67" xfId="0" applyNumberFormat="1" applyFont="1" applyBorder="1" applyAlignment="1">
      <alignment horizontal="right" wrapText="1"/>
    </xf>
    <xf numFmtId="3" fontId="85" fillId="0" borderId="67" xfId="0" applyNumberFormat="1" applyFont="1" applyBorder="1" applyAlignment="1">
      <alignment horizontal="right" wrapText="1"/>
    </xf>
    <xf numFmtId="3" fontId="116" fillId="0" borderId="67" xfId="0" applyNumberFormat="1" applyFont="1" applyBorder="1" applyAlignment="1">
      <alignment horizontal="right" wrapText="1"/>
    </xf>
    <xf numFmtId="3" fontId="87" fillId="0" borderId="67" xfId="92" applyNumberFormat="1" applyFont="1" applyBorder="1" applyAlignment="1">
      <alignment horizontal="right" wrapText="1"/>
    </xf>
    <xf numFmtId="0" fontId="87" fillId="0" borderId="67" xfId="0" applyFont="1" applyBorder="1" applyAlignment="1">
      <alignment horizontal="right" wrapText="1"/>
    </xf>
    <xf numFmtId="0" fontId="85" fillId="0" borderId="82" xfId="0" applyFont="1" applyBorder="1" applyAlignment="1">
      <alignment wrapText="1"/>
    </xf>
    <xf numFmtId="3" fontId="48" fillId="0" borderId="53" xfId="0" applyNumberFormat="1" applyFont="1" applyBorder="1" applyAlignment="1">
      <alignment horizontal="right" wrapText="1"/>
    </xf>
    <xf numFmtId="3" fontId="85" fillId="0" borderId="53" xfId="0" applyNumberFormat="1" applyFont="1" applyBorder="1" applyAlignment="1">
      <alignment horizontal="right" wrapText="1"/>
    </xf>
    <xf numFmtId="3" fontId="87" fillId="0" borderId="76" xfId="0" applyNumberFormat="1" applyFont="1" applyBorder="1" applyAlignment="1">
      <alignment horizontal="right" wrapText="1"/>
    </xf>
    <xf numFmtId="3" fontId="87" fillId="0" borderId="82" xfId="0" applyNumberFormat="1" applyFont="1" applyBorder="1" applyAlignment="1">
      <alignment horizontal="right" wrapText="1"/>
    </xf>
    <xf numFmtId="0" fontId="49" fillId="0" borderId="54" xfId="92" applyFont="1" applyBorder="1" applyAlignment="1">
      <alignment horizontal="center" wrapText="1"/>
    </xf>
    <xf numFmtId="3" fontId="85" fillId="0" borderId="80" xfId="0" applyNumberFormat="1" applyFont="1" applyBorder="1" applyAlignment="1">
      <alignment horizontal="right" wrapText="1"/>
    </xf>
    <xf numFmtId="3" fontId="87" fillId="0" borderId="63" xfId="92" applyNumberFormat="1" applyFont="1" applyBorder="1" applyAlignment="1">
      <alignment horizontal="right" wrapText="1"/>
    </xf>
    <xf numFmtId="3" fontId="74" fillId="0" borderId="63" xfId="92" applyNumberFormat="1" applyFont="1" applyBorder="1" applyAlignment="1">
      <alignment horizontal="right" wrapText="1"/>
    </xf>
    <xf numFmtId="3" fontId="74" fillId="0" borderId="63" xfId="92" applyNumberFormat="1" applyFont="1" applyBorder="1" applyAlignment="1">
      <alignment wrapText="1"/>
    </xf>
    <xf numFmtId="3" fontId="85" fillId="0" borderId="63" xfId="0" applyNumberFormat="1" applyFont="1" applyBorder="1" applyAlignment="1">
      <alignment horizontal="right" wrapText="1"/>
    </xf>
    <xf numFmtId="3" fontId="116" fillId="0" borderId="63" xfId="92" applyNumberFormat="1" applyFont="1" applyBorder="1" applyAlignment="1">
      <alignment horizontal="right" wrapText="1"/>
    </xf>
    <xf numFmtId="3" fontId="87" fillId="0" borderId="63" xfId="0" applyNumberFormat="1" applyFont="1" applyBorder="1" applyAlignment="1">
      <alignment horizontal="right" wrapText="1"/>
    </xf>
    <xf numFmtId="3" fontId="87" fillId="0" borderId="63" xfId="92" applyNumberFormat="1" applyFont="1" applyBorder="1" applyAlignment="1">
      <alignment wrapText="1"/>
    </xf>
    <xf numFmtId="0" fontId="87" fillId="0" borderId="63" xfId="0" applyFont="1" applyBorder="1" applyAlignment="1">
      <alignment horizontal="right" wrapText="1"/>
    </xf>
    <xf numFmtId="0" fontId="87" fillId="0" borderId="63" xfId="0" applyFont="1" applyBorder="1" applyAlignment="1">
      <alignment wrapText="1"/>
    </xf>
    <xf numFmtId="0" fontId="85" fillId="0" borderId="63" xfId="0" applyFont="1" applyBorder="1" applyAlignment="1">
      <alignment horizontal="right" wrapText="1"/>
    </xf>
    <xf numFmtId="0" fontId="85" fillId="0" borderId="81" xfId="0" applyFont="1" applyBorder="1" applyAlignment="1">
      <alignment wrapText="1"/>
    </xf>
    <xf numFmtId="3" fontId="48" fillId="0" borderId="54" xfId="0" applyNumberFormat="1" applyFont="1" applyBorder="1" applyAlignment="1">
      <alignment horizontal="right" wrapText="1"/>
    </xf>
    <xf numFmtId="3" fontId="85" fillId="0" borderId="54" xfId="0" applyNumberFormat="1" applyFont="1" applyBorder="1" applyAlignment="1">
      <alignment horizontal="right" wrapText="1"/>
    </xf>
    <xf numFmtId="3" fontId="87" fillId="0" borderId="80" xfId="92" applyNumberFormat="1" applyFont="1" applyBorder="1" applyAlignment="1">
      <alignment horizontal="right" wrapText="1"/>
    </xf>
    <xf numFmtId="3" fontId="87" fillId="0" borderId="81" xfId="92" applyNumberFormat="1" applyFont="1" applyBorder="1" applyAlignment="1">
      <alignment horizontal="right" wrapText="1"/>
    </xf>
    <xf numFmtId="3" fontId="85" fillId="0" borderId="19" xfId="92" applyNumberFormat="1" applyFont="1" applyBorder="1" applyAlignment="1">
      <alignment horizontal="right" wrapText="1"/>
    </xf>
    <xf numFmtId="165" fontId="87" fillId="0" borderId="25" xfId="54" applyNumberFormat="1" applyFont="1" applyBorder="1" applyAlignment="1">
      <alignment horizontal="right" wrapText="1"/>
    </xf>
    <xf numFmtId="0" fontId="87" fillId="0" borderId="28" xfId="0" applyFont="1" applyBorder="1" applyAlignment="1">
      <alignment wrapText="1"/>
    </xf>
    <xf numFmtId="0" fontId="87" fillId="0" borderId="29" xfId="0" applyFont="1" applyBorder="1" applyAlignment="1">
      <alignment wrapText="1"/>
    </xf>
    <xf numFmtId="0" fontId="91" fillId="0" borderId="20" xfId="92" applyFont="1" applyBorder="1" applyAlignment="1">
      <alignment wrapText="1"/>
    </xf>
    <xf numFmtId="0" fontId="91" fillId="0" borderId="21" xfId="92" applyFont="1" applyBorder="1" applyAlignment="1">
      <alignment wrapText="1"/>
    </xf>
    <xf numFmtId="3" fontId="47" fillId="0" borderId="21" xfId="0" applyNumberFormat="1" applyFont="1" applyBorder="1" applyAlignment="1">
      <alignment horizontal="right" wrapText="1"/>
    </xf>
    <xf numFmtId="3" fontId="47" fillId="0" borderId="21" xfId="92" applyNumberFormat="1" applyFont="1" applyBorder="1" applyAlignment="1">
      <alignment horizontal="right" wrapText="1"/>
    </xf>
    <xf numFmtId="3" fontId="47" fillId="0" borderId="22" xfId="0" applyNumberFormat="1" applyFont="1" applyBorder="1" applyAlignment="1">
      <alignment horizontal="right" wrapText="1"/>
    </xf>
    <xf numFmtId="0" fontId="87" fillId="0" borderId="23" xfId="0" applyFont="1" applyBorder="1" applyAlignment="1">
      <alignment wrapText="1"/>
    </xf>
    <xf numFmtId="0" fontId="87" fillId="0" borderId="19" xfId="0" applyFont="1" applyBorder="1" applyAlignment="1">
      <alignment wrapText="1"/>
    </xf>
    <xf numFmtId="3" fontId="85" fillId="0" borderId="29" xfId="0" applyNumberFormat="1" applyFont="1" applyBorder="1" applyAlignment="1">
      <alignment horizontal="right" wrapText="1"/>
    </xf>
    <xf numFmtId="3" fontId="85" fillId="0" borderId="29" xfId="92" applyNumberFormat="1" applyFont="1" applyBorder="1" applyAlignment="1">
      <alignment horizontal="right" wrapText="1"/>
    </xf>
    <xf numFmtId="3" fontId="85" fillId="0" borderId="30" xfId="0" applyNumberFormat="1" applyFont="1" applyBorder="1" applyAlignment="1">
      <alignment horizontal="right" wrapText="1"/>
    </xf>
    <xf numFmtId="0" fontId="23" fillId="0" borderId="71" xfId="0" applyFont="1" applyBorder="1" applyAlignment="1"/>
    <xf numFmtId="0" fontId="23" fillId="0" borderId="59" xfId="0" applyFont="1" applyBorder="1" applyAlignment="1"/>
    <xf numFmtId="0" fontId="121" fillId="0" borderId="62" xfId="0" applyFont="1" applyBorder="1" applyAlignment="1"/>
    <xf numFmtId="0" fontId="121" fillId="0" borderId="64" xfId="0" applyFont="1" applyBorder="1" applyAlignment="1"/>
    <xf numFmtId="0" fontId="121" fillId="0" borderId="70" xfId="0" applyFont="1" applyBorder="1" applyAlignment="1"/>
    <xf numFmtId="0" fontId="121" fillId="0" borderId="83" xfId="0" applyFont="1" applyBorder="1" applyAlignment="1"/>
    <xf numFmtId="0" fontId="95" fillId="0" borderId="0" xfId="96" applyFont="1" applyBorder="1" applyAlignment="1">
      <alignment horizontal="center"/>
    </xf>
    <xf numFmtId="3" fontId="80" fillId="0" borderId="29" xfId="82" applyNumberFormat="1" applyFont="1" applyFill="1" applyBorder="1" applyAlignment="1">
      <alignment vertical="center"/>
    </xf>
    <xf numFmtId="0" fontId="23" fillId="27" borderId="70" xfId="84" applyFont="1" applyFill="1" applyBorder="1" applyAlignment="1">
      <alignment horizontal="center" vertical="center" wrapText="1"/>
    </xf>
    <xf numFmtId="0" fontId="25" fillId="27" borderId="76" xfId="84" applyFont="1" applyFill="1" applyBorder="1" applyAlignment="1">
      <alignment horizontal="center" vertical="center" wrapText="1"/>
    </xf>
    <xf numFmtId="0" fontId="23" fillId="27" borderId="79" xfId="84" applyFont="1" applyFill="1" applyBorder="1" applyAlignment="1">
      <alignment horizontal="center" vertical="center"/>
    </xf>
    <xf numFmtId="0" fontId="23" fillId="27" borderId="82" xfId="84" applyFont="1" applyFill="1" applyBorder="1" applyAlignment="1">
      <alignment horizontal="center" vertical="center"/>
    </xf>
    <xf numFmtId="0" fontId="37" fillId="0" borderId="84" xfId="82" applyFont="1" applyBorder="1" applyAlignment="1">
      <alignment vertical="center" wrapText="1"/>
    </xf>
    <xf numFmtId="3" fontId="23" fillId="0" borderId="85" xfId="84" applyNumberFormat="1" applyFont="1" applyFill="1" applyBorder="1"/>
    <xf numFmtId="0" fontId="37" fillId="0" borderId="86" xfId="82" applyFont="1" applyBorder="1" applyAlignment="1">
      <alignment vertical="center" wrapText="1"/>
    </xf>
    <xf numFmtId="3" fontId="23" fillId="0" borderId="87" xfId="84" applyNumberFormat="1" applyFont="1" applyFill="1" applyBorder="1"/>
    <xf numFmtId="0" fontId="74" fillId="0" borderId="86" xfId="82" applyFont="1" applyBorder="1" applyAlignment="1">
      <alignment vertical="center" wrapText="1"/>
    </xf>
    <xf numFmtId="3" fontId="80" fillId="0" borderId="87" xfId="84" applyNumberFormat="1" applyFont="1" applyFill="1" applyBorder="1"/>
    <xf numFmtId="0" fontId="23" fillId="30" borderId="86" xfId="82" applyFont="1" applyFill="1" applyBorder="1" applyAlignment="1">
      <alignment vertical="center" wrapText="1"/>
    </xf>
    <xf numFmtId="3" fontId="23" fillId="30" borderId="87" xfId="84" applyNumberFormat="1" applyFont="1" applyFill="1" applyBorder="1"/>
    <xf numFmtId="0" fontId="74" fillId="0" borderId="88" xfId="82" applyFont="1" applyBorder="1" applyAlignment="1">
      <alignment vertical="center" wrapText="1"/>
    </xf>
    <xf numFmtId="0" fontId="74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7" fillId="0" borderId="89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0" fillId="0" borderId="25" xfId="84" applyNumberFormat="1" applyFont="1" applyFill="1" applyBorder="1"/>
    <xf numFmtId="0" fontId="74" fillId="0" borderId="72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81" fillId="27" borderId="13" xfId="84" applyFont="1" applyFill="1" applyBorder="1" applyAlignment="1">
      <alignment wrapText="1"/>
    </xf>
    <xf numFmtId="3" fontId="81" fillId="27" borderId="14" xfId="84" applyNumberFormat="1" applyFont="1" applyFill="1" applyBorder="1"/>
    <xf numFmtId="0" fontId="81" fillId="27" borderId="14" xfId="87" applyFont="1" applyFill="1" applyBorder="1"/>
    <xf numFmtId="3" fontId="81" fillId="27" borderId="14" xfId="82" applyNumberFormat="1" applyFont="1" applyFill="1" applyBorder="1" applyAlignment="1">
      <alignment vertical="center"/>
    </xf>
    <xf numFmtId="3" fontId="81" fillId="27" borderId="27" xfId="82" applyNumberFormat="1" applyFont="1" applyFill="1" applyBorder="1" applyAlignment="1">
      <alignment vertical="center"/>
    </xf>
    <xf numFmtId="3" fontId="80" fillId="0" borderId="90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3" fontId="23" fillId="30" borderId="30" xfId="82" applyNumberFormat="1" applyFont="1" applyFill="1" applyBorder="1" applyAlignment="1">
      <alignment vertical="center"/>
    </xf>
    <xf numFmtId="0" fontId="81" fillId="27" borderId="20" xfId="84" applyFont="1" applyFill="1" applyBorder="1" applyAlignment="1">
      <alignment wrapText="1"/>
    </xf>
    <xf numFmtId="3" fontId="81" fillId="27" borderId="21" xfId="84" applyNumberFormat="1" applyFont="1" applyFill="1" applyBorder="1"/>
    <xf numFmtId="0" fontId="81" fillId="27" borderId="21" xfId="87" applyFont="1" applyFill="1" applyBorder="1"/>
    <xf numFmtId="3" fontId="81" fillId="27" borderId="21" xfId="82" applyNumberFormat="1" applyFont="1" applyFill="1" applyBorder="1" applyAlignment="1">
      <alignment vertical="center"/>
    </xf>
    <xf numFmtId="3" fontId="81" fillId="27" borderId="22" xfId="82" applyNumberFormat="1" applyFont="1" applyFill="1" applyBorder="1" applyAlignment="1">
      <alignment vertical="center"/>
    </xf>
    <xf numFmtId="0" fontId="0" fillId="0" borderId="0" xfId="83" applyFont="1" applyBorder="1" applyAlignment="1">
      <alignment horizontal="right"/>
    </xf>
    <xf numFmtId="0" fontId="74" fillId="0" borderId="91" xfId="0" applyFont="1" applyBorder="1" applyAlignment="1">
      <alignment horizontal="justify"/>
    </xf>
    <xf numFmtId="0" fontId="0" fillId="0" borderId="63" xfId="108" applyFont="1" applyBorder="1" applyAlignment="1">
      <alignment horizontal="left" wrapText="1"/>
    </xf>
    <xf numFmtId="0" fontId="30" fillId="0" borderId="71" xfId="83" applyFont="1" applyBorder="1" applyAlignment="1">
      <alignment horizontal="center" vertical="center" wrapText="1"/>
    </xf>
    <xf numFmtId="0" fontId="97" fillId="0" borderId="40" xfId="83" applyFont="1" applyBorder="1" applyAlignment="1">
      <alignment horizontal="center"/>
    </xf>
    <xf numFmtId="49" fontId="118" fillId="0" borderId="40" xfId="83" applyNumberFormat="1" applyFont="1" applyBorder="1" applyAlignment="1">
      <alignment horizontal="right"/>
    </xf>
    <xf numFmtId="49" fontId="118" fillId="0" borderId="74" xfId="83" applyNumberFormat="1" applyFont="1" applyBorder="1" applyAlignment="1">
      <alignment horizontal="right"/>
    </xf>
    <xf numFmtId="49" fontId="118" fillId="0" borderId="74" xfId="83" applyNumberFormat="1" applyBorder="1"/>
    <xf numFmtId="3" fontId="30" fillId="0" borderId="21" xfId="83" applyNumberFormat="1" applyFont="1" applyBorder="1"/>
    <xf numFmtId="0" fontId="30" fillId="0" borderId="21" xfId="83" applyFont="1" applyBorder="1" applyAlignment="1">
      <alignment horizontal="center" vertical="center" wrapText="1"/>
    </xf>
    <xf numFmtId="0" fontId="74" fillId="0" borderId="80" xfId="0" applyFont="1" applyBorder="1" applyAlignment="1">
      <alignment horizontal="justify"/>
    </xf>
    <xf numFmtId="3" fontId="118" fillId="34" borderId="19" xfId="83" applyNumberFormat="1" applyFont="1" applyFill="1" applyBorder="1"/>
    <xf numFmtId="3" fontId="118" fillId="0" borderId="19" xfId="83" applyNumberFormat="1" applyFont="1" applyBorder="1"/>
    <xf numFmtId="0" fontId="97" fillId="0" borderId="21" xfId="83" applyFont="1" applyBorder="1" applyAlignment="1">
      <alignment horizontal="center"/>
    </xf>
    <xf numFmtId="0" fontId="97" fillId="0" borderId="41" xfId="83" applyFont="1" applyBorder="1" applyAlignment="1">
      <alignment horizontal="center"/>
    </xf>
    <xf numFmtId="0" fontId="30" fillId="0" borderId="41" xfId="83" applyFont="1" applyBorder="1" applyAlignment="1">
      <alignment horizontal="center" vertical="center" wrapText="1"/>
    </xf>
    <xf numFmtId="3" fontId="118" fillId="34" borderId="42" xfId="83" applyNumberFormat="1" applyFont="1" applyFill="1" applyBorder="1"/>
    <xf numFmtId="3" fontId="118" fillId="34" borderId="36" xfId="83" applyNumberFormat="1" applyFont="1" applyFill="1" applyBorder="1"/>
    <xf numFmtId="3" fontId="118" fillId="34" borderId="44" xfId="83" applyNumberFormat="1" applyFont="1" applyFill="1" applyBorder="1"/>
    <xf numFmtId="3" fontId="118" fillId="34" borderId="36" xfId="83" applyNumberFormat="1" applyFont="1" applyFill="1" applyBorder="1" applyAlignment="1" applyProtection="1">
      <alignment vertical="center" wrapText="1"/>
      <protection locked="0"/>
    </xf>
    <xf numFmtId="3" fontId="118" fillId="0" borderId="44" xfId="83" applyNumberFormat="1" applyFont="1" applyFill="1" applyBorder="1" applyAlignment="1" applyProtection="1">
      <alignment vertical="center" wrapText="1"/>
      <protection locked="0"/>
    </xf>
    <xf numFmtId="3" fontId="30" fillId="0" borderId="41" xfId="83" applyNumberFormat="1" applyFont="1" applyBorder="1"/>
    <xf numFmtId="0" fontId="30" fillId="0" borderId="54" xfId="83" applyFont="1" applyBorder="1" applyAlignment="1">
      <alignment vertical="center" wrapText="1"/>
    </xf>
    <xf numFmtId="0" fontId="97" fillId="0" borderId="54" xfId="83" applyFont="1" applyBorder="1" applyAlignment="1">
      <alignment horizontal="center"/>
    </xf>
    <xf numFmtId="0" fontId="0" fillId="34" borderId="63" xfId="83" applyFont="1" applyFill="1" applyBorder="1" applyAlignment="1">
      <alignment horizontal="left" wrapText="1"/>
    </xf>
    <xf numFmtId="164" fontId="34" fillId="34" borderId="63" xfId="83" applyNumberFormat="1" applyFont="1" applyFill="1" applyBorder="1" applyAlignment="1" applyProtection="1">
      <alignment horizontal="left" vertical="center" wrapText="1" indent="1"/>
      <protection locked="0"/>
    </xf>
    <xf numFmtId="0" fontId="118" fillId="34" borderId="63" xfId="83" applyFont="1" applyFill="1" applyBorder="1"/>
    <xf numFmtId="164" fontId="34" fillId="0" borderId="81" xfId="83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54" xfId="83" applyFont="1" applyBorder="1" applyAlignment="1">
      <alignment horizontal="left"/>
    </xf>
    <xf numFmtId="0" fontId="30" fillId="0" borderId="92" xfId="83" applyFont="1" applyBorder="1" applyAlignment="1">
      <alignment horizontal="center" vertical="center" wrapText="1"/>
    </xf>
    <xf numFmtId="0" fontId="97" fillId="0" borderId="92" xfId="83" applyFont="1" applyBorder="1" applyAlignment="1">
      <alignment horizontal="center"/>
    </xf>
    <xf numFmtId="3" fontId="118" fillId="34" borderId="93" xfId="83" applyNumberFormat="1" applyFont="1" applyFill="1" applyBorder="1"/>
    <xf numFmtId="3" fontId="118" fillId="34" borderId="40" xfId="83" applyNumberFormat="1" applyFont="1" applyFill="1" applyBorder="1"/>
    <xf numFmtId="3" fontId="118" fillId="34" borderId="40" xfId="83" applyNumberFormat="1" applyFont="1" applyFill="1" applyBorder="1" applyAlignment="1" applyProtection="1">
      <alignment vertical="center" wrapText="1"/>
      <protection locked="0"/>
    </xf>
    <xf numFmtId="3" fontId="118" fillId="0" borderId="74" xfId="83" applyNumberFormat="1" applyFont="1" applyFill="1" applyBorder="1" applyAlignment="1" applyProtection="1">
      <alignment vertical="center" wrapText="1"/>
      <protection locked="0"/>
    </xf>
    <xf numFmtId="3" fontId="30" fillId="0" borderId="92" xfId="83" applyNumberFormat="1" applyFont="1" applyBorder="1"/>
    <xf numFmtId="0" fontId="30" fillId="0" borderId="54" xfId="83" applyFont="1" applyBorder="1" applyAlignment="1">
      <alignment horizontal="center" vertical="center" wrapText="1"/>
    </xf>
    <xf numFmtId="3" fontId="118" fillId="34" borderId="80" xfId="83" applyNumberFormat="1" applyFont="1" applyFill="1" applyBorder="1"/>
    <xf numFmtId="3" fontId="118" fillId="34" borderId="63" xfId="83" applyNumberFormat="1" applyFont="1" applyFill="1" applyBorder="1"/>
    <xf numFmtId="3" fontId="118" fillId="34" borderId="63" xfId="83" applyNumberFormat="1" applyFont="1" applyFill="1" applyBorder="1" applyAlignment="1">
      <alignment vertical="center"/>
    </xf>
    <xf numFmtId="3" fontId="118" fillId="34" borderId="63" xfId="83" applyNumberFormat="1" applyFont="1" applyFill="1" applyBorder="1" applyAlignment="1" applyProtection="1">
      <alignment vertical="center" wrapText="1"/>
      <protection locked="0"/>
    </xf>
    <xf numFmtId="3" fontId="118" fillId="0" borderId="81" xfId="83" applyNumberFormat="1" applyFont="1" applyFill="1" applyBorder="1" applyAlignment="1" applyProtection="1">
      <alignment vertical="center" wrapText="1"/>
      <protection locked="0"/>
    </xf>
    <xf numFmtId="3" fontId="30" fillId="0" borderId="54" xfId="83" applyNumberFormat="1" applyFont="1" applyBorder="1"/>
    <xf numFmtId="0" fontId="30" fillId="0" borderId="77" xfId="83" applyFont="1" applyBorder="1" applyAlignment="1">
      <alignment horizontal="center" vertical="center" wrapText="1"/>
    </xf>
    <xf numFmtId="0" fontId="97" fillId="0" borderId="77" xfId="83" applyFont="1" applyBorder="1" applyAlignment="1">
      <alignment horizontal="center"/>
    </xf>
    <xf numFmtId="3" fontId="118" fillId="34" borderId="52" xfId="83" applyNumberFormat="1" applyFont="1" applyFill="1" applyBorder="1"/>
    <xf numFmtId="3" fontId="118" fillId="34" borderId="35" xfId="83" applyNumberFormat="1" applyFont="1" applyFill="1" applyBorder="1"/>
    <xf numFmtId="3" fontId="118" fillId="34" borderId="35" xfId="83" applyNumberFormat="1" applyFont="1" applyFill="1" applyBorder="1" applyAlignment="1">
      <alignment vertical="center"/>
    </xf>
    <xf numFmtId="3" fontId="118" fillId="34" borderId="35" xfId="83" applyNumberFormat="1" applyFont="1" applyFill="1" applyBorder="1" applyAlignment="1" applyProtection="1">
      <alignment vertical="center" wrapText="1"/>
      <protection locked="0"/>
    </xf>
    <xf numFmtId="3" fontId="118" fillId="0" borderId="43" xfId="83" applyNumberFormat="1" applyFont="1" applyFill="1" applyBorder="1" applyAlignment="1" applyProtection="1">
      <alignment vertical="center" wrapText="1"/>
      <protection locked="0"/>
    </xf>
    <xf numFmtId="3" fontId="30" fillId="0" borderId="77" xfId="83" applyNumberFormat="1" applyFont="1" applyBorder="1"/>
    <xf numFmtId="3" fontId="118" fillId="0" borderId="42" xfId="83" applyNumberFormat="1" applyFont="1" applyBorder="1"/>
    <xf numFmtId="3" fontId="118" fillId="0" borderId="36" xfId="83" applyNumberFormat="1" applyFont="1" applyBorder="1"/>
    <xf numFmtId="3" fontId="118" fillId="0" borderId="36" xfId="83" applyNumberFormat="1" applyFont="1" applyFill="1" applyBorder="1" applyAlignment="1" applyProtection="1">
      <alignment vertical="center" wrapText="1"/>
      <protection locked="0"/>
    </xf>
    <xf numFmtId="3" fontId="118" fillId="0" borderId="44" xfId="83" applyNumberFormat="1" applyFont="1" applyBorder="1"/>
    <xf numFmtId="0" fontId="0" fillId="0" borderId="80" xfId="108" applyFont="1" applyBorder="1" applyAlignment="1">
      <alignment wrapText="1"/>
    </xf>
    <xf numFmtId="0" fontId="0" fillId="0" borderId="63" xfId="108" applyFont="1" applyBorder="1" applyAlignment="1">
      <alignment wrapText="1"/>
    </xf>
    <xf numFmtId="0" fontId="0" fillId="0" borderId="63" xfId="83" applyFont="1" applyBorder="1" applyAlignment="1">
      <alignment horizontal="left" wrapText="1"/>
    </xf>
    <xf numFmtId="0" fontId="118" fillId="0" borderId="63" xfId="83" applyFont="1" applyBorder="1" applyAlignment="1">
      <alignment wrapText="1"/>
    </xf>
    <xf numFmtId="0" fontId="0" fillId="0" borderId="63" xfId="83" applyFont="1" applyBorder="1" applyAlignment="1">
      <alignment wrapText="1"/>
    </xf>
    <xf numFmtId="0" fontId="118" fillId="0" borderId="81" xfId="83" applyFont="1" applyBorder="1"/>
    <xf numFmtId="3" fontId="118" fillId="0" borderId="93" xfId="83" applyNumberFormat="1" applyFont="1" applyBorder="1"/>
    <xf numFmtId="3" fontId="118" fillId="0" borderId="40" xfId="83" applyNumberFormat="1" applyFont="1" applyBorder="1"/>
    <xf numFmtId="3" fontId="118" fillId="0" borderId="40" xfId="83" applyNumberFormat="1" applyFont="1" applyFill="1" applyBorder="1" applyAlignment="1" applyProtection="1">
      <alignment vertical="center" wrapText="1"/>
      <protection locked="0"/>
    </xf>
    <xf numFmtId="3" fontId="118" fillId="0" borderId="74" xfId="83" applyNumberFormat="1" applyFont="1" applyBorder="1"/>
    <xf numFmtId="0" fontId="30" fillId="0" borderId="53" xfId="83" applyFont="1" applyBorder="1" applyAlignment="1">
      <alignment horizontal="center" vertical="center" wrapText="1"/>
    </xf>
    <xf numFmtId="0" fontId="97" fillId="0" borderId="53" xfId="83" applyFont="1" applyBorder="1" applyAlignment="1">
      <alignment horizontal="center"/>
    </xf>
    <xf numFmtId="3" fontId="118" fillId="0" borderId="76" xfId="83" applyNumberFormat="1" applyFont="1" applyBorder="1"/>
    <xf numFmtId="3" fontId="118" fillId="0" borderId="67" xfId="83" applyNumberFormat="1" applyFont="1" applyBorder="1"/>
    <xf numFmtId="3" fontId="118" fillId="0" borderId="82" xfId="83" applyNumberFormat="1" applyFont="1" applyBorder="1"/>
    <xf numFmtId="3" fontId="30" fillId="0" borderId="53" xfId="83" applyNumberFormat="1" applyFont="1" applyBorder="1"/>
    <xf numFmtId="3" fontId="118" fillId="0" borderId="80" xfId="83" applyNumberFormat="1" applyFont="1" applyBorder="1"/>
    <xf numFmtId="3" fontId="118" fillId="0" borderId="63" xfId="83" applyNumberFormat="1" applyFont="1" applyBorder="1"/>
    <xf numFmtId="3" fontId="118" fillId="0" borderId="81" xfId="83" applyNumberFormat="1" applyFont="1" applyBorder="1"/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right" vertical="center" indent="1"/>
    </xf>
    <xf numFmtId="0" fontId="29" fillId="0" borderId="19" xfId="0" applyFont="1" applyBorder="1" applyAlignment="1" applyProtection="1">
      <alignment horizontal="left" vertical="center" indent="1"/>
      <protection locked="0"/>
    </xf>
    <xf numFmtId="3" fontId="29" fillId="0" borderId="24" xfId="0" applyNumberFormat="1" applyFont="1" applyBorder="1" applyAlignment="1" applyProtection="1">
      <alignment horizontal="right" vertical="center" indent="1"/>
      <protection locked="0"/>
    </xf>
    <xf numFmtId="0" fontId="97" fillId="0" borderId="54" xfId="88" applyFont="1" applyFill="1" applyBorder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1" fillId="0" borderId="94" xfId="89" applyFont="1" applyFill="1" applyBorder="1" applyAlignment="1">
      <alignment horizontal="right" vertical="center" wrapText="1"/>
    </xf>
    <xf numFmtId="0" fontId="41" fillId="0" borderId="31" xfId="89" applyFont="1" applyFill="1" applyBorder="1" applyAlignment="1">
      <alignment horizontal="center" vertical="center" wrapText="1"/>
    </xf>
    <xf numFmtId="0" fontId="41" fillId="0" borderId="94" xfId="89" applyFont="1" applyFill="1" applyBorder="1" applyAlignment="1">
      <alignment horizontal="center" vertical="center" wrapText="1"/>
    </xf>
    <xf numFmtId="0" fontId="41" fillId="0" borderId="68" xfId="89" applyFont="1" applyFill="1" applyBorder="1" applyAlignment="1">
      <alignment horizontal="center" vertical="center" wrapText="1"/>
    </xf>
    <xf numFmtId="0" fontId="1" fillId="0" borderId="73" xfId="89" applyFont="1" applyFill="1" applyBorder="1" applyAlignment="1">
      <alignment horizontal="center" vertical="center" wrapText="1"/>
    </xf>
    <xf numFmtId="0" fontId="1" fillId="0" borderId="38" xfId="89" applyFont="1" applyFill="1" applyBorder="1" applyAlignment="1">
      <alignment horizontal="center" vertical="center" wrapText="1"/>
    </xf>
    <xf numFmtId="0" fontId="1" fillId="0" borderId="56" xfId="89" applyFont="1" applyFill="1" applyBorder="1" applyAlignment="1">
      <alignment horizontal="center" vertical="center" wrapText="1"/>
    </xf>
    <xf numFmtId="0" fontId="30" fillId="0" borderId="68" xfId="89" applyFont="1" applyFill="1" applyBorder="1" applyAlignment="1">
      <alignment horizontal="center" vertical="center" wrapText="1"/>
    </xf>
    <xf numFmtId="0" fontId="41" fillId="0" borderId="96" xfId="89" applyFont="1" applyFill="1" applyBorder="1" applyAlignment="1" applyProtection="1">
      <alignment horizontal="center" vertical="center" wrapText="1"/>
    </xf>
    <xf numFmtId="0" fontId="41" fillId="0" borderId="97" xfId="89" applyFont="1" applyFill="1" applyBorder="1" applyAlignment="1" applyProtection="1">
      <alignment horizontal="center" vertical="center" wrapText="1"/>
    </xf>
    <xf numFmtId="0" fontId="41" fillId="0" borderId="54" xfId="89" applyFont="1" applyFill="1" applyBorder="1" applyAlignment="1" applyProtection="1">
      <alignment horizontal="center" vertical="center" wrapText="1"/>
    </xf>
    <xf numFmtId="0" fontId="74" fillId="0" borderId="80" xfId="89" applyFont="1" applyFill="1" applyBorder="1" applyAlignment="1" applyProtection="1">
      <alignment horizontal="left" vertical="center" wrapText="1" indent="1"/>
    </xf>
    <xf numFmtId="0" fontId="74" fillId="0" borderId="63" xfId="89" applyFont="1" applyFill="1" applyBorder="1" applyAlignment="1" applyProtection="1">
      <alignment horizontal="left" vertical="center" wrapText="1" indent="1"/>
    </xf>
    <xf numFmtId="0" fontId="74" fillId="0" borderId="63" xfId="89" applyFont="1" applyFill="1" applyBorder="1" applyAlignment="1" applyProtection="1">
      <alignment horizontal="left" vertical="center" wrapText="1" indent="8"/>
    </xf>
    <xf numFmtId="0" fontId="1" fillId="0" borderId="80" xfId="89" applyFont="1" applyFill="1" applyBorder="1" applyAlignment="1" applyProtection="1">
      <alignment vertical="center" wrapText="1"/>
      <protection locked="0"/>
    </xf>
    <xf numFmtId="0" fontId="1" fillId="0" borderId="63" xfId="89" applyFont="1" applyFill="1" applyBorder="1" applyAlignment="1" applyProtection="1">
      <alignment vertical="center" wrapText="1"/>
      <protection locked="0"/>
    </xf>
    <xf numFmtId="0" fontId="1" fillId="0" borderId="81" xfId="89" applyFont="1" applyFill="1" applyBorder="1" applyAlignment="1" applyProtection="1">
      <alignment vertical="center" wrapText="1"/>
      <protection locked="0"/>
    </xf>
    <xf numFmtId="0" fontId="30" fillId="0" borderId="54" xfId="89" applyFont="1" applyFill="1" applyBorder="1" applyAlignment="1" applyProtection="1">
      <alignment vertical="center" wrapText="1"/>
    </xf>
    <xf numFmtId="0" fontId="41" fillId="0" borderId="34" xfId="89" applyFont="1" applyFill="1" applyBorder="1" applyAlignment="1" applyProtection="1">
      <alignment horizontal="center" vertical="center" wrapText="1"/>
    </xf>
    <xf numFmtId="0" fontId="41" fillId="0" borderId="66" xfId="89" applyFont="1" applyFill="1" applyBorder="1" applyAlignment="1" applyProtection="1">
      <alignment horizontal="center" vertical="center" wrapText="1"/>
    </xf>
    <xf numFmtId="0" fontId="41" fillId="0" borderId="77" xfId="89" applyFont="1" applyFill="1" applyBorder="1" applyAlignment="1" applyProtection="1">
      <alignment horizontal="center" vertical="center" wrapText="1"/>
    </xf>
    <xf numFmtId="165" fontId="1" fillId="0" borderId="52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3" xfId="89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77" xfId="89" applyNumberFormat="1" applyFont="1" applyFill="1" applyBorder="1" applyAlignment="1" applyProtection="1">
      <alignment vertical="center" wrapText="1"/>
    </xf>
    <xf numFmtId="165" fontId="1" fillId="0" borderId="80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63" xfId="5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30" fillId="0" borderId="54" xfId="89" applyNumberFormat="1" applyFont="1" applyFill="1" applyBorder="1" applyAlignment="1" applyProtection="1">
      <alignment vertical="center" wrapText="1"/>
    </xf>
    <xf numFmtId="164" fontId="99" fillId="0" borderId="0" xfId="89" applyNumberFormat="1" applyFont="1" applyFill="1" applyAlignment="1">
      <alignment horizontal="right" vertical="center"/>
    </xf>
    <xf numFmtId="164" fontId="33" fillId="0" borderId="68" xfId="89" applyNumberFormat="1" applyFont="1" applyFill="1" applyBorder="1" applyAlignment="1" applyProtection="1">
      <alignment horizontal="center" vertical="center" wrapText="1"/>
    </xf>
    <xf numFmtId="164" fontId="33" fillId="0" borderId="54" xfId="89" applyNumberFormat="1" applyFont="1" applyFill="1" applyBorder="1" applyAlignment="1" applyProtection="1">
      <alignment horizontal="center" vertical="center" wrapText="1"/>
    </xf>
    <xf numFmtId="164" fontId="33" fillId="0" borderId="62" xfId="89" applyNumberFormat="1" applyFont="1" applyFill="1" applyBorder="1" applyAlignment="1" applyProtection="1">
      <alignment horizontal="center" vertical="center" wrapText="1"/>
    </xf>
    <xf numFmtId="164" fontId="33" fillId="0" borderId="63" xfId="89" applyNumberFormat="1" applyFont="1" applyFill="1" applyBorder="1" applyAlignment="1" applyProtection="1">
      <alignment horizontal="center" vertical="center" wrapText="1"/>
    </xf>
    <xf numFmtId="164" fontId="33" fillId="0" borderId="79" xfId="89" applyNumberFormat="1" applyFont="1" applyFill="1" applyBorder="1" applyAlignment="1" applyProtection="1">
      <alignment horizontal="left" vertical="center" wrapText="1" indent="1"/>
    </xf>
    <xf numFmtId="164" fontId="33" fillId="0" borderId="38" xfId="89" applyNumberFormat="1" applyFont="1" applyFill="1" applyBorder="1" applyAlignment="1" applyProtection="1">
      <alignment horizontal="left" vertical="center" wrapText="1" indent="1"/>
    </xf>
    <xf numFmtId="164" fontId="26" fillId="0" borderId="38" xfId="89" applyNumberFormat="1" applyFont="1" applyFill="1" applyBorder="1" applyAlignment="1" applyProtection="1">
      <alignment horizontal="left" vertical="center" wrapText="1" indent="1"/>
      <protection locked="0"/>
    </xf>
    <xf numFmtId="164" fontId="97" fillId="0" borderId="38" xfId="89" applyNumberFormat="1" applyFont="1" applyFill="1" applyBorder="1" applyAlignment="1" applyProtection="1">
      <alignment horizontal="left" vertical="center" wrapText="1" indent="1"/>
    </xf>
    <xf numFmtId="165" fontId="26" fillId="0" borderId="80" xfId="54" applyNumberFormat="1" applyFont="1" applyFill="1" applyBorder="1" applyAlignment="1" applyProtection="1">
      <alignment horizontal="center" vertical="center" wrapText="1"/>
      <protection locked="0"/>
    </xf>
    <xf numFmtId="165" fontId="34" fillId="0" borderId="63" xfId="54" applyNumberFormat="1" applyFont="1" applyFill="1" applyBorder="1" applyAlignment="1" applyProtection="1">
      <alignment horizontal="center" vertical="center" wrapText="1"/>
      <protection locked="0"/>
    </xf>
    <xf numFmtId="165" fontId="30" fillId="0" borderId="63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80" xfId="54" applyNumberFormat="1" applyFont="1" applyFill="1" applyBorder="1" applyAlignment="1" applyProtection="1">
      <alignment vertical="center" wrapText="1"/>
    </xf>
    <xf numFmtId="165" fontId="26" fillId="0" borderId="63" xfId="54" applyNumberFormat="1" applyFont="1" applyFill="1" applyBorder="1" applyAlignment="1" applyProtection="1">
      <alignment vertical="center" wrapText="1"/>
    </xf>
    <xf numFmtId="165" fontId="97" fillId="0" borderId="63" xfId="54" applyNumberFormat="1" applyFont="1" applyFill="1" applyBorder="1" applyAlignment="1" applyProtection="1">
      <alignment vertical="center" wrapText="1"/>
    </xf>
    <xf numFmtId="165" fontId="26" fillId="0" borderId="63" xfId="54" applyNumberFormat="1" applyFont="1" applyFill="1" applyBorder="1" applyAlignment="1" applyProtection="1">
      <alignment vertical="center" wrapText="1"/>
      <protection locked="0"/>
    </xf>
    <xf numFmtId="164" fontId="100" fillId="0" borderId="54" xfId="89" applyNumberFormat="1" applyFont="1" applyFill="1" applyBorder="1" applyAlignment="1" applyProtection="1">
      <alignment horizontal="center" vertical="center"/>
    </xf>
    <xf numFmtId="165" fontId="97" fillId="0" borderId="63" xfId="54" applyNumberFormat="1" applyFont="1" applyFill="1" applyBorder="1" applyAlignment="1" applyProtection="1">
      <alignment vertical="center" wrapText="1"/>
      <protection locked="0"/>
    </xf>
    <xf numFmtId="164" fontId="100" fillId="0" borderId="68" xfId="89" applyNumberFormat="1" applyFont="1" applyFill="1" applyBorder="1" applyAlignment="1" applyProtection="1">
      <alignment horizontal="center" vertical="center"/>
    </xf>
    <xf numFmtId="165" fontId="26" fillId="0" borderId="79" xfId="54" applyNumberFormat="1" applyFont="1" applyFill="1" applyBorder="1" applyAlignment="1" applyProtection="1">
      <alignment vertical="center" wrapText="1"/>
    </xf>
    <xf numFmtId="165" fontId="26" fillId="0" borderId="38" xfId="54" applyNumberFormat="1" applyFont="1" applyFill="1" applyBorder="1" applyAlignment="1" applyProtection="1">
      <alignment vertical="center" wrapText="1"/>
    </xf>
    <xf numFmtId="165" fontId="97" fillId="0" borderId="38" xfId="54" applyNumberFormat="1" applyFont="1" applyFill="1" applyBorder="1" applyAlignment="1" applyProtection="1">
      <alignment vertical="center" wrapText="1"/>
    </xf>
    <xf numFmtId="165" fontId="26" fillId="0" borderId="38" xfId="54" applyNumberFormat="1" applyFont="1" applyFill="1" applyBorder="1" applyAlignment="1" applyProtection="1">
      <alignment vertical="center" wrapText="1"/>
      <protection locked="0"/>
    </xf>
    <xf numFmtId="164" fontId="26" fillId="0" borderId="56" xfId="89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81" xfId="54" applyNumberFormat="1" applyFont="1" applyFill="1" applyBorder="1" applyAlignment="1" applyProtection="1">
      <alignment horizontal="center" vertical="center" wrapText="1"/>
      <protection locked="0"/>
    </xf>
    <xf numFmtId="165" fontId="99" fillId="0" borderId="81" xfId="54" applyNumberFormat="1" applyFont="1" applyFill="1" applyBorder="1" applyAlignment="1" applyProtection="1">
      <alignment vertical="center" wrapText="1"/>
    </xf>
    <xf numFmtId="165" fontId="26" fillId="0" borderId="81" xfId="54" applyNumberFormat="1" applyFont="1" applyFill="1" applyBorder="1" applyAlignment="1" applyProtection="1">
      <alignment vertical="center" wrapText="1"/>
      <protection locked="0"/>
    </xf>
    <xf numFmtId="165" fontId="26" fillId="0" borderId="56" xfId="54" applyNumberFormat="1" applyFont="1" applyFill="1" applyBorder="1" applyAlignment="1" applyProtection="1">
      <alignment vertical="center" wrapText="1"/>
      <protection locked="0"/>
    </xf>
    <xf numFmtId="165" fontId="26" fillId="0" borderId="81" xfId="54" applyNumberFormat="1" applyFont="1" applyFill="1" applyBorder="1" applyAlignment="1" applyProtection="1">
      <alignment vertical="center" wrapText="1"/>
    </xf>
    <xf numFmtId="165" fontId="105" fillId="32" borderId="54" xfId="54" applyNumberFormat="1" applyFont="1" applyFill="1" applyBorder="1" applyAlignment="1" applyProtection="1">
      <alignment horizontal="left" vertical="center" wrapText="1" indent="2"/>
    </xf>
    <xf numFmtId="165" fontId="105" fillId="0" borderId="54" xfId="54" applyNumberFormat="1" applyFont="1" applyFill="1" applyBorder="1" applyAlignment="1" applyProtection="1">
      <alignment vertical="center" wrapText="1"/>
    </xf>
    <xf numFmtId="165" fontId="105" fillId="0" borderId="68" xfId="54" applyNumberFormat="1" applyFont="1" applyFill="1" applyBorder="1" applyAlignment="1" applyProtection="1">
      <alignment vertical="center" wrapText="1"/>
    </xf>
    <xf numFmtId="165" fontId="30" fillId="0" borderId="81" xfId="54" applyNumberFormat="1" applyFont="1" applyFill="1" applyBorder="1" applyAlignment="1" applyProtection="1">
      <alignment horizontal="center" vertical="center" wrapText="1"/>
      <protection locked="0"/>
    </xf>
    <xf numFmtId="165" fontId="97" fillId="0" borderId="81" xfId="54" applyNumberFormat="1" applyFont="1" applyFill="1" applyBorder="1" applyAlignment="1" applyProtection="1">
      <alignment vertical="center" wrapText="1"/>
    </xf>
    <xf numFmtId="165" fontId="97" fillId="0" borderId="81" xfId="54" applyNumberFormat="1" applyFont="1" applyFill="1" applyBorder="1" applyAlignment="1" applyProtection="1">
      <alignment vertical="center" wrapText="1"/>
      <protection locked="0"/>
    </xf>
    <xf numFmtId="165" fontId="97" fillId="0" borderId="56" xfId="54" applyNumberFormat="1" applyFont="1" applyFill="1" applyBorder="1" applyAlignment="1" applyProtection="1">
      <alignment vertical="center" wrapText="1"/>
      <protection locked="0"/>
    </xf>
    <xf numFmtId="164" fontId="26" fillId="0" borderId="56" xfId="89" applyNumberFormat="1" applyFont="1" applyFill="1" applyBorder="1" applyAlignment="1" applyProtection="1">
      <alignment vertical="center" wrapText="1"/>
      <protection locked="0"/>
    </xf>
    <xf numFmtId="165" fontId="99" fillId="0" borderId="81" xfId="54" applyNumberFormat="1" applyFont="1" applyFill="1" applyBorder="1" applyAlignment="1" applyProtection="1">
      <alignment vertical="center" wrapText="1"/>
      <protection locked="0"/>
    </xf>
    <xf numFmtId="0" fontId="97" fillId="0" borderId="31" xfId="88" applyFont="1" applyFill="1" applyBorder="1" applyAlignment="1" applyProtection="1">
      <alignment horizontal="center" vertical="center" wrapText="1"/>
    </xf>
    <xf numFmtId="0" fontId="99" fillId="0" borderId="79" xfId="88" applyFont="1" applyFill="1" applyBorder="1" applyAlignment="1" applyProtection="1">
      <alignment horizontal="center" vertical="center"/>
    </xf>
    <xf numFmtId="0" fontId="99" fillId="0" borderId="38" xfId="88" applyFont="1" applyFill="1" applyBorder="1" applyAlignment="1" applyProtection="1">
      <alignment horizontal="center" vertical="center"/>
    </xf>
    <xf numFmtId="0" fontId="97" fillId="0" borderId="68" xfId="88" applyFont="1" applyFill="1" applyBorder="1" applyAlignment="1" applyProtection="1">
      <alignment horizontal="center" vertical="center"/>
    </xf>
    <xf numFmtId="0" fontId="99" fillId="0" borderId="56" xfId="88" applyFont="1" applyFill="1" applyBorder="1" applyAlignment="1" applyProtection="1">
      <alignment horizontal="center" vertical="center"/>
    </xf>
    <xf numFmtId="0" fontId="30" fillId="0" borderId="68" xfId="88" applyFont="1" applyFill="1" applyBorder="1" applyAlignment="1">
      <alignment horizontal="center" vertical="center"/>
    </xf>
    <xf numFmtId="0" fontId="34" fillId="0" borderId="79" xfId="88" applyFont="1" applyFill="1" applyBorder="1" applyAlignment="1">
      <alignment horizontal="center" vertical="center"/>
    </xf>
    <xf numFmtId="0" fontId="34" fillId="0" borderId="38" xfId="88" applyFont="1" applyFill="1" applyBorder="1" applyAlignment="1">
      <alignment horizontal="center" vertical="center"/>
    </xf>
    <xf numFmtId="0" fontId="30" fillId="0" borderId="54" xfId="88" applyFont="1" applyFill="1" applyBorder="1" applyAlignment="1">
      <alignment horizontal="center" vertical="center"/>
    </xf>
    <xf numFmtId="0" fontId="34" fillId="0" borderId="80" xfId="88" applyFont="1" applyFill="1" applyBorder="1" applyProtection="1">
      <protection locked="0"/>
    </xf>
    <xf numFmtId="0" fontId="34" fillId="0" borderId="63" xfId="88" applyFont="1" applyFill="1" applyBorder="1" applyProtection="1">
      <protection locked="0"/>
    </xf>
    <xf numFmtId="0" fontId="30" fillId="0" borderId="54" xfId="88" applyFont="1" applyFill="1" applyBorder="1"/>
    <xf numFmtId="0" fontId="30" fillId="0" borderId="77" xfId="88" applyFont="1" applyFill="1" applyBorder="1" applyAlignment="1">
      <alignment horizontal="center" vertical="center"/>
    </xf>
    <xf numFmtId="0" fontId="34" fillId="0" borderId="52" xfId="88" applyFont="1" applyFill="1" applyBorder="1" applyProtection="1">
      <protection locked="0"/>
    </xf>
    <xf numFmtId="0" fontId="34" fillId="0" borderId="35" xfId="88" applyFont="1" applyFill="1" applyBorder="1" applyProtection="1">
      <protection locked="0"/>
    </xf>
    <xf numFmtId="0" fontId="30" fillId="0" borderId="77" xfId="88" applyFont="1" applyFill="1" applyBorder="1"/>
    <xf numFmtId="169" fontId="30" fillId="0" borderId="96" xfId="88" applyNumberFormat="1" applyFont="1" applyFill="1" applyBorder="1" applyAlignment="1">
      <alignment horizontal="center" vertical="center" wrapText="1"/>
    </xf>
    <xf numFmtId="165" fontId="34" fillId="0" borderId="80" xfId="57" applyNumberFormat="1" applyFont="1" applyFill="1" applyBorder="1" applyProtection="1">
      <protection locked="0"/>
    </xf>
    <xf numFmtId="165" fontId="34" fillId="0" borderId="63" xfId="57" applyNumberFormat="1" applyFont="1" applyFill="1" applyBorder="1" applyProtection="1">
      <protection locked="0"/>
    </xf>
    <xf numFmtId="165" fontId="30" fillId="0" borderId="54" xfId="88" applyNumberFormat="1" applyFont="1" applyFill="1" applyBorder="1"/>
    <xf numFmtId="0" fontId="30" fillId="0" borderId="53" xfId="88" applyFont="1" applyFill="1" applyBorder="1" applyAlignment="1">
      <alignment horizontal="center" vertical="center"/>
    </xf>
    <xf numFmtId="165" fontId="34" fillId="0" borderId="76" xfId="57" applyNumberFormat="1" applyFont="1" applyFill="1" applyBorder="1"/>
    <xf numFmtId="165" fontId="34" fillId="0" borderId="67" xfId="57" applyNumberFormat="1" applyFont="1" applyFill="1" applyBorder="1"/>
    <xf numFmtId="165" fontId="30" fillId="0" borderId="53" xfId="88" applyNumberFormat="1" applyFont="1" applyFill="1" applyBorder="1"/>
    <xf numFmtId="0" fontId="30" fillId="0" borderId="54" xfId="88" applyFont="1" applyFill="1" applyBorder="1" applyAlignment="1">
      <alignment horizontal="center" vertical="center" wrapText="1"/>
    </xf>
    <xf numFmtId="0" fontId="99" fillId="0" borderId="80" xfId="88" applyFont="1" applyFill="1" applyBorder="1" applyAlignment="1" applyProtection="1">
      <alignment horizontal="center" vertical="center"/>
    </xf>
    <xf numFmtId="165" fontId="99" fillId="0" borderId="80" xfId="57" applyNumberFormat="1" applyFont="1" applyFill="1" applyBorder="1" applyProtection="1">
      <protection locked="0"/>
    </xf>
    <xf numFmtId="0" fontId="97" fillId="0" borderId="54" xfId="88" applyFont="1" applyFill="1" applyBorder="1" applyAlignment="1" applyProtection="1">
      <alignment horizontal="center" vertical="center"/>
    </xf>
    <xf numFmtId="0" fontId="99" fillId="0" borderId="81" xfId="88" applyFont="1" applyFill="1" applyBorder="1" applyAlignment="1" applyProtection="1">
      <alignment horizontal="center" vertical="center"/>
    </xf>
    <xf numFmtId="165" fontId="99" fillId="0" borderId="81" xfId="57" applyNumberFormat="1" applyFont="1" applyFill="1" applyBorder="1" applyProtection="1">
      <protection locked="0"/>
    </xf>
    <xf numFmtId="0" fontId="42" fillId="0" borderId="20" xfId="88" applyFont="1" applyFill="1" applyBorder="1" applyAlignment="1" applyProtection="1"/>
    <xf numFmtId="0" fontId="42" fillId="0" borderId="92" xfId="88" applyFont="1" applyFill="1" applyBorder="1" applyAlignment="1" applyProtection="1"/>
    <xf numFmtId="0" fontId="42" fillId="0" borderId="77" xfId="88" applyFont="1" applyFill="1" applyBorder="1" applyAlignment="1" applyProtection="1"/>
    <xf numFmtId="165" fontId="97" fillId="0" borderId="54" xfId="57" applyNumberFormat="1" applyFont="1" applyFill="1" applyBorder="1" applyProtection="1"/>
    <xf numFmtId="0" fontId="41" fillId="0" borderId="6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 wrapText="1"/>
    </xf>
    <xf numFmtId="168" fontId="42" fillId="0" borderId="76" xfId="0" applyNumberFormat="1" applyFont="1" applyFill="1" applyBorder="1" applyAlignment="1" applyProtection="1">
      <alignment horizontal="right" vertical="center"/>
    </xf>
    <xf numFmtId="168" fontId="44" fillId="0" borderId="67" xfId="0" applyNumberFormat="1" applyFont="1" applyFill="1" applyBorder="1" applyAlignment="1" applyProtection="1">
      <alignment horizontal="right" vertical="center"/>
      <protection locked="0"/>
    </xf>
    <xf numFmtId="168" fontId="42" fillId="0" borderId="70" xfId="0" applyNumberFormat="1" applyFont="1" applyFill="1" applyBorder="1" applyAlignment="1" applyProtection="1">
      <alignment horizontal="right" vertical="center"/>
    </xf>
    <xf numFmtId="168" fontId="44" fillId="0" borderId="83" xfId="0" applyNumberFormat="1" applyFont="1" applyFill="1" applyBorder="1" applyAlignment="1" applyProtection="1">
      <alignment horizontal="right" vertical="center"/>
      <protection locked="0"/>
    </xf>
    <xf numFmtId="0" fontId="39" fillId="0" borderId="54" xfId="0" applyFont="1" applyFill="1" applyBorder="1" applyAlignment="1">
      <alignment horizontal="center" vertical="center"/>
    </xf>
    <xf numFmtId="0" fontId="0" fillId="0" borderId="80" xfId="0" applyFill="1" applyBorder="1" applyAlignment="1" applyProtection="1">
      <alignment horizontal="left" vertical="center" wrapText="1" indent="1"/>
      <protection locked="0"/>
    </xf>
    <xf numFmtId="0" fontId="43" fillId="0" borderId="63" xfId="0" applyFont="1" applyFill="1" applyBorder="1" applyAlignment="1">
      <alignment horizontal="left" vertical="center" indent="5"/>
    </xf>
    <xf numFmtId="0" fontId="1" fillId="0" borderId="63" xfId="0" applyFont="1" applyFill="1" applyBorder="1" applyAlignment="1">
      <alignment horizontal="left" vertical="center" indent="1"/>
    </xf>
    <xf numFmtId="0" fontId="0" fillId="0" borderId="62" xfId="0" applyFill="1" applyBorder="1" applyAlignment="1" applyProtection="1">
      <alignment horizontal="left" vertical="center" wrapText="1" indent="1"/>
      <protection locked="0"/>
    </xf>
    <xf numFmtId="0" fontId="43" fillId="0" borderId="64" xfId="0" applyFont="1" applyFill="1" applyBorder="1" applyAlignment="1">
      <alignment horizontal="left" vertical="center" indent="5"/>
    </xf>
    <xf numFmtId="0" fontId="100" fillId="0" borderId="95" xfId="91" applyFont="1" applyFill="1" applyBorder="1" applyAlignment="1">
      <alignment horizontal="center" vertical="center" wrapText="1"/>
    </xf>
    <xf numFmtId="3" fontId="26" fillId="0" borderId="61" xfId="55" applyNumberFormat="1" applyFont="1" applyFill="1" applyBorder="1" applyAlignment="1" applyProtection="1">
      <alignment horizontal="right" vertical="center"/>
      <protection locked="0"/>
    </xf>
    <xf numFmtId="3" fontId="26" fillId="0" borderId="36" xfId="55" applyNumberFormat="1" applyFont="1" applyFill="1" applyBorder="1" applyAlignment="1" applyProtection="1">
      <alignment horizontal="right" vertical="center"/>
      <protection locked="0"/>
    </xf>
    <xf numFmtId="3" fontId="101" fillId="0" borderId="41" xfId="91" applyNumberFormat="1" applyFont="1" applyFill="1" applyBorder="1" applyAlignment="1" applyProtection="1">
      <alignment horizontal="right" vertical="center"/>
    </xf>
    <xf numFmtId="3" fontId="26" fillId="0" borderId="42" xfId="55" applyNumberFormat="1" applyFont="1" applyFill="1" applyBorder="1" applyAlignment="1" applyProtection="1">
      <alignment horizontal="right" vertical="center"/>
      <protection locked="0"/>
    </xf>
    <xf numFmtId="3" fontId="26" fillId="0" borderId="44" xfId="55" applyNumberFormat="1" applyFont="1" applyFill="1" applyBorder="1" applyAlignment="1" applyProtection="1">
      <alignment horizontal="right" vertical="center"/>
      <protection locked="0"/>
    </xf>
    <xf numFmtId="3" fontId="97" fillId="0" borderId="61" xfId="91" applyNumberFormat="1" applyFont="1" applyFill="1" applyBorder="1" applyAlignment="1" applyProtection="1">
      <alignment horizontal="right" vertical="center"/>
      <protection locked="0"/>
    </xf>
    <xf numFmtId="3" fontId="97" fillId="0" borderId="99" xfId="55" applyNumberFormat="1" applyFont="1" applyFill="1" applyBorder="1" applyAlignment="1" applyProtection="1">
      <alignment horizontal="right" vertical="center"/>
      <protection locked="0"/>
    </xf>
    <xf numFmtId="3" fontId="32" fillId="0" borderId="41" xfId="91" applyNumberFormat="1" applyFont="1" applyFill="1" applyBorder="1" applyAlignment="1">
      <alignment horizontal="right" vertical="center"/>
    </xf>
    <xf numFmtId="3" fontId="26" fillId="0" borderId="39" xfId="55" applyNumberFormat="1" applyFont="1" applyFill="1" applyBorder="1" applyAlignment="1" applyProtection="1">
      <alignment horizontal="right" vertical="center"/>
      <protection locked="0"/>
    </xf>
    <xf numFmtId="3" fontId="26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101" fillId="0" borderId="22" xfId="91" applyNumberFormat="1" applyFont="1" applyFill="1" applyBorder="1" applyAlignment="1" applyProtection="1">
      <alignment horizontal="right" vertical="center"/>
    </xf>
    <xf numFmtId="3" fontId="26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7" fillId="0" borderId="26" xfId="91" applyNumberFormat="1" applyFont="1" applyFill="1" applyBorder="1" applyAlignment="1" applyProtection="1">
      <alignment horizontal="right" vertical="center"/>
      <protection locked="0"/>
    </xf>
    <xf numFmtId="3" fontId="97" fillId="0" borderId="60" xfId="55" quotePrefix="1" applyNumberFormat="1" applyFont="1" applyFill="1" applyBorder="1" applyAlignment="1" applyProtection="1">
      <alignment horizontal="right" vertical="center"/>
      <protection locked="0"/>
    </xf>
    <xf numFmtId="3" fontId="32" fillId="0" borderId="22" xfId="91" applyNumberFormat="1" applyFont="1" applyFill="1" applyBorder="1" applyAlignment="1">
      <alignment horizontal="right" vertical="center"/>
    </xf>
    <xf numFmtId="3" fontId="26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0" fillId="0" borderId="31" xfId="91" quotePrefix="1" applyFont="1" applyFill="1" applyBorder="1" applyAlignment="1">
      <alignment horizontal="center" vertical="center" wrapText="1"/>
    </xf>
    <xf numFmtId="167" fontId="26" fillId="0" borderId="73" xfId="91" applyNumberFormat="1" applyFont="1" applyFill="1" applyBorder="1" applyAlignment="1">
      <alignment horizontal="center" vertical="center"/>
    </xf>
    <xf numFmtId="167" fontId="26" fillId="0" borderId="38" xfId="91" applyNumberFormat="1" applyFont="1" applyFill="1" applyBorder="1" applyAlignment="1">
      <alignment horizontal="center" vertical="center"/>
    </xf>
    <xf numFmtId="167" fontId="101" fillId="0" borderId="68" xfId="91" applyNumberFormat="1" applyFont="1" applyFill="1" applyBorder="1" applyAlignment="1">
      <alignment horizontal="center" vertical="center"/>
    </xf>
    <xf numFmtId="167" fontId="26" fillId="0" borderId="79" xfId="91" applyNumberFormat="1" applyFont="1" applyFill="1" applyBorder="1" applyAlignment="1">
      <alignment horizontal="center" vertical="center"/>
    </xf>
    <xf numFmtId="167" fontId="26" fillId="0" borderId="56" xfId="91" applyNumberFormat="1" applyFont="1" applyFill="1" applyBorder="1" applyAlignment="1">
      <alignment horizontal="center" vertical="center"/>
    </xf>
    <xf numFmtId="167" fontId="97" fillId="0" borderId="73" xfId="91" applyNumberFormat="1" applyFont="1" applyFill="1" applyBorder="1" applyAlignment="1">
      <alignment horizontal="center" vertical="center"/>
    </xf>
    <xf numFmtId="167" fontId="97" fillId="0" borderId="72" xfId="91" applyNumberFormat="1" applyFont="1" applyFill="1" applyBorder="1" applyAlignment="1">
      <alignment horizontal="center" vertical="center"/>
    </xf>
    <xf numFmtId="167" fontId="32" fillId="0" borderId="68" xfId="91" applyNumberFormat="1" applyFont="1" applyFill="1" applyBorder="1" applyAlignment="1">
      <alignment horizontal="center" vertical="center"/>
    </xf>
    <xf numFmtId="167" fontId="26" fillId="0" borderId="55" xfId="91" applyNumberFormat="1" applyFont="1" applyFill="1" applyBorder="1" applyAlignment="1">
      <alignment horizontal="center" vertical="center"/>
    </xf>
    <xf numFmtId="0" fontId="100" fillId="0" borderId="96" xfId="91" applyFont="1" applyFill="1" applyBorder="1" applyAlignment="1">
      <alignment horizontal="center" vertical="center"/>
    </xf>
    <xf numFmtId="0" fontId="26" fillId="0" borderId="62" xfId="91" applyFont="1" applyFill="1" applyBorder="1" applyAlignment="1">
      <alignment horizontal="left" vertical="center" wrapText="1" indent="1"/>
    </xf>
    <xf numFmtId="0" fontId="26" fillId="0" borderId="63" xfId="91" applyFont="1" applyFill="1" applyBorder="1" applyAlignment="1">
      <alignment horizontal="left" vertical="center" wrapText="1" indent="1"/>
    </xf>
    <xf numFmtId="0" fontId="101" fillId="0" borderId="54" xfId="91" applyFont="1" applyFill="1" applyBorder="1" applyAlignment="1">
      <alignment horizontal="left" vertical="center" wrapText="1" indent="1"/>
    </xf>
    <xf numFmtId="0" fontId="26" fillId="0" borderId="80" xfId="91" applyFont="1" applyFill="1" applyBorder="1" applyAlignment="1">
      <alignment horizontal="left" vertical="center" wrapText="1" indent="1"/>
    </xf>
    <xf numFmtId="0" fontId="26" fillId="0" borderId="81" xfId="91" applyFont="1" applyFill="1" applyBorder="1" applyAlignment="1">
      <alignment horizontal="left" vertical="center" wrapText="1" indent="1"/>
    </xf>
    <xf numFmtId="0" fontId="97" fillId="0" borderId="62" xfId="91" applyFont="1" applyFill="1" applyBorder="1" applyAlignment="1">
      <alignment horizontal="left" vertical="center" wrapText="1" indent="1"/>
    </xf>
    <xf numFmtId="0" fontId="97" fillId="0" borderId="91" xfId="91" applyFont="1" applyFill="1" applyBorder="1" applyAlignment="1">
      <alignment horizontal="left" vertical="center" wrapText="1" indent="1"/>
    </xf>
    <xf numFmtId="0" fontId="32" fillId="0" borderId="54" xfId="91" applyFont="1" applyFill="1" applyBorder="1" applyAlignment="1">
      <alignment horizontal="left" vertical="center" wrapText="1" indent="1"/>
    </xf>
    <xf numFmtId="0" fontId="26" fillId="0" borderId="63" xfId="91" quotePrefix="1" applyFont="1" applyFill="1" applyBorder="1" applyAlignment="1">
      <alignment horizontal="left" vertical="center" wrapText="1" indent="1"/>
    </xf>
    <xf numFmtId="0" fontId="26" fillId="0" borderId="64" xfId="91" quotePrefix="1" applyFont="1" applyFill="1" applyBorder="1" applyAlignment="1">
      <alignment horizontal="left" vertical="center" wrapText="1" indent="1"/>
    </xf>
    <xf numFmtId="0" fontId="100" fillId="0" borderId="96" xfId="91" applyFont="1" applyFill="1" applyBorder="1" applyAlignment="1">
      <alignment horizontal="center" vertical="center" wrapText="1"/>
    </xf>
    <xf numFmtId="3" fontId="26" fillId="0" borderId="62" xfId="91" applyNumberFormat="1" applyFont="1" applyFill="1" applyBorder="1" applyAlignment="1" applyProtection="1">
      <alignment horizontal="right" vertical="center"/>
      <protection locked="0"/>
    </xf>
    <xf numFmtId="3" fontId="26" fillId="0" borderId="63" xfId="91" applyNumberFormat="1" applyFont="1" applyFill="1" applyBorder="1" applyAlignment="1" applyProtection="1">
      <alignment horizontal="right" vertical="center"/>
      <protection locked="0"/>
    </xf>
    <xf numFmtId="3" fontId="101" fillId="0" borderId="54" xfId="91" applyNumberFormat="1" applyFont="1" applyFill="1" applyBorder="1" applyAlignment="1" applyProtection="1">
      <alignment horizontal="right" vertical="center"/>
    </xf>
    <xf numFmtId="3" fontId="26" fillId="0" borderId="80" xfId="91" applyNumberFormat="1" applyFont="1" applyFill="1" applyBorder="1" applyAlignment="1" applyProtection="1">
      <alignment horizontal="right" vertical="center"/>
      <protection locked="0"/>
    </xf>
    <xf numFmtId="3" fontId="26" fillId="0" borderId="81" xfId="91" applyNumberFormat="1" applyFont="1" applyFill="1" applyBorder="1" applyAlignment="1" applyProtection="1">
      <alignment horizontal="right" vertical="center"/>
      <protection locked="0"/>
    </xf>
    <xf numFmtId="3" fontId="97" fillId="0" borderId="62" xfId="91" applyNumberFormat="1" applyFont="1" applyFill="1" applyBorder="1" applyAlignment="1" applyProtection="1">
      <alignment horizontal="right" vertical="center"/>
      <protection locked="0"/>
    </xf>
    <xf numFmtId="3" fontId="97" fillId="0" borderId="91" xfId="91" applyNumberFormat="1" applyFont="1" applyFill="1" applyBorder="1" applyAlignment="1" applyProtection="1">
      <alignment horizontal="right" vertical="center"/>
      <protection locked="0"/>
    </xf>
    <xf numFmtId="3" fontId="32" fillId="0" borderId="54" xfId="91" applyNumberFormat="1" applyFont="1" applyFill="1" applyBorder="1" applyAlignment="1">
      <alignment horizontal="right" vertical="center"/>
    </xf>
    <xf numFmtId="3" fontId="26" fillId="0" borderId="64" xfId="91" applyNumberFormat="1" applyFont="1" applyFill="1" applyBorder="1" applyAlignment="1" applyProtection="1">
      <alignment horizontal="right" vertical="center"/>
      <protection locked="0"/>
    </xf>
    <xf numFmtId="3" fontId="40" fillId="0" borderId="22" xfId="91" applyNumberFormat="1" applyFont="1" applyFill="1" applyBorder="1" applyAlignment="1">
      <alignment vertical="center"/>
    </xf>
    <xf numFmtId="3" fontId="24" fillId="0" borderId="22" xfId="91" applyNumberFormat="1" applyFont="1" applyFill="1" applyBorder="1" applyAlignment="1">
      <alignment vertical="center"/>
    </xf>
    <xf numFmtId="3" fontId="40" fillId="0" borderId="22" xfId="91" applyNumberFormat="1" applyFont="1" applyFill="1" applyBorder="1" applyAlignment="1" applyProtection="1">
      <alignment vertical="center"/>
    </xf>
    <xf numFmtId="3" fontId="40" fillId="0" borderId="57" xfId="91" applyNumberFormat="1" applyFont="1" applyFill="1" applyBorder="1" applyAlignment="1" applyProtection="1">
      <alignment vertical="center"/>
    </xf>
    <xf numFmtId="3" fontId="24" fillId="0" borderId="22" xfId="91" applyNumberFormat="1" applyFont="1" applyFill="1" applyBorder="1" applyAlignment="1" applyProtection="1">
      <alignment vertical="center"/>
    </xf>
    <xf numFmtId="3" fontId="32" fillId="0" borderId="22" xfId="91" applyNumberFormat="1" applyFont="1" applyFill="1" applyBorder="1" applyAlignment="1" applyProtection="1">
      <alignment vertical="center"/>
    </xf>
    <xf numFmtId="0" fontId="106" fillId="0" borderId="20" xfId="91" applyNumberFormat="1" applyFont="1" applyFill="1" applyBorder="1" applyAlignment="1" applyProtection="1">
      <alignment horizontal="center" vertical="center"/>
    </xf>
    <xf numFmtId="0" fontId="106" fillId="0" borderId="21" xfId="91" applyNumberFormat="1" applyFont="1" applyFill="1" applyBorder="1" applyAlignment="1" applyProtection="1">
      <alignment horizontal="center" vertical="center"/>
    </xf>
    <xf numFmtId="0" fontId="106" fillId="0" borderId="22" xfId="91" applyNumberFormat="1" applyFont="1" applyFill="1" applyBorder="1" applyAlignment="1" applyProtection="1">
      <alignment horizontal="center" vertical="center"/>
    </xf>
    <xf numFmtId="0" fontId="41" fillId="0" borderId="54" xfId="91" applyFont="1" applyFill="1" applyBorder="1" applyAlignment="1">
      <alignment horizontal="center" vertical="center"/>
    </xf>
    <xf numFmtId="0" fontId="25" fillId="0" borderId="62" xfId="95" applyFont="1" applyFill="1" applyBorder="1" applyAlignment="1" applyProtection="1">
      <alignment vertical="center" wrapText="1"/>
    </xf>
    <xf numFmtId="0" fontId="29" fillId="0" borderId="80" xfId="95" applyFont="1" applyFill="1" applyBorder="1" applyAlignment="1" applyProtection="1">
      <alignment vertical="center" wrapText="1"/>
    </xf>
    <xf numFmtId="0" fontId="25" fillId="0" borderId="63" xfId="95" applyFont="1" applyFill="1" applyBorder="1" applyAlignment="1" applyProtection="1">
      <alignment vertical="center" wrapText="1"/>
    </xf>
    <xf numFmtId="0" fontId="29" fillId="0" borderId="63" xfId="95" applyFont="1" applyFill="1" applyBorder="1" applyAlignment="1" applyProtection="1">
      <alignment vertical="center" wrapText="1"/>
    </xf>
    <xf numFmtId="0" fontId="28" fillId="0" borderId="63" xfId="95" applyFont="1" applyFill="1" applyBorder="1" applyAlignment="1" applyProtection="1">
      <alignment horizontal="left" vertical="center" wrapText="1" indent="1"/>
    </xf>
    <xf numFmtId="0" fontId="36" fillId="0" borderId="63" xfId="95" applyFont="1" applyFill="1" applyBorder="1" applyAlignment="1" applyProtection="1">
      <alignment vertical="center" wrapText="1"/>
    </xf>
    <xf numFmtId="0" fontId="36" fillId="0" borderId="81" xfId="95" applyFont="1" applyFill="1" applyBorder="1" applyAlignment="1" applyProtection="1">
      <alignment vertical="center" wrapText="1"/>
    </xf>
    <xf numFmtId="0" fontId="23" fillId="0" borderId="54" xfId="95" applyFont="1" applyFill="1" applyBorder="1" applyAlignment="1" applyProtection="1">
      <alignment vertical="center" wrapText="1"/>
    </xf>
    <xf numFmtId="167" fontId="26" fillId="0" borderId="69" xfId="94" applyNumberFormat="1" applyFont="1" applyFill="1" applyBorder="1" applyAlignment="1" applyProtection="1">
      <alignment horizontal="center" vertical="center"/>
    </xf>
    <xf numFmtId="167" fontId="26" fillId="0" borderId="52" xfId="94" applyNumberFormat="1" applyFont="1" applyFill="1" applyBorder="1" applyAlignment="1" applyProtection="1">
      <alignment horizontal="center" vertical="center"/>
    </xf>
    <xf numFmtId="167" fontId="99" fillId="0" borderId="52" xfId="94" applyNumberFormat="1" applyFont="1" applyFill="1" applyBorder="1" applyAlignment="1" applyProtection="1">
      <alignment horizontal="center" vertical="center"/>
    </xf>
    <xf numFmtId="167" fontId="44" fillId="0" borderId="0" xfId="94" applyNumberFormat="1" applyFont="1" applyFill="1" applyBorder="1" applyAlignment="1" applyProtection="1">
      <alignment horizontal="center" vertical="center"/>
    </xf>
    <xf numFmtId="167" fontId="113" fillId="0" borderId="77" xfId="94" applyNumberFormat="1" applyFont="1" applyFill="1" applyBorder="1" applyAlignment="1" applyProtection="1">
      <alignment horizontal="center" vertical="center"/>
    </xf>
    <xf numFmtId="3" fontId="27" fillId="0" borderId="70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6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7" xfId="95" applyNumberFormat="1" applyFont="1" applyFill="1" applyBorder="1" applyAlignment="1" applyProtection="1">
      <alignment horizontal="right" vertical="center" wrapText="1"/>
    </xf>
    <xf numFmtId="3" fontId="112" fillId="0" borderId="67" xfId="95" applyNumberFormat="1" applyFont="1" applyFill="1" applyBorder="1" applyAlignment="1" applyProtection="1">
      <alignment horizontal="right" vertical="center" wrapText="1"/>
    </xf>
    <xf numFmtId="3" fontId="29" fillId="0" borderId="67" xfId="95" applyNumberFormat="1" applyFont="1" applyFill="1" applyBorder="1" applyAlignment="1" applyProtection="1">
      <alignment horizontal="right" vertical="center" wrapText="1"/>
    </xf>
    <xf numFmtId="3" fontId="25" fillId="0" borderId="67" xfId="95" applyNumberFormat="1" applyFont="1" applyFill="1" applyBorder="1" applyAlignment="1" applyProtection="1">
      <alignment horizontal="right" vertical="center" wrapText="1"/>
    </xf>
    <xf numFmtId="3" fontId="29" fillId="0" borderId="67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7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7" xfId="95" applyNumberFormat="1" applyFont="1" applyFill="1" applyBorder="1" applyAlignment="1" applyProtection="1">
      <alignment horizontal="right" vertical="center" wrapText="1"/>
    </xf>
    <xf numFmtId="3" fontId="36" fillId="0" borderId="82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3" xfId="95" applyNumberFormat="1" applyFont="1" applyFill="1" applyBorder="1" applyAlignment="1" applyProtection="1">
      <alignment horizontal="right" vertical="center" wrapText="1"/>
    </xf>
    <xf numFmtId="3" fontId="27" fillId="0" borderId="62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80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3" xfId="95" applyNumberFormat="1" applyFont="1" applyFill="1" applyBorder="1" applyAlignment="1" applyProtection="1">
      <alignment horizontal="right" vertical="center" wrapText="1"/>
    </xf>
    <xf numFmtId="3" fontId="112" fillId="0" borderId="63" xfId="95" applyNumberFormat="1" applyFont="1" applyFill="1" applyBorder="1" applyAlignment="1" applyProtection="1">
      <alignment horizontal="right" vertical="center" wrapText="1"/>
    </xf>
    <xf numFmtId="3" fontId="29" fillId="0" borderId="63" xfId="95" applyNumberFormat="1" applyFont="1" applyFill="1" applyBorder="1" applyAlignment="1" applyProtection="1">
      <alignment horizontal="right" vertical="center" wrapText="1"/>
    </xf>
    <xf numFmtId="3" fontId="25" fillId="0" borderId="63" xfId="95" applyNumberFormat="1" applyFont="1" applyFill="1" applyBorder="1" applyAlignment="1" applyProtection="1">
      <alignment horizontal="right" vertical="center" wrapText="1"/>
    </xf>
    <xf numFmtId="3" fontId="29" fillId="0" borderId="63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3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3" xfId="95" applyNumberFormat="1" applyFont="1" applyFill="1" applyBorder="1" applyAlignment="1" applyProtection="1">
      <alignment horizontal="right" vertical="center" wrapText="1"/>
    </xf>
    <xf numFmtId="3" fontId="36" fillId="0" borderId="81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4" xfId="95" applyNumberFormat="1" applyFont="1" applyFill="1" applyBorder="1" applyAlignment="1" applyProtection="1">
      <alignment horizontal="right" vertical="center" wrapText="1"/>
    </xf>
    <xf numFmtId="49" fontId="33" fillId="0" borderId="54" xfId="94" applyNumberFormat="1" applyFont="1" applyFill="1" applyBorder="1" applyAlignment="1" applyProtection="1">
      <alignment horizontal="center" vertical="center" wrapText="1"/>
    </xf>
    <xf numFmtId="0" fontId="25" fillId="0" borderId="80" xfId="95" applyFont="1" applyFill="1" applyBorder="1" applyAlignment="1" applyProtection="1">
      <alignment vertical="center" wrapText="1"/>
    </xf>
    <xf numFmtId="0" fontId="41" fillId="0" borderId="64" xfId="94" applyFont="1" applyFill="1" applyBorder="1" applyAlignment="1" applyProtection="1">
      <alignment horizontal="left" vertical="center" wrapText="1"/>
    </xf>
    <xf numFmtId="49" fontId="33" fillId="0" borderId="77" xfId="94" applyNumberFormat="1" applyFont="1" applyFill="1" applyBorder="1" applyAlignment="1" applyProtection="1">
      <alignment horizontal="center" vertical="center"/>
    </xf>
    <xf numFmtId="167" fontId="26" fillId="0" borderId="35" xfId="94" applyNumberFormat="1" applyFont="1" applyFill="1" applyBorder="1" applyAlignment="1" applyProtection="1">
      <alignment horizontal="center" vertical="center"/>
    </xf>
    <xf numFmtId="167" fontId="35" fillId="0" borderId="35" xfId="94" applyNumberFormat="1" applyFont="1" applyFill="1" applyBorder="1" applyAlignment="1" applyProtection="1">
      <alignment horizontal="center" vertical="center"/>
    </xf>
    <xf numFmtId="167" fontId="34" fillId="0" borderId="65" xfId="94" applyNumberFormat="1" applyFont="1" applyFill="1" applyBorder="1" applyAlignment="1" applyProtection="1">
      <alignment horizontal="center" vertical="center"/>
    </xf>
    <xf numFmtId="49" fontId="33" fillId="0" borderId="53" xfId="94" applyNumberFormat="1" applyFont="1" applyFill="1" applyBorder="1" applyAlignment="1" applyProtection="1">
      <alignment horizontal="center" vertical="center"/>
    </xf>
    <xf numFmtId="3" fontId="26" fillId="0" borderId="76" xfId="94" applyNumberFormat="1" applyFont="1" applyFill="1" applyBorder="1" applyAlignment="1" applyProtection="1">
      <alignment vertical="center"/>
      <protection locked="0"/>
    </xf>
    <xf numFmtId="3" fontId="26" fillId="0" borderId="67" xfId="94" applyNumberFormat="1" applyFont="1" applyFill="1" applyBorder="1" applyAlignment="1" applyProtection="1">
      <alignment vertical="center"/>
      <protection locked="0"/>
    </xf>
    <xf numFmtId="3" fontId="100" fillId="0" borderId="67" xfId="94" applyNumberFormat="1" applyFont="1" applyFill="1" applyBorder="1" applyAlignment="1" applyProtection="1">
      <alignment vertical="center"/>
    </xf>
    <xf numFmtId="3" fontId="99" fillId="0" borderId="67" xfId="94" applyNumberFormat="1" applyFont="1" applyFill="1" applyBorder="1" applyAlignment="1" applyProtection="1">
      <alignment vertical="center"/>
      <protection locked="0"/>
    </xf>
    <xf numFmtId="3" fontId="42" fillId="0" borderId="67" xfId="94" applyNumberFormat="1" applyFont="1" applyFill="1" applyBorder="1" applyAlignment="1" applyProtection="1">
      <alignment vertical="center"/>
    </xf>
    <xf numFmtId="3" fontId="42" fillId="0" borderId="67" xfId="94" applyNumberFormat="1" applyFont="1" applyFill="1" applyBorder="1" applyAlignment="1" applyProtection="1">
      <alignment vertical="center"/>
      <protection locked="0"/>
    </xf>
    <xf numFmtId="3" fontId="41" fillId="0" borderId="83" xfId="94" applyNumberFormat="1" applyFont="1" applyFill="1" applyBorder="1" applyAlignment="1" applyProtection="1">
      <alignment vertical="center"/>
    </xf>
    <xf numFmtId="49" fontId="33" fillId="0" borderId="54" xfId="94" applyNumberFormat="1" applyFont="1" applyFill="1" applyBorder="1" applyAlignment="1" applyProtection="1">
      <alignment horizontal="center" vertical="center"/>
    </xf>
    <xf numFmtId="3" fontId="26" fillId="0" borderId="80" xfId="94" applyNumberFormat="1" applyFont="1" applyFill="1" applyBorder="1" applyAlignment="1" applyProtection="1">
      <alignment vertical="center"/>
      <protection locked="0"/>
    </xf>
    <xf numFmtId="3" fontId="26" fillId="0" borderId="63" xfId="94" applyNumberFormat="1" applyFont="1" applyFill="1" applyBorder="1" applyAlignment="1" applyProtection="1">
      <alignment vertical="center"/>
      <protection locked="0"/>
    </xf>
    <xf numFmtId="3" fontId="100" fillId="0" borderId="63" xfId="94" applyNumberFormat="1" applyFont="1" applyFill="1" applyBorder="1" applyAlignment="1" applyProtection="1">
      <alignment vertical="center"/>
    </xf>
    <xf numFmtId="3" fontId="99" fillId="0" borderId="63" xfId="94" applyNumberFormat="1" applyFont="1" applyFill="1" applyBorder="1" applyAlignment="1" applyProtection="1">
      <alignment vertical="center"/>
      <protection locked="0"/>
    </xf>
    <xf numFmtId="3" fontId="42" fillId="0" borderId="63" xfId="94" applyNumberFormat="1" applyFont="1" applyFill="1" applyBorder="1" applyAlignment="1" applyProtection="1">
      <alignment vertical="center"/>
    </xf>
    <xf numFmtId="3" fontId="42" fillId="0" borderId="63" xfId="94" applyNumberFormat="1" applyFont="1" applyFill="1" applyBorder="1" applyAlignment="1" applyProtection="1">
      <alignment vertical="center"/>
      <protection locked="0"/>
    </xf>
    <xf numFmtId="3" fontId="41" fillId="0" borderId="64" xfId="94" applyNumberFormat="1" applyFont="1" applyFill="1" applyBorder="1" applyAlignment="1" applyProtection="1">
      <alignment vertical="center"/>
    </xf>
    <xf numFmtId="0" fontId="36" fillId="0" borderId="0" xfId="95" applyFont="1" applyFill="1" applyAlignment="1" applyProtection="1">
      <alignment vertical="center"/>
    </xf>
    <xf numFmtId="0" fontId="37" fillId="0" borderId="0" xfId="95" applyFont="1" applyFill="1" applyAlignment="1" applyProtection="1">
      <alignment vertical="center"/>
    </xf>
    <xf numFmtId="0" fontId="29" fillId="0" borderId="62" xfId="95" applyFont="1" applyFill="1" applyBorder="1" applyAlignment="1" applyProtection="1">
      <alignment vertical="center" wrapText="1"/>
    </xf>
    <xf numFmtId="167" fontId="33" fillId="0" borderId="52" xfId="94" applyNumberFormat="1" applyFont="1" applyFill="1" applyBorder="1" applyAlignment="1" applyProtection="1">
      <alignment horizontal="center" vertical="center"/>
    </xf>
    <xf numFmtId="167" fontId="100" fillId="0" borderId="52" xfId="94" applyNumberFormat="1" applyFont="1" applyFill="1" applyBorder="1" applyAlignment="1" applyProtection="1">
      <alignment horizontal="center" vertical="center"/>
    </xf>
    <xf numFmtId="3" fontId="29" fillId="0" borderId="70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6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76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62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80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80" xfId="95" applyNumberFormat="1" applyFont="1" applyFill="1" applyBorder="1" applyAlignment="1" applyProtection="1">
      <alignment horizontal="right" vertical="center" wrapText="1"/>
      <protection locked="0"/>
    </xf>
    <xf numFmtId="0" fontId="36" fillId="0" borderId="91" xfId="95" applyFont="1" applyFill="1" applyBorder="1" applyAlignment="1" applyProtection="1">
      <alignment vertical="center" wrapText="1"/>
    </xf>
    <xf numFmtId="3" fontId="36" fillId="0" borderId="91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102" xfId="95" applyNumberFormat="1" applyFont="1" applyFill="1" applyBorder="1" applyAlignment="1" applyProtection="1">
      <alignment horizontal="right" vertical="center" wrapText="1"/>
      <protection locked="0"/>
    </xf>
    <xf numFmtId="0" fontId="37" fillId="0" borderId="54" xfId="95" applyFont="1" applyFill="1" applyBorder="1" applyAlignment="1" applyProtection="1">
      <alignment vertical="center" wrapText="1"/>
    </xf>
    <xf numFmtId="3" fontId="37" fillId="0" borderId="54" xfId="95" applyNumberFormat="1" applyFont="1" applyFill="1" applyBorder="1" applyAlignment="1" applyProtection="1">
      <alignment horizontal="right" vertical="center" wrapText="1"/>
    </xf>
    <xf numFmtId="3" fontId="37" fillId="0" borderId="53" xfId="95" applyNumberFormat="1" applyFont="1" applyFill="1" applyBorder="1" applyAlignment="1" applyProtection="1">
      <alignment horizontal="right" vertical="center" wrapText="1"/>
    </xf>
    <xf numFmtId="167" fontId="97" fillId="0" borderId="52" xfId="94" applyNumberFormat="1" applyFont="1" applyFill="1" applyBorder="1" applyAlignment="1" applyProtection="1">
      <alignment horizontal="center" vertical="center"/>
    </xf>
    <xf numFmtId="0" fontId="25" fillId="0" borderId="54" xfId="95" applyFont="1" applyFill="1" applyBorder="1" applyAlignment="1" applyProtection="1">
      <alignment horizontal="center" vertical="center" wrapText="1"/>
    </xf>
    <xf numFmtId="0" fontId="25" fillId="0" borderId="77" xfId="95" applyFont="1" applyFill="1" applyBorder="1" applyAlignment="1" applyProtection="1">
      <alignment horizontal="center" vertical="center" wrapText="1"/>
    </xf>
    <xf numFmtId="0" fontId="25" fillId="0" borderId="53" xfId="95" applyFont="1" applyFill="1" applyBorder="1" applyAlignment="1" applyProtection="1">
      <alignment horizontal="center" vertical="center" wrapText="1"/>
    </xf>
    <xf numFmtId="0" fontId="25" fillId="0" borderId="97" xfId="95" applyFont="1" applyFill="1" applyBorder="1" applyAlignment="1" applyProtection="1">
      <alignment horizontal="center" vertical="center" wrapText="1"/>
    </xf>
    <xf numFmtId="0" fontId="25" fillId="0" borderId="66" xfId="95" applyFont="1" applyFill="1" applyBorder="1" applyAlignment="1" applyProtection="1">
      <alignment horizontal="center" vertical="center" wrapText="1"/>
    </xf>
    <xf numFmtId="0" fontId="25" fillId="0" borderId="101" xfId="95" applyFont="1" applyFill="1" applyBorder="1" applyAlignment="1" applyProtection="1">
      <alignment horizontal="center" vertical="center" wrapText="1"/>
    </xf>
    <xf numFmtId="167" fontId="97" fillId="0" borderId="0" xfId="94" applyNumberFormat="1" applyFont="1" applyFill="1" applyBorder="1" applyAlignment="1" applyProtection="1">
      <alignment horizontal="center" vertical="center"/>
    </xf>
    <xf numFmtId="167" fontId="97" fillId="0" borderId="54" xfId="94" applyNumberFormat="1" applyFont="1" applyFill="1" applyBorder="1" applyAlignment="1" applyProtection="1">
      <alignment horizontal="center" vertical="center"/>
    </xf>
    <xf numFmtId="0" fontId="73" fillId="27" borderId="20" xfId="96" applyFont="1" applyFill="1" applyBorder="1" applyAlignment="1">
      <alignment horizontal="left" vertical="center"/>
    </xf>
    <xf numFmtId="0" fontId="73" fillId="27" borderId="21" xfId="96" applyFont="1" applyFill="1" applyBorder="1" applyAlignment="1">
      <alignment horizontal="left" vertical="center"/>
    </xf>
    <xf numFmtId="0" fontId="77" fillId="28" borderId="38" xfId="96" applyFont="1" applyFill="1" applyBorder="1" applyAlignment="1">
      <alignment horizontal="left" vertical="center"/>
    </xf>
    <xf numFmtId="0" fontId="77" fillId="28" borderId="36" xfId="96" applyFont="1" applyFill="1" applyBorder="1" applyAlignment="1">
      <alignment horizontal="left" vertical="center"/>
    </xf>
    <xf numFmtId="0" fontId="77" fillId="28" borderId="17" xfId="96" applyFont="1" applyFill="1" applyBorder="1" applyAlignment="1">
      <alignment horizontal="left" vertical="center"/>
    </xf>
    <xf numFmtId="0" fontId="77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79" fillId="0" borderId="36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75" fillId="0" borderId="38" xfId="96" applyFont="1" applyBorder="1" applyAlignment="1">
      <alignment horizontal="left" vertical="center"/>
    </xf>
    <xf numFmtId="0" fontId="75" fillId="0" borderId="36" xfId="96" applyFont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7" fillId="28" borderId="35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0" fontId="75" fillId="0" borderId="35" xfId="96" applyFont="1" applyBorder="1" applyAlignment="1">
      <alignment horizontal="left"/>
    </xf>
    <xf numFmtId="0" fontId="75" fillId="0" borderId="36" xfId="96" applyFont="1" applyBorder="1" applyAlignment="1">
      <alignment horizontal="left"/>
    </xf>
    <xf numFmtId="0" fontId="73" fillId="0" borderId="0" xfId="96" applyFont="1" applyAlignment="1">
      <alignment horizontal="center"/>
    </xf>
    <xf numFmtId="0" fontId="74" fillId="0" borderId="66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52" xfId="96" applyFont="1" applyFill="1" applyBorder="1" applyAlignment="1">
      <alignment horizontal="left" vertical="center"/>
    </xf>
    <xf numFmtId="0" fontId="23" fillId="0" borderId="76" xfId="96" applyFont="1" applyFill="1" applyBorder="1" applyAlignment="1">
      <alignment horizontal="left" vertical="center"/>
    </xf>
    <xf numFmtId="0" fontId="84" fillId="0" borderId="0" xfId="92" applyFont="1" applyAlignment="1">
      <alignment horizontal="center" wrapText="1"/>
    </xf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horizontal="right" wrapText="1"/>
    </xf>
    <xf numFmtId="0" fontId="87" fillId="0" borderId="0" xfId="92" applyFont="1" applyBorder="1" applyAlignment="1">
      <alignment horizontal="right" wrapText="1"/>
    </xf>
    <xf numFmtId="0" fontId="23" fillId="27" borderId="71" xfId="84" applyFont="1" applyFill="1" applyBorder="1" applyAlignment="1">
      <alignment horizontal="center" vertical="center" wrapText="1"/>
    </xf>
    <xf numFmtId="0" fontId="23" fillId="27" borderId="69" xfId="84" applyFont="1" applyFill="1" applyBorder="1" applyAlignment="1">
      <alignment horizontal="center" vertical="center" wrapText="1"/>
    </xf>
    <xf numFmtId="0" fontId="23" fillId="27" borderId="61" xfId="84" applyFont="1" applyFill="1" applyBorder="1" applyAlignment="1">
      <alignment horizontal="center" vertical="center" wrapText="1"/>
    </xf>
    <xf numFmtId="0" fontId="95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51" xfId="84" applyFont="1" applyFill="1" applyBorder="1" applyAlignment="1">
      <alignment horizontal="center" vertical="center"/>
    </xf>
    <xf numFmtId="0" fontId="23" fillId="27" borderId="23" xfId="84" applyFont="1" applyFill="1" applyBorder="1" applyAlignment="1">
      <alignment horizontal="center" vertical="center"/>
    </xf>
    <xf numFmtId="0" fontId="95" fillId="0" borderId="0" xfId="96" applyFont="1" applyBorder="1" applyAlignment="1">
      <alignment horizontal="center"/>
    </xf>
    <xf numFmtId="0" fontId="96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36" fillId="0" borderId="68" xfId="0" applyFont="1" applyBorder="1" applyAlignment="1">
      <alignment horizontal="left" vertical="center" indent="2"/>
    </xf>
    <xf numFmtId="0" fontId="36" fillId="0" borderId="41" xfId="0" applyFont="1" applyBorder="1" applyAlignment="1">
      <alignment horizontal="left" vertical="center" indent="2"/>
    </xf>
    <xf numFmtId="0" fontId="37" fillId="0" borderId="68" xfId="0" applyFont="1" applyBorder="1" applyAlignment="1">
      <alignment horizontal="left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 wrapText="1"/>
    </xf>
    <xf numFmtId="0" fontId="37" fillId="0" borderId="79" xfId="0" applyFon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37" fillId="0" borderId="76" xfId="0" applyFont="1" applyBorder="1" applyAlignment="1">
      <alignment vertical="center"/>
    </xf>
    <xf numFmtId="0" fontId="25" fillId="0" borderId="38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37" fillId="0" borderId="0" xfId="86" applyFont="1" applyAlignment="1">
      <alignment horizontal="right"/>
    </xf>
    <xf numFmtId="0" fontId="29" fillId="0" borderId="66" xfId="86" applyFont="1" applyBorder="1" applyAlignment="1">
      <alignment horizontal="right"/>
    </xf>
    <xf numFmtId="0" fontId="1" fillId="0" borderId="77" xfId="89" applyFont="1" applyFill="1" applyBorder="1" applyAlignment="1">
      <alignment horizontal="justify" vertical="center" wrapText="1"/>
    </xf>
    <xf numFmtId="0" fontId="1" fillId="0" borderId="53" xfId="89" applyFont="1" applyFill="1" applyBorder="1" applyAlignment="1">
      <alignment horizontal="justify" vertical="center" wrapText="1"/>
    </xf>
    <xf numFmtId="0" fontId="25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6" fillId="0" borderId="72" xfId="89" applyNumberFormat="1" applyFont="1" applyFill="1" applyBorder="1" applyAlignment="1" applyProtection="1">
      <alignment horizontal="center" textRotation="180" wrapText="1"/>
    </xf>
    <xf numFmtId="164" fontId="109" fillId="0" borderId="0" xfId="89" applyNumberFormat="1" applyFont="1" applyFill="1" applyAlignment="1" applyProtection="1">
      <alignment horizontal="center" vertical="center" wrapText="1"/>
    </xf>
    <xf numFmtId="164" fontId="105" fillId="0" borderId="20" xfId="89" applyNumberFormat="1" applyFont="1" applyFill="1" applyBorder="1" applyAlignment="1" applyProtection="1">
      <alignment horizontal="left" vertical="center" wrapText="1" indent="2"/>
    </xf>
    <xf numFmtId="164" fontId="105" fillId="0" borderId="92" xfId="89" applyNumberFormat="1" applyFont="1" applyFill="1" applyBorder="1" applyAlignment="1" applyProtection="1">
      <alignment horizontal="left" vertical="center" wrapText="1" indent="2"/>
    </xf>
    <xf numFmtId="164" fontId="100" fillId="0" borderId="62" xfId="89" applyNumberFormat="1" applyFont="1" applyFill="1" applyBorder="1" applyAlignment="1" applyProtection="1">
      <alignment horizontal="center" vertical="center"/>
    </xf>
    <xf numFmtId="164" fontId="100" fillId="0" borderId="64" xfId="89" applyNumberFormat="1" applyFont="1" applyFill="1" applyBorder="1" applyAlignment="1" applyProtection="1">
      <alignment horizontal="center" vertical="center"/>
    </xf>
    <xf numFmtId="164" fontId="100" fillId="0" borderId="95" xfId="89" applyNumberFormat="1" applyFont="1" applyFill="1" applyBorder="1" applyAlignment="1" applyProtection="1">
      <alignment horizontal="center" vertical="center"/>
    </xf>
    <xf numFmtId="164" fontId="100" fillId="0" borderId="32" xfId="89" applyNumberFormat="1" applyFont="1" applyFill="1" applyBorder="1" applyAlignment="1" applyProtection="1">
      <alignment horizontal="center" vertical="center"/>
    </xf>
    <xf numFmtId="164" fontId="100" fillId="0" borderId="98" xfId="89" applyNumberFormat="1" applyFont="1" applyFill="1" applyBorder="1" applyAlignment="1" applyProtection="1">
      <alignment horizontal="center" vertical="center"/>
    </xf>
    <xf numFmtId="164" fontId="100" fillId="0" borderId="73" xfId="89" applyNumberFormat="1" applyFont="1" applyFill="1" applyBorder="1" applyAlignment="1" applyProtection="1">
      <alignment horizontal="center" vertical="center" wrapText="1"/>
    </xf>
    <xf numFmtId="164" fontId="100" fillId="0" borderId="55" xfId="89" applyNumberFormat="1" applyFont="1" applyFill="1" applyBorder="1" applyAlignment="1" applyProtection="1">
      <alignment horizontal="center" vertical="center" wrapText="1"/>
    </xf>
    <xf numFmtId="164" fontId="100" fillId="0" borderId="73" xfId="89" applyNumberFormat="1" applyFont="1" applyFill="1" applyBorder="1" applyAlignment="1" applyProtection="1">
      <alignment horizontal="center" vertical="center"/>
    </xf>
    <xf numFmtId="164" fontId="100" fillId="0" borderId="55" xfId="89" applyNumberFormat="1" applyFont="1" applyFill="1" applyBorder="1" applyAlignment="1" applyProtection="1">
      <alignment horizontal="center" vertical="center"/>
    </xf>
    <xf numFmtId="164" fontId="100" fillId="0" borderId="62" xfId="89" applyNumberFormat="1" applyFont="1" applyFill="1" applyBorder="1" applyAlignment="1" applyProtection="1">
      <alignment horizontal="center" vertical="center" wrapText="1"/>
    </xf>
    <xf numFmtId="164" fontId="100" fillId="0" borderId="64" xfId="89" applyNumberFormat="1" applyFont="1" applyFill="1" applyBorder="1" applyAlignment="1" applyProtection="1">
      <alignment horizontal="center" vertical="center" wrapText="1"/>
    </xf>
    <xf numFmtId="164" fontId="99" fillId="0" borderId="66" xfId="89" applyNumberFormat="1" applyFont="1" applyFill="1" applyBorder="1" applyAlignment="1">
      <alignment horizontal="right" vertical="center" wrapText="1"/>
    </xf>
    <xf numFmtId="0" fontId="36" fillId="0" borderId="0" xfId="89" applyFont="1" applyAlignment="1">
      <alignment horizontal="right" wrapText="1"/>
    </xf>
    <xf numFmtId="0" fontId="30" fillId="0" borderId="51" xfId="88" applyFont="1" applyFill="1" applyBorder="1" applyAlignment="1" applyProtection="1">
      <alignment horizontal="center" vertical="center" wrapText="1"/>
    </xf>
    <xf numFmtId="0" fontId="30" fillId="0" borderId="32" xfId="88" applyFont="1" applyFill="1" applyBorder="1" applyAlignment="1" applyProtection="1">
      <alignment horizontal="center" vertical="center" wrapText="1"/>
    </xf>
    <xf numFmtId="0" fontId="30" fillId="0" borderId="33" xfId="88" applyFont="1" applyFill="1" applyBorder="1" applyAlignment="1" applyProtection="1">
      <alignment horizontal="center" vertical="center" wrapText="1"/>
    </xf>
    <xf numFmtId="0" fontId="97" fillId="0" borderId="95" xfId="88" applyFont="1" applyFill="1" applyBorder="1" applyAlignment="1" applyProtection="1">
      <alignment horizontal="center" vertical="center" wrapText="1"/>
    </xf>
    <xf numFmtId="0" fontId="97" fillId="0" borderId="33" xfId="88" applyFont="1" applyFill="1" applyBorder="1" applyAlignment="1" applyProtection="1">
      <alignment horizontal="center" vertical="center" wrapText="1"/>
    </xf>
    <xf numFmtId="164" fontId="98" fillId="0" borderId="0" xfId="88" applyNumberFormat="1" applyFont="1" applyFill="1" applyBorder="1" applyAlignment="1" applyProtection="1">
      <alignment horizontal="center" vertical="center" wrapText="1"/>
    </xf>
    <xf numFmtId="0" fontId="25" fillId="0" borderId="0" xfId="90" applyFont="1" applyAlignment="1">
      <alignment horizontal="right" wrapText="1"/>
    </xf>
    <xf numFmtId="0" fontId="36" fillId="0" borderId="0" xfId="90" applyFont="1" applyAlignment="1">
      <alignment horizontal="right" wrapText="1"/>
    </xf>
    <xf numFmtId="164" fontId="99" fillId="0" borderId="0" xfId="90" applyNumberFormat="1" applyFont="1" applyFill="1" applyBorder="1" applyAlignment="1">
      <alignment horizontal="right" vertical="center" wrapText="1"/>
    </xf>
    <xf numFmtId="164" fontId="105" fillId="0" borderId="0" xfId="88" applyNumberFormat="1" applyFont="1" applyFill="1" applyBorder="1" applyAlignment="1" applyProtection="1">
      <alignment horizontal="left" vertical="center"/>
    </xf>
    <xf numFmtId="0" fontId="30" fillId="0" borderId="73" xfId="88" applyFont="1" applyFill="1" applyBorder="1" applyAlignment="1">
      <alignment horizontal="center" vertical="center" wrapText="1"/>
    </xf>
    <xf numFmtId="0" fontId="30" fillId="0" borderId="56" xfId="88" applyFont="1" applyFill="1" applyBorder="1" applyAlignment="1">
      <alignment horizontal="center" vertical="center" wrapText="1"/>
    </xf>
    <xf numFmtId="0" fontId="30" fillId="0" borderId="62" xfId="88" applyFont="1" applyFill="1" applyBorder="1" applyAlignment="1">
      <alignment horizontal="center" vertical="center" wrapText="1"/>
    </xf>
    <xf numFmtId="0" fontId="30" fillId="0" borderId="81" xfId="88" applyFont="1" applyFill="1" applyBorder="1" applyAlignment="1">
      <alignment horizontal="center" vertical="center" wrapText="1"/>
    </xf>
    <xf numFmtId="0" fontId="30" fillId="0" borderId="34" xfId="88" applyFont="1" applyFill="1" applyBorder="1" applyAlignment="1">
      <alignment horizontal="center" vertical="center" wrapText="1"/>
    </xf>
    <xf numFmtId="0" fontId="30" fillId="0" borderId="95" xfId="88" applyFont="1" applyFill="1" applyBorder="1" applyAlignment="1">
      <alignment horizontal="center" vertical="center" wrapText="1"/>
    </xf>
    <xf numFmtId="0" fontId="30" fillId="0" borderId="26" xfId="88" applyFont="1" applyFill="1" applyBorder="1" applyAlignment="1">
      <alignment horizontal="center" vertical="center" wrapText="1"/>
    </xf>
    <xf numFmtId="0" fontId="30" fillId="0" borderId="82" xfId="88" applyFont="1" applyFill="1" applyBorder="1" applyAlignment="1">
      <alignment horizontal="center" vertical="center" wrapText="1"/>
    </xf>
    <xf numFmtId="0" fontId="97" fillId="0" borderId="20" xfId="88" applyFont="1" applyFill="1" applyBorder="1" applyAlignment="1" applyProtection="1">
      <alignment horizontal="center" vertical="center"/>
    </xf>
    <xf numFmtId="0" fontId="97" fillId="0" borderId="21" xfId="88" applyFont="1" applyFill="1" applyBorder="1" applyAlignment="1" applyProtection="1">
      <alignment horizontal="center" vertical="center"/>
    </xf>
    <xf numFmtId="0" fontId="97" fillId="0" borderId="22" xfId="88" applyFont="1" applyFill="1" applyBorder="1" applyAlignment="1" applyProtection="1">
      <alignment horizontal="center" vertical="center"/>
    </xf>
    <xf numFmtId="0" fontId="97" fillId="0" borderId="41" xfId="88" applyFont="1" applyFill="1" applyBorder="1" applyAlignment="1" applyProtection="1">
      <alignment horizontal="center" vertical="center"/>
    </xf>
    <xf numFmtId="0" fontId="99" fillId="0" borderId="23" xfId="88" applyFont="1" applyFill="1" applyBorder="1" applyAlignment="1" applyProtection="1">
      <alignment horizontal="center"/>
      <protection locked="0"/>
    </xf>
    <xf numFmtId="0" fontId="99" fillId="0" borderId="19" xfId="88" applyFont="1" applyFill="1" applyBorder="1" applyAlignment="1" applyProtection="1">
      <alignment horizontal="center"/>
      <protection locked="0"/>
    </xf>
    <xf numFmtId="0" fontId="99" fillId="0" borderId="24" xfId="88" applyFont="1" applyFill="1" applyBorder="1" applyAlignment="1" applyProtection="1">
      <alignment horizontal="center"/>
      <protection locked="0"/>
    </xf>
    <xf numFmtId="165" fontId="99" fillId="0" borderId="42" xfId="57" applyNumberFormat="1" applyFont="1" applyFill="1" applyBorder="1" applyAlignment="1" applyProtection="1">
      <alignment horizontal="center"/>
      <protection locked="0"/>
    </xf>
    <xf numFmtId="165" fontId="99" fillId="0" borderId="24" xfId="57" applyNumberFormat="1" applyFont="1" applyFill="1" applyBorder="1" applyAlignment="1" applyProtection="1">
      <alignment horizontal="center"/>
      <protection locked="0"/>
    </xf>
    <xf numFmtId="0" fontId="99" fillId="0" borderId="17" xfId="88" applyFont="1" applyFill="1" applyBorder="1" applyAlignment="1" applyProtection="1">
      <alignment horizontal="center"/>
      <protection locked="0"/>
    </xf>
    <xf numFmtId="0" fontId="99" fillId="0" borderId="18" xfId="88" applyFont="1" applyFill="1" applyBorder="1" applyAlignment="1" applyProtection="1">
      <alignment horizontal="center"/>
      <protection locked="0"/>
    </xf>
    <xf numFmtId="0" fontId="99" fillId="0" borderId="25" xfId="88" applyFont="1" applyFill="1" applyBorder="1" applyAlignment="1" applyProtection="1">
      <alignment horizontal="center"/>
      <protection locked="0"/>
    </xf>
    <xf numFmtId="165" fontId="99" fillId="0" borderId="36" xfId="57" applyNumberFormat="1" applyFont="1" applyFill="1" applyBorder="1" applyAlignment="1" applyProtection="1">
      <alignment horizontal="center"/>
      <protection locked="0"/>
    </xf>
    <xf numFmtId="165" fontId="99" fillId="0" borderId="25" xfId="57" applyNumberFormat="1" applyFont="1" applyFill="1" applyBorder="1" applyAlignment="1" applyProtection="1">
      <alignment horizontal="center"/>
      <protection locked="0"/>
    </xf>
    <xf numFmtId="0" fontId="99" fillId="0" borderId="28" xfId="88" applyFont="1" applyFill="1" applyBorder="1" applyAlignment="1" applyProtection="1">
      <alignment horizontal="center"/>
      <protection locked="0"/>
    </xf>
    <xf numFmtId="0" fontId="99" fillId="0" borderId="29" xfId="88" applyFont="1" applyFill="1" applyBorder="1" applyAlignment="1" applyProtection="1">
      <alignment horizontal="center"/>
      <protection locked="0"/>
    </xf>
    <xf numFmtId="0" fontId="99" fillId="0" borderId="30" xfId="88" applyFont="1" applyFill="1" applyBorder="1" applyAlignment="1" applyProtection="1">
      <alignment horizontal="center"/>
      <protection locked="0"/>
    </xf>
    <xf numFmtId="165" fontId="99" fillId="0" borderId="44" xfId="57" applyNumberFormat="1" applyFont="1" applyFill="1" applyBorder="1" applyAlignment="1" applyProtection="1">
      <alignment horizontal="center"/>
      <protection locked="0"/>
    </xf>
    <xf numFmtId="165" fontId="99" fillId="0" borderId="30" xfId="57" applyNumberFormat="1" applyFont="1" applyFill="1" applyBorder="1" applyAlignment="1" applyProtection="1">
      <alignment horizontal="center"/>
      <protection locked="0"/>
    </xf>
    <xf numFmtId="0" fontId="97" fillId="0" borderId="20" xfId="88" applyFont="1" applyFill="1" applyBorder="1" applyAlignment="1" applyProtection="1">
      <alignment horizontal="center" vertical="center" wrapText="1"/>
    </xf>
    <xf numFmtId="0" fontId="97" fillId="0" borderId="21" xfId="88" applyFont="1" applyFill="1" applyBorder="1" applyAlignment="1" applyProtection="1">
      <alignment horizontal="center" vertical="center" wrapText="1"/>
    </xf>
    <xf numFmtId="0" fontId="97" fillId="0" borderId="22" xfId="88" applyFont="1" applyFill="1" applyBorder="1" applyAlignment="1" applyProtection="1">
      <alignment horizontal="center" vertical="center" wrapText="1"/>
    </xf>
    <xf numFmtId="165" fontId="97" fillId="0" borderId="41" xfId="57" applyNumberFormat="1" applyFont="1" applyFill="1" applyBorder="1" applyAlignment="1" applyProtection="1">
      <alignment horizontal="center"/>
    </xf>
    <xf numFmtId="165" fontId="97" fillId="0" borderId="22" xfId="57" applyNumberFormat="1" applyFont="1" applyFill="1" applyBorder="1" applyAlignment="1" applyProtection="1">
      <alignment horizontal="center"/>
    </xf>
    <xf numFmtId="0" fontId="95" fillId="0" borderId="36" xfId="90" applyFont="1" applyBorder="1" applyAlignment="1">
      <alignment horizontal="left" wrapText="1"/>
    </xf>
    <xf numFmtId="0" fontId="95" fillId="0" borderId="18" xfId="90" applyFont="1" applyBorder="1" applyAlignment="1">
      <alignment horizontal="left" wrapText="1"/>
    </xf>
    <xf numFmtId="0" fontId="95" fillId="0" borderId="40" xfId="90" applyFont="1" applyBorder="1" applyAlignment="1">
      <alignment horizontal="left" wrapText="1"/>
    </xf>
    <xf numFmtId="0" fontId="95" fillId="0" borderId="43" xfId="90" applyFont="1" applyBorder="1" applyAlignment="1">
      <alignment horizontal="left" wrapText="1"/>
    </xf>
    <xf numFmtId="0" fontId="26" fillId="0" borderId="34" xfId="88" applyFont="1" applyFill="1" applyBorder="1" applyAlignment="1">
      <alignment horizontal="center" vertical="center" wrapText="1"/>
    </xf>
    <xf numFmtId="0" fontId="105" fillId="0" borderId="0" xfId="88" applyFont="1" applyFill="1" applyAlignment="1">
      <alignment horizontal="left" wrapText="1"/>
    </xf>
    <xf numFmtId="0" fontId="97" fillId="0" borderId="53" xfId="88" applyFont="1" applyFill="1" applyBorder="1" applyAlignment="1" applyProtection="1">
      <alignment horizontal="center" vertical="center" wrapText="1"/>
    </xf>
    <xf numFmtId="0" fontId="97" fillId="0" borderId="54" xfId="88" applyFont="1" applyFill="1" applyBorder="1" applyAlignment="1" applyProtection="1">
      <alignment horizontal="center" vertical="center" wrapText="1"/>
    </xf>
    <xf numFmtId="0" fontId="97" fillId="0" borderId="53" xfId="88" applyFont="1" applyFill="1" applyBorder="1" applyAlignment="1" applyProtection="1">
      <alignment horizontal="center" vertical="center"/>
    </xf>
    <xf numFmtId="0" fontId="97" fillId="0" borderId="54" xfId="88" applyFont="1" applyFill="1" applyBorder="1" applyAlignment="1" applyProtection="1">
      <alignment horizontal="center" vertical="center"/>
    </xf>
    <xf numFmtId="0" fontId="97" fillId="0" borderId="68" xfId="88" applyFont="1" applyFill="1" applyBorder="1" applyAlignment="1" applyProtection="1">
      <alignment horizontal="center" vertical="center"/>
    </xf>
    <xf numFmtId="0" fontId="99" fillId="0" borderId="79" xfId="88" applyFont="1" applyFill="1" applyBorder="1" applyAlignment="1" applyProtection="1">
      <alignment horizontal="left"/>
    </xf>
    <xf numFmtId="0" fontId="99" fillId="0" borderId="52" xfId="88" applyFont="1" applyFill="1" applyBorder="1" applyAlignment="1" applyProtection="1">
      <alignment horizontal="left"/>
    </xf>
    <xf numFmtId="0" fontId="99" fillId="0" borderId="76" xfId="88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1" fillId="0" borderId="0" xfId="91" applyFont="1" applyFill="1" applyAlignment="1" applyProtection="1">
      <alignment horizontal="center" vertical="center"/>
      <protection locked="0"/>
    </xf>
    <xf numFmtId="0" fontId="98" fillId="0" borderId="0" xfId="91" applyFont="1" applyFill="1" applyAlignment="1">
      <alignment horizontal="center"/>
    </xf>
    <xf numFmtId="0" fontId="98" fillId="0" borderId="0" xfId="91" applyFont="1" applyFill="1" applyAlignment="1" applyProtection="1">
      <alignment horizontal="center" vertical="center"/>
      <protection locked="0"/>
    </xf>
    <xf numFmtId="0" fontId="44" fillId="0" borderId="0" xfId="91" applyFont="1" applyFill="1" applyBorder="1" applyAlignment="1">
      <alignment horizontal="right"/>
    </xf>
    <xf numFmtId="0" fontId="41" fillId="0" borderId="51" xfId="91" quotePrefix="1" applyFont="1" applyFill="1" applyBorder="1" applyAlignment="1">
      <alignment horizontal="center" vertical="center" wrapText="1"/>
    </xf>
    <xf numFmtId="0" fontId="41" fillId="0" borderId="58" xfId="91" quotePrefix="1" applyFont="1" applyFill="1" applyBorder="1" applyAlignment="1">
      <alignment horizontal="center" vertical="center" wrapText="1"/>
    </xf>
    <xf numFmtId="0" fontId="41" fillId="0" borderId="98" xfId="91" applyFont="1" applyFill="1" applyBorder="1" applyAlignment="1">
      <alignment horizontal="center" vertical="center"/>
    </xf>
    <xf numFmtId="0" fontId="41" fillId="0" borderId="100" xfId="91" applyFont="1" applyFill="1" applyBorder="1" applyAlignment="1">
      <alignment horizontal="center" vertical="center"/>
    </xf>
    <xf numFmtId="0" fontId="41" fillId="0" borderId="96" xfId="91" applyFont="1" applyFill="1" applyBorder="1" applyAlignment="1">
      <alignment horizontal="center" vertical="center"/>
    </xf>
    <xf numFmtId="0" fontId="41" fillId="0" borderId="97" xfId="91" applyFont="1" applyFill="1" applyBorder="1" applyAlignment="1">
      <alignment horizontal="center" vertical="center"/>
    </xf>
    <xf numFmtId="0" fontId="41" fillId="0" borderId="68" xfId="91" applyFont="1" applyFill="1" applyBorder="1" applyAlignment="1">
      <alignment horizontal="center" vertical="center"/>
    </xf>
    <xf numFmtId="0" fontId="41" fillId="0" borderId="53" xfId="91" applyFont="1" applyFill="1" applyBorder="1" applyAlignment="1">
      <alignment horizontal="center" vertical="center"/>
    </xf>
    <xf numFmtId="0" fontId="44" fillId="0" borderId="66" xfId="91" applyFont="1" applyFill="1" applyBorder="1" applyAlignment="1">
      <alignment horizontal="right"/>
    </xf>
    <xf numFmtId="0" fontId="39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29" fillId="0" borderId="0" xfId="95" applyFont="1" applyFill="1" applyBorder="1" applyAlignment="1" applyProtection="1">
      <alignment horizontal="right"/>
    </xf>
    <xf numFmtId="0" fontId="23" fillId="0" borderId="96" xfId="95" applyFont="1" applyFill="1" applyBorder="1" applyAlignment="1" applyProtection="1">
      <alignment horizontal="center" vertical="center" wrapText="1"/>
    </xf>
    <xf numFmtId="0" fontId="23" fillId="0" borderId="97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66" xfId="94" applyFont="1" applyFill="1" applyBorder="1" applyAlignment="1" applyProtection="1">
      <alignment horizontal="center" vertical="center" textRotation="90"/>
    </xf>
    <xf numFmtId="0" fontId="22" fillId="0" borderId="62" xfId="95" applyFont="1" applyFill="1" applyBorder="1" applyAlignment="1" applyProtection="1">
      <alignment horizontal="center" vertical="center" wrapText="1"/>
    </xf>
    <xf numFmtId="0" fontId="22" fillId="0" borderId="64" xfId="95" applyFont="1" applyFill="1" applyBorder="1" applyAlignment="1" applyProtection="1">
      <alignment horizontal="center" vertical="center" wrapText="1"/>
    </xf>
    <xf numFmtId="0" fontId="22" fillId="0" borderId="70" xfId="95" applyFont="1" applyFill="1" applyBorder="1" applyAlignment="1" applyProtection="1">
      <alignment horizontal="center" vertical="center" wrapText="1"/>
    </xf>
    <xf numFmtId="0" fontId="22" fillId="0" borderId="83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1" fillId="0" borderId="62" xfId="94" applyFont="1" applyFill="1" applyBorder="1" applyAlignment="1" applyProtection="1">
      <alignment horizontal="center" vertical="center" wrapText="1"/>
    </xf>
    <xf numFmtId="0" fontId="31" fillId="0" borderId="81" xfId="94" applyFont="1" applyFill="1" applyBorder="1" applyAlignment="1" applyProtection="1">
      <alignment horizontal="center" vertical="center" wrapText="1"/>
    </xf>
    <xf numFmtId="0" fontId="24" fillId="0" borderId="69" xfId="94" applyFont="1" applyFill="1" applyBorder="1" applyAlignment="1" applyProtection="1">
      <alignment horizontal="center" vertical="center" textRotation="90"/>
    </xf>
    <xf numFmtId="0" fontId="24" fillId="0" borderId="43" xfId="94" applyFont="1" applyFill="1" applyBorder="1" applyAlignment="1" applyProtection="1">
      <alignment horizontal="center" vertical="center" textRotation="90"/>
    </xf>
    <xf numFmtId="0" fontId="32" fillId="0" borderId="62" xfId="94" applyFont="1" applyFill="1" applyBorder="1" applyAlignment="1" applyProtection="1">
      <alignment horizontal="center" vertical="center" wrapText="1"/>
    </xf>
    <xf numFmtId="0" fontId="32" fillId="0" borderId="81" xfId="94" applyFont="1" applyFill="1" applyBorder="1" applyAlignment="1" applyProtection="1">
      <alignment horizontal="center" vertical="center" wrapText="1"/>
    </xf>
    <xf numFmtId="0" fontId="30" fillId="0" borderId="0" xfId="94" applyFont="1" applyFill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70" xfId="94" applyFont="1" applyFill="1" applyBorder="1" applyAlignment="1" applyProtection="1">
      <alignment horizontal="center" vertical="center" wrapText="1"/>
    </xf>
    <xf numFmtId="0" fontId="32" fillId="0" borderId="82" xfId="94" applyFont="1" applyFill="1" applyBorder="1" applyAlignment="1" applyProtection="1">
      <alignment horizontal="center" vertical="center" wrapText="1"/>
    </xf>
    <xf numFmtId="0" fontId="23" fillId="0" borderId="91" xfId="95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81" xfId="95" applyFont="1" applyFill="1" applyBorder="1" applyAlignment="1" applyProtection="1">
      <alignment horizontal="center" vertical="center" wrapText="1"/>
    </xf>
    <xf numFmtId="0" fontId="22" fillId="0" borderId="82" xfId="95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wrapText="1"/>
    </xf>
    <xf numFmtId="0" fontId="48" fillId="0" borderId="21" xfId="0" applyFont="1" applyBorder="1" applyAlignment="1" applyProtection="1">
      <alignment wrapText="1"/>
    </xf>
    <xf numFmtId="0" fontId="46" fillId="0" borderId="0" xfId="0" applyFont="1" applyAlignment="1" applyProtection="1">
      <alignment horizontal="center" textRotation="180"/>
    </xf>
  </cellXfs>
  <cellStyles count="10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elölőszín 1" xfId="67" builtinId="29" customBuiltin="1"/>
    <cellStyle name="Jelölőszín 2" xfId="68" builtinId="33" customBuiltin="1"/>
    <cellStyle name="Jelölőszín 3" xfId="69" builtinId="37" customBuiltin="1"/>
    <cellStyle name="Jelölőszín 4" xfId="70" builtinId="41" customBuiltin="1"/>
    <cellStyle name="Jelölőszín 5" xfId="71" builtinId="45" customBuiltin="1"/>
    <cellStyle name="Jelölőszín 6" xfId="72" builtinId="49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3" xfId="79"/>
    <cellStyle name="Normál 4" xfId="80"/>
    <cellStyle name="Normál 5" xfId="81"/>
    <cellStyle name="Normál_  3   _2010.évi állami" xfId="82"/>
    <cellStyle name="Normál_12.sz.mell.2013.évi fejlesztés" xfId="108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0"/>
    <pageSetUpPr fitToPage="1"/>
  </sheetPr>
  <dimension ref="A1:IV209"/>
  <sheetViews>
    <sheetView tabSelected="1" zoomScale="90" zoomScaleSheetLayoutView="100" workbookViewId="0">
      <selection activeCell="F6" sqref="F6:J6"/>
    </sheetView>
  </sheetViews>
  <sheetFormatPr defaultColWidth="10.6640625" defaultRowHeight="12.75" x14ac:dyDescent="0.2"/>
  <cols>
    <col min="1" max="1" width="5.33203125" style="42" customWidth="1"/>
    <col min="2" max="2" width="50.6640625" style="42" customWidth="1"/>
    <col min="3" max="3" width="16.83203125" style="42" customWidth="1"/>
    <col min="4" max="4" width="17" style="42" customWidth="1"/>
    <col min="5" max="5" width="16.6640625" style="42" customWidth="1"/>
    <col min="6" max="6" width="6.6640625" style="42" customWidth="1"/>
    <col min="7" max="7" width="50" style="42" customWidth="1"/>
    <col min="8" max="10" width="16.83203125" style="42" customWidth="1"/>
    <col min="11" max="16384" width="10.6640625" style="42"/>
  </cols>
  <sheetData>
    <row r="1" spans="1:10" ht="18.75" x14ac:dyDescent="0.3">
      <c r="A1" s="896" t="s">
        <v>556</v>
      </c>
      <c r="B1" s="896"/>
      <c r="C1" s="896"/>
      <c r="D1" s="896"/>
      <c r="E1" s="896"/>
      <c r="F1" s="896"/>
      <c r="G1" s="896"/>
      <c r="H1" s="896"/>
      <c r="I1" s="896"/>
      <c r="J1" s="896"/>
    </row>
    <row r="2" spans="1:10" ht="18.75" x14ac:dyDescent="0.3">
      <c r="A2" s="896" t="s">
        <v>574</v>
      </c>
      <c r="B2" s="896"/>
      <c r="C2" s="896"/>
      <c r="D2" s="896"/>
      <c r="E2" s="896"/>
      <c r="F2" s="896"/>
      <c r="G2" s="896"/>
      <c r="H2" s="896"/>
      <c r="I2" s="896"/>
      <c r="J2" s="896"/>
    </row>
    <row r="3" spans="1:10" ht="14.25" customHeight="1" x14ac:dyDescent="0.3">
      <c r="A3" s="41"/>
      <c r="B3" s="41"/>
      <c r="C3" s="41"/>
      <c r="D3" s="41"/>
      <c r="E3" s="41"/>
      <c r="F3" s="41"/>
      <c r="G3" s="41"/>
      <c r="H3" s="41"/>
      <c r="I3" s="43"/>
      <c r="J3" s="44" t="s">
        <v>187</v>
      </c>
    </row>
    <row r="4" spans="1:10" ht="13.5" thickBot="1" x14ac:dyDescent="0.25">
      <c r="I4" s="897" t="s">
        <v>575</v>
      </c>
      <c r="J4" s="897"/>
    </row>
    <row r="5" spans="1:10" ht="45" customHeight="1" thickBot="1" x14ac:dyDescent="0.25">
      <c r="A5" s="45"/>
      <c r="B5" s="364" t="s">
        <v>188</v>
      </c>
      <c r="C5" s="365" t="s">
        <v>576</v>
      </c>
      <c r="D5" s="365" t="s">
        <v>577</v>
      </c>
      <c r="E5" s="366" t="s">
        <v>653</v>
      </c>
      <c r="F5" s="367"/>
      <c r="G5" s="368" t="s">
        <v>188</v>
      </c>
      <c r="H5" s="365" t="s">
        <v>576</v>
      </c>
      <c r="I5" s="365" t="s">
        <v>577</v>
      </c>
      <c r="J5" s="366" t="s">
        <v>653</v>
      </c>
    </row>
    <row r="6" spans="1:10" ht="15" customHeight="1" x14ac:dyDescent="0.2">
      <c r="A6" s="898" t="s">
        <v>189</v>
      </c>
      <c r="B6" s="899"/>
      <c r="C6" s="899"/>
      <c r="D6" s="899"/>
      <c r="E6" s="900"/>
      <c r="F6" s="899" t="s">
        <v>190</v>
      </c>
      <c r="G6" s="899"/>
      <c r="H6" s="899"/>
      <c r="I6" s="899"/>
      <c r="J6" s="900"/>
    </row>
    <row r="7" spans="1:10" ht="15" customHeight="1" x14ac:dyDescent="0.25">
      <c r="A7" s="46"/>
      <c r="B7" s="47"/>
      <c r="C7" s="48"/>
      <c r="D7" s="48"/>
      <c r="E7" s="49"/>
      <c r="F7" s="50"/>
      <c r="G7" s="51"/>
      <c r="H7" s="48"/>
      <c r="I7" s="48"/>
      <c r="J7" s="49"/>
    </row>
    <row r="8" spans="1:10" ht="15" customHeight="1" x14ac:dyDescent="0.25">
      <c r="A8" s="46"/>
      <c r="B8" s="52" t="s">
        <v>97</v>
      </c>
      <c r="C8" s="53">
        <v>19335826</v>
      </c>
      <c r="D8" s="53">
        <v>19481970</v>
      </c>
      <c r="E8" s="54">
        <v>19481970</v>
      </c>
      <c r="F8" s="55"/>
      <c r="G8" s="52" t="s">
        <v>191</v>
      </c>
      <c r="H8" s="48">
        <v>6489000</v>
      </c>
      <c r="I8" s="48">
        <v>6424845</v>
      </c>
      <c r="J8" s="49">
        <v>5495870</v>
      </c>
    </row>
    <row r="9" spans="1:10" ht="32.25" customHeight="1" x14ac:dyDescent="0.25">
      <c r="A9" s="46"/>
      <c r="B9" s="56" t="s">
        <v>192</v>
      </c>
      <c r="C9" s="57">
        <v>1223000</v>
      </c>
      <c r="D9" s="57">
        <v>1752694</v>
      </c>
      <c r="E9" s="58">
        <v>1752694</v>
      </c>
      <c r="F9" s="50"/>
      <c r="G9" s="59" t="s">
        <v>193</v>
      </c>
      <c r="H9" s="48">
        <v>1600000</v>
      </c>
      <c r="I9" s="48">
        <v>1589314</v>
      </c>
      <c r="J9" s="49">
        <v>1337542</v>
      </c>
    </row>
    <row r="10" spans="1:10" ht="15" customHeight="1" x14ac:dyDescent="0.25">
      <c r="A10" s="46"/>
      <c r="B10" s="52" t="s">
        <v>194</v>
      </c>
      <c r="C10" s="57">
        <v>773000</v>
      </c>
      <c r="D10" s="57">
        <v>738603</v>
      </c>
      <c r="E10" s="58">
        <v>738603</v>
      </c>
      <c r="F10" s="50"/>
      <c r="G10" s="52" t="s">
        <v>195</v>
      </c>
      <c r="H10" s="48">
        <v>10647826</v>
      </c>
      <c r="I10" s="48">
        <v>9345043</v>
      </c>
      <c r="J10" s="49">
        <v>6686168</v>
      </c>
    </row>
    <row r="11" spans="1:10" ht="15" customHeight="1" x14ac:dyDescent="0.25">
      <c r="A11" s="46"/>
      <c r="B11" s="52" t="s">
        <v>196</v>
      </c>
      <c r="C11" s="57">
        <v>0</v>
      </c>
      <c r="D11" s="57">
        <v>0</v>
      </c>
      <c r="E11" s="58">
        <v>0</v>
      </c>
      <c r="F11" s="50"/>
      <c r="G11" s="52" t="s">
        <v>197</v>
      </c>
      <c r="H11" s="48">
        <v>853487</v>
      </c>
      <c r="I11" s="48">
        <v>1315347</v>
      </c>
      <c r="J11" s="49">
        <v>659364</v>
      </c>
    </row>
    <row r="12" spans="1:10" ht="15" customHeight="1" x14ac:dyDescent="0.25">
      <c r="A12" s="46"/>
      <c r="B12" s="357"/>
      <c r="C12" s="60"/>
      <c r="D12" s="60"/>
      <c r="E12" s="61"/>
      <c r="F12" s="50"/>
      <c r="G12" s="52" t="s">
        <v>198</v>
      </c>
      <c r="H12" s="48">
        <v>615000</v>
      </c>
      <c r="I12" s="48">
        <v>1295000</v>
      </c>
      <c r="J12" s="49">
        <v>1241656</v>
      </c>
    </row>
    <row r="13" spans="1:10" ht="15" customHeight="1" x14ac:dyDescent="0.25">
      <c r="A13" s="887" t="s">
        <v>199</v>
      </c>
      <c r="B13" s="888"/>
      <c r="C13" s="60">
        <f>SUM(C8:C12)</f>
        <v>21331826</v>
      </c>
      <c r="D13" s="60">
        <f>SUM(D8:D12)</f>
        <v>21973267</v>
      </c>
      <c r="E13" s="60">
        <f>SUM(E8:E12)</f>
        <v>21973267</v>
      </c>
      <c r="F13" s="894" t="s">
        <v>200</v>
      </c>
      <c r="G13" s="895"/>
      <c r="H13" s="63">
        <f>SUM(H8:H12)</f>
        <v>20205313</v>
      </c>
      <c r="I13" s="63">
        <f>SUM(I8:I12)</f>
        <v>19969549</v>
      </c>
      <c r="J13" s="64">
        <f>SUM(J8:J12)</f>
        <v>15420600</v>
      </c>
    </row>
    <row r="14" spans="1:10" ht="15" customHeight="1" x14ac:dyDescent="0.25">
      <c r="A14" s="65"/>
      <c r="B14" s="66"/>
      <c r="C14" s="67"/>
      <c r="D14" s="67"/>
      <c r="E14" s="68"/>
      <c r="F14" s="69"/>
      <c r="G14" s="70"/>
      <c r="H14" s="71"/>
      <c r="I14" s="71"/>
      <c r="J14" s="72"/>
    </row>
    <row r="15" spans="1:10" ht="15" customHeight="1" x14ac:dyDescent="0.2">
      <c r="A15" s="887" t="s">
        <v>201</v>
      </c>
      <c r="B15" s="888"/>
      <c r="C15" s="60">
        <v>0</v>
      </c>
      <c r="D15" s="60">
        <v>715186</v>
      </c>
      <c r="E15" s="60">
        <v>715186</v>
      </c>
      <c r="F15" s="360" t="s">
        <v>202</v>
      </c>
      <c r="G15" s="357"/>
      <c r="H15" s="63">
        <v>703513</v>
      </c>
      <c r="I15" s="63">
        <v>703513</v>
      </c>
      <c r="J15" s="64">
        <v>703513</v>
      </c>
    </row>
    <row r="16" spans="1:10" ht="15" customHeight="1" x14ac:dyDescent="0.2">
      <c r="A16" s="73"/>
      <c r="B16" s="62"/>
      <c r="C16" s="57"/>
      <c r="D16" s="57"/>
      <c r="E16" s="58"/>
      <c r="F16" s="74"/>
      <c r="G16" s="62"/>
      <c r="H16" s="71"/>
      <c r="I16" s="71"/>
      <c r="J16" s="72"/>
    </row>
    <row r="17" spans="1:10" ht="15" customHeight="1" x14ac:dyDescent="0.3">
      <c r="A17" s="881" t="s">
        <v>203</v>
      </c>
      <c r="B17" s="882"/>
      <c r="C17" s="75">
        <f>C13+C15</f>
        <v>21331826</v>
      </c>
      <c r="D17" s="75">
        <f>D13+D15</f>
        <v>22688453</v>
      </c>
      <c r="E17" s="75">
        <f>E13+E15</f>
        <v>22688453</v>
      </c>
      <c r="F17" s="880" t="s">
        <v>204</v>
      </c>
      <c r="G17" s="882" t="s">
        <v>204</v>
      </c>
      <c r="H17" s="76">
        <f>H13+H15</f>
        <v>20908826</v>
      </c>
      <c r="I17" s="76">
        <f>I13+I15</f>
        <v>20673062</v>
      </c>
      <c r="J17" s="77">
        <f>J13+J15</f>
        <v>16124113</v>
      </c>
    </row>
    <row r="18" spans="1:10" ht="15" customHeight="1" x14ac:dyDescent="0.3">
      <c r="A18" s="195"/>
      <c r="B18" s="196"/>
      <c r="C18" s="197"/>
      <c r="D18" s="197"/>
      <c r="E18" s="198"/>
      <c r="F18" s="199"/>
      <c r="G18" s="196"/>
      <c r="H18" s="200"/>
      <c r="I18" s="200"/>
      <c r="J18" s="201"/>
    </row>
    <row r="19" spans="1:10" ht="15" customHeight="1" x14ac:dyDescent="0.25">
      <c r="A19" s="883" t="s">
        <v>205</v>
      </c>
      <c r="B19" s="889"/>
      <c r="C19" s="78"/>
      <c r="D19" s="78"/>
      <c r="E19" s="79"/>
      <c r="F19" s="890" t="s">
        <v>452</v>
      </c>
      <c r="G19" s="889"/>
      <c r="H19" s="80"/>
      <c r="I19" s="80"/>
      <c r="J19" s="81"/>
    </row>
    <row r="20" spans="1:10" ht="15" customHeight="1" x14ac:dyDescent="0.25">
      <c r="A20" s="883" t="s">
        <v>206</v>
      </c>
      <c r="B20" s="884"/>
      <c r="C20" s="78"/>
      <c r="D20" s="78"/>
      <c r="E20" s="79"/>
      <c r="F20" s="890" t="s">
        <v>207</v>
      </c>
      <c r="G20" s="884"/>
      <c r="H20" s="80"/>
      <c r="I20" s="80"/>
      <c r="J20" s="81"/>
    </row>
    <row r="21" spans="1:10" ht="15" customHeight="1" x14ac:dyDescent="0.25">
      <c r="A21" s="46"/>
      <c r="B21" s="82"/>
      <c r="C21" s="48"/>
      <c r="D21" s="48"/>
      <c r="E21" s="49"/>
      <c r="F21" s="83"/>
      <c r="G21" s="51"/>
      <c r="H21" s="48"/>
      <c r="I21" s="48"/>
      <c r="J21" s="49"/>
    </row>
    <row r="22" spans="1:10" ht="15" customHeight="1" x14ac:dyDescent="0.2">
      <c r="A22" s="84"/>
      <c r="B22" s="85" t="s">
        <v>208</v>
      </c>
      <c r="C22" s="48">
        <v>0</v>
      </c>
      <c r="D22" s="48">
        <v>16142276</v>
      </c>
      <c r="E22" s="48">
        <v>16142276</v>
      </c>
      <c r="F22" s="83"/>
      <c r="G22" s="52" t="s">
        <v>98</v>
      </c>
      <c r="H22" s="48">
        <v>2468000</v>
      </c>
      <c r="I22" s="48">
        <v>1477342</v>
      </c>
      <c r="J22" s="49">
        <v>1338150</v>
      </c>
    </row>
    <row r="23" spans="1:10" ht="15" customHeight="1" x14ac:dyDescent="0.2">
      <c r="A23" s="84"/>
      <c r="B23" s="85" t="s">
        <v>209</v>
      </c>
      <c r="C23" s="48">
        <v>0</v>
      </c>
      <c r="D23" s="48">
        <v>0</v>
      </c>
      <c r="E23" s="49">
        <v>0</v>
      </c>
      <c r="F23" s="83"/>
      <c r="G23" s="86" t="s">
        <v>99</v>
      </c>
      <c r="H23" s="48">
        <v>0</v>
      </c>
      <c r="I23" s="48">
        <v>18725325</v>
      </c>
      <c r="J23" s="49">
        <v>18725325</v>
      </c>
    </row>
    <row r="24" spans="1:10" ht="15" customHeight="1" x14ac:dyDescent="0.2">
      <c r="A24" s="84"/>
      <c r="B24" s="85" t="s">
        <v>210</v>
      </c>
      <c r="C24" s="48">
        <v>0</v>
      </c>
      <c r="D24" s="48">
        <v>0</v>
      </c>
      <c r="E24" s="49">
        <v>0</v>
      </c>
      <c r="F24" s="83"/>
      <c r="G24" s="86" t="s">
        <v>100</v>
      </c>
      <c r="H24" s="48">
        <v>0</v>
      </c>
      <c r="I24" s="48">
        <v>0</v>
      </c>
      <c r="J24" s="49">
        <v>0</v>
      </c>
    </row>
    <row r="25" spans="1:10" ht="15" customHeight="1" x14ac:dyDescent="0.2">
      <c r="A25" s="84"/>
      <c r="B25" s="85" t="s">
        <v>211</v>
      </c>
      <c r="C25" s="48">
        <v>0</v>
      </c>
      <c r="D25" s="48">
        <v>0</v>
      </c>
      <c r="E25" s="49">
        <v>0</v>
      </c>
      <c r="F25" s="83"/>
      <c r="G25" s="52"/>
      <c r="H25" s="48"/>
      <c r="I25" s="48"/>
      <c r="J25" s="49"/>
    </row>
    <row r="26" spans="1:10" ht="15" customHeight="1" x14ac:dyDescent="0.2">
      <c r="A26" s="87" t="s">
        <v>212</v>
      </c>
      <c r="B26" s="88"/>
      <c r="C26" s="60">
        <f>SUM(C22:C25)</f>
        <v>0</v>
      </c>
      <c r="D26" s="60">
        <f t="shared" ref="D26:E26" si="0">SUM(D22:D25)</f>
        <v>16142276</v>
      </c>
      <c r="E26" s="60">
        <f t="shared" si="0"/>
        <v>16142276</v>
      </c>
      <c r="F26" s="885" t="s">
        <v>213</v>
      </c>
      <c r="G26" s="886"/>
      <c r="H26" s="63">
        <f>SUM(H22:H25)</f>
        <v>2468000</v>
      </c>
      <c r="I26" s="63">
        <f t="shared" ref="I26:J26" si="1">SUM(I22:I25)</f>
        <v>20202667</v>
      </c>
      <c r="J26" s="64">
        <f t="shared" si="1"/>
        <v>20063475</v>
      </c>
    </row>
    <row r="27" spans="1:10" ht="15" customHeight="1" x14ac:dyDescent="0.2">
      <c r="A27" s="89"/>
      <c r="B27" s="90"/>
      <c r="C27" s="67"/>
      <c r="D27" s="67"/>
      <c r="E27" s="68"/>
      <c r="F27" s="358"/>
      <c r="G27" s="359"/>
      <c r="H27" s="71"/>
      <c r="I27" s="71"/>
      <c r="J27" s="72"/>
    </row>
    <row r="28" spans="1:10" ht="15" customHeight="1" x14ac:dyDescent="0.2">
      <c r="A28" s="87" t="s">
        <v>214</v>
      </c>
      <c r="B28" s="90"/>
      <c r="C28" s="67"/>
      <c r="D28" s="67"/>
      <c r="E28" s="68"/>
      <c r="F28" s="891" t="s">
        <v>215</v>
      </c>
      <c r="G28" s="890"/>
      <c r="H28" s="71"/>
      <c r="I28" s="71"/>
      <c r="J28" s="72"/>
    </row>
    <row r="29" spans="1:10" ht="15" customHeight="1" x14ac:dyDescent="0.2">
      <c r="A29" s="46"/>
      <c r="B29" s="82"/>
      <c r="C29" s="67"/>
      <c r="D29" s="67"/>
      <c r="E29" s="68"/>
      <c r="F29" s="83"/>
      <c r="G29" s="82"/>
      <c r="H29" s="48"/>
      <c r="I29" s="48"/>
      <c r="J29" s="49"/>
    </row>
    <row r="30" spans="1:10" ht="33.75" customHeight="1" x14ac:dyDescent="0.2">
      <c r="A30" s="84"/>
      <c r="B30" s="202" t="s">
        <v>216</v>
      </c>
      <c r="C30" s="48">
        <v>2045000</v>
      </c>
      <c r="D30" s="48">
        <v>2045000</v>
      </c>
      <c r="E30" s="49">
        <v>2045000</v>
      </c>
      <c r="F30" s="83"/>
      <c r="G30" s="302" t="s">
        <v>494</v>
      </c>
      <c r="H30" s="91">
        <v>0</v>
      </c>
      <c r="I30" s="91">
        <v>0</v>
      </c>
      <c r="J30" s="92">
        <v>0</v>
      </c>
    </row>
    <row r="31" spans="1:10" ht="34.5" customHeight="1" x14ac:dyDescent="0.2">
      <c r="A31" s="84"/>
      <c r="B31" s="301" t="s">
        <v>493</v>
      </c>
      <c r="C31" s="48">
        <v>0</v>
      </c>
      <c r="D31" s="48">
        <v>0</v>
      </c>
      <c r="E31" s="49">
        <v>0</v>
      </c>
      <c r="F31" s="83"/>
      <c r="G31" s="302" t="s">
        <v>495</v>
      </c>
      <c r="H31" s="91">
        <v>0</v>
      </c>
      <c r="I31" s="91">
        <v>0</v>
      </c>
      <c r="J31" s="92">
        <v>0</v>
      </c>
    </row>
    <row r="32" spans="1:10" ht="15" customHeight="1" x14ac:dyDescent="0.2">
      <c r="A32" s="84"/>
      <c r="B32" s="301"/>
      <c r="C32" s="91"/>
      <c r="D32" s="91"/>
      <c r="E32" s="92"/>
      <c r="F32" s="83"/>
      <c r="G32" s="62"/>
      <c r="H32" s="93"/>
      <c r="I32" s="93"/>
      <c r="J32" s="94"/>
    </row>
    <row r="33" spans="1:256" ht="15" customHeight="1" x14ac:dyDescent="0.2">
      <c r="A33" s="887" t="s">
        <v>217</v>
      </c>
      <c r="B33" s="888"/>
      <c r="C33" s="60">
        <f>SUM(C30:C32)</f>
        <v>2045000</v>
      </c>
      <c r="D33" s="60">
        <f>SUM(D30:D32)</f>
        <v>2045000</v>
      </c>
      <c r="E33" s="61">
        <f>SUM(E30:E32)</f>
        <v>2045000</v>
      </c>
      <c r="F33" s="893" t="s">
        <v>215</v>
      </c>
      <c r="G33" s="888"/>
      <c r="H33" s="63">
        <f>SUM(H30:H32)</f>
        <v>0</v>
      </c>
      <c r="I33" s="63">
        <f t="shared" ref="I33:J33" si="2">SUM(I30:I32)</f>
        <v>0</v>
      </c>
      <c r="J33" s="64">
        <f t="shared" si="2"/>
        <v>0</v>
      </c>
    </row>
    <row r="34" spans="1:256" ht="9.75" customHeight="1" x14ac:dyDescent="0.2">
      <c r="A34" s="95"/>
      <c r="B34" s="83"/>
      <c r="C34" s="67"/>
      <c r="D34" s="67"/>
      <c r="E34" s="68"/>
      <c r="F34" s="96"/>
      <c r="G34" s="96"/>
      <c r="H34" s="71"/>
      <c r="I34" s="71"/>
      <c r="J34" s="72"/>
    </row>
    <row r="35" spans="1:256" s="98" customFormat="1" ht="15" customHeight="1" x14ac:dyDescent="0.3">
      <c r="A35" s="879" t="s">
        <v>218</v>
      </c>
      <c r="B35" s="880"/>
      <c r="C35" s="97">
        <f>C26+C33</f>
        <v>2045000</v>
      </c>
      <c r="D35" s="97">
        <f>D26+D33</f>
        <v>18187276</v>
      </c>
      <c r="E35" s="194">
        <f>E26+E33</f>
        <v>18187276</v>
      </c>
      <c r="F35" s="892" t="s">
        <v>219</v>
      </c>
      <c r="G35" s="880"/>
      <c r="H35" s="76">
        <f>H26+H33</f>
        <v>2468000</v>
      </c>
      <c r="I35" s="76">
        <f>I26+I33</f>
        <v>20202667</v>
      </c>
      <c r="J35" s="77">
        <f>J26+J33</f>
        <v>20063475</v>
      </c>
    </row>
    <row r="36" spans="1:256" ht="10.5" customHeight="1" thickBot="1" x14ac:dyDescent="0.25">
      <c r="A36" s="369"/>
      <c r="B36" s="370"/>
      <c r="C36" s="371"/>
      <c r="D36" s="371"/>
      <c r="E36" s="372"/>
      <c r="F36" s="373"/>
      <c r="G36" s="373"/>
      <c r="H36" s="374"/>
      <c r="I36" s="374"/>
      <c r="J36" s="375"/>
    </row>
    <row r="37" spans="1:256" ht="15" customHeight="1" thickBot="1" x14ac:dyDescent="0.25">
      <c r="A37" s="877" t="s">
        <v>220</v>
      </c>
      <c r="B37" s="878"/>
      <c r="C37" s="376">
        <f>C17+C35</f>
        <v>23376826</v>
      </c>
      <c r="D37" s="376">
        <f>D17+D35</f>
        <v>40875729</v>
      </c>
      <c r="E37" s="377">
        <f>E17+E35</f>
        <v>40875729</v>
      </c>
      <c r="F37" s="378"/>
      <c r="G37" s="379" t="s">
        <v>221</v>
      </c>
      <c r="H37" s="376">
        <f>H17+H35</f>
        <v>23376826</v>
      </c>
      <c r="I37" s="376">
        <f>I17+I35</f>
        <v>40875729</v>
      </c>
      <c r="J37" s="377">
        <f>J17+J35</f>
        <v>36187588</v>
      </c>
    </row>
    <row r="38" spans="1:256" s="99" customFormat="1" x14ac:dyDescent="0.2"/>
    <row r="39" spans="1:256" ht="15" customHeight="1" x14ac:dyDescent="0.2">
      <c r="A39" s="100"/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 t="s">
        <v>222</v>
      </c>
      <c r="DB39" s="100" t="s">
        <v>222</v>
      </c>
      <c r="DC39" s="100" t="s">
        <v>222</v>
      </c>
      <c r="DD39" s="100" t="s">
        <v>222</v>
      </c>
      <c r="DE39" s="100" t="s">
        <v>222</v>
      </c>
      <c r="DF39" s="100" t="s">
        <v>222</v>
      </c>
      <c r="DG39" s="100" t="s">
        <v>222</v>
      </c>
      <c r="DH39" s="100" t="s">
        <v>222</v>
      </c>
      <c r="DI39" s="100" t="s">
        <v>222</v>
      </c>
      <c r="DJ39" s="100" t="s">
        <v>222</v>
      </c>
      <c r="DK39" s="100" t="s">
        <v>222</v>
      </c>
      <c r="DL39" s="100" t="s">
        <v>222</v>
      </c>
      <c r="DM39" s="100" t="s">
        <v>222</v>
      </c>
      <c r="DN39" s="100" t="s">
        <v>222</v>
      </c>
      <c r="DO39" s="100" t="s">
        <v>222</v>
      </c>
      <c r="DP39" s="100" t="s">
        <v>222</v>
      </c>
      <c r="DQ39" s="100" t="s">
        <v>222</v>
      </c>
      <c r="DR39" s="100" t="s">
        <v>222</v>
      </c>
      <c r="DS39" s="100" t="s">
        <v>222</v>
      </c>
      <c r="DT39" s="100" t="s">
        <v>222</v>
      </c>
      <c r="DU39" s="100" t="s">
        <v>222</v>
      </c>
      <c r="DV39" s="100" t="s">
        <v>222</v>
      </c>
      <c r="DW39" s="100" t="s">
        <v>222</v>
      </c>
      <c r="DX39" s="100" t="s">
        <v>222</v>
      </c>
      <c r="DY39" s="100" t="s">
        <v>222</v>
      </c>
      <c r="DZ39" s="100" t="s">
        <v>222</v>
      </c>
      <c r="EA39" s="100" t="s">
        <v>222</v>
      </c>
      <c r="EB39" s="100" t="s">
        <v>222</v>
      </c>
      <c r="EC39" s="100" t="s">
        <v>222</v>
      </c>
      <c r="ED39" s="100" t="s">
        <v>222</v>
      </c>
      <c r="EE39" s="100" t="s">
        <v>222</v>
      </c>
      <c r="EF39" s="100" t="s">
        <v>222</v>
      </c>
      <c r="EG39" s="100" t="s">
        <v>222</v>
      </c>
      <c r="EH39" s="100" t="s">
        <v>222</v>
      </c>
      <c r="EI39" s="100" t="s">
        <v>222</v>
      </c>
      <c r="EJ39" s="100" t="s">
        <v>222</v>
      </c>
      <c r="EK39" s="100" t="s">
        <v>222</v>
      </c>
      <c r="EL39" s="100" t="s">
        <v>222</v>
      </c>
      <c r="EM39" s="100" t="s">
        <v>222</v>
      </c>
      <c r="EN39" s="100" t="s">
        <v>222</v>
      </c>
      <c r="EO39" s="100" t="s">
        <v>222</v>
      </c>
      <c r="EP39" s="100" t="s">
        <v>222</v>
      </c>
      <c r="EQ39" s="100" t="s">
        <v>222</v>
      </c>
      <c r="ER39" s="100" t="s">
        <v>222</v>
      </c>
      <c r="ES39" s="100" t="s">
        <v>222</v>
      </c>
      <c r="ET39" s="100" t="s">
        <v>222</v>
      </c>
      <c r="EU39" s="100" t="s">
        <v>222</v>
      </c>
      <c r="EV39" s="100" t="s">
        <v>222</v>
      </c>
      <c r="EW39" s="100" t="s">
        <v>222</v>
      </c>
      <c r="EX39" s="100" t="s">
        <v>222</v>
      </c>
      <c r="EY39" s="100" t="s">
        <v>222</v>
      </c>
      <c r="EZ39" s="100" t="s">
        <v>222</v>
      </c>
      <c r="FA39" s="100" t="s">
        <v>222</v>
      </c>
      <c r="FB39" s="100" t="s">
        <v>222</v>
      </c>
      <c r="FC39" s="100" t="s">
        <v>222</v>
      </c>
      <c r="FD39" s="100" t="s">
        <v>222</v>
      </c>
      <c r="FE39" s="100" t="s">
        <v>222</v>
      </c>
      <c r="FF39" s="100" t="s">
        <v>222</v>
      </c>
      <c r="FG39" s="100" t="s">
        <v>222</v>
      </c>
      <c r="FH39" s="100" t="s">
        <v>222</v>
      </c>
      <c r="FI39" s="100" t="s">
        <v>222</v>
      </c>
      <c r="FJ39" s="100" t="s">
        <v>222</v>
      </c>
      <c r="FK39" s="100" t="s">
        <v>222</v>
      </c>
      <c r="FL39" s="100" t="s">
        <v>222</v>
      </c>
      <c r="FM39" s="100" t="s">
        <v>222</v>
      </c>
      <c r="FN39" s="100" t="s">
        <v>222</v>
      </c>
      <c r="FO39" s="100" t="s">
        <v>222</v>
      </c>
      <c r="FP39" s="100" t="s">
        <v>222</v>
      </c>
      <c r="FQ39" s="100" t="s">
        <v>222</v>
      </c>
      <c r="FR39" s="100" t="s">
        <v>222</v>
      </c>
      <c r="FS39" s="100" t="s">
        <v>222</v>
      </c>
      <c r="FT39" s="100" t="s">
        <v>222</v>
      </c>
      <c r="FU39" s="100" t="s">
        <v>222</v>
      </c>
      <c r="FV39" s="100" t="s">
        <v>222</v>
      </c>
      <c r="FW39" s="100" t="s">
        <v>222</v>
      </c>
      <c r="FX39" s="100" t="s">
        <v>222</v>
      </c>
      <c r="FY39" s="100" t="s">
        <v>222</v>
      </c>
      <c r="FZ39" s="100" t="s">
        <v>222</v>
      </c>
      <c r="GA39" s="100" t="s">
        <v>222</v>
      </c>
      <c r="GB39" s="100" t="s">
        <v>222</v>
      </c>
      <c r="GC39" s="100" t="s">
        <v>222</v>
      </c>
      <c r="GD39" s="100" t="s">
        <v>222</v>
      </c>
      <c r="GE39" s="100" t="s">
        <v>222</v>
      </c>
      <c r="GF39" s="100" t="s">
        <v>222</v>
      </c>
      <c r="GG39" s="100" t="s">
        <v>222</v>
      </c>
      <c r="GH39" s="100" t="s">
        <v>222</v>
      </c>
      <c r="GI39" s="100" t="s">
        <v>222</v>
      </c>
      <c r="GJ39" s="100" t="s">
        <v>222</v>
      </c>
      <c r="GK39" s="100" t="s">
        <v>222</v>
      </c>
      <c r="GL39" s="100" t="s">
        <v>222</v>
      </c>
      <c r="GM39" s="100" t="s">
        <v>222</v>
      </c>
      <c r="GN39" s="100" t="s">
        <v>222</v>
      </c>
      <c r="GO39" s="100" t="s">
        <v>222</v>
      </c>
      <c r="GP39" s="100" t="s">
        <v>222</v>
      </c>
      <c r="GQ39" s="100" t="s">
        <v>222</v>
      </c>
      <c r="GR39" s="100" t="s">
        <v>222</v>
      </c>
      <c r="GS39" s="100" t="s">
        <v>222</v>
      </c>
      <c r="GT39" s="100" t="s">
        <v>222</v>
      </c>
      <c r="GU39" s="100" t="s">
        <v>222</v>
      </c>
      <c r="GV39" s="100" t="s">
        <v>222</v>
      </c>
      <c r="GW39" s="100" t="s">
        <v>222</v>
      </c>
      <c r="GX39" s="100" t="s">
        <v>222</v>
      </c>
      <c r="GY39" s="100" t="s">
        <v>222</v>
      </c>
      <c r="GZ39" s="100" t="s">
        <v>222</v>
      </c>
      <c r="HA39" s="100" t="s">
        <v>222</v>
      </c>
      <c r="HB39" s="100" t="s">
        <v>222</v>
      </c>
      <c r="HC39" s="100" t="s">
        <v>222</v>
      </c>
      <c r="HD39" s="100" t="s">
        <v>222</v>
      </c>
      <c r="HE39" s="100" t="s">
        <v>222</v>
      </c>
      <c r="HF39" s="100" t="s">
        <v>222</v>
      </c>
      <c r="HG39" s="100" t="s">
        <v>222</v>
      </c>
      <c r="HH39" s="100" t="s">
        <v>222</v>
      </c>
      <c r="HI39" s="100" t="s">
        <v>222</v>
      </c>
      <c r="HJ39" s="100" t="s">
        <v>222</v>
      </c>
      <c r="HK39" s="100" t="s">
        <v>222</v>
      </c>
      <c r="HL39" s="100" t="s">
        <v>222</v>
      </c>
      <c r="HM39" s="100" t="s">
        <v>222</v>
      </c>
      <c r="HN39" s="100" t="s">
        <v>222</v>
      </c>
      <c r="HO39" s="100" t="s">
        <v>222</v>
      </c>
      <c r="HP39" s="100" t="s">
        <v>222</v>
      </c>
      <c r="HQ39" s="100" t="s">
        <v>222</v>
      </c>
      <c r="HR39" s="100" t="s">
        <v>222</v>
      </c>
      <c r="HS39" s="100" t="s">
        <v>222</v>
      </c>
      <c r="HT39" s="100" t="s">
        <v>222</v>
      </c>
      <c r="HU39" s="100" t="s">
        <v>222</v>
      </c>
      <c r="HV39" s="100" t="s">
        <v>222</v>
      </c>
      <c r="HW39" s="100" t="s">
        <v>222</v>
      </c>
      <c r="HX39" s="100" t="s">
        <v>222</v>
      </c>
      <c r="HY39" s="100" t="s">
        <v>222</v>
      </c>
      <c r="HZ39" s="100" t="s">
        <v>222</v>
      </c>
      <c r="IA39" s="100" t="s">
        <v>222</v>
      </c>
      <c r="IB39" s="100" t="s">
        <v>222</v>
      </c>
      <c r="IC39" s="100" t="s">
        <v>222</v>
      </c>
      <c r="ID39" s="100" t="s">
        <v>222</v>
      </c>
      <c r="IE39" s="100" t="s">
        <v>222</v>
      </c>
      <c r="IF39" s="100" t="s">
        <v>222</v>
      </c>
      <c r="IG39" s="100" t="s">
        <v>222</v>
      </c>
      <c r="IH39" s="100" t="s">
        <v>222</v>
      </c>
      <c r="II39" s="100" t="s">
        <v>222</v>
      </c>
      <c r="IJ39" s="100" t="s">
        <v>222</v>
      </c>
      <c r="IK39" s="100" t="s">
        <v>222</v>
      </c>
      <c r="IL39" s="100" t="s">
        <v>222</v>
      </c>
      <c r="IM39" s="100" t="s">
        <v>222</v>
      </c>
      <c r="IN39" s="100" t="s">
        <v>222</v>
      </c>
      <c r="IO39" s="100" t="s">
        <v>222</v>
      </c>
      <c r="IP39" s="100" t="s">
        <v>222</v>
      </c>
      <c r="IQ39" s="100" t="s">
        <v>222</v>
      </c>
      <c r="IR39" s="100" t="s">
        <v>222</v>
      </c>
      <c r="IS39" s="100" t="s">
        <v>222</v>
      </c>
      <c r="IT39" s="100" t="s">
        <v>222</v>
      </c>
      <c r="IU39" s="100" t="s">
        <v>222</v>
      </c>
      <c r="IV39" s="100" t="s">
        <v>222</v>
      </c>
    </row>
    <row r="40" spans="1:256" s="99" customFormat="1" x14ac:dyDescent="0.2"/>
    <row r="41" spans="1:256" s="99" customFormat="1" x14ac:dyDescent="0.2"/>
    <row r="42" spans="1:256" s="99" customFormat="1" x14ac:dyDescent="0.2"/>
    <row r="43" spans="1:256" s="99" customFormat="1" x14ac:dyDescent="0.2"/>
    <row r="44" spans="1:256" s="99" customFormat="1" x14ac:dyDescent="0.2">
      <c r="G44" s="102"/>
    </row>
    <row r="45" spans="1:256" s="99" customFormat="1" x14ac:dyDescent="0.2"/>
    <row r="46" spans="1:256" s="99" customFormat="1" x14ac:dyDescent="0.2"/>
    <row r="47" spans="1:256" s="99" customFormat="1" x14ac:dyDescent="0.2"/>
    <row r="48" spans="1:256" s="99" customFormat="1" x14ac:dyDescent="0.2"/>
    <row r="49" s="99" customFormat="1" x14ac:dyDescent="0.2"/>
    <row r="50" s="99" customFormat="1" x14ac:dyDescent="0.2"/>
    <row r="51" s="99" customFormat="1" x14ac:dyDescent="0.2"/>
    <row r="52" s="99" customFormat="1" x14ac:dyDescent="0.2"/>
    <row r="53" s="99" customFormat="1" x14ac:dyDescent="0.2"/>
    <row r="54" s="99" customFormat="1" x14ac:dyDescent="0.2"/>
    <row r="55" s="99" customFormat="1" x14ac:dyDescent="0.2"/>
    <row r="56" s="99" customFormat="1" x14ac:dyDescent="0.2"/>
    <row r="57" s="99" customFormat="1" x14ac:dyDescent="0.2"/>
    <row r="58" s="99" customFormat="1" x14ac:dyDescent="0.2"/>
    <row r="59" s="99" customFormat="1" x14ac:dyDescent="0.2"/>
    <row r="60" s="99" customFormat="1" x14ac:dyDescent="0.2"/>
    <row r="61" s="99" customFormat="1" x14ac:dyDescent="0.2"/>
    <row r="62" s="99" customFormat="1" x14ac:dyDescent="0.2"/>
    <row r="63" s="99" customFormat="1" x14ac:dyDescent="0.2"/>
    <row r="64" s="99" customFormat="1" x14ac:dyDescent="0.2"/>
    <row r="65" s="99" customFormat="1" x14ac:dyDescent="0.2"/>
    <row r="66" s="99" customFormat="1" x14ac:dyDescent="0.2"/>
    <row r="67" s="99" customFormat="1" x14ac:dyDescent="0.2"/>
    <row r="68" s="99" customFormat="1" x14ac:dyDescent="0.2"/>
    <row r="69" s="99" customFormat="1" x14ac:dyDescent="0.2"/>
    <row r="70" s="99" customFormat="1" x14ac:dyDescent="0.2"/>
    <row r="71" s="99" customFormat="1" x14ac:dyDescent="0.2"/>
    <row r="72" s="99" customFormat="1" x14ac:dyDescent="0.2"/>
    <row r="73" s="99" customFormat="1" x14ac:dyDescent="0.2"/>
    <row r="74" s="99" customFormat="1" x14ac:dyDescent="0.2"/>
    <row r="75" s="99" customFormat="1" x14ac:dyDescent="0.2"/>
    <row r="76" s="99" customFormat="1" x14ac:dyDescent="0.2"/>
    <row r="77" s="99" customFormat="1" x14ac:dyDescent="0.2"/>
    <row r="78" s="99" customFormat="1" x14ac:dyDescent="0.2"/>
    <row r="79" s="99" customFormat="1" x14ac:dyDescent="0.2"/>
    <row r="80" s="99" customFormat="1" x14ac:dyDescent="0.2"/>
    <row r="81" s="99" customFormat="1" x14ac:dyDescent="0.2"/>
    <row r="82" s="99" customFormat="1" x14ac:dyDescent="0.2"/>
    <row r="83" s="99" customFormat="1" x14ac:dyDescent="0.2"/>
    <row r="84" s="99" customFormat="1" x14ac:dyDescent="0.2"/>
    <row r="85" s="99" customFormat="1" x14ac:dyDescent="0.2"/>
    <row r="86" s="99" customFormat="1" x14ac:dyDescent="0.2"/>
    <row r="87" s="99" customFormat="1" x14ac:dyDescent="0.2"/>
    <row r="88" s="99" customFormat="1" x14ac:dyDescent="0.2"/>
    <row r="89" s="99" customFormat="1" x14ac:dyDescent="0.2"/>
    <row r="90" s="99" customFormat="1" x14ac:dyDescent="0.2"/>
    <row r="91" s="99" customFormat="1" x14ac:dyDescent="0.2"/>
    <row r="92" s="99" customFormat="1" x14ac:dyDescent="0.2"/>
    <row r="93" s="99" customFormat="1" x14ac:dyDescent="0.2"/>
    <row r="94" s="99" customFormat="1" x14ac:dyDescent="0.2"/>
    <row r="95" s="99" customFormat="1" x14ac:dyDescent="0.2"/>
    <row r="96" s="99" customFormat="1" x14ac:dyDescent="0.2"/>
    <row r="97" s="99" customFormat="1" x14ac:dyDescent="0.2"/>
    <row r="98" s="99" customFormat="1" x14ac:dyDescent="0.2"/>
    <row r="99" s="99" customFormat="1" x14ac:dyDescent="0.2"/>
    <row r="100" s="99" customFormat="1" x14ac:dyDescent="0.2"/>
    <row r="101" s="99" customFormat="1" x14ac:dyDescent="0.2"/>
    <row r="102" s="99" customFormat="1" x14ac:dyDescent="0.2"/>
    <row r="103" s="99" customFormat="1" x14ac:dyDescent="0.2"/>
    <row r="104" s="99" customFormat="1" x14ac:dyDescent="0.2"/>
    <row r="105" s="99" customFormat="1" x14ac:dyDescent="0.2"/>
    <row r="106" s="99" customFormat="1" x14ac:dyDescent="0.2"/>
    <row r="107" s="99" customFormat="1" x14ac:dyDescent="0.2"/>
    <row r="108" s="99" customFormat="1" x14ac:dyDescent="0.2"/>
    <row r="109" s="99" customFormat="1" x14ac:dyDescent="0.2"/>
    <row r="110" s="99" customFormat="1" x14ac:dyDescent="0.2"/>
    <row r="111" s="99" customFormat="1" x14ac:dyDescent="0.2"/>
    <row r="112" s="99" customFormat="1" x14ac:dyDescent="0.2"/>
    <row r="113" s="99" customFormat="1" x14ac:dyDescent="0.2"/>
    <row r="114" s="99" customFormat="1" x14ac:dyDescent="0.2"/>
    <row r="115" s="99" customFormat="1" x14ac:dyDescent="0.2"/>
    <row r="116" s="99" customFormat="1" x14ac:dyDescent="0.2"/>
    <row r="117" s="99" customFormat="1" x14ac:dyDescent="0.2"/>
    <row r="118" s="99" customFormat="1" x14ac:dyDescent="0.2"/>
    <row r="119" s="99" customFormat="1" x14ac:dyDescent="0.2"/>
    <row r="120" s="99" customFormat="1" x14ac:dyDescent="0.2"/>
    <row r="121" s="99" customFormat="1" x14ac:dyDescent="0.2"/>
    <row r="122" s="99" customFormat="1" x14ac:dyDescent="0.2"/>
    <row r="123" s="99" customFormat="1" x14ac:dyDescent="0.2"/>
    <row r="124" s="99" customFormat="1" x14ac:dyDescent="0.2"/>
    <row r="125" s="99" customFormat="1" x14ac:dyDescent="0.2"/>
    <row r="126" s="99" customFormat="1" x14ac:dyDescent="0.2"/>
    <row r="127" s="99" customFormat="1" x14ac:dyDescent="0.2"/>
    <row r="128" s="99" customFormat="1" x14ac:dyDescent="0.2"/>
    <row r="129" s="99" customFormat="1" x14ac:dyDescent="0.2"/>
    <row r="130" s="99" customFormat="1" x14ac:dyDescent="0.2"/>
    <row r="131" s="99" customFormat="1" x14ac:dyDescent="0.2"/>
    <row r="132" s="99" customFormat="1" x14ac:dyDescent="0.2"/>
    <row r="133" s="99" customFormat="1" x14ac:dyDescent="0.2"/>
    <row r="134" s="99" customFormat="1" x14ac:dyDescent="0.2"/>
    <row r="135" s="99" customFormat="1" x14ac:dyDescent="0.2"/>
    <row r="136" s="99" customFormat="1" x14ac:dyDescent="0.2"/>
    <row r="137" s="99" customFormat="1" x14ac:dyDescent="0.2"/>
    <row r="138" s="99" customFormat="1" x14ac:dyDescent="0.2"/>
    <row r="139" s="99" customFormat="1" x14ac:dyDescent="0.2"/>
    <row r="140" s="99" customFormat="1" x14ac:dyDescent="0.2"/>
    <row r="141" s="99" customFormat="1" x14ac:dyDescent="0.2"/>
    <row r="142" s="99" customFormat="1" x14ac:dyDescent="0.2"/>
    <row r="143" s="99" customFormat="1" x14ac:dyDescent="0.2"/>
    <row r="144" s="99" customFormat="1" x14ac:dyDescent="0.2"/>
    <row r="145" s="99" customFormat="1" x14ac:dyDescent="0.2"/>
    <row r="146" s="99" customFormat="1" x14ac:dyDescent="0.2"/>
    <row r="147" s="99" customFormat="1" x14ac:dyDescent="0.2"/>
    <row r="148" s="99" customFormat="1" x14ac:dyDescent="0.2"/>
    <row r="149" s="99" customFormat="1" x14ac:dyDescent="0.2"/>
    <row r="150" s="99" customFormat="1" x14ac:dyDescent="0.2"/>
    <row r="151" s="99" customFormat="1" x14ac:dyDescent="0.2"/>
    <row r="152" s="99" customFormat="1" x14ac:dyDescent="0.2"/>
    <row r="153" s="99" customFormat="1" x14ac:dyDescent="0.2"/>
    <row r="154" s="99" customFormat="1" x14ac:dyDescent="0.2"/>
    <row r="155" s="99" customFormat="1" x14ac:dyDescent="0.2"/>
    <row r="156" s="99" customFormat="1" x14ac:dyDescent="0.2"/>
    <row r="157" s="99" customFormat="1" x14ac:dyDescent="0.2"/>
    <row r="158" s="99" customFormat="1" x14ac:dyDescent="0.2"/>
    <row r="159" s="99" customFormat="1" x14ac:dyDescent="0.2"/>
    <row r="160" s="99" customFormat="1" x14ac:dyDescent="0.2"/>
    <row r="161" s="99" customFormat="1" x14ac:dyDescent="0.2"/>
    <row r="162" s="99" customFormat="1" x14ac:dyDescent="0.2"/>
    <row r="163" s="99" customFormat="1" x14ac:dyDescent="0.2"/>
    <row r="164" s="99" customFormat="1" x14ac:dyDescent="0.2"/>
    <row r="165" s="99" customFormat="1" x14ac:dyDescent="0.2"/>
    <row r="166" s="99" customFormat="1" x14ac:dyDescent="0.2"/>
    <row r="167" s="99" customFormat="1" x14ac:dyDescent="0.2"/>
    <row r="168" s="99" customFormat="1" x14ac:dyDescent="0.2"/>
    <row r="169" s="99" customFormat="1" x14ac:dyDescent="0.2"/>
    <row r="170" s="99" customFormat="1" x14ac:dyDescent="0.2"/>
    <row r="171" s="99" customFormat="1" x14ac:dyDescent="0.2"/>
    <row r="172" s="99" customFormat="1" x14ac:dyDescent="0.2"/>
    <row r="173" s="99" customFormat="1" x14ac:dyDescent="0.2"/>
    <row r="174" s="99" customFormat="1" x14ac:dyDescent="0.2"/>
    <row r="175" s="99" customFormat="1" x14ac:dyDescent="0.2"/>
    <row r="176" s="99" customFormat="1" x14ac:dyDescent="0.2"/>
    <row r="177" s="99" customFormat="1" x14ac:dyDescent="0.2"/>
    <row r="178" s="99" customFormat="1" x14ac:dyDescent="0.2"/>
    <row r="179" s="99" customFormat="1" x14ac:dyDescent="0.2"/>
    <row r="180" s="99" customFormat="1" x14ac:dyDescent="0.2"/>
    <row r="181" s="99" customFormat="1" x14ac:dyDescent="0.2"/>
    <row r="182" s="99" customFormat="1" x14ac:dyDescent="0.2"/>
    <row r="183" s="99" customFormat="1" x14ac:dyDescent="0.2"/>
    <row r="184" s="99" customFormat="1" x14ac:dyDescent="0.2"/>
    <row r="185" s="99" customFormat="1" x14ac:dyDescent="0.2"/>
    <row r="186" s="99" customFormat="1" x14ac:dyDescent="0.2"/>
    <row r="187" s="99" customFormat="1" x14ac:dyDescent="0.2"/>
    <row r="188" s="99" customFormat="1" x14ac:dyDescent="0.2"/>
    <row r="189" s="99" customFormat="1" x14ac:dyDescent="0.2"/>
    <row r="190" s="99" customFormat="1" x14ac:dyDescent="0.2"/>
    <row r="191" s="99" customFormat="1" x14ac:dyDescent="0.2"/>
    <row r="192" s="99" customFormat="1" x14ac:dyDescent="0.2"/>
    <row r="193" s="99" customFormat="1" x14ac:dyDescent="0.2"/>
    <row r="194" s="99" customFormat="1" x14ac:dyDescent="0.2"/>
    <row r="195" s="99" customFormat="1" x14ac:dyDescent="0.2"/>
    <row r="196" s="99" customFormat="1" x14ac:dyDescent="0.2"/>
    <row r="197" s="99" customFormat="1" x14ac:dyDescent="0.2"/>
    <row r="198" s="99" customFormat="1" x14ac:dyDescent="0.2"/>
    <row r="199" s="99" customFormat="1" x14ac:dyDescent="0.2"/>
    <row r="200" s="99" customFormat="1" x14ac:dyDescent="0.2"/>
    <row r="201" s="99" customFormat="1" x14ac:dyDescent="0.2"/>
    <row r="202" s="99" customFormat="1" x14ac:dyDescent="0.2"/>
    <row r="203" s="99" customFormat="1" x14ac:dyDescent="0.2"/>
    <row r="204" s="99" customFormat="1" x14ac:dyDescent="0.2"/>
    <row r="205" s="99" customFormat="1" x14ac:dyDescent="0.2"/>
    <row r="206" s="99" customFormat="1" x14ac:dyDescent="0.2"/>
    <row r="207" s="99" customFormat="1" x14ac:dyDescent="0.2"/>
    <row r="208" s="99" customFormat="1" x14ac:dyDescent="0.2"/>
    <row r="209" s="99" customFormat="1" x14ac:dyDescent="0.2"/>
  </sheetData>
  <mergeCells count="21">
    <mergeCell ref="A13:B13"/>
    <mergeCell ref="A15:B15"/>
    <mergeCell ref="F13:G13"/>
    <mergeCell ref="A1:J1"/>
    <mergeCell ref="A2:J2"/>
    <mergeCell ref="I4:J4"/>
    <mergeCell ref="A6:E6"/>
    <mergeCell ref="F6:J6"/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</mergeCells>
  <phoneticPr fontId="63" type="noConversion"/>
  <printOptions horizontalCentered="1"/>
  <pageMargins left="0.23622047244094491" right="0.23622047244094491" top="0" bottom="0" header="0.21" footer="0.17"/>
  <pageSetup paperSize="9" scale="74" orientation="landscape" horizontalDpi="4294967294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C14"/>
  <sheetViews>
    <sheetView workbookViewId="0">
      <selection activeCell="G13" sqref="G13"/>
    </sheetView>
  </sheetViews>
  <sheetFormatPr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1007" t="s">
        <v>561</v>
      </c>
      <c r="B2" s="1007"/>
      <c r="C2" s="1007"/>
    </row>
    <row r="3" spans="1:3" ht="24" customHeight="1" x14ac:dyDescent="0.2">
      <c r="A3" s="1006" t="s">
        <v>617</v>
      </c>
      <c r="B3" s="1006"/>
      <c r="C3" s="1006"/>
    </row>
    <row r="4" spans="1:3" ht="24" customHeight="1" x14ac:dyDescent="0.2">
      <c r="A4" s="257"/>
      <c r="B4" s="257"/>
      <c r="C4" s="257"/>
    </row>
    <row r="5" spans="1:3" ht="24" customHeight="1" x14ac:dyDescent="0.2">
      <c r="A5" s="257"/>
      <c r="B5" s="257"/>
      <c r="C5" s="286" t="s">
        <v>546</v>
      </c>
    </row>
    <row r="6" spans="1:3" ht="15.75" customHeight="1" thickBot="1" x14ac:dyDescent="0.25">
      <c r="A6" s="257"/>
      <c r="B6" s="257"/>
      <c r="C6" s="285" t="s">
        <v>575</v>
      </c>
    </row>
    <row r="7" spans="1:3" s="17" customFormat="1" ht="43.5" customHeight="1" thickBot="1" x14ac:dyDescent="0.25">
      <c r="A7" s="717" t="s">
        <v>179</v>
      </c>
      <c r="B7" s="727" t="s">
        <v>169</v>
      </c>
      <c r="C7" s="722" t="s">
        <v>465</v>
      </c>
    </row>
    <row r="8" spans="1:3" ht="28.5" customHeight="1" x14ac:dyDescent="0.2">
      <c r="A8" s="718" t="s">
        <v>170</v>
      </c>
      <c r="B8" s="728" t="s">
        <v>618</v>
      </c>
      <c r="C8" s="723">
        <f>C9+C10</f>
        <v>1572761</v>
      </c>
    </row>
    <row r="9" spans="1:3" ht="18" customHeight="1" x14ac:dyDescent="0.2">
      <c r="A9" s="719" t="s">
        <v>171</v>
      </c>
      <c r="B9" s="729" t="s">
        <v>180</v>
      </c>
      <c r="C9" s="724">
        <v>1499466</v>
      </c>
    </row>
    <row r="10" spans="1:3" ht="18" customHeight="1" x14ac:dyDescent="0.2">
      <c r="A10" s="719" t="s">
        <v>172</v>
      </c>
      <c r="B10" s="729" t="s">
        <v>181</v>
      </c>
      <c r="C10" s="724">
        <v>73295</v>
      </c>
    </row>
    <row r="11" spans="1:3" ht="18" customHeight="1" thickBot="1" x14ac:dyDescent="0.25">
      <c r="A11" s="719" t="s">
        <v>173</v>
      </c>
      <c r="B11" s="730" t="s">
        <v>2</v>
      </c>
      <c r="C11" s="724">
        <f>C12-C8</f>
        <v>2777468</v>
      </c>
    </row>
    <row r="12" spans="1:3" ht="25.5" customHeight="1" x14ac:dyDescent="0.2">
      <c r="A12" s="720" t="s">
        <v>174</v>
      </c>
      <c r="B12" s="731" t="s">
        <v>619</v>
      </c>
      <c r="C12" s="725">
        <f>C13+C14</f>
        <v>4350229</v>
      </c>
    </row>
    <row r="13" spans="1:3" ht="18" customHeight="1" x14ac:dyDescent="0.2">
      <c r="A13" s="719" t="s">
        <v>175</v>
      </c>
      <c r="B13" s="729" t="s">
        <v>180</v>
      </c>
      <c r="C13" s="724">
        <v>4280569</v>
      </c>
    </row>
    <row r="14" spans="1:3" ht="18" customHeight="1" thickBot="1" x14ac:dyDescent="0.25">
      <c r="A14" s="721" t="s">
        <v>176</v>
      </c>
      <c r="B14" s="732" t="s">
        <v>181</v>
      </c>
      <c r="C14" s="726">
        <v>69660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H27"/>
  <sheetViews>
    <sheetView workbookViewId="0">
      <selection activeCell="G13" sqref="G13"/>
    </sheetView>
  </sheetViews>
  <sheetFormatPr defaultRowHeight="12.75" x14ac:dyDescent="0.2"/>
  <cols>
    <col min="1" max="1" width="6.5" style="167" customWidth="1"/>
    <col min="2" max="2" width="54" style="169" customWidth="1"/>
    <col min="3" max="3" width="21.5" style="167" customWidth="1"/>
    <col min="4" max="4" width="14.83203125" style="167" hidden="1" customWidth="1"/>
    <col min="5" max="5" width="1" style="167" hidden="1" customWidth="1"/>
    <col min="6" max="6" width="22.1640625" style="167" customWidth="1"/>
    <col min="7" max="7" width="14" style="167" hidden="1" customWidth="1"/>
    <col min="8" max="16384" width="9.33203125" style="167"/>
  </cols>
  <sheetData>
    <row r="1" spans="1:8" s="185" customFormat="1" ht="25.5" customHeight="1" x14ac:dyDescent="0.3">
      <c r="A1" s="1008" t="s">
        <v>561</v>
      </c>
      <c r="B1" s="1008"/>
      <c r="C1" s="1008"/>
      <c r="D1" s="1008"/>
      <c r="E1" s="1008"/>
      <c r="F1" s="1008"/>
      <c r="G1" s="1008"/>
    </row>
    <row r="2" spans="1:8" s="186" customFormat="1" ht="18" customHeight="1" x14ac:dyDescent="0.25">
      <c r="A2" s="1009" t="s">
        <v>568</v>
      </c>
      <c r="B2" s="1009"/>
      <c r="C2" s="1009"/>
      <c r="D2" s="1009"/>
      <c r="E2" s="1009"/>
      <c r="F2" s="1009"/>
      <c r="G2" s="1009"/>
    </row>
    <row r="3" spans="1:8" s="185" customFormat="1" ht="16.5" customHeight="1" x14ac:dyDescent="0.3">
      <c r="A3" s="1010" t="s">
        <v>620</v>
      </c>
      <c r="B3" s="1010"/>
      <c r="C3" s="1010"/>
      <c r="D3" s="1010"/>
      <c r="E3" s="1010"/>
      <c r="F3" s="1010"/>
      <c r="G3" s="1010"/>
    </row>
    <row r="4" spans="1:8" s="185" customFormat="1" ht="16.5" customHeight="1" x14ac:dyDescent="0.3">
      <c r="A4" s="258"/>
      <c r="B4" s="258"/>
      <c r="C4" s="258"/>
      <c r="D4" s="258"/>
      <c r="E4" s="258"/>
      <c r="F4" s="353" t="s">
        <v>549</v>
      </c>
      <c r="G4" s="258"/>
    </row>
    <row r="5" spans="1:8" s="169" customFormat="1" ht="13.5" customHeight="1" thickBot="1" x14ac:dyDescent="0.25">
      <c r="A5" s="1011" t="s">
        <v>575</v>
      </c>
      <c r="B5" s="1011"/>
      <c r="C5" s="1011"/>
      <c r="D5" s="1011"/>
      <c r="E5" s="1011"/>
      <c r="F5" s="1011"/>
      <c r="G5" s="1011"/>
    </row>
    <row r="6" spans="1:8" ht="54" customHeight="1" thickBot="1" x14ac:dyDescent="0.25">
      <c r="A6" s="752" t="s">
        <v>179</v>
      </c>
      <c r="B6" s="762" t="s">
        <v>169</v>
      </c>
      <c r="C6" s="773" t="s">
        <v>79</v>
      </c>
      <c r="D6" s="733" t="s">
        <v>80</v>
      </c>
      <c r="E6" s="187" t="s">
        <v>81</v>
      </c>
      <c r="F6" s="187" t="s">
        <v>82</v>
      </c>
      <c r="G6" s="733" t="s">
        <v>80</v>
      </c>
    </row>
    <row r="7" spans="1:8" s="172" customFormat="1" ht="18" customHeight="1" x14ac:dyDescent="0.2">
      <c r="A7" s="753">
        <v>1</v>
      </c>
      <c r="B7" s="763" t="s">
        <v>5</v>
      </c>
      <c r="C7" s="774">
        <v>22124690</v>
      </c>
      <c r="D7" s="734"/>
      <c r="E7" s="240">
        <f>D7+C7</f>
        <v>22124690</v>
      </c>
      <c r="F7" s="743">
        <v>38115543</v>
      </c>
      <c r="G7" s="734"/>
    </row>
    <row r="8" spans="1:8" s="172" customFormat="1" ht="25.5" customHeight="1" thickBot="1" x14ac:dyDescent="0.25">
      <c r="A8" s="754">
        <v>2</v>
      </c>
      <c r="B8" s="764" t="s">
        <v>6</v>
      </c>
      <c r="C8" s="775">
        <v>23436802</v>
      </c>
      <c r="D8" s="735"/>
      <c r="E8" s="242">
        <f>D8+C8</f>
        <v>23436802</v>
      </c>
      <c r="F8" s="744">
        <v>35484075</v>
      </c>
      <c r="G8" s="735"/>
    </row>
    <row r="9" spans="1:8" s="168" customFormat="1" ht="18" customHeight="1" thickBot="1" x14ac:dyDescent="0.25">
      <c r="A9" s="755">
        <v>3</v>
      </c>
      <c r="B9" s="765" t="s">
        <v>3</v>
      </c>
      <c r="C9" s="776">
        <f>C7-C8</f>
        <v>-1312112</v>
      </c>
      <c r="D9" s="736">
        <f t="shared" ref="D9:F9" si="0">D7-D8</f>
        <v>0</v>
      </c>
      <c r="E9" s="243">
        <f t="shared" si="0"/>
        <v>-1312112</v>
      </c>
      <c r="F9" s="745">
        <f t="shared" si="0"/>
        <v>2631468</v>
      </c>
      <c r="G9" s="736">
        <f>+G7-G8</f>
        <v>0</v>
      </c>
      <c r="H9" s="188"/>
    </row>
    <row r="10" spans="1:8" s="172" customFormat="1" ht="18" customHeight="1" x14ac:dyDescent="0.2">
      <c r="A10" s="756">
        <v>4</v>
      </c>
      <c r="B10" s="766" t="s">
        <v>7</v>
      </c>
      <c r="C10" s="777">
        <v>3930513</v>
      </c>
      <c r="D10" s="737"/>
      <c r="E10" s="245">
        <f>D10+C10</f>
        <v>3930513</v>
      </c>
      <c r="F10" s="746">
        <v>2760186</v>
      </c>
      <c r="G10" s="737"/>
      <c r="H10" s="189"/>
    </row>
    <row r="11" spans="1:8" s="172" customFormat="1" ht="18" customHeight="1" thickBot="1" x14ac:dyDescent="0.25">
      <c r="A11" s="757">
        <v>5</v>
      </c>
      <c r="B11" s="767" t="s">
        <v>8</v>
      </c>
      <c r="C11" s="778">
        <v>572995</v>
      </c>
      <c r="D11" s="738"/>
      <c r="E11" s="247"/>
      <c r="F11" s="747">
        <v>703513</v>
      </c>
      <c r="G11" s="738"/>
      <c r="H11" s="189"/>
    </row>
    <row r="12" spans="1:8" s="172" customFormat="1" ht="17.25" customHeight="1" thickBot="1" x14ac:dyDescent="0.25">
      <c r="A12" s="755">
        <v>6</v>
      </c>
      <c r="B12" s="765" t="s">
        <v>9</v>
      </c>
      <c r="C12" s="776">
        <f>C10-C11</f>
        <v>3357518</v>
      </c>
      <c r="D12" s="736">
        <f>+D9+D10+D11</f>
        <v>0</v>
      </c>
      <c r="E12" s="243"/>
      <c r="F12" s="745">
        <f>F10-F11</f>
        <v>2056673</v>
      </c>
      <c r="G12" s="736">
        <f>G10-G11</f>
        <v>0</v>
      </c>
      <c r="H12" s="189"/>
    </row>
    <row r="13" spans="1:8" s="172" customFormat="1" ht="21.75" customHeight="1" x14ac:dyDescent="0.2">
      <c r="A13" s="758">
        <v>7</v>
      </c>
      <c r="B13" s="768" t="s">
        <v>10</v>
      </c>
      <c r="C13" s="779">
        <f>C9+C12</f>
        <v>2045406</v>
      </c>
      <c r="D13" s="739">
        <f>D9+D12</f>
        <v>0</v>
      </c>
      <c r="E13" s="248">
        <f>E9+E12</f>
        <v>-1312112</v>
      </c>
      <c r="F13" s="748">
        <f>F9+F12</f>
        <v>4688141</v>
      </c>
      <c r="G13" s="739">
        <f>G9+G12</f>
        <v>0</v>
      </c>
      <c r="H13" s="189"/>
    </row>
    <row r="14" spans="1:8" s="172" customFormat="1" ht="18.75" customHeight="1" thickBot="1" x14ac:dyDescent="0.25">
      <c r="A14" s="759">
        <v>8</v>
      </c>
      <c r="B14" s="769" t="s">
        <v>11</v>
      </c>
      <c r="C14" s="780">
        <v>0</v>
      </c>
      <c r="D14" s="740"/>
      <c r="E14" s="249"/>
      <c r="F14" s="749">
        <v>0</v>
      </c>
      <c r="G14" s="740"/>
      <c r="H14" s="189"/>
    </row>
    <row r="15" spans="1:8" s="239" customFormat="1" ht="27.75" customHeight="1" thickBot="1" x14ac:dyDescent="0.25">
      <c r="A15" s="760">
        <v>9</v>
      </c>
      <c r="B15" s="770" t="s">
        <v>4</v>
      </c>
      <c r="C15" s="781">
        <f>C13</f>
        <v>2045406</v>
      </c>
      <c r="D15" s="741">
        <f>+D12+D13+D14</f>
        <v>0</v>
      </c>
      <c r="E15" s="251">
        <f>+E12+E13+E14</f>
        <v>-1312112</v>
      </c>
      <c r="F15" s="750">
        <f>F13</f>
        <v>4688141</v>
      </c>
      <c r="G15" s="741">
        <f>G13</f>
        <v>0</v>
      </c>
      <c r="H15" s="238"/>
    </row>
    <row r="16" spans="1:8" s="172" customFormat="1" x14ac:dyDescent="0.2">
      <c r="A16" s="756">
        <v>10</v>
      </c>
      <c r="B16" s="766" t="s">
        <v>12</v>
      </c>
      <c r="C16" s="777"/>
      <c r="D16" s="737"/>
      <c r="E16" s="245">
        <f>D16+C16</f>
        <v>0</v>
      </c>
      <c r="F16" s="746"/>
      <c r="G16" s="737"/>
      <c r="H16" s="189"/>
    </row>
    <row r="17" spans="1:7" s="172" customFormat="1" ht="18" customHeight="1" x14ac:dyDescent="0.2">
      <c r="A17" s="754">
        <v>11</v>
      </c>
      <c r="B17" s="771" t="s">
        <v>569</v>
      </c>
      <c r="C17" s="775">
        <v>2045460</v>
      </c>
      <c r="D17" s="735"/>
      <c r="E17" s="242">
        <f>D17+C17</f>
        <v>2045460</v>
      </c>
      <c r="F17" s="744">
        <v>4688141</v>
      </c>
      <c r="G17" s="735"/>
    </row>
    <row r="18" spans="1:7" s="172" customFormat="1" ht="18" customHeight="1" thickBot="1" x14ac:dyDescent="0.25">
      <c r="A18" s="761">
        <v>12</v>
      </c>
      <c r="B18" s="772" t="s">
        <v>570</v>
      </c>
      <c r="C18" s="782">
        <v>0</v>
      </c>
      <c r="D18" s="742"/>
      <c r="E18" s="250">
        <f>D18+C18</f>
        <v>0</v>
      </c>
      <c r="F18" s="751">
        <v>0</v>
      </c>
      <c r="G18" s="742"/>
    </row>
    <row r="21" spans="1:7" x14ac:dyDescent="0.2">
      <c r="D21" s="170"/>
    </row>
    <row r="23" spans="1:7" x14ac:dyDescent="0.2">
      <c r="B23" s="167"/>
    </row>
    <row r="24" spans="1:7" ht="12.75" customHeight="1" x14ac:dyDescent="0.2">
      <c r="B24" s="167"/>
    </row>
    <row r="25" spans="1:7" x14ac:dyDescent="0.2">
      <c r="B25" s="167"/>
    </row>
    <row r="26" spans="1:7" x14ac:dyDescent="0.2">
      <c r="B26" s="167"/>
    </row>
    <row r="27" spans="1:7" x14ac:dyDescent="0.2">
      <c r="B27" s="167"/>
    </row>
  </sheetData>
  <mergeCells count="4">
    <mergeCell ref="A1:G1"/>
    <mergeCell ref="A2:G2"/>
    <mergeCell ref="A3:G3"/>
    <mergeCell ref="A5:G5"/>
  </mergeCells>
  <phoneticPr fontId="99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22"/>
  </sheetPr>
  <dimension ref="A1:E46"/>
  <sheetViews>
    <sheetView topLeftCell="A22" workbookViewId="0">
      <selection activeCell="G13" sqref="G13"/>
    </sheetView>
  </sheetViews>
  <sheetFormatPr defaultRowHeight="12.75" x14ac:dyDescent="0.2"/>
  <cols>
    <col min="1" max="1" width="6.5" style="169" customWidth="1"/>
    <col min="2" max="2" width="61.6640625" style="169" customWidth="1"/>
    <col min="3" max="5" width="16" style="167" customWidth="1"/>
    <col min="6" max="16384" width="9.33203125" style="167"/>
  </cols>
  <sheetData>
    <row r="1" spans="1:5" s="166" customFormat="1" ht="29.25" customHeight="1" x14ac:dyDescent="0.2">
      <c r="A1" s="1008" t="s">
        <v>561</v>
      </c>
      <c r="B1" s="1008"/>
      <c r="C1" s="1008"/>
      <c r="D1" s="1008"/>
      <c r="E1" s="1008"/>
    </row>
    <row r="2" spans="1:5" s="166" customFormat="1" ht="21" customHeight="1" x14ac:dyDescent="0.25">
      <c r="A2" s="1009" t="s">
        <v>86</v>
      </c>
      <c r="B2" s="1009"/>
      <c r="C2" s="1009"/>
      <c r="D2" s="1009"/>
      <c r="E2" s="1009"/>
    </row>
    <row r="3" spans="1:5" s="166" customFormat="1" ht="23.25" customHeight="1" x14ac:dyDescent="0.2">
      <c r="A3" s="1010" t="s">
        <v>620</v>
      </c>
      <c r="B3" s="1010"/>
      <c r="C3" s="1010"/>
      <c r="D3" s="1010"/>
      <c r="E3" s="1010"/>
    </row>
    <row r="4" spans="1:5" s="166" customFormat="1" ht="23.25" customHeight="1" x14ac:dyDescent="0.2">
      <c r="A4" s="258"/>
      <c r="B4" s="258"/>
      <c r="C4" s="258"/>
      <c r="D4" s="258"/>
      <c r="E4" s="258"/>
    </row>
    <row r="5" spans="1:5" s="166" customFormat="1" ht="23.25" customHeight="1" x14ac:dyDescent="0.2">
      <c r="A5" s="258"/>
      <c r="B5" s="258"/>
      <c r="C5" s="258"/>
      <c r="D5" s="1021" t="s">
        <v>523</v>
      </c>
      <c r="E5" s="1021"/>
    </row>
    <row r="6" spans="1:5" ht="13.5" customHeight="1" thickBot="1" x14ac:dyDescent="0.25">
      <c r="A6" s="1020" t="s">
        <v>575</v>
      </c>
      <c r="B6" s="1020"/>
      <c r="C6" s="1020"/>
      <c r="D6" s="1020"/>
      <c r="E6" s="1020"/>
    </row>
    <row r="7" spans="1:5" s="171" customFormat="1" ht="28.5" customHeight="1" thickBot="1" x14ac:dyDescent="0.25">
      <c r="A7" s="1012" t="s">
        <v>453</v>
      </c>
      <c r="B7" s="1014" t="s">
        <v>169</v>
      </c>
      <c r="C7" s="792" t="s">
        <v>87</v>
      </c>
      <c r="D7" s="792" t="s">
        <v>88</v>
      </c>
      <c r="E7" s="1016" t="s">
        <v>89</v>
      </c>
    </row>
    <row r="8" spans="1:5" s="171" customFormat="1" ht="13.5" thickBot="1" x14ac:dyDescent="0.25">
      <c r="A8" s="1013"/>
      <c r="B8" s="1015"/>
      <c r="C8" s="1018" t="s">
        <v>90</v>
      </c>
      <c r="D8" s="1019"/>
      <c r="E8" s="1017"/>
    </row>
    <row r="9" spans="1:5" s="172" customFormat="1" ht="15" customHeight="1" thickBot="1" x14ac:dyDescent="0.25">
      <c r="A9" s="789">
        <v>1</v>
      </c>
      <c r="B9" s="790">
        <v>2</v>
      </c>
      <c r="C9" s="790">
        <v>3</v>
      </c>
      <c r="D9" s="790">
        <v>4</v>
      </c>
      <c r="E9" s="791">
        <v>5</v>
      </c>
    </row>
    <row r="10" spans="1:5" s="172" customFormat="1" x14ac:dyDescent="0.2">
      <c r="A10" s="173">
        <v>1</v>
      </c>
      <c r="B10" s="174" t="s">
        <v>298</v>
      </c>
      <c r="C10" s="244">
        <v>6489000</v>
      </c>
      <c r="D10" s="244">
        <v>6424845</v>
      </c>
      <c r="E10" s="262">
        <v>5495870</v>
      </c>
    </row>
    <row r="11" spans="1:5" s="172" customFormat="1" x14ac:dyDescent="0.2">
      <c r="A11" s="175">
        <v>2</v>
      </c>
      <c r="B11" s="176" t="s">
        <v>91</v>
      </c>
      <c r="C11" s="241">
        <v>1600000</v>
      </c>
      <c r="D11" s="241">
        <v>1589314</v>
      </c>
      <c r="E11" s="263">
        <v>1337542</v>
      </c>
    </row>
    <row r="12" spans="1:5" s="172" customFormat="1" x14ac:dyDescent="0.2">
      <c r="A12" s="175">
        <v>3</v>
      </c>
      <c r="B12" s="176" t="s">
        <v>92</v>
      </c>
      <c r="C12" s="241">
        <v>10647826</v>
      </c>
      <c r="D12" s="241">
        <v>9345043</v>
      </c>
      <c r="E12" s="263">
        <v>6686168</v>
      </c>
    </row>
    <row r="13" spans="1:5" s="172" customFormat="1" x14ac:dyDescent="0.2">
      <c r="A13" s="175">
        <v>4</v>
      </c>
      <c r="B13" s="176" t="s">
        <v>357</v>
      </c>
      <c r="C13" s="241">
        <v>853487</v>
      </c>
      <c r="D13" s="241">
        <v>1315347</v>
      </c>
      <c r="E13" s="263">
        <v>659364</v>
      </c>
    </row>
    <row r="14" spans="1:5" s="172" customFormat="1" x14ac:dyDescent="0.2">
      <c r="A14" s="175">
        <v>5</v>
      </c>
      <c r="B14" s="176" t="s">
        <v>367</v>
      </c>
      <c r="C14" s="241">
        <v>615000</v>
      </c>
      <c r="D14" s="241">
        <v>1295000</v>
      </c>
      <c r="E14" s="263">
        <v>1241656</v>
      </c>
    </row>
    <row r="15" spans="1:5" s="172" customFormat="1" x14ac:dyDescent="0.2">
      <c r="A15" s="175">
        <v>6</v>
      </c>
      <c r="B15" s="176" t="s">
        <v>377</v>
      </c>
      <c r="C15" s="241">
        <v>2468000</v>
      </c>
      <c r="D15" s="241">
        <v>1477342</v>
      </c>
      <c r="E15" s="263">
        <v>1338150</v>
      </c>
    </row>
    <row r="16" spans="1:5" s="172" customFormat="1" x14ac:dyDescent="0.2">
      <c r="A16" s="177">
        <v>7</v>
      </c>
      <c r="B16" s="178" t="s">
        <v>385</v>
      </c>
      <c r="C16" s="246">
        <v>0</v>
      </c>
      <c r="D16" s="246">
        <v>18725325</v>
      </c>
      <c r="E16" s="264">
        <v>18725325</v>
      </c>
    </row>
    <row r="17" spans="1:5" s="172" customFormat="1" ht="13.5" thickBot="1" x14ac:dyDescent="0.25">
      <c r="A17" s="175">
        <v>8</v>
      </c>
      <c r="B17" s="176" t="s">
        <v>391</v>
      </c>
      <c r="C17" s="241">
        <v>0</v>
      </c>
      <c r="D17" s="241">
        <v>0</v>
      </c>
      <c r="E17" s="263">
        <v>0</v>
      </c>
    </row>
    <row r="18" spans="1:5" s="181" customFormat="1" ht="21.75" thickBot="1" x14ac:dyDescent="0.25">
      <c r="A18" s="179">
        <v>9</v>
      </c>
      <c r="B18" s="180" t="s">
        <v>0</v>
      </c>
      <c r="C18" s="265">
        <f>SUM(C10:C17)</f>
        <v>22673313</v>
      </c>
      <c r="D18" s="265">
        <f>SUM(D10:D17)</f>
        <v>40172216</v>
      </c>
      <c r="E18" s="783">
        <f>SUM(E10:E17)</f>
        <v>35484075</v>
      </c>
    </row>
    <row r="19" spans="1:5" s="181" customFormat="1" ht="15" x14ac:dyDescent="0.2">
      <c r="A19" s="177">
        <v>10</v>
      </c>
      <c r="B19" s="178" t="s">
        <v>524</v>
      </c>
      <c r="C19" s="266">
        <v>0</v>
      </c>
      <c r="D19" s="266">
        <v>0</v>
      </c>
      <c r="E19" s="267">
        <v>0</v>
      </c>
    </row>
    <row r="20" spans="1:5" s="181" customFormat="1" ht="15" x14ac:dyDescent="0.2">
      <c r="A20" s="177">
        <v>11</v>
      </c>
      <c r="B20" s="178" t="s">
        <v>457</v>
      </c>
      <c r="C20" s="266">
        <v>703513</v>
      </c>
      <c r="D20" s="266">
        <v>703513</v>
      </c>
      <c r="E20" s="267">
        <v>703513</v>
      </c>
    </row>
    <row r="21" spans="1:5" s="181" customFormat="1" ht="15" x14ac:dyDescent="0.2">
      <c r="A21" s="177">
        <v>12</v>
      </c>
      <c r="B21" s="178" t="s">
        <v>401</v>
      </c>
      <c r="C21" s="266">
        <v>0</v>
      </c>
      <c r="D21" s="266">
        <v>0</v>
      </c>
      <c r="E21" s="267">
        <v>0</v>
      </c>
    </row>
    <row r="22" spans="1:5" s="181" customFormat="1" ht="15.75" thickBot="1" x14ac:dyDescent="0.25">
      <c r="A22" s="177">
        <v>13</v>
      </c>
      <c r="B22" s="178" t="s">
        <v>525</v>
      </c>
      <c r="C22" s="266">
        <v>0</v>
      </c>
      <c r="D22" s="266">
        <v>0</v>
      </c>
      <c r="E22" s="267">
        <v>0</v>
      </c>
    </row>
    <row r="23" spans="1:5" s="181" customFormat="1" ht="15.75" thickBot="1" x14ac:dyDescent="0.25">
      <c r="A23" s="179">
        <v>14</v>
      </c>
      <c r="B23" s="180" t="s">
        <v>526</v>
      </c>
      <c r="C23" s="265">
        <f>SUM(C19:C22)</f>
        <v>703513</v>
      </c>
      <c r="D23" s="265">
        <f>SUM(D19:D22)</f>
        <v>703513</v>
      </c>
      <c r="E23" s="783">
        <f>SUM(E19:E22)</f>
        <v>703513</v>
      </c>
    </row>
    <row r="24" spans="1:5" s="181" customFormat="1" ht="15.75" thickBot="1" x14ac:dyDescent="0.25">
      <c r="A24" s="179">
        <v>15</v>
      </c>
      <c r="B24" s="180" t="s">
        <v>527</v>
      </c>
      <c r="C24" s="265">
        <f>C18+C23</f>
        <v>23376826</v>
      </c>
      <c r="D24" s="265">
        <f>D18+D23</f>
        <v>40875729</v>
      </c>
      <c r="E24" s="783">
        <f>E18+E23</f>
        <v>36187588</v>
      </c>
    </row>
    <row r="25" spans="1:5" s="277" customFormat="1" ht="29.25" customHeight="1" thickBot="1" x14ac:dyDescent="0.25">
      <c r="A25" s="274">
        <v>16</v>
      </c>
      <c r="B25" s="275" t="s">
        <v>528</v>
      </c>
      <c r="C25" s="276">
        <f>SUM(C24:C24)</f>
        <v>23376826</v>
      </c>
      <c r="D25" s="276">
        <f>SUM(D24:D24)</f>
        <v>40875729</v>
      </c>
      <c r="E25" s="784">
        <f>SUM(E24:E24)</f>
        <v>36187588</v>
      </c>
    </row>
    <row r="26" spans="1:5" s="172" customFormat="1" x14ac:dyDescent="0.2">
      <c r="A26" s="173">
        <v>17</v>
      </c>
      <c r="B26" s="174" t="s">
        <v>454</v>
      </c>
      <c r="C26" s="268">
        <v>17904826</v>
      </c>
      <c r="D26" s="268">
        <v>18458920</v>
      </c>
      <c r="E26" s="269">
        <v>18458920</v>
      </c>
    </row>
    <row r="27" spans="1:5" s="172" customFormat="1" x14ac:dyDescent="0.2">
      <c r="A27" s="175">
        <v>18</v>
      </c>
      <c r="B27" s="176" t="s">
        <v>458</v>
      </c>
      <c r="C27" s="270">
        <v>1431000</v>
      </c>
      <c r="D27" s="270">
        <v>1023050</v>
      </c>
      <c r="E27" s="271">
        <v>1023050</v>
      </c>
    </row>
    <row r="28" spans="1:5" s="172" customFormat="1" x14ac:dyDescent="0.2">
      <c r="A28" s="173">
        <v>19</v>
      </c>
      <c r="B28" s="176" t="s">
        <v>459</v>
      </c>
      <c r="C28" s="270">
        <v>0</v>
      </c>
      <c r="D28" s="270">
        <v>16142276</v>
      </c>
      <c r="E28" s="271">
        <v>16142276</v>
      </c>
    </row>
    <row r="29" spans="1:5" s="172" customFormat="1" x14ac:dyDescent="0.2">
      <c r="A29" s="175">
        <v>20</v>
      </c>
      <c r="B29" s="176" t="s">
        <v>248</v>
      </c>
      <c r="C29" s="270">
        <v>1223000</v>
      </c>
      <c r="D29" s="270">
        <v>1752694</v>
      </c>
      <c r="E29" s="271">
        <v>1752694</v>
      </c>
    </row>
    <row r="30" spans="1:5" s="172" customFormat="1" x14ac:dyDescent="0.2">
      <c r="A30" s="173">
        <v>21</v>
      </c>
      <c r="B30" s="176" t="s">
        <v>260</v>
      </c>
      <c r="C30" s="270">
        <v>773000</v>
      </c>
      <c r="D30" s="270">
        <v>738603</v>
      </c>
      <c r="E30" s="271">
        <v>738603</v>
      </c>
    </row>
    <row r="31" spans="1:5" s="172" customFormat="1" x14ac:dyDescent="0.2">
      <c r="A31" s="175">
        <v>22</v>
      </c>
      <c r="B31" s="176" t="s">
        <v>276</v>
      </c>
      <c r="C31" s="270">
        <v>0</v>
      </c>
      <c r="D31" s="270">
        <v>0</v>
      </c>
      <c r="E31" s="271">
        <v>0</v>
      </c>
    </row>
    <row r="32" spans="1:5" s="172" customFormat="1" x14ac:dyDescent="0.2">
      <c r="A32" s="173">
        <v>23</v>
      </c>
      <c r="B32" s="176" t="s">
        <v>280</v>
      </c>
      <c r="C32" s="270">
        <v>0</v>
      </c>
      <c r="D32" s="270">
        <v>0</v>
      </c>
      <c r="E32" s="271">
        <v>0</v>
      </c>
    </row>
    <row r="33" spans="1:5" s="172" customFormat="1" ht="13.5" thickBot="1" x14ac:dyDescent="0.25">
      <c r="A33" s="175">
        <v>24</v>
      </c>
      <c r="B33" s="176" t="s">
        <v>286</v>
      </c>
      <c r="C33" s="266">
        <v>0</v>
      </c>
      <c r="D33" s="266">
        <v>0</v>
      </c>
      <c r="E33" s="267">
        <v>0</v>
      </c>
    </row>
    <row r="34" spans="1:5" s="172" customFormat="1" ht="21.75" thickBot="1" x14ac:dyDescent="0.25">
      <c r="A34" s="179">
        <v>25</v>
      </c>
      <c r="B34" s="180" t="s">
        <v>529</v>
      </c>
      <c r="C34" s="272">
        <f>C26+C27+C28+C29+C30+C32+C33</f>
        <v>21331826</v>
      </c>
      <c r="D34" s="272">
        <f>D26+D27+D28+D29+D30+D32+D33+D31</f>
        <v>38115543</v>
      </c>
      <c r="E34" s="785">
        <f>E26+E27+E28+E29+E30+E32+E33+E31</f>
        <v>38115543</v>
      </c>
    </row>
    <row r="35" spans="1:5" s="172" customFormat="1" x14ac:dyDescent="0.2">
      <c r="A35" s="173">
        <v>26</v>
      </c>
      <c r="B35" s="178" t="s">
        <v>460</v>
      </c>
      <c r="C35" s="268">
        <v>2045000</v>
      </c>
      <c r="D35" s="268">
        <v>2045000</v>
      </c>
      <c r="E35" s="269">
        <v>2045000</v>
      </c>
    </row>
    <row r="36" spans="1:5" s="172" customFormat="1" x14ac:dyDescent="0.2">
      <c r="A36" s="177">
        <v>27</v>
      </c>
      <c r="B36" s="178" t="s">
        <v>295</v>
      </c>
      <c r="C36" s="270">
        <v>0</v>
      </c>
      <c r="D36" s="270">
        <v>715186</v>
      </c>
      <c r="E36" s="271">
        <v>715186</v>
      </c>
    </row>
    <row r="37" spans="1:5" s="172" customFormat="1" ht="13.5" thickBot="1" x14ac:dyDescent="0.25">
      <c r="A37" s="173">
        <v>28</v>
      </c>
      <c r="B37" s="178" t="s">
        <v>291</v>
      </c>
      <c r="C37" s="268">
        <v>0</v>
      </c>
      <c r="D37" s="268">
        <v>0</v>
      </c>
      <c r="E37" s="269">
        <v>0</v>
      </c>
    </row>
    <row r="38" spans="1:5" s="172" customFormat="1" ht="13.5" thickBot="1" x14ac:dyDescent="0.25">
      <c r="A38" s="179">
        <v>29</v>
      </c>
      <c r="B38" s="180" t="s">
        <v>530</v>
      </c>
      <c r="C38" s="272">
        <f>SUM(,C35:C37)</f>
        <v>2045000</v>
      </c>
      <c r="D38" s="272">
        <f>SUM(,D35:D37)</f>
        <v>2760186</v>
      </c>
      <c r="E38" s="785">
        <f>SUM(,E35:E37)</f>
        <v>2760186</v>
      </c>
    </row>
    <row r="39" spans="1:5" s="181" customFormat="1" ht="15.75" thickBot="1" x14ac:dyDescent="0.25">
      <c r="A39" s="182">
        <v>30</v>
      </c>
      <c r="B39" s="183" t="s">
        <v>531</v>
      </c>
      <c r="C39" s="273">
        <f>C34+C38</f>
        <v>23376826</v>
      </c>
      <c r="D39" s="273">
        <f>D34+D38</f>
        <v>40875729</v>
      </c>
      <c r="E39" s="786">
        <f>E34+E38</f>
        <v>40875729</v>
      </c>
    </row>
    <row r="40" spans="1:5" s="172" customFormat="1" ht="27" customHeight="1" thickBot="1" x14ac:dyDescent="0.25">
      <c r="A40" s="278">
        <v>31</v>
      </c>
      <c r="B40" s="279" t="s">
        <v>532</v>
      </c>
      <c r="C40" s="280">
        <f>C39</f>
        <v>23376826</v>
      </c>
      <c r="D40" s="280">
        <f>D39</f>
        <v>40875729</v>
      </c>
      <c r="E40" s="787">
        <f>E39</f>
        <v>40875729</v>
      </c>
    </row>
    <row r="41" spans="1:5" s="172" customFormat="1" ht="27" customHeight="1" thickBot="1" x14ac:dyDescent="0.25">
      <c r="A41" s="184">
        <v>32</v>
      </c>
      <c r="B41" s="180" t="s">
        <v>533</v>
      </c>
      <c r="C41" s="272">
        <f>C34-C18</f>
        <v>-1341487</v>
      </c>
      <c r="D41" s="272">
        <f>D34-D18</f>
        <v>-2056673</v>
      </c>
      <c r="E41" s="785">
        <f>E34-E18</f>
        <v>2631468</v>
      </c>
    </row>
    <row r="42" spans="1:5" s="172" customFormat="1" ht="27" customHeight="1" thickBot="1" x14ac:dyDescent="0.25">
      <c r="A42" s="184">
        <v>33</v>
      </c>
      <c r="B42" s="180" t="s">
        <v>534</v>
      </c>
      <c r="C42" s="272">
        <f>C38-C23</f>
        <v>1341487</v>
      </c>
      <c r="D42" s="272">
        <f>D38-D23</f>
        <v>2056673</v>
      </c>
      <c r="E42" s="785">
        <f>E38-E23</f>
        <v>2056673</v>
      </c>
    </row>
    <row r="43" spans="1:5" s="283" customFormat="1" ht="27" customHeight="1" thickBot="1" x14ac:dyDescent="0.25">
      <c r="A43" s="281">
        <v>34</v>
      </c>
      <c r="B43" s="282" t="s">
        <v>535</v>
      </c>
      <c r="C43" s="284"/>
      <c r="D43" s="284"/>
      <c r="E43" s="788">
        <f>E41+E42</f>
        <v>4688141</v>
      </c>
    </row>
    <row r="46" spans="1:5" x14ac:dyDescent="0.2">
      <c r="C46" s="170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99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D50"/>
  <sheetViews>
    <sheetView view="pageBreakPreview" zoomScaleSheetLayoutView="120" workbookViewId="0">
      <selection activeCell="F10" sqref="F10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023" t="s">
        <v>542</v>
      </c>
      <c r="B1" s="1024"/>
      <c r="C1" s="1024"/>
      <c r="D1" s="1024"/>
    </row>
    <row r="2" spans="1:4" ht="21" customHeight="1" x14ac:dyDescent="0.25">
      <c r="A2" s="1023" t="s">
        <v>621</v>
      </c>
      <c r="B2" s="1023"/>
      <c r="C2" s="1023"/>
      <c r="D2" s="1023"/>
    </row>
    <row r="3" spans="1:4" ht="18.75" customHeight="1" x14ac:dyDescent="0.25">
      <c r="A3" s="259"/>
      <c r="B3" s="260"/>
      <c r="C3" s="260"/>
      <c r="D3" s="287" t="s">
        <v>547</v>
      </c>
    </row>
    <row r="4" spans="1:4" ht="16.5" thickBot="1" x14ac:dyDescent="0.3">
      <c r="C4" s="1025" t="s">
        <v>575</v>
      </c>
      <c r="D4" s="1025"/>
    </row>
    <row r="5" spans="1:4" ht="15.75" customHeight="1" x14ac:dyDescent="0.25">
      <c r="A5" s="1026" t="s">
        <v>101</v>
      </c>
      <c r="B5" s="1028" t="s">
        <v>68</v>
      </c>
      <c r="C5" s="1030" t="s">
        <v>13</v>
      </c>
      <c r="D5" s="1032" t="s">
        <v>466</v>
      </c>
    </row>
    <row r="6" spans="1:4" ht="11.25" customHeight="1" thickBot="1" x14ac:dyDescent="0.3">
      <c r="A6" s="1027"/>
      <c r="B6" s="1029"/>
      <c r="C6" s="1031"/>
      <c r="D6" s="1033"/>
    </row>
    <row r="7" spans="1:4" s="3" customFormat="1" ht="16.5" thickBot="1" x14ac:dyDescent="0.25">
      <c r="A7" s="872" t="s">
        <v>103</v>
      </c>
      <c r="B7" s="873" t="s">
        <v>104</v>
      </c>
      <c r="C7" s="872" t="s">
        <v>105</v>
      </c>
      <c r="D7" s="874" t="s">
        <v>106</v>
      </c>
    </row>
    <row r="8" spans="1:4" s="4" customFormat="1" x14ac:dyDescent="0.2">
      <c r="A8" s="793" t="s">
        <v>35</v>
      </c>
      <c r="B8" s="801" t="s">
        <v>108</v>
      </c>
      <c r="C8" s="817">
        <f>SUM(C9:C11)</f>
        <v>0</v>
      </c>
      <c r="D8" s="806">
        <f>SUM(D9:D11)</f>
        <v>0</v>
      </c>
    </row>
    <row r="9" spans="1:4" s="4" customFormat="1" x14ac:dyDescent="0.2">
      <c r="A9" s="794" t="s">
        <v>14</v>
      </c>
      <c r="B9" s="802" t="s">
        <v>109</v>
      </c>
      <c r="C9" s="818">
        <v>0</v>
      </c>
      <c r="D9" s="807">
        <v>0</v>
      </c>
    </row>
    <row r="10" spans="1:4" s="4" customFormat="1" x14ac:dyDescent="0.2">
      <c r="A10" s="794" t="s">
        <v>15</v>
      </c>
      <c r="B10" s="802" t="s">
        <v>110</v>
      </c>
      <c r="C10" s="818">
        <v>0</v>
      </c>
      <c r="D10" s="807">
        <v>0</v>
      </c>
    </row>
    <row r="11" spans="1:4" s="4" customFormat="1" x14ac:dyDescent="0.2">
      <c r="A11" s="794" t="s">
        <v>16</v>
      </c>
      <c r="B11" s="802" t="s">
        <v>111</v>
      </c>
      <c r="C11" s="818">
        <v>0</v>
      </c>
      <c r="D11" s="807">
        <v>0</v>
      </c>
    </row>
    <row r="12" spans="1:4" s="4" customFormat="1" x14ac:dyDescent="0.2">
      <c r="A12" s="795" t="s">
        <v>36</v>
      </c>
      <c r="B12" s="802" t="s">
        <v>112</v>
      </c>
      <c r="C12" s="819">
        <f>+C13+C14+C15+C16+C17</f>
        <v>119900471</v>
      </c>
      <c r="D12" s="808">
        <f>+D13+D14+D15+D16+D17</f>
        <v>140141108</v>
      </c>
    </row>
    <row r="13" spans="1:4" s="4" customFormat="1" x14ac:dyDescent="0.2">
      <c r="A13" s="796" t="s">
        <v>17</v>
      </c>
      <c r="B13" s="802" t="s">
        <v>113</v>
      </c>
      <c r="C13" s="820">
        <v>111330549</v>
      </c>
      <c r="D13" s="809">
        <v>133814317</v>
      </c>
    </row>
    <row r="14" spans="1:4" s="4" customFormat="1" x14ac:dyDescent="0.2">
      <c r="A14" s="796" t="s">
        <v>18</v>
      </c>
      <c r="B14" s="802" t="s">
        <v>114</v>
      </c>
      <c r="C14" s="821">
        <v>8569922</v>
      </c>
      <c r="D14" s="810">
        <v>6326791</v>
      </c>
    </row>
    <row r="15" spans="1:4" s="4" customFormat="1" x14ac:dyDescent="0.2">
      <c r="A15" s="796" t="s">
        <v>23</v>
      </c>
      <c r="B15" s="802" t="s">
        <v>115</v>
      </c>
      <c r="C15" s="821">
        <v>0</v>
      </c>
      <c r="D15" s="810">
        <v>0</v>
      </c>
    </row>
    <row r="16" spans="1:4" s="4" customFormat="1" x14ac:dyDescent="0.2">
      <c r="A16" s="796" t="s">
        <v>24</v>
      </c>
      <c r="B16" s="802" t="s">
        <v>116</v>
      </c>
      <c r="C16" s="821">
        <v>0</v>
      </c>
      <c r="D16" s="810">
        <v>0</v>
      </c>
    </row>
    <row r="17" spans="1:4" s="4" customFormat="1" x14ac:dyDescent="0.2">
      <c r="A17" s="796" t="s">
        <v>25</v>
      </c>
      <c r="B17" s="802" t="s">
        <v>117</v>
      </c>
      <c r="C17" s="821">
        <v>0</v>
      </c>
      <c r="D17" s="810">
        <v>0</v>
      </c>
    </row>
    <row r="18" spans="1:4" s="253" customFormat="1" x14ac:dyDescent="0.2">
      <c r="A18" s="795" t="s">
        <v>37</v>
      </c>
      <c r="B18" s="803" t="s">
        <v>118</v>
      </c>
      <c r="C18" s="822">
        <f>+C19+C22+C25</f>
        <v>666954</v>
      </c>
      <c r="D18" s="811">
        <f>+D19+D22+D25</f>
        <v>551573</v>
      </c>
    </row>
    <row r="19" spans="1:4" s="252" customFormat="1" x14ac:dyDescent="0.2">
      <c r="A19" s="796" t="s">
        <v>21</v>
      </c>
      <c r="B19" s="802" t="s">
        <v>119</v>
      </c>
      <c r="C19" s="821">
        <v>100000</v>
      </c>
      <c r="D19" s="810">
        <v>100000</v>
      </c>
    </row>
    <row r="20" spans="1:4" s="4" customFormat="1" x14ac:dyDescent="0.2">
      <c r="A20" s="797" t="s">
        <v>562</v>
      </c>
      <c r="B20" s="803" t="s">
        <v>120</v>
      </c>
      <c r="C20" s="823">
        <v>0</v>
      </c>
      <c r="D20" s="812">
        <v>0</v>
      </c>
    </row>
    <row r="21" spans="1:4" s="4" customFormat="1" x14ac:dyDescent="0.2">
      <c r="A21" s="797" t="s">
        <v>563</v>
      </c>
      <c r="B21" s="802" t="s">
        <v>121</v>
      </c>
      <c r="C21" s="823">
        <v>100000</v>
      </c>
      <c r="D21" s="812">
        <v>100000</v>
      </c>
    </row>
    <row r="22" spans="1:4" s="4" customFormat="1" x14ac:dyDescent="0.2">
      <c r="A22" s="796" t="s">
        <v>22</v>
      </c>
      <c r="B22" s="803" t="s">
        <v>122</v>
      </c>
      <c r="C22" s="821">
        <v>566954</v>
      </c>
      <c r="D22" s="810">
        <v>451573</v>
      </c>
    </row>
    <row r="23" spans="1:4" s="4" customFormat="1" x14ac:dyDescent="0.2">
      <c r="A23" s="797" t="s">
        <v>19</v>
      </c>
      <c r="B23" s="802" t="s">
        <v>123</v>
      </c>
      <c r="C23" s="823">
        <v>0</v>
      </c>
      <c r="D23" s="812">
        <v>0</v>
      </c>
    </row>
    <row r="24" spans="1:4" s="4" customFormat="1" x14ac:dyDescent="0.2">
      <c r="A24" s="797" t="s">
        <v>20</v>
      </c>
      <c r="B24" s="803" t="s">
        <v>124</v>
      </c>
      <c r="C24" s="823">
        <v>0</v>
      </c>
      <c r="D24" s="812">
        <v>0</v>
      </c>
    </row>
    <row r="25" spans="1:4" s="252" customFormat="1" x14ac:dyDescent="0.2">
      <c r="A25" s="796" t="s">
        <v>29</v>
      </c>
      <c r="B25" s="802" t="s">
        <v>125</v>
      </c>
      <c r="C25" s="821">
        <v>0</v>
      </c>
      <c r="D25" s="810">
        <v>0</v>
      </c>
    </row>
    <row r="26" spans="1:4" s="253" customFormat="1" x14ac:dyDescent="0.2">
      <c r="A26" s="795" t="s">
        <v>28</v>
      </c>
      <c r="B26" s="803" t="s">
        <v>126</v>
      </c>
      <c r="C26" s="824">
        <f>SUM(C27:C28)</f>
        <v>1727254</v>
      </c>
      <c r="D26" s="813">
        <f>SUM(D27:D28)</f>
        <v>28040988</v>
      </c>
    </row>
    <row r="27" spans="1:4" s="4" customFormat="1" x14ac:dyDescent="0.2">
      <c r="A27" s="794" t="s">
        <v>26</v>
      </c>
      <c r="B27" s="802" t="s">
        <v>127</v>
      </c>
      <c r="C27" s="818">
        <v>1727254</v>
      </c>
      <c r="D27" s="807">
        <v>28040988</v>
      </c>
    </row>
    <row r="28" spans="1:4" s="4" customFormat="1" x14ac:dyDescent="0.2">
      <c r="A28" s="794" t="s">
        <v>27</v>
      </c>
      <c r="B28" s="803" t="s">
        <v>128</v>
      </c>
      <c r="C28" s="818">
        <v>0</v>
      </c>
      <c r="D28" s="807">
        <v>0</v>
      </c>
    </row>
    <row r="29" spans="1:4" s="254" customFormat="1" ht="21.75" customHeight="1" x14ac:dyDescent="0.2">
      <c r="A29" s="798" t="s">
        <v>30</v>
      </c>
      <c r="B29" s="802" t="s">
        <v>129</v>
      </c>
      <c r="C29" s="825">
        <f>C8+C12+C18+C26</f>
        <v>122294679</v>
      </c>
      <c r="D29" s="814">
        <f>D8+D12+D18+D26</f>
        <v>168733669</v>
      </c>
    </row>
    <row r="30" spans="1:4" s="4" customFormat="1" x14ac:dyDescent="0.2">
      <c r="A30" s="795" t="s">
        <v>146</v>
      </c>
      <c r="B30" s="803" t="s">
        <v>130</v>
      </c>
      <c r="C30" s="823">
        <v>0</v>
      </c>
      <c r="D30" s="812">
        <v>0</v>
      </c>
    </row>
    <row r="31" spans="1:4" s="4" customFormat="1" x14ac:dyDescent="0.2">
      <c r="A31" s="795" t="s">
        <v>147</v>
      </c>
      <c r="B31" s="802" t="s">
        <v>131</v>
      </c>
      <c r="C31" s="823">
        <v>0</v>
      </c>
      <c r="D31" s="812">
        <v>0</v>
      </c>
    </row>
    <row r="32" spans="1:4" s="254" customFormat="1" ht="17.25" customHeight="1" x14ac:dyDescent="0.2">
      <c r="A32" s="798" t="s">
        <v>31</v>
      </c>
      <c r="B32" s="803" t="s">
        <v>132</v>
      </c>
      <c r="C32" s="825">
        <f>+C30+C31</f>
        <v>0</v>
      </c>
      <c r="D32" s="814">
        <f>+D30+D31</f>
        <v>0</v>
      </c>
    </row>
    <row r="33" spans="1:4" s="4" customFormat="1" x14ac:dyDescent="0.2">
      <c r="A33" s="795" t="s">
        <v>32</v>
      </c>
      <c r="B33" s="802" t="s">
        <v>133</v>
      </c>
      <c r="C33" s="823">
        <v>0</v>
      </c>
      <c r="D33" s="812">
        <v>0</v>
      </c>
    </row>
    <row r="34" spans="1:4" s="4" customFormat="1" x14ac:dyDescent="0.2">
      <c r="A34" s="795" t="s">
        <v>148</v>
      </c>
      <c r="B34" s="803" t="s">
        <v>134</v>
      </c>
      <c r="C34" s="823">
        <v>73295</v>
      </c>
      <c r="D34" s="812">
        <v>69660</v>
      </c>
    </row>
    <row r="35" spans="1:4" s="4" customFormat="1" x14ac:dyDescent="0.2">
      <c r="A35" s="795" t="s">
        <v>149</v>
      </c>
      <c r="B35" s="802" t="s">
        <v>135</v>
      </c>
      <c r="C35" s="823">
        <v>1499466</v>
      </c>
      <c r="D35" s="812">
        <v>4280569</v>
      </c>
    </row>
    <row r="36" spans="1:4" s="4" customFormat="1" x14ac:dyDescent="0.2">
      <c r="A36" s="795" t="s">
        <v>150</v>
      </c>
      <c r="B36" s="803" t="s">
        <v>136</v>
      </c>
      <c r="C36" s="823">
        <v>0</v>
      </c>
      <c r="D36" s="812">
        <v>0</v>
      </c>
    </row>
    <row r="37" spans="1:4" s="4" customFormat="1" x14ac:dyDescent="0.2">
      <c r="A37" s="795" t="s">
        <v>33</v>
      </c>
      <c r="B37" s="802" t="s">
        <v>137</v>
      </c>
      <c r="C37" s="823">
        <v>0</v>
      </c>
      <c r="D37" s="812">
        <v>0</v>
      </c>
    </row>
    <row r="38" spans="1:4" s="254" customFormat="1" ht="17.25" customHeight="1" x14ac:dyDescent="0.2">
      <c r="A38" s="798" t="s">
        <v>34</v>
      </c>
      <c r="B38" s="803" t="s">
        <v>138</v>
      </c>
      <c r="C38" s="825">
        <f>+C33+C34+C35+C36</f>
        <v>1572761</v>
      </c>
      <c r="D38" s="814">
        <f>+D33+D34+D35+D36</f>
        <v>4350229</v>
      </c>
    </row>
    <row r="39" spans="1:4" s="4" customFormat="1" x14ac:dyDescent="0.2">
      <c r="A39" s="795" t="s">
        <v>151</v>
      </c>
      <c r="B39" s="802" t="s">
        <v>139</v>
      </c>
      <c r="C39" s="823">
        <v>98084</v>
      </c>
      <c r="D39" s="812">
        <v>403146</v>
      </c>
    </row>
    <row r="40" spans="1:4" s="4" customFormat="1" x14ac:dyDescent="0.2">
      <c r="A40" s="795" t="s">
        <v>152</v>
      </c>
      <c r="B40" s="803" t="s">
        <v>140</v>
      </c>
      <c r="C40" s="823">
        <v>247000</v>
      </c>
      <c r="D40" s="812">
        <v>54180</v>
      </c>
    </row>
    <row r="41" spans="1:4" s="4" customFormat="1" x14ac:dyDescent="0.2">
      <c r="A41" s="795" t="s">
        <v>153</v>
      </c>
      <c r="B41" s="802" t="s">
        <v>141</v>
      </c>
      <c r="C41" s="823">
        <v>45000</v>
      </c>
      <c r="D41" s="812">
        <v>45000</v>
      </c>
    </row>
    <row r="42" spans="1:4" s="4" customFormat="1" x14ac:dyDescent="0.2">
      <c r="A42" s="798" t="s">
        <v>38</v>
      </c>
      <c r="B42" s="803" t="s">
        <v>142</v>
      </c>
      <c r="C42" s="825">
        <f>+C39+C40+C41</f>
        <v>390084</v>
      </c>
      <c r="D42" s="814">
        <f>+D39+D40+D41</f>
        <v>502326</v>
      </c>
    </row>
    <row r="43" spans="1:4" s="254" customFormat="1" ht="17.25" customHeight="1" x14ac:dyDescent="0.2">
      <c r="A43" s="798" t="s">
        <v>39</v>
      </c>
      <c r="B43" s="802" t="s">
        <v>143</v>
      </c>
      <c r="C43" s="825">
        <v>189337</v>
      </c>
      <c r="D43" s="814">
        <v>0</v>
      </c>
    </row>
    <row r="44" spans="1:4" s="254" customFormat="1" ht="12.75" thickBot="1" x14ac:dyDescent="0.25">
      <c r="A44" s="799" t="s">
        <v>154</v>
      </c>
      <c r="B44" s="804" t="s">
        <v>144</v>
      </c>
      <c r="C44" s="826">
        <v>0</v>
      </c>
      <c r="D44" s="815">
        <v>0</v>
      </c>
    </row>
    <row r="45" spans="1:4" s="255" customFormat="1" ht="23.25" customHeight="1" thickBot="1" x14ac:dyDescent="0.25">
      <c r="A45" s="800" t="s">
        <v>40</v>
      </c>
      <c r="B45" s="805" t="s">
        <v>145</v>
      </c>
      <c r="C45" s="827">
        <f>+C29+C32+C38+C42+C43+C44</f>
        <v>124446861</v>
      </c>
      <c r="D45" s="816">
        <f>+D29+D32+D38+D42+D43+D44</f>
        <v>173586224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1022"/>
      <c r="B49" s="1022"/>
      <c r="C49" s="1022"/>
      <c r="D49" s="1022"/>
    </row>
    <row r="50" spans="1:4" x14ac:dyDescent="0.25">
      <c r="A50" s="1022"/>
      <c r="B50" s="1022"/>
      <c r="C50" s="1022"/>
      <c r="D50" s="1022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pageSetUpPr fitToPage="1"/>
  </sheetPr>
  <dimension ref="A1:D26"/>
  <sheetViews>
    <sheetView workbookViewId="0">
      <selection activeCell="G13" sqref="G13"/>
    </sheetView>
  </sheetViews>
  <sheetFormatPr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41" t="s">
        <v>470</v>
      </c>
      <c r="B1" s="1041"/>
      <c r="C1" s="1041"/>
      <c r="D1" s="1041"/>
    </row>
    <row r="2" spans="1:4" ht="15.75" x14ac:dyDescent="0.2">
      <c r="A2" s="1042" t="s">
        <v>621</v>
      </c>
      <c r="B2" s="1042"/>
      <c r="C2" s="1042"/>
      <c r="D2" s="1042"/>
    </row>
    <row r="3" spans="1:4" s="1" customFormat="1" ht="18.75" customHeight="1" x14ac:dyDescent="0.25">
      <c r="A3" s="259"/>
      <c r="B3" s="260"/>
      <c r="C3" s="260"/>
      <c r="D3" s="287" t="s">
        <v>548</v>
      </c>
    </row>
    <row r="4" spans="1:4" s="1" customFormat="1" ht="16.5" thickBot="1" x14ac:dyDescent="0.3">
      <c r="B4" s="2"/>
      <c r="C4" s="1025" t="s">
        <v>575</v>
      </c>
      <c r="D4" s="1025"/>
    </row>
    <row r="5" spans="1:4" s="10" customFormat="1" ht="31.5" customHeight="1" x14ac:dyDescent="0.2">
      <c r="A5" s="1035" t="s">
        <v>155</v>
      </c>
      <c r="B5" s="1037" t="s">
        <v>68</v>
      </c>
      <c r="C5" s="1039" t="s">
        <v>13</v>
      </c>
      <c r="D5" s="1043" t="s">
        <v>466</v>
      </c>
    </row>
    <row r="6" spans="1:4" s="10" customFormat="1" ht="12.75" customHeight="1" thickBot="1" x14ac:dyDescent="0.25">
      <c r="A6" s="1036"/>
      <c r="B6" s="1038"/>
      <c r="C6" s="1040"/>
      <c r="D6" s="1044"/>
    </row>
    <row r="7" spans="1:4" s="11" customFormat="1" ht="13.5" thickBot="1" x14ac:dyDescent="0.25">
      <c r="A7" s="828" t="s">
        <v>156</v>
      </c>
      <c r="B7" s="831" t="s">
        <v>104</v>
      </c>
      <c r="C7" s="843" t="s">
        <v>105</v>
      </c>
      <c r="D7" s="835" t="s">
        <v>106</v>
      </c>
    </row>
    <row r="8" spans="1:4" ht="15.75" customHeight="1" x14ac:dyDescent="0.2">
      <c r="A8" s="829" t="s">
        <v>157</v>
      </c>
      <c r="B8" s="802" t="s">
        <v>108</v>
      </c>
      <c r="C8" s="844">
        <v>101346371</v>
      </c>
      <c r="D8" s="836">
        <v>101346371</v>
      </c>
    </row>
    <row r="9" spans="1:4" ht="15.75" customHeight="1" x14ac:dyDescent="0.2">
      <c r="A9" s="795" t="s">
        <v>158</v>
      </c>
      <c r="B9" s="832" t="s">
        <v>109</v>
      </c>
      <c r="C9" s="845">
        <v>0</v>
      </c>
      <c r="D9" s="837">
        <v>0</v>
      </c>
    </row>
    <row r="10" spans="1:4" ht="15.75" customHeight="1" x14ac:dyDescent="0.2">
      <c r="A10" s="795" t="s">
        <v>159</v>
      </c>
      <c r="B10" s="832" t="s">
        <v>110</v>
      </c>
      <c r="C10" s="845">
        <v>933386</v>
      </c>
      <c r="D10" s="837">
        <v>933386</v>
      </c>
    </row>
    <row r="11" spans="1:4" ht="15.75" customHeight="1" x14ac:dyDescent="0.2">
      <c r="A11" s="795" t="s">
        <v>160</v>
      </c>
      <c r="B11" s="832" t="s">
        <v>111</v>
      </c>
      <c r="C11" s="845">
        <v>-548866</v>
      </c>
      <c r="D11" s="837">
        <v>18036841</v>
      </c>
    </row>
    <row r="12" spans="1:4" ht="15.75" customHeight="1" x14ac:dyDescent="0.2">
      <c r="A12" s="795" t="s">
        <v>161</v>
      </c>
      <c r="B12" s="832" t="s">
        <v>112</v>
      </c>
      <c r="C12" s="845">
        <v>0</v>
      </c>
      <c r="D12" s="837">
        <v>0</v>
      </c>
    </row>
    <row r="13" spans="1:4" ht="15.75" customHeight="1" x14ac:dyDescent="0.2">
      <c r="A13" s="795" t="s">
        <v>162</v>
      </c>
      <c r="B13" s="832" t="s">
        <v>113</v>
      </c>
      <c r="C13" s="845">
        <v>18585707</v>
      </c>
      <c r="D13" s="837">
        <v>49429260</v>
      </c>
    </row>
    <row r="14" spans="1:4" s="256" customFormat="1" ht="15.75" customHeight="1" x14ac:dyDescent="0.2">
      <c r="A14" s="798" t="s">
        <v>41</v>
      </c>
      <c r="B14" s="833" t="s">
        <v>114</v>
      </c>
      <c r="C14" s="846">
        <f>+C8+C9+C10+C11+C12+C13</f>
        <v>120316598</v>
      </c>
      <c r="D14" s="838">
        <f>+D8+D9+D10+D11+D12+D13</f>
        <v>169745858</v>
      </c>
    </row>
    <row r="15" spans="1:4" ht="15.75" customHeight="1" x14ac:dyDescent="0.2">
      <c r="A15" s="795" t="s">
        <v>163</v>
      </c>
      <c r="B15" s="832" t="s">
        <v>115</v>
      </c>
      <c r="C15" s="847">
        <v>0</v>
      </c>
      <c r="D15" s="839">
        <v>0</v>
      </c>
    </row>
    <row r="16" spans="1:4" ht="15.75" customHeight="1" x14ac:dyDescent="0.2">
      <c r="A16" s="795" t="s">
        <v>164</v>
      </c>
      <c r="B16" s="832" t="s">
        <v>116</v>
      </c>
      <c r="C16" s="847">
        <v>703513</v>
      </c>
      <c r="D16" s="839">
        <v>715186</v>
      </c>
    </row>
    <row r="17" spans="1:4" ht="15.75" customHeight="1" x14ac:dyDescent="0.2">
      <c r="A17" s="795" t="s">
        <v>165</v>
      </c>
      <c r="B17" s="832" t="s">
        <v>117</v>
      </c>
      <c r="C17" s="847">
        <v>211762</v>
      </c>
      <c r="D17" s="839">
        <v>156752</v>
      </c>
    </row>
    <row r="18" spans="1:4" s="256" customFormat="1" ht="15.75" customHeight="1" x14ac:dyDescent="0.2">
      <c r="A18" s="798" t="s">
        <v>166</v>
      </c>
      <c r="B18" s="833" t="s">
        <v>118</v>
      </c>
      <c r="C18" s="846">
        <f>+C15+C16+C17</f>
        <v>915275</v>
      </c>
      <c r="D18" s="838">
        <f>+D15+D16+D17</f>
        <v>871938</v>
      </c>
    </row>
    <row r="19" spans="1:4" s="256" customFormat="1" ht="15.75" customHeight="1" x14ac:dyDescent="0.2">
      <c r="A19" s="798" t="s">
        <v>167</v>
      </c>
      <c r="B19" s="833" t="s">
        <v>119</v>
      </c>
      <c r="C19" s="848">
        <v>0</v>
      </c>
      <c r="D19" s="840">
        <v>0</v>
      </c>
    </row>
    <row r="20" spans="1:4" s="256" customFormat="1" ht="15.75" customHeight="1" x14ac:dyDescent="0.2">
      <c r="A20" s="798" t="s">
        <v>492</v>
      </c>
      <c r="B20" s="833" t="s">
        <v>121</v>
      </c>
      <c r="C20" s="849">
        <v>3214988</v>
      </c>
      <c r="D20" s="841">
        <v>2968428</v>
      </c>
    </row>
    <row r="21" spans="1:4" s="12" customFormat="1" ht="15.75" customHeight="1" thickBot="1" x14ac:dyDescent="0.25">
      <c r="A21" s="830" t="s">
        <v>168</v>
      </c>
      <c r="B21" s="834" t="s">
        <v>122</v>
      </c>
      <c r="C21" s="850">
        <f>+C14+C18+C20</f>
        <v>124446861</v>
      </c>
      <c r="D21" s="842">
        <f>+D14+D18+D20</f>
        <v>173586224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34"/>
      <c r="B25" s="1034"/>
      <c r="C25" s="1034"/>
      <c r="D25" s="13"/>
    </row>
    <row r="26" spans="1:4" ht="15.75" x14ac:dyDescent="0.25">
      <c r="A26" s="1034"/>
      <c r="B26" s="1034"/>
      <c r="C26" s="1034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topLeftCell="A10" zoomScaleSheetLayoutView="120" workbookViewId="0">
      <selection activeCell="I36" sqref="I36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1023" t="s">
        <v>623</v>
      </c>
      <c r="B1" s="1024"/>
      <c r="C1" s="1024"/>
      <c r="D1" s="1024"/>
    </row>
    <row r="2" spans="1:4" ht="21" customHeight="1" x14ac:dyDescent="0.25">
      <c r="A2" s="1023" t="s">
        <v>621</v>
      </c>
      <c r="B2" s="1023"/>
      <c r="C2" s="1023"/>
      <c r="D2" s="1023"/>
    </row>
    <row r="3" spans="1:4" ht="21" customHeight="1" x14ac:dyDescent="0.25">
      <c r="A3" s="1023" t="s">
        <v>559</v>
      </c>
      <c r="B3" s="1023"/>
      <c r="C3" s="1023"/>
      <c r="D3" s="1023"/>
    </row>
    <row r="4" spans="1:4" ht="18.75" customHeight="1" x14ac:dyDescent="0.25">
      <c r="A4" s="612"/>
      <c r="B4" s="613"/>
      <c r="C4" s="613"/>
      <c r="D4" s="287" t="s">
        <v>650</v>
      </c>
    </row>
    <row r="5" spans="1:4" ht="16.5" thickBot="1" x14ac:dyDescent="0.3">
      <c r="C5" s="1025" t="s">
        <v>575</v>
      </c>
      <c r="D5" s="1025"/>
    </row>
    <row r="6" spans="1:4" ht="15.75" customHeight="1" x14ac:dyDescent="0.25">
      <c r="A6" s="1026" t="s">
        <v>508</v>
      </c>
      <c r="B6" s="1028" t="s">
        <v>68</v>
      </c>
      <c r="C6" s="1030" t="s">
        <v>13</v>
      </c>
      <c r="D6" s="1032" t="s">
        <v>466</v>
      </c>
    </row>
    <row r="7" spans="1:4" ht="11.25" customHeight="1" thickBot="1" x14ac:dyDescent="0.3">
      <c r="A7" s="1045"/>
      <c r="B7" s="1046"/>
      <c r="C7" s="1047"/>
      <c r="D7" s="1048"/>
    </row>
    <row r="8" spans="1:4" s="3" customFormat="1" ht="16.5" thickBot="1" x14ac:dyDescent="0.25">
      <c r="A8" s="869" t="s">
        <v>103</v>
      </c>
      <c r="B8" s="870" t="s">
        <v>104</v>
      </c>
      <c r="C8" s="869" t="s">
        <v>105</v>
      </c>
      <c r="D8" s="871" t="s">
        <v>106</v>
      </c>
    </row>
    <row r="9" spans="1:4" s="4" customFormat="1" x14ac:dyDescent="0.2">
      <c r="A9" s="853" t="s">
        <v>624</v>
      </c>
      <c r="B9" s="801" t="s">
        <v>108</v>
      </c>
      <c r="C9" s="859">
        <v>1090427</v>
      </c>
      <c r="D9" s="856">
        <v>2684740</v>
      </c>
    </row>
    <row r="10" spans="1:4" s="4" customFormat="1" x14ac:dyDescent="0.2">
      <c r="A10" s="794" t="s">
        <v>625</v>
      </c>
      <c r="B10" s="802" t="s">
        <v>109</v>
      </c>
      <c r="C10" s="860">
        <v>930560</v>
      </c>
      <c r="D10" s="857">
        <v>789625</v>
      </c>
    </row>
    <row r="11" spans="1:4" s="4" customFormat="1" x14ac:dyDescent="0.2">
      <c r="A11" s="794" t="s">
        <v>626</v>
      </c>
      <c r="B11" s="802" t="s">
        <v>110</v>
      </c>
      <c r="C11" s="860">
        <v>212001</v>
      </c>
      <c r="D11" s="857">
        <v>59078</v>
      </c>
    </row>
    <row r="12" spans="1:4" s="253" customFormat="1" x14ac:dyDescent="0.2">
      <c r="A12" s="829" t="s">
        <v>627</v>
      </c>
      <c r="B12" s="854" t="s">
        <v>111</v>
      </c>
      <c r="C12" s="861">
        <f>SUM(C9:C11)</f>
        <v>2232988</v>
      </c>
      <c r="D12" s="858">
        <f>SUM(D9:D11)</f>
        <v>3533443</v>
      </c>
    </row>
    <row r="13" spans="1:4" s="4" customFormat="1" x14ac:dyDescent="0.2">
      <c r="A13" s="796" t="s">
        <v>628</v>
      </c>
      <c r="B13" s="802" t="s">
        <v>112</v>
      </c>
      <c r="C13" s="821">
        <v>15124521</v>
      </c>
      <c r="D13" s="810">
        <v>18458920</v>
      </c>
    </row>
    <row r="14" spans="1:4" s="4" customFormat="1" x14ac:dyDescent="0.2">
      <c r="A14" s="796" t="s">
        <v>629</v>
      </c>
      <c r="B14" s="802" t="s">
        <v>113</v>
      </c>
      <c r="C14" s="821">
        <v>2738877</v>
      </c>
      <c r="D14" s="810">
        <v>1023050</v>
      </c>
    </row>
    <row r="15" spans="1:4" s="4" customFormat="1" x14ac:dyDescent="0.2">
      <c r="A15" s="796" t="s">
        <v>630</v>
      </c>
      <c r="B15" s="802" t="s">
        <v>114</v>
      </c>
      <c r="C15" s="821">
        <v>75558</v>
      </c>
      <c r="D15" s="810">
        <v>16292333</v>
      </c>
    </row>
    <row r="16" spans="1:4" s="4" customFormat="1" x14ac:dyDescent="0.2">
      <c r="A16" s="796" t="s">
        <v>631</v>
      </c>
      <c r="B16" s="802" t="s">
        <v>115</v>
      </c>
      <c r="C16" s="821">
        <v>24153218</v>
      </c>
      <c r="D16" s="810">
        <v>32533632</v>
      </c>
    </row>
    <row r="17" spans="1:4" s="253" customFormat="1" x14ac:dyDescent="0.2">
      <c r="A17" s="795" t="s">
        <v>632</v>
      </c>
      <c r="B17" s="854" t="s">
        <v>116</v>
      </c>
      <c r="C17" s="822">
        <f>SUM(C13:C16)</f>
        <v>42092174</v>
      </c>
      <c r="D17" s="811">
        <f>SUM(D13:D16)</f>
        <v>68307935</v>
      </c>
    </row>
    <row r="18" spans="1:4" s="4" customFormat="1" x14ac:dyDescent="0.2">
      <c r="A18" s="796" t="s">
        <v>633</v>
      </c>
      <c r="B18" s="802" t="s">
        <v>117</v>
      </c>
      <c r="C18" s="821">
        <v>1198719</v>
      </c>
      <c r="D18" s="810">
        <v>1010603</v>
      </c>
    </row>
    <row r="19" spans="1:4" s="253" customFormat="1" x14ac:dyDescent="0.2">
      <c r="A19" s="796" t="s">
        <v>634</v>
      </c>
      <c r="B19" s="803" t="s">
        <v>118</v>
      </c>
      <c r="C19" s="821">
        <v>6086417</v>
      </c>
      <c r="D19" s="810">
        <v>4479979</v>
      </c>
    </row>
    <row r="20" spans="1:4" s="252" customFormat="1" x14ac:dyDescent="0.2">
      <c r="A20" s="796" t="s">
        <v>635</v>
      </c>
      <c r="B20" s="802" t="s">
        <v>119</v>
      </c>
      <c r="C20" s="821">
        <v>0</v>
      </c>
      <c r="D20" s="810">
        <v>10105</v>
      </c>
    </row>
    <row r="21" spans="1:4" s="253" customFormat="1" x14ac:dyDescent="0.2">
      <c r="A21" s="795" t="s">
        <v>636</v>
      </c>
      <c r="B21" s="854" t="s">
        <v>120</v>
      </c>
      <c r="C21" s="822">
        <f>SUM(C18:C20)</f>
        <v>7285136</v>
      </c>
      <c r="D21" s="811">
        <f>SUM(D18:D20)</f>
        <v>5500687</v>
      </c>
    </row>
    <row r="22" spans="1:4" s="253" customFormat="1" x14ac:dyDescent="0.2">
      <c r="A22" s="796" t="s">
        <v>637</v>
      </c>
      <c r="B22" s="803" t="s">
        <v>121</v>
      </c>
      <c r="C22" s="821">
        <v>4322177</v>
      </c>
      <c r="D22" s="810">
        <v>2705330</v>
      </c>
    </row>
    <row r="23" spans="1:4" s="4" customFormat="1" x14ac:dyDescent="0.2">
      <c r="A23" s="796" t="s">
        <v>638</v>
      </c>
      <c r="B23" s="803" t="s">
        <v>122</v>
      </c>
      <c r="C23" s="821">
        <v>2842000</v>
      </c>
      <c r="D23" s="810">
        <v>2728765</v>
      </c>
    </row>
    <row r="24" spans="1:4" s="4" customFormat="1" x14ac:dyDescent="0.2">
      <c r="A24" s="796" t="s">
        <v>639</v>
      </c>
      <c r="B24" s="803" t="s">
        <v>123</v>
      </c>
      <c r="C24" s="821">
        <v>1371673</v>
      </c>
      <c r="D24" s="810">
        <v>1302814</v>
      </c>
    </row>
    <row r="25" spans="1:4" s="253" customFormat="1" x14ac:dyDescent="0.2">
      <c r="A25" s="795" t="s">
        <v>640</v>
      </c>
      <c r="B25" s="854" t="s">
        <v>124</v>
      </c>
      <c r="C25" s="822">
        <f>SUM(C22:C24)</f>
        <v>8535850</v>
      </c>
      <c r="D25" s="811">
        <f>SUM(D22:D24)</f>
        <v>6736909</v>
      </c>
    </row>
    <row r="26" spans="1:4" s="253" customFormat="1" x14ac:dyDescent="0.2">
      <c r="A26" s="795" t="s">
        <v>641</v>
      </c>
      <c r="B26" s="854" t="s">
        <v>125</v>
      </c>
      <c r="C26" s="822">
        <v>3986824</v>
      </c>
      <c r="D26" s="811">
        <v>1769676</v>
      </c>
    </row>
    <row r="27" spans="1:4" s="253" customFormat="1" x14ac:dyDescent="0.2">
      <c r="A27" s="795" t="s">
        <v>642</v>
      </c>
      <c r="B27" s="854" t="s">
        <v>126</v>
      </c>
      <c r="C27" s="822">
        <v>5938864</v>
      </c>
      <c r="D27" s="811">
        <v>8292619</v>
      </c>
    </row>
    <row r="28" spans="1:4" s="851" customFormat="1" ht="19.5" customHeight="1" x14ac:dyDescent="0.2">
      <c r="A28" s="798" t="s">
        <v>643</v>
      </c>
      <c r="B28" s="855" t="s">
        <v>127</v>
      </c>
      <c r="C28" s="825">
        <f>C12+C17-C21-C25-C26-C27</f>
        <v>18578488</v>
      </c>
      <c r="D28" s="814">
        <f>D12+D17-D21-D25-D26-D27</f>
        <v>49541487</v>
      </c>
    </row>
    <row r="29" spans="1:4" s="253" customFormat="1" x14ac:dyDescent="0.2">
      <c r="A29" s="796" t="s">
        <v>644</v>
      </c>
      <c r="B29" s="803" t="s">
        <v>128</v>
      </c>
      <c r="C29" s="823">
        <v>7219</v>
      </c>
      <c r="D29" s="812">
        <v>3154</v>
      </c>
    </row>
    <row r="30" spans="1:4" s="253" customFormat="1" x14ac:dyDescent="0.2">
      <c r="A30" s="796" t="s">
        <v>652</v>
      </c>
      <c r="B30" s="803" t="s">
        <v>129</v>
      </c>
      <c r="C30" s="823">
        <v>0</v>
      </c>
      <c r="D30" s="812">
        <v>24299</v>
      </c>
    </row>
    <row r="31" spans="1:4" s="253" customFormat="1" x14ac:dyDescent="0.2">
      <c r="A31" s="795" t="s">
        <v>645</v>
      </c>
      <c r="B31" s="868" t="s">
        <v>130</v>
      </c>
      <c r="C31" s="822">
        <f>C29</f>
        <v>7219</v>
      </c>
      <c r="D31" s="822">
        <f>D29+D30</f>
        <v>27453</v>
      </c>
    </row>
    <row r="32" spans="1:4" s="4" customFormat="1" x14ac:dyDescent="0.2">
      <c r="A32" s="794" t="s">
        <v>646</v>
      </c>
      <c r="B32" s="803" t="s">
        <v>131</v>
      </c>
      <c r="C32" s="860">
        <v>0</v>
      </c>
      <c r="D32" s="857">
        <v>139680</v>
      </c>
    </row>
    <row r="33" spans="1:4" s="253" customFormat="1" x14ac:dyDescent="0.2">
      <c r="A33" s="795" t="s">
        <v>647</v>
      </c>
      <c r="B33" s="868" t="s">
        <v>132</v>
      </c>
      <c r="C33" s="822">
        <f>C32</f>
        <v>0</v>
      </c>
      <c r="D33" s="811">
        <f>D32</f>
        <v>139680</v>
      </c>
    </row>
    <row r="34" spans="1:4" s="851" customFormat="1" ht="18" customHeight="1" thickBot="1" x14ac:dyDescent="0.25">
      <c r="A34" s="862" t="s">
        <v>648</v>
      </c>
      <c r="B34" s="875" t="s">
        <v>133</v>
      </c>
      <c r="C34" s="863">
        <f>C31-C33</f>
        <v>7219</v>
      </c>
      <c r="D34" s="864">
        <f>D31-D33</f>
        <v>-112227</v>
      </c>
    </row>
    <row r="35" spans="1:4" s="852" customFormat="1" ht="21.75" customHeight="1" thickBot="1" x14ac:dyDescent="0.25">
      <c r="A35" s="865" t="s">
        <v>649</v>
      </c>
      <c r="B35" s="876" t="s">
        <v>134</v>
      </c>
      <c r="C35" s="866">
        <f>C28+C34</f>
        <v>18585707</v>
      </c>
      <c r="D35" s="867">
        <f>D28+D34</f>
        <v>49429260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1022"/>
      <c r="B39" s="1022"/>
      <c r="C39" s="1022"/>
      <c r="D39" s="1022"/>
    </row>
    <row r="40" spans="1:4" x14ac:dyDescent="0.25">
      <c r="A40" s="1022"/>
      <c r="B40" s="1022"/>
      <c r="C40" s="1022"/>
      <c r="D40" s="1022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L24"/>
  <sheetViews>
    <sheetView workbookViewId="0">
      <selection activeCell="G13" sqref="G13"/>
    </sheetView>
  </sheetViews>
  <sheetFormatPr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52"/>
    </row>
    <row r="2" spans="1:12" ht="33" customHeight="1" x14ac:dyDescent="0.2">
      <c r="A2" s="1049" t="s">
        <v>622</v>
      </c>
      <c r="B2" s="1049"/>
      <c r="C2" s="1049"/>
      <c r="D2" s="1049"/>
      <c r="E2" s="1049"/>
      <c r="F2" s="1052"/>
    </row>
    <row r="3" spans="1:12" ht="33" customHeight="1" x14ac:dyDescent="0.2">
      <c r="A3" s="261"/>
      <c r="B3" s="261"/>
      <c r="C3" s="261"/>
      <c r="D3" s="261"/>
      <c r="E3" s="288" t="s">
        <v>651</v>
      </c>
      <c r="F3" s="1052"/>
    </row>
    <row r="4" spans="1:12" ht="16.5" thickBot="1" x14ac:dyDescent="0.3">
      <c r="A4" s="20"/>
      <c r="E4" s="289" t="s">
        <v>575</v>
      </c>
      <c r="F4" s="1052"/>
    </row>
    <row r="5" spans="1:12" ht="63.75" thickBot="1" x14ac:dyDescent="0.25">
      <c r="A5" s="21" t="s">
        <v>102</v>
      </c>
      <c r="B5" s="22" t="s">
        <v>182</v>
      </c>
      <c r="C5" s="22" t="s">
        <v>183</v>
      </c>
      <c r="D5" s="22" t="s">
        <v>184</v>
      </c>
      <c r="E5" s="23" t="s">
        <v>185</v>
      </c>
      <c r="F5" s="1052"/>
      <c r="H5" s="18"/>
    </row>
    <row r="6" spans="1:12" ht="16.5" x14ac:dyDescent="0.2">
      <c r="A6" s="24" t="s">
        <v>170</v>
      </c>
      <c r="B6" s="25" t="s">
        <v>571</v>
      </c>
      <c r="C6" s="303"/>
      <c r="D6" s="26">
        <v>100000</v>
      </c>
      <c r="E6" s="27"/>
      <c r="F6" s="1052"/>
      <c r="H6" s="1049"/>
      <c r="I6" s="1049"/>
      <c r="J6" s="1049"/>
      <c r="K6" s="1049"/>
      <c r="L6" s="1049"/>
    </row>
    <row r="7" spans="1:12" ht="15.75" x14ac:dyDescent="0.2">
      <c r="A7" s="28" t="s">
        <v>171</v>
      </c>
      <c r="B7" s="29"/>
      <c r="C7" s="30"/>
      <c r="D7" s="31"/>
      <c r="E7" s="32"/>
      <c r="F7" s="1052"/>
    </row>
    <row r="8" spans="1:12" ht="15.75" x14ac:dyDescent="0.2">
      <c r="A8" s="28" t="s">
        <v>172</v>
      </c>
      <c r="B8" s="29"/>
      <c r="C8" s="30"/>
      <c r="D8" s="31"/>
      <c r="E8" s="32"/>
      <c r="F8" s="1052"/>
    </row>
    <row r="9" spans="1:12" ht="15.75" x14ac:dyDescent="0.2">
      <c r="A9" s="28" t="s">
        <v>173</v>
      </c>
      <c r="B9" s="29"/>
      <c r="C9" s="30"/>
      <c r="D9" s="31"/>
      <c r="E9" s="32"/>
      <c r="F9" s="1052"/>
    </row>
    <row r="10" spans="1:12" ht="15.75" x14ac:dyDescent="0.2">
      <c r="A10" s="28" t="s">
        <v>174</v>
      </c>
      <c r="B10" s="29"/>
      <c r="C10" s="30"/>
      <c r="D10" s="31"/>
      <c r="E10" s="32"/>
      <c r="F10" s="1052"/>
    </row>
    <row r="11" spans="1:12" ht="15.75" x14ac:dyDescent="0.2">
      <c r="A11" s="28" t="s">
        <v>175</v>
      </c>
      <c r="B11" s="29"/>
      <c r="C11" s="30"/>
      <c r="D11" s="31"/>
      <c r="E11" s="32"/>
      <c r="F11" s="1052"/>
    </row>
    <row r="12" spans="1:12" ht="15.75" x14ac:dyDescent="0.2">
      <c r="A12" s="28" t="s">
        <v>176</v>
      </c>
      <c r="B12" s="29"/>
      <c r="C12" s="30"/>
      <c r="D12" s="31"/>
      <c r="E12" s="32"/>
      <c r="F12" s="1052"/>
    </row>
    <row r="13" spans="1:12" ht="15.75" x14ac:dyDescent="0.2">
      <c r="A13" s="28" t="s">
        <v>177</v>
      </c>
      <c r="B13" s="29"/>
      <c r="C13" s="30"/>
      <c r="D13" s="31"/>
      <c r="E13" s="32"/>
      <c r="F13" s="1052"/>
    </row>
    <row r="14" spans="1:12" ht="15.75" x14ac:dyDescent="0.2">
      <c r="A14" s="28" t="s">
        <v>178</v>
      </c>
      <c r="B14" s="29"/>
      <c r="C14" s="30"/>
      <c r="D14" s="31"/>
      <c r="E14" s="32"/>
      <c r="F14" s="1052"/>
    </row>
    <row r="15" spans="1:12" ht="15.75" x14ac:dyDescent="0.2">
      <c r="A15" s="28" t="s">
        <v>117</v>
      </c>
      <c r="B15" s="29"/>
      <c r="C15" s="30"/>
      <c r="D15" s="31"/>
      <c r="E15" s="32"/>
      <c r="F15" s="1052"/>
    </row>
    <row r="16" spans="1:12" ht="15.75" x14ac:dyDescent="0.2">
      <c r="A16" s="28" t="s">
        <v>118</v>
      </c>
      <c r="B16" s="29"/>
      <c r="C16" s="30"/>
      <c r="D16" s="31"/>
      <c r="E16" s="32"/>
      <c r="F16" s="1052"/>
    </row>
    <row r="17" spans="1:6" ht="15.75" x14ac:dyDescent="0.2">
      <c r="A17" s="28" t="s">
        <v>119</v>
      </c>
      <c r="B17" s="29"/>
      <c r="C17" s="30"/>
      <c r="D17" s="31"/>
      <c r="E17" s="32"/>
      <c r="F17" s="1052"/>
    </row>
    <row r="18" spans="1:6" ht="15.75" x14ac:dyDescent="0.2">
      <c r="A18" s="28" t="s">
        <v>120</v>
      </c>
      <c r="B18" s="29"/>
      <c r="C18" s="30"/>
      <c r="D18" s="31"/>
      <c r="E18" s="32"/>
      <c r="F18" s="1052"/>
    </row>
    <row r="19" spans="1:6" ht="15.75" x14ac:dyDescent="0.2">
      <c r="A19" s="28" t="s">
        <v>121</v>
      </c>
      <c r="B19" s="29"/>
      <c r="C19" s="30"/>
      <c r="D19" s="31"/>
      <c r="E19" s="32"/>
      <c r="F19" s="1052"/>
    </row>
    <row r="20" spans="1:6" ht="15.75" x14ac:dyDescent="0.2">
      <c r="A20" s="28" t="s">
        <v>122</v>
      </c>
      <c r="B20" s="29"/>
      <c r="C20" s="30"/>
      <c r="D20" s="31"/>
      <c r="E20" s="32"/>
      <c r="F20" s="1052"/>
    </row>
    <row r="21" spans="1:6" ht="15.75" x14ac:dyDescent="0.2">
      <c r="A21" s="28" t="s">
        <v>123</v>
      </c>
      <c r="B21" s="29"/>
      <c r="C21" s="30"/>
      <c r="D21" s="31"/>
      <c r="E21" s="32"/>
      <c r="F21" s="1052"/>
    </row>
    <row r="22" spans="1:6" ht="16.5" thickBot="1" x14ac:dyDescent="0.25">
      <c r="A22" s="33" t="s">
        <v>124</v>
      </c>
      <c r="B22" s="34"/>
      <c r="C22" s="35"/>
      <c r="D22" s="36"/>
      <c r="E22" s="37"/>
      <c r="F22" s="1052"/>
    </row>
    <row r="23" spans="1:6" ht="16.5" thickBot="1" x14ac:dyDescent="0.3">
      <c r="A23" s="1050" t="s">
        <v>186</v>
      </c>
      <c r="B23" s="1051"/>
      <c r="C23" s="38"/>
      <c r="D23" s="39">
        <f>IF(SUM(D6:D22)=0,"",SUM(D6:D22))</f>
        <v>100000</v>
      </c>
      <c r="E23" s="40" t="str">
        <f>IF(SUM(E6:E22)=0,"",SUM(E6:E22))</f>
        <v/>
      </c>
      <c r="F23" s="1052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0"/>
    <pageSetUpPr fitToPage="1"/>
  </sheetPr>
  <dimension ref="A1:E51"/>
  <sheetViews>
    <sheetView view="pageBreakPreview" topLeftCell="A2" zoomScaleSheetLayoutView="100" workbookViewId="0">
      <selection activeCell="E6" sqref="E6"/>
    </sheetView>
  </sheetViews>
  <sheetFormatPr defaultColWidth="10.6640625" defaultRowHeight="12.75" x14ac:dyDescent="0.2"/>
  <cols>
    <col min="1" max="1" width="7.1640625" style="103" customWidth="1"/>
    <col min="2" max="2" width="55.5" style="103" customWidth="1"/>
    <col min="3" max="3" width="13.83203125" style="103" customWidth="1"/>
    <col min="4" max="4" width="15.33203125" style="103" customWidth="1"/>
    <col min="5" max="5" width="14.5" style="103" customWidth="1"/>
    <col min="6" max="16384" width="10.6640625" style="103"/>
  </cols>
  <sheetData>
    <row r="1" spans="1:5" ht="30" customHeight="1" x14ac:dyDescent="0.3">
      <c r="A1" s="901" t="s">
        <v>557</v>
      </c>
      <c r="B1" s="901"/>
      <c r="C1" s="901"/>
      <c r="D1" s="901"/>
      <c r="E1" s="901"/>
    </row>
    <row r="2" spans="1:5" ht="18" customHeight="1" x14ac:dyDescent="0.2">
      <c r="A2" s="902" t="s">
        <v>75</v>
      </c>
      <c r="B2" s="902"/>
      <c r="C2" s="902"/>
      <c r="D2" s="902"/>
      <c r="E2" s="902"/>
    </row>
    <row r="3" spans="1:5" ht="17.25" customHeight="1" x14ac:dyDescent="0.25">
      <c r="A3" s="105"/>
      <c r="B3" s="106"/>
      <c r="C3" s="104"/>
      <c r="D3" s="903" t="s">
        <v>467</v>
      </c>
      <c r="E3" s="903"/>
    </row>
    <row r="4" spans="1:5" ht="13.5" thickBot="1" x14ac:dyDescent="0.25">
      <c r="A4" s="107"/>
      <c r="B4" s="107"/>
      <c r="C4" s="108"/>
      <c r="D4" s="904" t="s">
        <v>575</v>
      </c>
      <c r="E4" s="904"/>
    </row>
    <row r="5" spans="1:5" ht="44.25" customHeight="1" thickBot="1" x14ac:dyDescent="0.25">
      <c r="A5" s="401" t="s">
        <v>477</v>
      </c>
      <c r="B5" s="412" t="s">
        <v>224</v>
      </c>
      <c r="C5" s="424" t="s">
        <v>576</v>
      </c>
      <c r="D5" s="455" t="s">
        <v>654</v>
      </c>
      <c r="E5" s="442" t="s">
        <v>655</v>
      </c>
    </row>
    <row r="6" spans="1:5" ht="12.75" customHeight="1" thickBot="1" x14ac:dyDescent="0.25">
      <c r="A6" s="402" t="s">
        <v>156</v>
      </c>
      <c r="B6" s="413" t="s">
        <v>104</v>
      </c>
      <c r="C6" s="425" t="s">
        <v>105</v>
      </c>
      <c r="D6" s="413" t="s">
        <v>106</v>
      </c>
      <c r="E6" s="443" t="s">
        <v>107</v>
      </c>
    </row>
    <row r="7" spans="1:5" ht="21.95" customHeight="1" x14ac:dyDescent="0.2">
      <c r="A7" s="403" t="s">
        <v>225</v>
      </c>
      <c r="B7" s="414" t="s">
        <v>226</v>
      </c>
      <c r="C7" s="426">
        <f>C8+C15</f>
        <v>19335826</v>
      </c>
      <c r="D7" s="456">
        <f>D8+D15</f>
        <v>19481970</v>
      </c>
      <c r="E7" s="444">
        <f>E8+E15</f>
        <v>19481970</v>
      </c>
    </row>
    <row r="8" spans="1:5" s="352" customFormat="1" ht="21.95" customHeight="1" x14ac:dyDescent="0.2">
      <c r="A8" s="404" t="s">
        <v>227</v>
      </c>
      <c r="B8" s="415" t="s">
        <v>228</v>
      </c>
      <c r="C8" s="427">
        <v>17904826</v>
      </c>
      <c r="D8" s="457">
        <v>18458920</v>
      </c>
      <c r="E8" s="445">
        <v>18458920</v>
      </c>
    </row>
    <row r="9" spans="1:5" s="352" customFormat="1" ht="21.95" hidden="1" customHeight="1" x14ac:dyDescent="0.2">
      <c r="A9" s="404" t="s">
        <v>229</v>
      </c>
      <c r="B9" s="415" t="s">
        <v>230</v>
      </c>
      <c r="C9" s="427"/>
      <c r="D9" s="457"/>
      <c r="E9" s="445"/>
    </row>
    <row r="10" spans="1:5" s="352" customFormat="1" ht="21.95" hidden="1" customHeight="1" x14ac:dyDescent="0.2">
      <c r="A10" s="404" t="s">
        <v>231</v>
      </c>
      <c r="B10" s="415" t="s">
        <v>232</v>
      </c>
      <c r="C10" s="427"/>
      <c r="D10" s="457"/>
      <c r="E10" s="445"/>
    </row>
    <row r="11" spans="1:5" s="352" customFormat="1" ht="21.95" hidden="1" customHeight="1" x14ac:dyDescent="0.2">
      <c r="A11" s="404" t="s">
        <v>233</v>
      </c>
      <c r="B11" s="415" t="s">
        <v>234</v>
      </c>
      <c r="C11" s="427"/>
      <c r="D11" s="457"/>
      <c r="E11" s="445"/>
    </row>
    <row r="12" spans="1:5" s="352" customFormat="1" ht="21.95" hidden="1" customHeight="1" x14ac:dyDescent="0.2">
      <c r="A12" s="404" t="s">
        <v>235</v>
      </c>
      <c r="B12" s="415" t="s">
        <v>236</v>
      </c>
      <c r="C12" s="427"/>
      <c r="D12" s="457"/>
      <c r="E12" s="445"/>
    </row>
    <row r="13" spans="1:5" s="352" customFormat="1" ht="28.5" hidden="1" customHeight="1" x14ac:dyDescent="0.2">
      <c r="A13" s="404" t="s">
        <v>237</v>
      </c>
      <c r="B13" s="416" t="s">
        <v>478</v>
      </c>
      <c r="C13" s="428"/>
      <c r="D13" s="458"/>
      <c r="E13" s="445"/>
    </row>
    <row r="14" spans="1:5" s="352" customFormat="1" ht="21.95" hidden="1" customHeight="1" x14ac:dyDescent="0.2">
      <c r="A14" s="404" t="s">
        <v>238</v>
      </c>
      <c r="B14" s="416" t="s">
        <v>479</v>
      </c>
      <c r="C14" s="429"/>
      <c r="D14" s="459"/>
      <c r="E14" s="445"/>
    </row>
    <row r="15" spans="1:5" s="352" customFormat="1" ht="21.95" customHeight="1" x14ac:dyDescent="0.2">
      <c r="A15" s="404" t="s">
        <v>239</v>
      </c>
      <c r="B15" s="415" t="s">
        <v>240</v>
      </c>
      <c r="C15" s="427">
        <v>1431000</v>
      </c>
      <c r="D15" s="457">
        <v>1023050</v>
      </c>
      <c r="E15" s="445">
        <v>1023050</v>
      </c>
    </row>
    <row r="16" spans="1:5" ht="21.95" customHeight="1" x14ac:dyDescent="0.2">
      <c r="A16" s="405" t="s">
        <v>241</v>
      </c>
      <c r="B16" s="417" t="s">
        <v>242</v>
      </c>
      <c r="C16" s="430">
        <v>0</v>
      </c>
      <c r="D16" s="460">
        <v>16142276</v>
      </c>
      <c r="E16" s="446">
        <v>16142276</v>
      </c>
    </row>
    <row r="17" spans="1:5" ht="21.95" hidden="1" customHeight="1" x14ac:dyDescent="0.2">
      <c r="A17" s="404" t="s">
        <v>243</v>
      </c>
      <c r="B17" s="416" t="s">
        <v>244</v>
      </c>
      <c r="C17" s="428">
        <v>0</v>
      </c>
      <c r="D17" s="458">
        <v>140</v>
      </c>
      <c r="E17" s="445">
        <v>140</v>
      </c>
    </row>
    <row r="18" spans="1:5" ht="21.95" hidden="1" customHeight="1" x14ac:dyDescent="0.2">
      <c r="A18" s="404" t="s">
        <v>245</v>
      </c>
      <c r="B18" s="415" t="s">
        <v>246</v>
      </c>
      <c r="C18" s="427">
        <v>13864</v>
      </c>
      <c r="D18" s="457">
        <v>18064</v>
      </c>
      <c r="E18" s="445">
        <v>18025</v>
      </c>
    </row>
    <row r="19" spans="1:5" ht="21.95" customHeight="1" x14ac:dyDescent="0.2">
      <c r="A19" s="405" t="s">
        <v>247</v>
      </c>
      <c r="B19" s="417" t="s">
        <v>248</v>
      </c>
      <c r="C19" s="430">
        <f>C21+C26+C20</f>
        <v>1223000</v>
      </c>
      <c r="D19" s="460">
        <f t="shared" ref="D19:E19" si="0">D21+D26+D20</f>
        <v>1752694</v>
      </c>
      <c r="E19" s="446">
        <f t="shared" si="0"/>
        <v>1752694</v>
      </c>
    </row>
    <row r="20" spans="1:5" ht="21.95" customHeight="1" x14ac:dyDescent="0.2">
      <c r="A20" s="404" t="s">
        <v>550</v>
      </c>
      <c r="B20" s="415" t="s">
        <v>551</v>
      </c>
      <c r="C20" s="427">
        <v>0</v>
      </c>
      <c r="D20" s="457">
        <v>0</v>
      </c>
      <c r="E20" s="445">
        <v>0</v>
      </c>
    </row>
    <row r="21" spans="1:5" s="115" customFormat="1" ht="23.25" customHeight="1" x14ac:dyDescent="0.2">
      <c r="A21" s="404" t="s">
        <v>249</v>
      </c>
      <c r="B21" s="415" t="s">
        <v>250</v>
      </c>
      <c r="C21" s="427">
        <v>1215000</v>
      </c>
      <c r="D21" s="457">
        <v>1742152</v>
      </c>
      <c r="E21" s="445">
        <v>1742152</v>
      </c>
    </row>
    <row r="22" spans="1:5" s="115" customFormat="1" ht="21.95" hidden="1" customHeight="1" x14ac:dyDescent="0.2">
      <c r="A22" s="404" t="s">
        <v>251</v>
      </c>
      <c r="B22" s="415" t="s">
        <v>480</v>
      </c>
      <c r="C22" s="427"/>
      <c r="D22" s="457"/>
      <c r="E22" s="445"/>
    </row>
    <row r="23" spans="1:5" s="296" customFormat="1" ht="21.95" hidden="1" customHeight="1" x14ac:dyDescent="0.2">
      <c r="A23" s="406"/>
      <c r="B23" s="418" t="s">
        <v>252</v>
      </c>
      <c r="C23" s="431"/>
      <c r="D23" s="461"/>
      <c r="E23" s="447"/>
    </row>
    <row r="24" spans="1:5" s="115" customFormat="1" ht="21.95" hidden="1" customHeight="1" x14ac:dyDescent="0.2">
      <c r="A24" s="404" t="s">
        <v>253</v>
      </c>
      <c r="B24" s="415" t="s">
        <v>254</v>
      </c>
      <c r="C24" s="427"/>
      <c r="D24" s="457"/>
      <c r="E24" s="445"/>
    </row>
    <row r="25" spans="1:5" s="115" customFormat="1" ht="21.95" hidden="1" customHeight="1" x14ac:dyDescent="0.2">
      <c r="A25" s="404" t="s">
        <v>255</v>
      </c>
      <c r="B25" s="415" t="s">
        <v>256</v>
      </c>
      <c r="C25" s="427"/>
      <c r="D25" s="457"/>
      <c r="E25" s="445"/>
    </row>
    <row r="26" spans="1:5" s="115" customFormat="1" ht="21.95" customHeight="1" x14ac:dyDescent="0.2">
      <c r="A26" s="404" t="s">
        <v>257</v>
      </c>
      <c r="B26" s="415" t="s">
        <v>258</v>
      </c>
      <c r="C26" s="427">
        <v>8000</v>
      </c>
      <c r="D26" s="457">
        <v>10542</v>
      </c>
      <c r="E26" s="445">
        <v>10542</v>
      </c>
    </row>
    <row r="27" spans="1:5" ht="21.95" customHeight="1" x14ac:dyDescent="0.2">
      <c r="A27" s="405" t="s">
        <v>259</v>
      </c>
      <c r="B27" s="417" t="s">
        <v>260</v>
      </c>
      <c r="C27" s="430">
        <f>SUM(C28:C38)</f>
        <v>773000</v>
      </c>
      <c r="D27" s="460">
        <f>SUM(D28:D37)</f>
        <v>738603</v>
      </c>
      <c r="E27" s="446">
        <f>SUM(E28:E37)</f>
        <v>738603</v>
      </c>
    </row>
    <row r="28" spans="1:5" ht="21.95" customHeight="1" x14ac:dyDescent="0.2">
      <c r="A28" s="404" t="s">
        <v>536</v>
      </c>
      <c r="B28" s="415" t="s">
        <v>473</v>
      </c>
      <c r="C28" s="432">
        <v>0</v>
      </c>
      <c r="D28" s="457">
        <v>0</v>
      </c>
      <c r="E28" s="448">
        <v>0</v>
      </c>
    </row>
    <row r="29" spans="1:5" ht="21.95" customHeight="1" x14ac:dyDescent="0.2">
      <c r="A29" s="404" t="s">
        <v>261</v>
      </c>
      <c r="B29" s="415" t="s">
        <v>262</v>
      </c>
      <c r="C29" s="432">
        <v>0</v>
      </c>
      <c r="D29" s="457">
        <v>39140</v>
      </c>
      <c r="E29" s="445">
        <v>39140</v>
      </c>
    </row>
    <row r="30" spans="1:5" ht="21.95" customHeight="1" x14ac:dyDescent="0.2">
      <c r="A30" s="404" t="s">
        <v>263</v>
      </c>
      <c r="B30" s="415" t="s">
        <v>264</v>
      </c>
      <c r="C30" s="427">
        <v>10000</v>
      </c>
      <c r="D30" s="457">
        <v>9165</v>
      </c>
      <c r="E30" s="445">
        <v>9165</v>
      </c>
    </row>
    <row r="31" spans="1:5" ht="21.95" customHeight="1" x14ac:dyDescent="0.2">
      <c r="A31" s="404" t="s">
        <v>265</v>
      </c>
      <c r="B31" s="415" t="s">
        <v>266</v>
      </c>
      <c r="C31" s="427">
        <v>0</v>
      </c>
      <c r="D31" s="457">
        <v>0</v>
      </c>
      <c r="E31" s="445">
        <v>0</v>
      </c>
    </row>
    <row r="32" spans="1:5" ht="18.75" customHeight="1" x14ac:dyDescent="0.2">
      <c r="A32" s="404" t="s">
        <v>267</v>
      </c>
      <c r="B32" s="415" t="s">
        <v>268</v>
      </c>
      <c r="C32" s="427">
        <v>756000</v>
      </c>
      <c r="D32" s="457">
        <v>687140</v>
      </c>
      <c r="E32" s="445">
        <v>687140</v>
      </c>
    </row>
    <row r="33" spans="1:5" ht="24.75" customHeight="1" x14ac:dyDescent="0.2">
      <c r="A33" s="404" t="s">
        <v>269</v>
      </c>
      <c r="B33" s="415" t="s">
        <v>270</v>
      </c>
      <c r="C33" s="427">
        <v>0</v>
      </c>
      <c r="D33" s="462">
        <v>0</v>
      </c>
      <c r="E33" s="445">
        <v>0</v>
      </c>
    </row>
    <row r="34" spans="1:5" ht="24.75" customHeight="1" x14ac:dyDescent="0.2">
      <c r="A34" s="404" t="s">
        <v>471</v>
      </c>
      <c r="B34" s="415" t="s">
        <v>472</v>
      </c>
      <c r="C34" s="427">
        <v>0</v>
      </c>
      <c r="D34" s="462">
        <v>0</v>
      </c>
      <c r="E34" s="445">
        <v>0</v>
      </c>
    </row>
    <row r="35" spans="1:5" ht="21.95" customHeight="1" x14ac:dyDescent="0.2">
      <c r="A35" s="404" t="s">
        <v>271</v>
      </c>
      <c r="B35" s="415" t="s">
        <v>272</v>
      </c>
      <c r="C35" s="433">
        <v>7000</v>
      </c>
      <c r="D35" s="463">
        <v>3154</v>
      </c>
      <c r="E35" s="445">
        <v>3154</v>
      </c>
    </row>
    <row r="36" spans="1:5" ht="21.95" customHeight="1" x14ac:dyDescent="0.2">
      <c r="A36" s="404" t="s">
        <v>273</v>
      </c>
      <c r="B36" s="415" t="s">
        <v>474</v>
      </c>
      <c r="C36" s="434">
        <v>0</v>
      </c>
      <c r="D36" s="464">
        <v>0</v>
      </c>
      <c r="E36" s="449">
        <v>0</v>
      </c>
    </row>
    <row r="37" spans="1:5" ht="21.95" customHeight="1" x14ac:dyDescent="0.2">
      <c r="A37" s="404" t="s">
        <v>537</v>
      </c>
      <c r="B37" s="415" t="s">
        <v>274</v>
      </c>
      <c r="C37" s="435">
        <v>0</v>
      </c>
      <c r="D37" s="465">
        <v>4</v>
      </c>
      <c r="E37" s="445">
        <v>4</v>
      </c>
    </row>
    <row r="38" spans="1:5" ht="21.95" customHeight="1" x14ac:dyDescent="0.2">
      <c r="A38" s="405" t="s">
        <v>275</v>
      </c>
      <c r="B38" s="417" t="s">
        <v>276</v>
      </c>
      <c r="C38" s="436">
        <v>0</v>
      </c>
      <c r="D38" s="466">
        <f>D39</f>
        <v>0</v>
      </c>
      <c r="E38" s="446">
        <f>E39</f>
        <v>0</v>
      </c>
    </row>
    <row r="39" spans="1:5" ht="21.95" customHeight="1" x14ac:dyDescent="0.2">
      <c r="A39" s="404" t="s">
        <v>277</v>
      </c>
      <c r="B39" s="415" t="s">
        <v>278</v>
      </c>
      <c r="C39" s="435">
        <v>0</v>
      </c>
      <c r="D39" s="465">
        <v>0</v>
      </c>
      <c r="E39" s="445">
        <v>0</v>
      </c>
    </row>
    <row r="40" spans="1:5" ht="21.95" customHeight="1" x14ac:dyDescent="0.2">
      <c r="A40" s="405" t="s">
        <v>279</v>
      </c>
      <c r="B40" s="417" t="s">
        <v>280</v>
      </c>
      <c r="C40" s="430">
        <v>0</v>
      </c>
      <c r="D40" s="460">
        <v>0</v>
      </c>
      <c r="E40" s="446">
        <v>0</v>
      </c>
    </row>
    <row r="41" spans="1:5" ht="21.95" hidden="1" customHeight="1" x14ac:dyDescent="0.2">
      <c r="A41" s="404" t="s">
        <v>281</v>
      </c>
      <c r="B41" s="415" t="s">
        <v>282</v>
      </c>
      <c r="C41" s="427">
        <v>50</v>
      </c>
      <c r="D41" s="457">
        <v>50</v>
      </c>
      <c r="E41" s="445">
        <v>40</v>
      </c>
    </row>
    <row r="42" spans="1:5" ht="21.95" hidden="1" customHeight="1" x14ac:dyDescent="0.2">
      <c r="A42" s="404" t="s">
        <v>283</v>
      </c>
      <c r="B42" s="415" t="s">
        <v>284</v>
      </c>
      <c r="C42" s="427">
        <v>0</v>
      </c>
      <c r="D42" s="462">
        <v>100</v>
      </c>
      <c r="E42" s="445">
        <v>100</v>
      </c>
    </row>
    <row r="43" spans="1:5" ht="21.95" customHeight="1" thickBot="1" x14ac:dyDescent="0.25">
      <c r="A43" s="407" t="s">
        <v>285</v>
      </c>
      <c r="B43" s="419" t="s">
        <v>286</v>
      </c>
      <c r="C43" s="437">
        <v>0</v>
      </c>
      <c r="D43" s="467">
        <v>0</v>
      </c>
      <c r="E43" s="450">
        <v>0</v>
      </c>
    </row>
    <row r="44" spans="1:5" ht="30" customHeight="1" thickBot="1" x14ac:dyDescent="0.3">
      <c r="A44" s="408" t="s">
        <v>287</v>
      </c>
      <c r="B44" s="420" t="s">
        <v>288</v>
      </c>
      <c r="C44" s="438">
        <f>C7+C16+C19+C27+C38+C40</f>
        <v>21331826</v>
      </c>
      <c r="D44" s="468">
        <f>D7+D16+D19+D27+D38+D40</f>
        <v>38115543</v>
      </c>
      <c r="E44" s="451">
        <f>E7+E16+E19+E27+E38+E40+E43</f>
        <v>38115543</v>
      </c>
    </row>
    <row r="45" spans="1:5" ht="21.95" customHeight="1" thickBot="1" x14ac:dyDescent="0.25">
      <c r="A45" s="409" t="s">
        <v>289</v>
      </c>
      <c r="B45" s="421" t="s">
        <v>290</v>
      </c>
      <c r="C45" s="439">
        <f>SUM(C46:C47)</f>
        <v>2045000</v>
      </c>
      <c r="D45" s="469">
        <f>SUM(D46:D47)</f>
        <v>2760186</v>
      </c>
      <c r="E45" s="452">
        <f>SUM(E46:E48)</f>
        <v>2760186</v>
      </c>
    </row>
    <row r="46" spans="1:5" ht="21.95" customHeight="1" x14ac:dyDescent="0.2">
      <c r="A46" s="410" t="s">
        <v>292</v>
      </c>
      <c r="B46" s="422" t="s">
        <v>293</v>
      </c>
      <c r="C46" s="440">
        <v>2045000</v>
      </c>
      <c r="D46" s="470">
        <v>2045000</v>
      </c>
      <c r="E46" s="453">
        <v>2045000</v>
      </c>
    </row>
    <row r="47" spans="1:5" ht="21.95" customHeight="1" x14ac:dyDescent="0.2">
      <c r="A47" s="404" t="s">
        <v>294</v>
      </c>
      <c r="B47" s="415" t="s">
        <v>295</v>
      </c>
      <c r="C47" s="427">
        <v>0</v>
      </c>
      <c r="D47" s="457">
        <v>715186</v>
      </c>
      <c r="E47" s="445">
        <v>715186</v>
      </c>
    </row>
    <row r="48" spans="1:5" ht="21.95" customHeight="1" thickBot="1" x14ac:dyDescent="0.25">
      <c r="A48" s="411" t="s">
        <v>475</v>
      </c>
      <c r="B48" s="423" t="s">
        <v>476</v>
      </c>
      <c r="C48" s="441">
        <v>0</v>
      </c>
      <c r="D48" s="471">
        <v>0</v>
      </c>
      <c r="E48" s="454">
        <v>0</v>
      </c>
    </row>
    <row r="49" spans="1:5" s="117" customFormat="1" ht="37.5" customHeight="1" thickBot="1" x14ac:dyDescent="0.3">
      <c r="A49" s="408" t="s">
        <v>538</v>
      </c>
      <c r="B49" s="420" t="s">
        <v>296</v>
      </c>
      <c r="C49" s="438">
        <f>C44+C45</f>
        <v>23376826</v>
      </c>
      <c r="D49" s="468">
        <f>D44+D45</f>
        <v>40875729</v>
      </c>
      <c r="E49" s="451">
        <f>E44+E45</f>
        <v>40875729</v>
      </c>
    </row>
    <row r="50" spans="1:5" ht="16.5" thickBot="1" x14ac:dyDescent="0.3">
      <c r="A50" s="118"/>
      <c r="B50" s="118"/>
      <c r="C50" s="387"/>
      <c r="D50" s="118"/>
      <c r="E50" s="118"/>
    </row>
    <row r="51" spans="1:5" ht="13.5" thickTop="1" x14ac:dyDescent="0.2"/>
  </sheetData>
  <mergeCells count="4">
    <mergeCell ref="A1:E1"/>
    <mergeCell ref="A2:E2"/>
    <mergeCell ref="D3:E3"/>
    <mergeCell ref="D4:E4"/>
  </mergeCells>
  <phoneticPr fontId="83" type="noConversion"/>
  <pageMargins left="0.67" right="0.74803149606299213" top="0.63" bottom="0.55000000000000004" header="0.51181102362204722" footer="0.51181102362204722"/>
  <pageSetup paperSize="9" scale="91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0"/>
    <pageSetUpPr fitToPage="1"/>
  </sheetPr>
  <dimension ref="A1:E69"/>
  <sheetViews>
    <sheetView topLeftCell="A49" workbookViewId="0">
      <selection activeCell="G13" sqref="G13"/>
    </sheetView>
  </sheetViews>
  <sheetFormatPr defaultColWidth="10.6640625" defaultRowHeight="12.75" x14ac:dyDescent="0.2"/>
  <cols>
    <col min="1" max="1" width="8.33203125" style="103" customWidth="1"/>
    <col min="2" max="2" width="52.1640625" style="103" customWidth="1"/>
    <col min="3" max="3" width="16.6640625" style="103" customWidth="1"/>
    <col min="4" max="4" width="15.1640625" style="103" customWidth="1"/>
    <col min="5" max="5" width="16" style="103" customWidth="1"/>
    <col min="6" max="16384" width="10.6640625" style="103"/>
  </cols>
  <sheetData>
    <row r="1" spans="1:5" ht="30" customHeight="1" x14ac:dyDescent="0.3">
      <c r="A1" s="901" t="s">
        <v>558</v>
      </c>
      <c r="B1" s="901"/>
      <c r="C1" s="901"/>
      <c r="D1" s="901"/>
      <c r="E1" s="901"/>
    </row>
    <row r="2" spans="1:5" ht="18" customHeight="1" x14ac:dyDescent="0.2">
      <c r="A2" s="902" t="s">
        <v>578</v>
      </c>
      <c r="B2" s="902"/>
      <c r="C2" s="902"/>
      <c r="D2" s="902"/>
      <c r="E2" s="902"/>
    </row>
    <row r="3" spans="1:5" ht="19.5" customHeight="1" x14ac:dyDescent="0.25">
      <c r="A3" s="105"/>
      <c r="B3" s="106"/>
      <c r="C3" s="104"/>
      <c r="D3" s="903" t="s">
        <v>468</v>
      </c>
      <c r="E3" s="903"/>
    </row>
    <row r="4" spans="1:5" ht="13.5" thickBot="1" x14ac:dyDescent="0.25">
      <c r="A4" s="107"/>
      <c r="B4" s="107"/>
      <c r="C4" s="108"/>
      <c r="D4" s="904" t="s">
        <v>575</v>
      </c>
      <c r="E4" s="904"/>
    </row>
    <row r="5" spans="1:5" ht="38.25" customHeight="1" thickBot="1" x14ac:dyDescent="0.25">
      <c r="A5" s="380" t="s">
        <v>223</v>
      </c>
      <c r="B5" s="381" t="s">
        <v>224</v>
      </c>
      <c r="C5" s="424" t="s">
        <v>579</v>
      </c>
      <c r="D5" s="455" t="s">
        <v>577</v>
      </c>
      <c r="E5" s="442" t="s">
        <v>580</v>
      </c>
    </row>
    <row r="6" spans="1:5" ht="12.75" customHeight="1" thickBot="1" x14ac:dyDescent="0.25">
      <c r="A6" s="384" t="s">
        <v>156</v>
      </c>
      <c r="B6" s="385" t="s">
        <v>104</v>
      </c>
      <c r="C6" s="385" t="s">
        <v>105</v>
      </c>
      <c r="D6" s="385" t="s">
        <v>106</v>
      </c>
      <c r="E6" s="386" t="s">
        <v>107</v>
      </c>
    </row>
    <row r="7" spans="1:5" s="119" customFormat="1" ht="21.95" customHeight="1" x14ac:dyDescent="0.25">
      <c r="A7" s="388" t="s">
        <v>297</v>
      </c>
      <c r="B7" s="382" t="s">
        <v>298</v>
      </c>
      <c r="C7" s="383">
        <f>C8+C15</f>
        <v>6489000</v>
      </c>
      <c r="D7" s="472">
        <f>D8+D15</f>
        <v>6424845</v>
      </c>
      <c r="E7" s="389">
        <f>E8+E15</f>
        <v>5495870</v>
      </c>
    </row>
    <row r="8" spans="1:5" s="120" customFormat="1" ht="21.95" customHeight="1" x14ac:dyDescent="0.2">
      <c r="A8" s="121" t="s">
        <v>299</v>
      </c>
      <c r="B8" s="109" t="s">
        <v>300</v>
      </c>
      <c r="C8" s="290">
        <v>3954000</v>
      </c>
      <c r="D8" s="110">
        <v>3874845</v>
      </c>
      <c r="E8" s="390">
        <v>3076662</v>
      </c>
    </row>
    <row r="9" spans="1:5" s="120" customFormat="1" ht="22.5" hidden="1" customHeight="1" x14ac:dyDescent="0.2">
      <c r="A9" s="121" t="s">
        <v>301</v>
      </c>
      <c r="B9" s="109" t="s">
        <v>302</v>
      </c>
      <c r="C9" s="290">
        <v>38140</v>
      </c>
      <c r="D9" s="110"/>
      <c r="E9" s="390"/>
    </row>
    <row r="10" spans="1:5" s="120" customFormat="1" ht="22.5" hidden="1" customHeight="1" x14ac:dyDescent="0.2">
      <c r="A10" s="121" t="s">
        <v>303</v>
      </c>
      <c r="B10" s="109" t="s">
        <v>304</v>
      </c>
      <c r="C10" s="290">
        <v>1800</v>
      </c>
      <c r="D10" s="110"/>
      <c r="E10" s="390"/>
    </row>
    <row r="11" spans="1:5" s="120" customFormat="1" ht="21.95" hidden="1" customHeight="1" x14ac:dyDescent="0.2">
      <c r="A11" s="121" t="s">
        <v>305</v>
      </c>
      <c r="B11" s="109" t="s">
        <v>306</v>
      </c>
      <c r="C11" s="290">
        <v>2510</v>
      </c>
      <c r="D11" s="110"/>
      <c r="E11" s="390"/>
    </row>
    <row r="12" spans="1:5" s="120" customFormat="1" ht="21.95" hidden="1" customHeight="1" x14ac:dyDescent="0.2">
      <c r="A12" s="121" t="s">
        <v>307</v>
      </c>
      <c r="B12" s="109" t="s">
        <v>308</v>
      </c>
      <c r="C12" s="291">
        <v>62</v>
      </c>
      <c r="D12" s="112"/>
      <c r="E12" s="390"/>
    </row>
    <row r="13" spans="1:5" s="120" customFormat="1" ht="21.95" hidden="1" customHeight="1" x14ac:dyDescent="0.2">
      <c r="A13" s="121" t="s">
        <v>309</v>
      </c>
      <c r="B13" s="109" t="s">
        <v>310</v>
      </c>
      <c r="C13" s="292">
        <v>1070</v>
      </c>
      <c r="D13" s="191"/>
      <c r="E13" s="390"/>
    </row>
    <row r="14" spans="1:5" s="120" customFormat="1" ht="21.95" hidden="1" customHeight="1" x14ac:dyDescent="0.2">
      <c r="A14" s="121" t="s">
        <v>311</v>
      </c>
      <c r="B14" s="109" t="s">
        <v>312</v>
      </c>
      <c r="C14" s="292">
        <v>392</v>
      </c>
      <c r="D14" s="191"/>
      <c r="E14" s="390"/>
    </row>
    <row r="15" spans="1:5" s="120" customFormat="1" ht="21.95" customHeight="1" x14ac:dyDescent="0.2">
      <c r="A15" s="121" t="s">
        <v>313</v>
      </c>
      <c r="B15" s="109" t="s">
        <v>314</v>
      </c>
      <c r="C15" s="290">
        <v>2535000</v>
      </c>
      <c r="D15" s="110">
        <v>2550000</v>
      </c>
      <c r="E15" s="390">
        <v>2419208</v>
      </c>
    </row>
    <row r="16" spans="1:5" s="120" customFormat="1" ht="21.95" hidden="1" customHeight="1" x14ac:dyDescent="0.2">
      <c r="A16" s="121" t="s">
        <v>315</v>
      </c>
      <c r="B16" s="109" t="s">
        <v>316</v>
      </c>
      <c r="C16" s="290">
        <v>3140</v>
      </c>
      <c r="D16" s="110">
        <v>3310</v>
      </c>
      <c r="E16" s="390">
        <v>3273</v>
      </c>
    </row>
    <row r="17" spans="1:5" s="120" customFormat="1" ht="28.5" hidden="1" customHeight="1" x14ac:dyDescent="0.2">
      <c r="A17" s="121" t="s">
        <v>317</v>
      </c>
      <c r="B17" s="109" t="s">
        <v>318</v>
      </c>
      <c r="C17" s="290">
        <v>1300</v>
      </c>
      <c r="D17" s="110">
        <v>1655</v>
      </c>
      <c r="E17" s="390">
        <v>1540</v>
      </c>
    </row>
    <row r="18" spans="1:5" s="120" customFormat="1" ht="21.95" hidden="1" customHeight="1" x14ac:dyDescent="0.2">
      <c r="A18" s="121" t="s">
        <v>319</v>
      </c>
      <c r="B18" s="109" t="s">
        <v>320</v>
      </c>
      <c r="C18" s="290">
        <v>400</v>
      </c>
      <c r="D18" s="110">
        <v>545</v>
      </c>
      <c r="E18" s="390">
        <v>490</v>
      </c>
    </row>
    <row r="19" spans="1:5" s="119" customFormat="1" ht="34.5" customHeight="1" x14ac:dyDescent="0.25">
      <c r="A19" s="122" t="s">
        <v>321</v>
      </c>
      <c r="B19" s="123" t="s">
        <v>322</v>
      </c>
      <c r="C19" s="293">
        <v>1600000</v>
      </c>
      <c r="D19" s="114">
        <v>1589314</v>
      </c>
      <c r="E19" s="391">
        <v>1337542</v>
      </c>
    </row>
    <row r="20" spans="1:5" s="119" customFormat="1" ht="21.95" customHeight="1" x14ac:dyDescent="0.25">
      <c r="A20" s="122" t="s">
        <v>323</v>
      </c>
      <c r="B20" s="113" t="s">
        <v>324</v>
      </c>
      <c r="C20" s="295">
        <f>C21+C24+C27+C35+C34</f>
        <v>10647826</v>
      </c>
      <c r="D20" s="116">
        <f>D21+D24+D27+D34+D35</f>
        <v>9345043</v>
      </c>
      <c r="E20" s="392">
        <f>E21+E24+E27+E34+E35</f>
        <v>6686168</v>
      </c>
    </row>
    <row r="21" spans="1:5" s="120" customFormat="1" ht="21.95" customHeight="1" x14ac:dyDescent="0.2">
      <c r="A21" s="121" t="s">
        <v>325</v>
      </c>
      <c r="B21" s="109" t="s">
        <v>326</v>
      </c>
      <c r="C21" s="290">
        <v>1400000</v>
      </c>
      <c r="D21" s="110">
        <v>1578662</v>
      </c>
      <c r="E21" s="390">
        <v>1010603</v>
      </c>
    </row>
    <row r="22" spans="1:5" s="120" customFormat="1" ht="21.95" hidden="1" customHeight="1" x14ac:dyDescent="0.2">
      <c r="A22" s="121" t="s">
        <v>327</v>
      </c>
      <c r="B22" s="109" t="s">
        <v>328</v>
      </c>
      <c r="C22" s="290">
        <v>2760</v>
      </c>
      <c r="D22" s="110"/>
      <c r="E22" s="390"/>
    </row>
    <row r="23" spans="1:5" s="120" customFormat="1" ht="21.95" hidden="1" customHeight="1" x14ac:dyDescent="0.2">
      <c r="A23" s="121" t="s">
        <v>329</v>
      </c>
      <c r="B23" s="109" t="s">
        <v>330</v>
      </c>
      <c r="C23" s="290">
        <v>20322</v>
      </c>
      <c r="D23" s="110"/>
      <c r="E23" s="390"/>
    </row>
    <row r="24" spans="1:5" s="120" customFormat="1" ht="21.95" customHeight="1" x14ac:dyDescent="0.2">
      <c r="A24" s="121" t="s">
        <v>331</v>
      </c>
      <c r="B24" s="109" t="s">
        <v>332</v>
      </c>
      <c r="C24" s="290">
        <v>350000</v>
      </c>
      <c r="D24" s="290">
        <v>370000</v>
      </c>
      <c r="E24" s="390">
        <v>106044</v>
      </c>
    </row>
    <row r="25" spans="1:5" s="120" customFormat="1" ht="21.95" hidden="1" customHeight="1" x14ac:dyDescent="0.2">
      <c r="A25" s="121" t="s">
        <v>333</v>
      </c>
      <c r="B25" s="109" t="s">
        <v>334</v>
      </c>
      <c r="C25" s="290">
        <v>360</v>
      </c>
      <c r="D25" s="110"/>
      <c r="E25" s="390"/>
    </row>
    <row r="26" spans="1:5" s="120" customFormat="1" ht="21.95" hidden="1" customHeight="1" x14ac:dyDescent="0.2">
      <c r="A26" s="121" t="s">
        <v>335</v>
      </c>
      <c r="B26" s="109" t="s">
        <v>336</v>
      </c>
      <c r="C26" s="290">
        <v>670</v>
      </c>
      <c r="D26" s="110"/>
      <c r="E26" s="390"/>
    </row>
    <row r="27" spans="1:5" s="120" customFormat="1" ht="21.95" customHeight="1" x14ac:dyDescent="0.2">
      <c r="A27" s="121" t="s">
        <v>337</v>
      </c>
      <c r="B27" s="109" t="s">
        <v>338</v>
      </c>
      <c r="C27" s="290">
        <v>6510000</v>
      </c>
      <c r="D27" s="110">
        <v>5421604</v>
      </c>
      <c r="E27" s="390">
        <v>4208699</v>
      </c>
    </row>
    <row r="28" spans="1:5" s="120" customFormat="1" ht="21.95" hidden="1" customHeight="1" x14ac:dyDescent="0.2">
      <c r="A28" s="121" t="s">
        <v>339</v>
      </c>
      <c r="B28" s="111" t="s">
        <v>340</v>
      </c>
      <c r="C28" s="290">
        <v>8771</v>
      </c>
      <c r="D28" s="110"/>
      <c r="E28" s="390"/>
    </row>
    <row r="29" spans="1:5" s="120" customFormat="1" ht="21.95" hidden="1" customHeight="1" x14ac:dyDescent="0.2">
      <c r="A29" s="121" t="s">
        <v>341</v>
      </c>
      <c r="B29" s="111" t="s">
        <v>342</v>
      </c>
      <c r="C29" s="290">
        <v>100</v>
      </c>
      <c r="D29" s="110"/>
      <c r="E29" s="390"/>
    </row>
    <row r="30" spans="1:5" s="120" customFormat="1" ht="21.95" hidden="1" customHeight="1" x14ac:dyDescent="0.2">
      <c r="A30" s="121" t="s">
        <v>343</v>
      </c>
      <c r="B30" s="109" t="s">
        <v>344</v>
      </c>
      <c r="C30" s="290">
        <v>4445</v>
      </c>
      <c r="D30" s="110"/>
      <c r="E30" s="390"/>
    </row>
    <row r="31" spans="1:5" s="120" customFormat="1" ht="21.95" hidden="1" customHeight="1" x14ac:dyDescent="0.2">
      <c r="A31" s="121" t="s">
        <v>481</v>
      </c>
      <c r="B31" s="109" t="s">
        <v>482</v>
      </c>
      <c r="C31" s="290">
        <v>0</v>
      </c>
      <c r="D31" s="110"/>
      <c r="E31" s="390"/>
    </row>
    <row r="32" spans="1:5" s="120" customFormat="1" ht="21.95" hidden="1" customHeight="1" x14ac:dyDescent="0.2">
      <c r="A32" s="121" t="s">
        <v>345</v>
      </c>
      <c r="B32" s="109" t="s">
        <v>346</v>
      </c>
      <c r="C32" s="290">
        <v>7505</v>
      </c>
      <c r="D32" s="110"/>
      <c r="E32" s="390"/>
    </row>
    <row r="33" spans="1:5" s="120" customFormat="1" ht="21.95" hidden="1" customHeight="1" x14ac:dyDescent="0.2">
      <c r="A33" s="121" t="s">
        <v>347</v>
      </c>
      <c r="B33" s="109" t="s">
        <v>348</v>
      </c>
      <c r="C33" s="290">
        <v>4760</v>
      </c>
      <c r="D33" s="110"/>
      <c r="E33" s="390"/>
    </row>
    <row r="34" spans="1:5" s="120" customFormat="1" ht="21.95" customHeight="1" x14ac:dyDescent="0.2">
      <c r="A34" s="121" t="s">
        <v>349</v>
      </c>
      <c r="B34" s="109" t="s">
        <v>350</v>
      </c>
      <c r="C34" s="290">
        <v>0</v>
      </c>
      <c r="D34" s="290">
        <v>15000</v>
      </c>
      <c r="E34" s="390">
        <v>15000</v>
      </c>
    </row>
    <row r="35" spans="1:5" s="120" customFormat="1" ht="21.95" customHeight="1" x14ac:dyDescent="0.2">
      <c r="A35" s="121" t="s">
        <v>351</v>
      </c>
      <c r="B35" s="109" t="s">
        <v>352</v>
      </c>
      <c r="C35" s="290">
        <v>2387826</v>
      </c>
      <c r="D35" s="110">
        <v>1959777</v>
      </c>
      <c r="E35" s="390">
        <v>1345822</v>
      </c>
    </row>
    <row r="36" spans="1:5" s="120" customFormat="1" ht="21.95" hidden="1" customHeight="1" x14ac:dyDescent="0.2">
      <c r="A36" s="121" t="s">
        <v>353</v>
      </c>
      <c r="B36" s="109" t="s">
        <v>93</v>
      </c>
      <c r="C36" s="297">
        <v>11850</v>
      </c>
      <c r="D36" s="190">
        <v>11364</v>
      </c>
      <c r="E36" s="473">
        <v>9976</v>
      </c>
    </row>
    <row r="37" spans="1:5" s="120" customFormat="1" ht="21.95" hidden="1" customHeight="1" x14ac:dyDescent="0.2">
      <c r="A37" s="121" t="s">
        <v>354</v>
      </c>
      <c r="B37" s="109" t="s">
        <v>355</v>
      </c>
      <c r="C37" s="297">
        <v>1335</v>
      </c>
      <c r="D37" s="190">
        <v>1537</v>
      </c>
      <c r="E37" s="473">
        <v>1495</v>
      </c>
    </row>
    <row r="38" spans="1:5" s="119" customFormat="1" ht="21" customHeight="1" x14ac:dyDescent="0.25">
      <c r="A38" s="122" t="s">
        <v>356</v>
      </c>
      <c r="B38" s="113" t="s">
        <v>357</v>
      </c>
      <c r="C38" s="293">
        <v>853487</v>
      </c>
      <c r="D38" s="114">
        <v>1315347</v>
      </c>
      <c r="E38" s="391">
        <v>659364</v>
      </c>
    </row>
    <row r="39" spans="1:5" s="119" customFormat="1" ht="21.95" hidden="1" customHeight="1" x14ac:dyDescent="0.25">
      <c r="A39" s="121" t="s">
        <v>358</v>
      </c>
      <c r="B39" s="109" t="s">
        <v>359</v>
      </c>
      <c r="C39" s="290">
        <v>420</v>
      </c>
      <c r="D39" s="110">
        <v>420</v>
      </c>
      <c r="E39" s="390">
        <v>271</v>
      </c>
    </row>
    <row r="40" spans="1:5" s="119" customFormat="1" ht="32.25" hidden="1" customHeight="1" x14ac:dyDescent="0.25">
      <c r="A40" s="121" t="s">
        <v>360</v>
      </c>
      <c r="B40" s="109" t="s">
        <v>361</v>
      </c>
      <c r="C40" s="290">
        <v>370</v>
      </c>
      <c r="D40" s="190">
        <v>391</v>
      </c>
      <c r="E40" s="390">
        <v>391</v>
      </c>
    </row>
    <row r="41" spans="1:5" s="119" customFormat="1" ht="20.25" hidden="1" customHeight="1" x14ac:dyDescent="0.25">
      <c r="A41" s="121" t="s">
        <v>362</v>
      </c>
      <c r="B41" s="109" t="s">
        <v>363</v>
      </c>
      <c r="C41" s="290">
        <v>1200</v>
      </c>
      <c r="D41" s="190">
        <v>1179</v>
      </c>
      <c r="E41" s="390">
        <v>1128</v>
      </c>
    </row>
    <row r="42" spans="1:5" s="119" customFormat="1" ht="24" hidden="1" customHeight="1" x14ac:dyDescent="0.25">
      <c r="A42" s="121" t="s">
        <v>364</v>
      </c>
      <c r="B42" s="109" t="s">
        <v>365</v>
      </c>
      <c r="C42" s="290">
        <v>5650</v>
      </c>
      <c r="D42" s="190">
        <v>6432</v>
      </c>
      <c r="E42" s="390">
        <v>4604</v>
      </c>
    </row>
    <row r="43" spans="1:5" s="119" customFormat="1" ht="21.95" customHeight="1" x14ac:dyDescent="0.25">
      <c r="A43" s="122" t="s">
        <v>366</v>
      </c>
      <c r="B43" s="113" t="s">
        <v>367</v>
      </c>
      <c r="C43" s="295">
        <f>SUM(C44:C48)</f>
        <v>615000</v>
      </c>
      <c r="D43" s="116">
        <f>SUM(D44:D47)</f>
        <v>1295000</v>
      </c>
      <c r="E43" s="392">
        <f>SUM(E44:E48)</f>
        <v>1241656</v>
      </c>
    </row>
    <row r="44" spans="1:5" s="119" customFormat="1" ht="21.95" customHeight="1" x14ac:dyDescent="0.25">
      <c r="A44" s="121" t="s">
        <v>368</v>
      </c>
      <c r="B44" s="109" t="s">
        <v>369</v>
      </c>
      <c r="C44" s="290">
        <v>0</v>
      </c>
      <c r="D44" s="110">
        <v>0</v>
      </c>
      <c r="E44" s="390">
        <v>0</v>
      </c>
    </row>
    <row r="45" spans="1:5" s="119" customFormat="1" ht="21.95" customHeight="1" x14ac:dyDescent="0.25">
      <c r="A45" s="121" t="s">
        <v>370</v>
      </c>
      <c r="B45" s="109" t="s">
        <v>371</v>
      </c>
      <c r="C45" s="290">
        <v>505000</v>
      </c>
      <c r="D45" s="110">
        <v>1185000</v>
      </c>
      <c r="E45" s="390">
        <v>1183916</v>
      </c>
    </row>
    <row r="46" spans="1:5" s="119" customFormat="1" ht="30.75" customHeight="1" x14ac:dyDescent="0.25">
      <c r="A46" s="121" t="s">
        <v>372</v>
      </c>
      <c r="B46" s="109" t="s">
        <v>373</v>
      </c>
      <c r="C46" s="290">
        <v>0</v>
      </c>
      <c r="D46" s="290">
        <v>0</v>
      </c>
      <c r="E46" s="390">
        <v>0</v>
      </c>
    </row>
    <row r="47" spans="1:5" s="119" customFormat="1" ht="21.95" customHeight="1" x14ac:dyDescent="0.25">
      <c r="A47" s="121" t="s">
        <v>374</v>
      </c>
      <c r="B47" s="109" t="s">
        <v>375</v>
      </c>
      <c r="C47" s="290">
        <v>110000</v>
      </c>
      <c r="D47" s="110">
        <v>110000</v>
      </c>
      <c r="E47" s="390">
        <v>57740</v>
      </c>
    </row>
    <row r="48" spans="1:5" s="119" customFormat="1" ht="21.95" customHeight="1" x14ac:dyDescent="0.25">
      <c r="A48" s="121" t="s">
        <v>483</v>
      </c>
      <c r="B48" s="109" t="s">
        <v>484</v>
      </c>
      <c r="C48" s="290">
        <v>0</v>
      </c>
      <c r="D48" s="290">
        <v>0</v>
      </c>
      <c r="E48" s="390">
        <v>0</v>
      </c>
    </row>
    <row r="49" spans="1:5" s="119" customFormat="1" ht="21.95" customHeight="1" x14ac:dyDescent="0.25">
      <c r="A49" s="122" t="s">
        <v>376</v>
      </c>
      <c r="B49" s="113" t="s">
        <v>377</v>
      </c>
      <c r="C49" s="295">
        <v>2468000</v>
      </c>
      <c r="D49" s="295">
        <v>1477342</v>
      </c>
      <c r="E49" s="392">
        <v>1338150</v>
      </c>
    </row>
    <row r="50" spans="1:5" s="299" customFormat="1" ht="21.95" hidden="1" customHeight="1" x14ac:dyDescent="0.25">
      <c r="A50" s="298" t="s">
        <v>489</v>
      </c>
      <c r="B50" s="294" t="s">
        <v>490</v>
      </c>
      <c r="C50" s="290">
        <v>395</v>
      </c>
      <c r="D50" s="290"/>
      <c r="E50" s="390"/>
    </row>
    <row r="51" spans="1:5" s="119" customFormat="1" ht="21.95" hidden="1" customHeight="1" x14ac:dyDescent="0.25">
      <c r="A51" s="121" t="s">
        <v>378</v>
      </c>
      <c r="B51" s="109" t="s">
        <v>379</v>
      </c>
      <c r="C51" s="290">
        <v>5117</v>
      </c>
      <c r="D51" s="110"/>
      <c r="E51" s="390"/>
    </row>
    <row r="52" spans="1:5" s="120" customFormat="1" ht="21.95" hidden="1" customHeight="1" x14ac:dyDescent="0.2">
      <c r="A52" s="121" t="s">
        <v>380</v>
      </c>
      <c r="B52" s="109" t="s">
        <v>381</v>
      </c>
      <c r="C52" s="290">
        <v>3980</v>
      </c>
      <c r="D52" s="110"/>
      <c r="E52" s="390"/>
    </row>
    <row r="53" spans="1:5" s="119" customFormat="1" ht="21.95" hidden="1" customHeight="1" x14ac:dyDescent="0.25">
      <c r="A53" s="121" t="s">
        <v>382</v>
      </c>
      <c r="B53" s="109" t="s">
        <v>383</v>
      </c>
      <c r="C53" s="290">
        <v>2563</v>
      </c>
      <c r="D53" s="110"/>
      <c r="E53" s="390"/>
    </row>
    <row r="54" spans="1:5" s="119" customFormat="1" ht="21.95" customHeight="1" x14ac:dyDescent="0.25">
      <c r="A54" s="122" t="s">
        <v>384</v>
      </c>
      <c r="B54" s="113" t="s">
        <v>385</v>
      </c>
      <c r="C54" s="295">
        <v>0</v>
      </c>
      <c r="D54" s="295">
        <v>18725325</v>
      </c>
      <c r="E54" s="392">
        <v>18725325</v>
      </c>
    </row>
    <row r="55" spans="1:5" s="119" customFormat="1" ht="21.95" hidden="1" customHeight="1" x14ac:dyDescent="0.25">
      <c r="A55" s="121" t="s">
        <v>386</v>
      </c>
      <c r="B55" s="109" t="s">
        <v>387</v>
      </c>
      <c r="C55" s="290">
        <v>5330</v>
      </c>
      <c r="D55" s="110">
        <v>8508</v>
      </c>
      <c r="E55" s="390">
        <v>8214</v>
      </c>
    </row>
    <row r="56" spans="1:5" s="119" customFormat="1" ht="21.95" hidden="1" customHeight="1" x14ac:dyDescent="0.25">
      <c r="A56" s="121" t="s">
        <v>388</v>
      </c>
      <c r="B56" s="109" t="s">
        <v>389</v>
      </c>
      <c r="C56" s="290">
        <v>1435</v>
      </c>
      <c r="D56" s="110">
        <v>1981</v>
      </c>
      <c r="E56" s="390">
        <v>1946</v>
      </c>
    </row>
    <row r="57" spans="1:5" s="119" customFormat="1" ht="21.95" customHeight="1" thickBot="1" x14ac:dyDescent="0.3">
      <c r="A57" s="393" t="s">
        <v>390</v>
      </c>
      <c r="B57" s="394" t="s">
        <v>391</v>
      </c>
      <c r="C57" s="483">
        <v>0</v>
      </c>
      <c r="D57" s="484">
        <v>0</v>
      </c>
      <c r="E57" s="485">
        <v>0</v>
      </c>
    </row>
    <row r="58" spans="1:5" s="124" customFormat="1" ht="36" customHeight="1" thickBot="1" x14ac:dyDescent="0.3">
      <c r="A58" s="476" t="s">
        <v>392</v>
      </c>
      <c r="B58" s="477" t="s">
        <v>393</v>
      </c>
      <c r="C58" s="478">
        <f>C7+C19+C20+C38+C43+C49+C54+C57</f>
        <v>22673313</v>
      </c>
      <c r="D58" s="479">
        <f>D7+D19+D20+D38+D43+D49+D54+D57</f>
        <v>40172216</v>
      </c>
      <c r="E58" s="480">
        <f>E7+E19+E20+E38+E43+E49+E54</f>
        <v>35484075</v>
      </c>
    </row>
    <row r="59" spans="1:5" s="120" customFormat="1" ht="21.95" customHeight="1" thickBot="1" x14ac:dyDescent="0.3">
      <c r="A59" s="476" t="s">
        <v>394</v>
      </c>
      <c r="B59" s="477" t="s">
        <v>395</v>
      </c>
      <c r="C59" s="395">
        <f>SUM(C60:C63)</f>
        <v>703513</v>
      </c>
      <c r="D59" s="395">
        <f t="shared" ref="D59:E59" si="0">SUM(D60:D63)</f>
        <v>703513</v>
      </c>
      <c r="E59" s="396">
        <f t="shared" si="0"/>
        <v>703513</v>
      </c>
    </row>
    <row r="60" spans="1:5" s="203" customFormat="1" ht="21.95" customHeight="1" x14ac:dyDescent="0.2">
      <c r="A60" s="481" t="s">
        <v>485</v>
      </c>
      <c r="B60" s="482" t="s">
        <v>486</v>
      </c>
      <c r="C60" s="397">
        <v>0</v>
      </c>
      <c r="D60" s="397">
        <v>0</v>
      </c>
      <c r="E60" s="398">
        <v>0</v>
      </c>
    </row>
    <row r="61" spans="1:5" s="120" customFormat="1" ht="21.95" customHeight="1" x14ac:dyDescent="0.2">
      <c r="A61" s="121" t="s">
        <v>396</v>
      </c>
      <c r="B61" s="109" t="s">
        <v>397</v>
      </c>
      <c r="C61" s="290">
        <v>703513</v>
      </c>
      <c r="D61" s="110">
        <v>703513</v>
      </c>
      <c r="E61" s="390">
        <v>703513</v>
      </c>
    </row>
    <row r="62" spans="1:5" s="124" customFormat="1" ht="30.75" customHeight="1" x14ac:dyDescent="0.25">
      <c r="A62" s="121" t="s">
        <v>398</v>
      </c>
      <c r="B62" s="109" t="s">
        <v>399</v>
      </c>
      <c r="C62" s="290">
        <v>0</v>
      </c>
      <c r="D62" s="290">
        <v>0</v>
      </c>
      <c r="E62" s="390">
        <v>0</v>
      </c>
    </row>
    <row r="63" spans="1:5" customFormat="1" ht="21.95" customHeight="1" thickBot="1" x14ac:dyDescent="0.25">
      <c r="A63" s="474" t="s">
        <v>487</v>
      </c>
      <c r="B63" s="475" t="s">
        <v>488</v>
      </c>
      <c r="C63" s="399">
        <v>0</v>
      </c>
      <c r="D63" s="399">
        <v>0</v>
      </c>
      <c r="E63" s="400">
        <v>0</v>
      </c>
    </row>
    <row r="64" spans="1:5" ht="34.5" customHeight="1" thickBot="1" x14ac:dyDescent="0.3">
      <c r="A64" s="476" t="s">
        <v>539</v>
      </c>
      <c r="B64" s="477" t="s">
        <v>400</v>
      </c>
      <c r="C64" s="478">
        <f>C58+C59</f>
        <v>23376826</v>
      </c>
      <c r="D64" s="479">
        <f>D58+D59</f>
        <v>40875729</v>
      </c>
      <c r="E64" s="480">
        <f>E58+E59</f>
        <v>36187588</v>
      </c>
    </row>
    <row r="65" spans="1:5" ht="13.5" thickBot="1" x14ac:dyDescent="0.25">
      <c r="A65" s="107"/>
      <c r="B65" s="361"/>
      <c r="C65" s="300"/>
      <c r="D65" s="100"/>
      <c r="E65" s="100"/>
    </row>
    <row r="66" spans="1:5" ht="14.25" x14ac:dyDescent="0.2">
      <c r="A66" s="362" t="s">
        <v>572</v>
      </c>
      <c r="B66" s="486"/>
      <c r="C66" s="488">
        <v>2</v>
      </c>
      <c r="D66" s="488">
        <v>8</v>
      </c>
      <c r="E66" s="490">
        <v>8</v>
      </c>
    </row>
    <row r="67" spans="1:5" ht="15" thickBot="1" x14ac:dyDescent="0.25">
      <c r="A67" s="363" t="s">
        <v>573</v>
      </c>
      <c r="B67" s="487"/>
      <c r="C67" s="489">
        <v>1</v>
      </c>
      <c r="D67" s="489">
        <v>1</v>
      </c>
      <c r="E67" s="491">
        <v>1</v>
      </c>
    </row>
    <row r="68" spans="1:5" x14ac:dyDescent="0.2">
      <c r="B68" s="100"/>
      <c r="C68" s="100"/>
      <c r="D68" s="100"/>
      <c r="E68" s="100"/>
    </row>
    <row r="69" spans="1:5" x14ac:dyDescent="0.2">
      <c r="B69" s="100"/>
      <c r="C69" s="100"/>
      <c r="D69" s="100"/>
      <c r="E69" s="100"/>
    </row>
  </sheetData>
  <mergeCells count="4">
    <mergeCell ref="A1:E1"/>
    <mergeCell ref="A2:E2"/>
    <mergeCell ref="D3:E3"/>
    <mergeCell ref="D4:E4"/>
  </mergeCells>
  <phoneticPr fontId="83" type="noConversion"/>
  <pageMargins left="0.74803149606299213" right="0.74803149606299213" top="0.47244094488188981" bottom="0.43307086614173229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0"/>
    <pageSetUpPr fitToPage="1"/>
  </sheetPr>
  <dimension ref="A1:K49"/>
  <sheetViews>
    <sheetView view="pageBreakPreview" topLeftCell="A40" zoomScaleSheetLayoutView="100" workbookViewId="0">
      <selection activeCell="D54" sqref="D54"/>
    </sheetView>
  </sheetViews>
  <sheetFormatPr defaultColWidth="10.6640625" defaultRowHeight="15" x14ac:dyDescent="0.25"/>
  <cols>
    <col min="1" max="1" width="82.1640625" style="128" customWidth="1"/>
    <col min="2" max="2" width="12.6640625" style="128" customWidth="1"/>
    <col min="3" max="3" width="15.33203125" style="128" customWidth="1"/>
    <col min="4" max="4" width="17" style="128" customWidth="1"/>
    <col min="5" max="7" width="15.5" style="128" customWidth="1"/>
    <col min="8" max="8" width="12.6640625" style="128" customWidth="1"/>
    <col min="9" max="9" width="15.33203125" style="128" customWidth="1"/>
    <col min="10" max="10" width="17.1640625" style="128" customWidth="1"/>
    <col min="11" max="11" width="16.1640625" style="128" customWidth="1"/>
    <col min="12" max="16384" width="10.6640625" style="126"/>
  </cols>
  <sheetData>
    <row r="1" spans="1:11" ht="23.25" customHeight="1" x14ac:dyDescent="0.25">
      <c r="A1" s="909" t="s">
        <v>581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</row>
    <row r="2" spans="1:11" ht="12.75" customHeight="1" x14ac:dyDescent="0.25">
      <c r="A2" s="125"/>
      <c r="B2" s="125"/>
      <c r="C2" s="125"/>
      <c r="D2" s="127"/>
      <c r="E2" s="127"/>
      <c r="F2" s="127"/>
      <c r="G2" s="127"/>
      <c r="H2" s="125"/>
      <c r="J2" s="125"/>
      <c r="K2" s="127" t="s">
        <v>543</v>
      </c>
    </row>
    <row r="3" spans="1:11" ht="15.75" thickBot="1" x14ac:dyDescent="0.3">
      <c r="C3" s="912"/>
      <c r="D3" s="912"/>
      <c r="E3" s="492"/>
      <c r="F3" s="492"/>
      <c r="G3" s="492"/>
      <c r="J3" s="908" t="s">
        <v>575</v>
      </c>
      <c r="K3" s="908"/>
    </row>
    <row r="4" spans="1:11" ht="31.5" customHeight="1" x14ac:dyDescent="0.2">
      <c r="A4" s="910" t="s">
        <v>403</v>
      </c>
      <c r="B4" s="905" t="s">
        <v>656</v>
      </c>
      <c r="C4" s="906"/>
      <c r="D4" s="907"/>
      <c r="E4" s="905" t="s">
        <v>585</v>
      </c>
      <c r="F4" s="906"/>
      <c r="G4" s="907"/>
      <c r="H4" s="905" t="s">
        <v>584</v>
      </c>
      <c r="I4" s="906"/>
      <c r="J4" s="907"/>
      <c r="K4" s="494" t="s">
        <v>95</v>
      </c>
    </row>
    <row r="5" spans="1:11" s="131" customFormat="1" ht="28.5" x14ac:dyDescent="0.2">
      <c r="A5" s="911"/>
      <c r="B5" s="129" t="s">
        <v>404</v>
      </c>
      <c r="C5" s="129" t="s">
        <v>405</v>
      </c>
      <c r="D5" s="130" t="s">
        <v>406</v>
      </c>
      <c r="E5" s="129" t="s">
        <v>404</v>
      </c>
      <c r="F5" s="129" t="s">
        <v>405</v>
      </c>
      <c r="G5" s="130" t="s">
        <v>406</v>
      </c>
      <c r="H5" s="129" t="s">
        <v>404</v>
      </c>
      <c r="I5" s="129" t="s">
        <v>405</v>
      </c>
      <c r="J5" s="130" t="s">
        <v>406</v>
      </c>
      <c r="K5" s="495" t="s">
        <v>96</v>
      </c>
    </row>
    <row r="6" spans="1:11" ht="14.25" x14ac:dyDescent="0.2">
      <c r="A6" s="496"/>
      <c r="B6" s="192" t="s">
        <v>94</v>
      </c>
      <c r="C6" s="132" t="s">
        <v>582</v>
      </c>
      <c r="D6" s="133" t="s">
        <v>583</v>
      </c>
      <c r="E6" s="192" t="s">
        <v>94</v>
      </c>
      <c r="F6" s="132" t="s">
        <v>582</v>
      </c>
      <c r="G6" s="133" t="s">
        <v>583</v>
      </c>
      <c r="H6" s="192" t="s">
        <v>94</v>
      </c>
      <c r="I6" s="132" t="s">
        <v>582</v>
      </c>
      <c r="J6" s="133" t="s">
        <v>583</v>
      </c>
      <c r="K6" s="497" t="s">
        <v>583</v>
      </c>
    </row>
    <row r="7" spans="1:11" ht="14.25" x14ac:dyDescent="0.2">
      <c r="A7" s="498" t="s">
        <v>407</v>
      </c>
      <c r="B7" s="134"/>
      <c r="C7" s="134"/>
      <c r="D7" s="134"/>
      <c r="E7" s="134"/>
      <c r="F7" s="134"/>
      <c r="G7" s="134"/>
      <c r="H7" s="134"/>
      <c r="I7" s="134"/>
      <c r="J7" s="134"/>
      <c r="K7" s="499"/>
    </row>
    <row r="8" spans="1:11" ht="14.25" x14ac:dyDescent="0.2">
      <c r="A8" s="500" t="s">
        <v>408</v>
      </c>
      <c r="B8" s="135"/>
      <c r="C8" s="136"/>
      <c r="D8" s="136">
        <f>B8*C8</f>
        <v>0</v>
      </c>
      <c r="E8" s="136"/>
      <c r="F8" s="136"/>
      <c r="G8" s="136">
        <f>E8*F8</f>
        <v>0</v>
      </c>
      <c r="H8" s="135"/>
      <c r="I8" s="136"/>
      <c r="J8" s="136">
        <f>H8*I8</f>
        <v>0</v>
      </c>
      <c r="K8" s="501">
        <f>J8-G8</f>
        <v>0</v>
      </c>
    </row>
    <row r="9" spans="1:11" x14ac:dyDescent="0.25">
      <c r="A9" s="500" t="s">
        <v>409</v>
      </c>
      <c r="B9" s="135"/>
      <c r="C9" s="136"/>
      <c r="D9" s="137">
        <v>0</v>
      </c>
      <c r="E9" s="137"/>
      <c r="F9" s="137"/>
      <c r="G9" s="137">
        <v>0</v>
      </c>
      <c r="H9" s="135"/>
      <c r="I9" s="136"/>
      <c r="J9" s="137">
        <v>0</v>
      </c>
      <c r="K9" s="501">
        <f t="shared" ref="K9:K26" si="0">J9-G9</f>
        <v>0</v>
      </c>
    </row>
    <row r="10" spans="1:11" ht="14.25" x14ac:dyDescent="0.2">
      <c r="A10" s="500" t="s">
        <v>410</v>
      </c>
      <c r="B10" s="136"/>
      <c r="C10" s="136"/>
      <c r="D10" s="136">
        <v>5563850</v>
      </c>
      <c r="E10" s="136"/>
      <c r="F10" s="136"/>
      <c r="G10" s="136">
        <v>5563850</v>
      </c>
      <c r="H10" s="136"/>
      <c r="I10" s="136"/>
      <c r="J10" s="136">
        <v>5563850</v>
      </c>
      <c r="K10" s="501">
        <f t="shared" si="0"/>
        <v>0</v>
      </c>
    </row>
    <row r="11" spans="1:11" ht="25.5" x14ac:dyDescent="0.25">
      <c r="A11" s="500" t="s">
        <v>411</v>
      </c>
      <c r="B11" s="136"/>
      <c r="C11" s="136"/>
      <c r="D11" s="137">
        <v>0</v>
      </c>
      <c r="E11" s="137"/>
      <c r="F11" s="137"/>
      <c r="G11" s="137">
        <v>0</v>
      </c>
      <c r="H11" s="136"/>
      <c r="I11" s="136"/>
      <c r="J11" s="137">
        <v>0</v>
      </c>
      <c r="K11" s="501">
        <f t="shared" si="0"/>
        <v>0</v>
      </c>
    </row>
    <row r="12" spans="1:11" x14ac:dyDescent="0.2">
      <c r="A12" s="502" t="s">
        <v>412</v>
      </c>
      <c r="B12" s="138"/>
      <c r="C12" s="139"/>
      <c r="D12" s="140">
        <v>2493140</v>
      </c>
      <c r="E12" s="140"/>
      <c r="F12" s="140"/>
      <c r="G12" s="140">
        <v>2493140</v>
      </c>
      <c r="H12" s="138"/>
      <c r="I12" s="139"/>
      <c r="J12" s="140">
        <v>2493140</v>
      </c>
      <c r="K12" s="501">
        <f t="shared" si="0"/>
        <v>0</v>
      </c>
    </row>
    <row r="13" spans="1:11" x14ac:dyDescent="0.2">
      <c r="A13" s="502" t="s">
        <v>413</v>
      </c>
      <c r="B13" s="138"/>
      <c r="C13" s="139"/>
      <c r="D13" s="140">
        <v>0</v>
      </c>
      <c r="E13" s="140"/>
      <c r="F13" s="140"/>
      <c r="G13" s="140">
        <v>0</v>
      </c>
      <c r="H13" s="138"/>
      <c r="I13" s="139"/>
      <c r="J13" s="140">
        <v>0</v>
      </c>
      <c r="K13" s="501">
        <f t="shared" si="0"/>
        <v>0</v>
      </c>
    </row>
    <row r="14" spans="1:11" x14ac:dyDescent="0.2">
      <c r="A14" s="502" t="s">
        <v>414</v>
      </c>
      <c r="B14" s="140"/>
      <c r="C14" s="140"/>
      <c r="D14" s="140">
        <v>1216000</v>
      </c>
      <c r="E14" s="140"/>
      <c r="F14" s="140"/>
      <c r="G14" s="140">
        <v>1216000</v>
      </c>
      <c r="H14" s="140"/>
      <c r="I14" s="140"/>
      <c r="J14" s="140">
        <v>1216000</v>
      </c>
      <c r="K14" s="501">
        <f t="shared" si="0"/>
        <v>0</v>
      </c>
    </row>
    <row r="15" spans="1:11" x14ac:dyDescent="0.2">
      <c r="A15" s="502" t="s">
        <v>419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501">
        <f t="shared" si="0"/>
        <v>0</v>
      </c>
    </row>
    <row r="16" spans="1:11" x14ac:dyDescent="0.2">
      <c r="A16" s="502" t="s">
        <v>415</v>
      </c>
      <c r="B16" s="140"/>
      <c r="C16" s="140"/>
      <c r="D16" s="140">
        <v>100000</v>
      </c>
      <c r="E16" s="140"/>
      <c r="F16" s="140"/>
      <c r="G16" s="140">
        <v>100000</v>
      </c>
      <c r="H16" s="140"/>
      <c r="I16" s="140"/>
      <c r="J16" s="140">
        <v>100000</v>
      </c>
      <c r="K16" s="501">
        <f t="shared" si="0"/>
        <v>0</v>
      </c>
    </row>
    <row r="17" spans="1:11" x14ac:dyDescent="0.2">
      <c r="A17" s="502" t="s">
        <v>416</v>
      </c>
      <c r="B17" s="140"/>
      <c r="C17" s="140"/>
      <c r="D17" s="140">
        <v>0</v>
      </c>
      <c r="E17" s="140"/>
      <c r="F17" s="140"/>
      <c r="G17" s="140">
        <v>0</v>
      </c>
      <c r="H17" s="140"/>
      <c r="I17" s="140"/>
      <c r="J17" s="140">
        <v>0</v>
      </c>
      <c r="K17" s="501">
        <f t="shared" si="0"/>
        <v>0</v>
      </c>
    </row>
    <row r="18" spans="1:11" x14ac:dyDescent="0.2">
      <c r="A18" s="502" t="s">
        <v>417</v>
      </c>
      <c r="B18" s="140"/>
      <c r="C18" s="140"/>
      <c r="D18" s="140">
        <v>1754710</v>
      </c>
      <c r="E18" s="140"/>
      <c r="F18" s="140"/>
      <c r="G18" s="140">
        <v>1754710</v>
      </c>
      <c r="H18" s="140"/>
      <c r="I18" s="140"/>
      <c r="J18" s="140">
        <v>1754710</v>
      </c>
      <c r="K18" s="501">
        <f t="shared" si="0"/>
        <v>0</v>
      </c>
    </row>
    <row r="19" spans="1:11" x14ac:dyDescent="0.2">
      <c r="A19" s="502" t="s">
        <v>418</v>
      </c>
      <c r="B19" s="140"/>
      <c r="C19" s="140"/>
      <c r="D19" s="140">
        <v>0</v>
      </c>
      <c r="E19" s="140"/>
      <c r="F19" s="140"/>
      <c r="G19" s="140">
        <v>0</v>
      </c>
      <c r="H19" s="140"/>
      <c r="I19" s="140"/>
      <c r="J19" s="140">
        <v>0</v>
      </c>
      <c r="K19" s="501">
        <f t="shared" si="0"/>
        <v>0</v>
      </c>
    </row>
    <row r="20" spans="1:11" ht="14.25" x14ac:dyDescent="0.2">
      <c r="A20" s="500" t="s">
        <v>419</v>
      </c>
      <c r="B20" s="141"/>
      <c r="C20" s="141"/>
      <c r="D20" s="141">
        <v>5000000</v>
      </c>
      <c r="E20" s="141"/>
      <c r="F20" s="141"/>
      <c r="G20" s="141">
        <v>5000000</v>
      </c>
      <c r="H20" s="141"/>
      <c r="I20" s="141"/>
      <c r="J20" s="141">
        <v>5000000</v>
      </c>
      <c r="K20" s="501">
        <f t="shared" si="0"/>
        <v>0</v>
      </c>
    </row>
    <row r="21" spans="1:11" ht="14.25" customHeight="1" x14ac:dyDescent="0.2">
      <c r="A21" s="500" t="s">
        <v>420</v>
      </c>
      <c r="B21" s="141"/>
      <c r="C21" s="141"/>
      <c r="D21" s="142">
        <v>5000000</v>
      </c>
      <c r="E21" s="142"/>
      <c r="F21" s="142"/>
      <c r="G21" s="142">
        <v>5000000</v>
      </c>
      <c r="H21" s="141"/>
      <c r="I21" s="141"/>
      <c r="J21" s="142">
        <v>5000000</v>
      </c>
      <c r="K21" s="501">
        <f t="shared" si="0"/>
        <v>0</v>
      </c>
    </row>
    <row r="22" spans="1:11" ht="14.25" customHeight="1" x14ac:dyDescent="0.2">
      <c r="A22" s="500" t="s">
        <v>421</v>
      </c>
      <c r="B22" s="141"/>
      <c r="C22" s="141"/>
      <c r="D22" s="141">
        <v>63550</v>
      </c>
      <c r="E22" s="141"/>
      <c r="F22" s="141"/>
      <c r="G22" s="141">
        <v>63550</v>
      </c>
      <c r="H22" s="141"/>
      <c r="I22" s="141"/>
      <c r="J22" s="141">
        <v>63550</v>
      </c>
      <c r="K22" s="501">
        <f t="shared" si="0"/>
        <v>0</v>
      </c>
    </row>
    <row r="23" spans="1:11" ht="14.25" customHeight="1" x14ac:dyDescent="0.2">
      <c r="A23" s="500" t="s">
        <v>422</v>
      </c>
      <c r="B23" s="141"/>
      <c r="C23" s="141"/>
      <c r="D23" s="141">
        <v>0</v>
      </c>
      <c r="E23" s="141"/>
      <c r="F23" s="141"/>
      <c r="G23" s="141">
        <v>0</v>
      </c>
      <c r="H23" s="141"/>
      <c r="I23" s="141"/>
      <c r="J23" s="141">
        <v>0</v>
      </c>
      <c r="K23" s="501">
        <f t="shared" si="0"/>
        <v>0</v>
      </c>
    </row>
    <row r="24" spans="1:11" ht="14.25" customHeight="1" x14ac:dyDescent="0.2">
      <c r="A24" s="500" t="s">
        <v>423</v>
      </c>
      <c r="B24" s="141"/>
      <c r="C24" s="141"/>
      <c r="D24" s="141">
        <v>0</v>
      </c>
      <c r="E24" s="141"/>
      <c r="F24" s="141"/>
      <c r="G24" s="141">
        <v>0</v>
      </c>
      <c r="H24" s="141"/>
      <c r="I24" s="141"/>
      <c r="J24" s="141">
        <v>0</v>
      </c>
      <c r="K24" s="501">
        <f t="shared" si="0"/>
        <v>0</v>
      </c>
    </row>
    <row r="25" spans="1:11" ht="14.25" customHeight="1" x14ac:dyDescent="0.2">
      <c r="A25" s="500" t="s">
        <v>586</v>
      </c>
      <c r="B25" s="141"/>
      <c r="C25" s="141"/>
      <c r="D25" s="141">
        <v>1594110</v>
      </c>
      <c r="E25" s="141"/>
      <c r="F25" s="141"/>
      <c r="G25" s="141">
        <v>1594110</v>
      </c>
      <c r="H25" s="141"/>
      <c r="I25" s="141"/>
      <c r="J25" s="141">
        <v>1594110</v>
      </c>
      <c r="K25" s="501">
        <f t="shared" si="0"/>
        <v>0</v>
      </c>
    </row>
    <row r="26" spans="1:11" ht="14.25" customHeight="1" x14ac:dyDescent="0.2">
      <c r="A26" s="500" t="s">
        <v>587</v>
      </c>
      <c r="B26" s="141"/>
      <c r="C26" s="141"/>
      <c r="D26" s="141">
        <v>12319</v>
      </c>
      <c r="E26" s="141"/>
      <c r="F26" s="141"/>
      <c r="G26" s="141">
        <v>12319</v>
      </c>
      <c r="H26" s="141"/>
      <c r="I26" s="141"/>
      <c r="J26" s="141">
        <v>12319</v>
      </c>
      <c r="K26" s="501">
        <f t="shared" si="0"/>
        <v>0</v>
      </c>
    </row>
    <row r="27" spans="1:11" ht="14.25" x14ac:dyDescent="0.2">
      <c r="A27" s="504" t="s">
        <v>424</v>
      </c>
      <c r="B27" s="143"/>
      <c r="C27" s="143"/>
      <c r="D27" s="143">
        <f>D9+D21+D10+D22+D25+D26</f>
        <v>12233829</v>
      </c>
      <c r="E27" s="143"/>
      <c r="F27" s="143"/>
      <c r="G27" s="143">
        <f t="shared" ref="G27" si="1">G9+G21+G10+G22+G25+G26</f>
        <v>12233829</v>
      </c>
      <c r="H27" s="143"/>
      <c r="I27" s="143"/>
      <c r="J27" s="143">
        <f t="shared" ref="J27" si="2">J9+J21+J10+J22+J25+J26</f>
        <v>12233829</v>
      </c>
      <c r="K27" s="505">
        <f>K7+K26</f>
        <v>0</v>
      </c>
    </row>
    <row r="28" spans="1:11" ht="14.25" x14ac:dyDescent="0.2">
      <c r="A28" s="500" t="s">
        <v>425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501"/>
    </row>
    <row r="29" spans="1:11" x14ac:dyDescent="0.25">
      <c r="A29" s="502" t="s">
        <v>426</v>
      </c>
      <c r="B29" s="144"/>
      <c r="C29" s="145"/>
      <c r="D29" s="145"/>
      <c r="E29" s="145"/>
      <c r="F29" s="145"/>
      <c r="G29" s="145"/>
      <c r="H29" s="144"/>
      <c r="I29" s="145"/>
      <c r="J29" s="145"/>
      <c r="K29" s="503"/>
    </row>
    <row r="30" spans="1:11" x14ac:dyDescent="0.25">
      <c r="A30" s="502" t="s">
        <v>427</v>
      </c>
      <c r="B30" s="140"/>
      <c r="C30" s="145"/>
      <c r="D30" s="145"/>
      <c r="E30" s="145"/>
      <c r="F30" s="145"/>
      <c r="G30" s="145"/>
      <c r="H30" s="140"/>
      <c r="I30" s="145"/>
      <c r="J30" s="145"/>
      <c r="K30" s="503"/>
    </row>
    <row r="31" spans="1:11" x14ac:dyDescent="0.25">
      <c r="A31" s="502" t="s">
        <v>540</v>
      </c>
      <c r="B31" s="144"/>
      <c r="C31" s="145"/>
      <c r="D31" s="145"/>
      <c r="E31" s="145"/>
      <c r="F31" s="145"/>
      <c r="G31" s="145"/>
      <c r="H31" s="144"/>
      <c r="I31" s="145"/>
      <c r="J31" s="145"/>
      <c r="K31" s="503"/>
    </row>
    <row r="32" spans="1:11" x14ac:dyDescent="0.25">
      <c r="A32" s="506" t="s">
        <v>428</v>
      </c>
      <c r="B32" s="146"/>
      <c r="C32" s="146"/>
      <c r="D32" s="148"/>
      <c r="E32" s="148"/>
      <c r="F32" s="148"/>
      <c r="G32" s="148"/>
      <c r="H32" s="146"/>
      <c r="I32" s="147"/>
      <c r="J32" s="148"/>
      <c r="K32" s="503"/>
    </row>
    <row r="33" spans="1:11" x14ac:dyDescent="0.25">
      <c r="A33" s="507" t="s">
        <v>429</v>
      </c>
      <c r="B33" s="149"/>
      <c r="C33" s="149"/>
      <c r="D33" s="151"/>
      <c r="E33" s="151"/>
      <c r="F33" s="151"/>
      <c r="G33" s="151"/>
      <c r="H33" s="149"/>
      <c r="I33" s="150"/>
      <c r="J33" s="151"/>
      <c r="K33" s="503"/>
    </row>
    <row r="34" spans="1:11" ht="25.5" x14ac:dyDescent="0.25">
      <c r="A34" s="507" t="s">
        <v>491</v>
      </c>
      <c r="B34" s="149"/>
      <c r="C34" s="149"/>
      <c r="D34" s="149"/>
      <c r="E34" s="149"/>
      <c r="F34" s="149"/>
      <c r="G34" s="149"/>
      <c r="H34" s="149"/>
      <c r="I34" s="149"/>
      <c r="J34" s="151"/>
      <c r="K34" s="503"/>
    </row>
    <row r="35" spans="1:11" ht="28.5" x14ac:dyDescent="0.2">
      <c r="A35" s="508" t="s">
        <v>430</v>
      </c>
      <c r="B35" s="152"/>
      <c r="C35" s="152"/>
      <c r="D35" s="152">
        <f>SUM(D29:D34)</f>
        <v>0</v>
      </c>
      <c r="E35" s="152"/>
      <c r="F35" s="152"/>
      <c r="G35" s="152">
        <v>0</v>
      </c>
      <c r="H35" s="152"/>
      <c r="I35" s="152"/>
      <c r="J35" s="152">
        <f>SUM(J29:J34)</f>
        <v>0</v>
      </c>
      <c r="K35" s="509">
        <f t="shared" ref="K35" si="3">J35-D35</f>
        <v>0</v>
      </c>
    </row>
    <row r="36" spans="1:11" ht="14.25" x14ac:dyDescent="0.2">
      <c r="A36" s="510" t="s">
        <v>431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511"/>
    </row>
    <row r="37" spans="1:11" x14ac:dyDescent="0.25">
      <c r="A37" s="502" t="s">
        <v>432</v>
      </c>
      <c r="B37" s="151"/>
      <c r="C37" s="151"/>
      <c r="D37" s="151">
        <v>1278804</v>
      </c>
      <c r="E37" s="151"/>
      <c r="F37" s="151"/>
      <c r="G37" s="151">
        <v>1278804</v>
      </c>
      <c r="H37" s="151"/>
      <c r="I37" s="151"/>
      <c r="J37" s="151">
        <v>1278804</v>
      </c>
      <c r="K37" s="512">
        <f>J37-G37</f>
        <v>0</v>
      </c>
    </row>
    <row r="38" spans="1:11" x14ac:dyDescent="0.25">
      <c r="A38" s="502" t="s">
        <v>433</v>
      </c>
      <c r="B38" s="154">
        <v>7</v>
      </c>
      <c r="C38" s="155">
        <v>55360</v>
      </c>
      <c r="D38" s="156">
        <f>B38*C38</f>
        <v>387520</v>
      </c>
      <c r="E38" s="156">
        <v>6</v>
      </c>
      <c r="F38" s="156">
        <v>55360</v>
      </c>
      <c r="G38" s="156">
        <f>E38*F38</f>
        <v>332160</v>
      </c>
      <c r="H38" s="154">
        <v>6</v>
      </c>
      <c r="I38" s="155">
        <v>55360</v>
      </c>
      <c r="J38" s="156">
        <f>H38*I38</f>
        <v>332160</v>
      </c>
      <c r="K38" s="512">
        <f t="shared" ref="K38:K39" si="4">J38-G38</f>
        <v>0</v>
      </c>
    </row>
    <row r="39" spans="1:11" x14ac:dyDescent="0.25">
      <c r="A39" s="513" t="s">
        <v>567</v>
      </c>
      <c r="B39" s="356">
        <v>1</v>
      </c>
      <c r="C39" s="354">
        <v>2500000</v>
      </c>
      <c r="D39" s="156">
        <f>B39*C39</f>
        <v>2500000</v>
      </c>
      <c r="E39" s="149">
        <v>1</v>
      </c>
      <c r="F39" s="149">
        <v>2500000</v>
      </c>
      <c r="G39" s="156">
        <f>E39*F39</f>
        <v>2500000</v>
      </c>
      <c r="H39" s="356">
        <v>1</v>
      </c>
      <c r="I39" s="355">
        <v>2500000</v>
      </c>
      <c r="J39" s="156">
        <f>H39*I39</f>
        <v>2500000</v>
      </c>
      <c r="K39" s="512">
        <f t="shared" si="4"/>
        <v>0</v>
      </c>
    </row>
    <row r="40" spans="1:11" ht="27" customHeight="1" x14ac:dyDescent="0.25">
      <c r="A40" s="507" t="s">
        <v>541</v>
      </c>
      <c r="B40" s="157"/>
      <c r="C40" s="158"/>
      <c r="D40" s="520"/>
      <c r="E40" s="149"/>
      <c r="F40" s="149"/>
      <c r="G40" s="149"/>
      <c r="H40" s="157"/>
      <c r="I40" s="193"/>
      <c r="J40" s="156"/>
      <c r="K40" s="512"/>
    </row>
    <row r="41" spans="1:11" x14ac:dyDescent="0.25">
      <c r="A41" s="507" t="s">
        <v>434</v>
      </c>
      <c r="B41" s="157"/>
      <c r="C41" s="158"/>
      <c r="D41" s="149"/>
      <c r="E41" s="493"/>
      <c r="F41" s="493"/>
      <c r="G41" s="493"/>
      <c r="H41" s="157"/>
      <c r="I41" s="158"/>
      <c r="J41" s="149"/>
      <c r="K41" s="512"/>
    </row>
    <row r="42" spans="1:11" ht="28.5" x14ac:dyDescent="0.2">
      <c r="A42" s="508" t="s">
        <v>435</v>
      </c>
      <c r="B42" s="159"/>
      <c r="C42" s="160"/>
      <c r="D42" s="161">
        <f>SUM(D37:D41)</f>
        <v>4166324</v>
      </c>
      <c r="E42" s="161"/>
      <c r="F42" s="161"/>
      <c r="G42" s="161">
        <f t="shared" ref="G42" si="5">SUM(G37:G41)</f>
        <v>4110964</v>
      </c>
      <c r="H42" s="159"/>
      <c r="I42" s="160"/>
      <c r="J42" s="161">
        <f>SUM(J37:J41)</f>
        <v>4110964</v>
      </c>
      <c r="K42" s="514">
        <f>SUM(K37:K41)</f>
        <v>0</v>
      </c>
    </row>
    <row r="43" spans="1:11" s="162" customFormat="1" ht="29.25" thickBot="1" x14ac:dyDescent="0.25">
      <c r="A43" s="521" t="s">
        <v>436</v>
      </c>
      <c r="B43" s="522"/>
      <c r="C43" s="523"/>
      <c r="D43" s="524">
        <v>1200000</v>
      </c>
      <c r="E43" s="524"/>
      <c r="F43" s="524"/>
      <c r="G43" s="524">
        <v>1200000</v>
      </c>
      <c r="H43" s="522"/>
      <c r="I43" s="523"/>
      <c r="J43" s="524">
        <v>1200000</v>
      </c>
      <c r="K43" s="525">
        <f>J43-D43</f>
        <v>0</v>
      </c>
    </row>
    <row r="44" spans="1:11" ht="25.5" customHeight="1" thickBot="1" x14ac:dyDescent="0.3">
      <c r="A44" s="526" t="s">
        <v>437</v>
      </c>
      <c r="B44" s="527"/>
      <c r="C44" s="528"/>
      <c r="D44" s="529">
        <f>D27+D35+D42+D43</f>
        <v>17600153</v>
      </c>
      <c r="E44" s="529"/>
      <c r="F44" s="529"/>
      <c r="G44" s="529">
        <f t="shared" ref="G44" si="6">G27+G35+G42+G43</f>
        <v>17544793</v>
      </c>
      <c r="H44" s="529"/>
      <c r="I44" s="529"/>
      <c r="J44" s="529">
        <f t="shared" ref="J44:K48" si="7">J27+J35+J42+J43</f>
        <v>17544793</v>
      </c>
      <c r="K44" s="530">
        <f>K27+K35+K42+K43</f>
        <v>0</v>
      </c>
    </row>
    <row r="45" spans="1:11" ht="17.25" thickBot="1" x14ac:dyDescent="0.3">
      <c r="A45" s="515" t="s">
        <v>588</v>
      </c>
      <c r="B45" s="516"/>
      <c r="C45" s="517"/>
      <c r="D45" s="518">
        <v>169164</v>
      </c>
      <c r="E45" s="518"/>
      <c r="F45" s="518"/>
      <c r="G45" s="518">
        <v>194823</v>
      </c>
      <c r="H45" s="518"/>
      <c r="I45" s="518"/>
      <c r="J45" s="518">
        <v>194823</v>
      </c>
      <c r="K45" s="519">
        <f t="shared" si="7"/>
        <v>0</v>
      </c>
    </row>
    <row r="46" spans="1:11" ht="33.75" thickBot="1" x14ac:dyDescent="0.3">
      <c r="A46" s="515" t="s">
        <v>658</v>
      </c>
      <c r="B46" s="516"/>
      <c r="C46" s="517"/>
      <c r="D46" s="518">
        <v>0</v>
      </c>
      <c r="E46" s="518"/>
      <c r="F46" s="518"/>
      <c r="G46" s="518">
        <v>480060</v>
      </c>
      <c r="H46" s="518"/>
      <c r="I46" s="518"/>
      <c r="J46" s="518">
        <v>480060</v>
      </c>
      <c r="K46" s="519">
        <f t="shared" si="7"/>
        <v>0</v>
      </c>
    </row>
    <row r="47" spans="1:11" ht="17.25" thickBot="1" x14ac:dyDescent="0.3">
      <c r="A47" s="515" t="s">
        <v>589</v>
      </c>
      <c r="B47" s="516"/>
      <c r="C47" s="517"/>
      <c r="D47" s="518">
        <v>135509</v>
      </c>
      <c r="E47" s="518"/>
      <c r="F47" s="518"/>
      <c r="G47" s="518">
        <v>128524</v>
      </c>
      <c r="H47" s="518"/>
      <c r="I47" s="518"/>
      <c r="J47" s="518">
        <v>128524</v>
      </c>
      <c r="K47" s="519">
        <f t="shared" si="7"/>
        <v>0</v>
      </c>
    </row>
    <row r="48" spans="1:11" ht="17.25" thickBot="1" x14ac:dyDescent="0.3">
      <c r="A48" s="515" t="s">
        <v>590</v>
      </c>
      <c r="B48" s="516"/>
      <c r="C48" s="517"/>
      <c r="D48" s="518">
        <v>0</v>
      </c>
      <c r="E48" s="518"/>
      <c r="F48" s="518"/>
      <c r="G48" s="518">
        <v>110720</v>
      </c>
      <c r="H48" s="518"/>
      <c r="I48" s="518"/>
      <c r="J48" s="518">
        <v>110720</v>
      </c>
      <c r="K48" s="519">
        <f t="shared" si="7"/>
        <v>0</v>
      </c>
    </row>
    <row r="49" spans="1:11" ht="17.25" thickBot="1" x14ac:dyDescent="0.3">
      <c r="A49" s="526" t="s">
        <v>451</v>
      </c>
      <c r="B49" s="527"/>
      <c r="C49" s="528"/>
      <c r="D49" s="529">
        <f>D44+D45+D46+D47+D48</f>
        <v>17904826</v>
      </c>
      <c r="E49" s="529"/>
      <c r="F49" s="529"/>
      <c r="G49" s="529">
        <f t="shared" ref="G49" si="8">G44+G45+G46+G47+G48</f>
        <v>18458920</v>
      </c>
      <c r="H49" s="529"/>
      <c r="I49" s="529"/>
      <c r="J49" s="529">
        <f t="shared" ref="J49" si="9">J44+J45+J46+J47+J48</f>
        <v>18458920</v>
      </c>
      <c r="K49" s="530">
        <f>K32+K40+K47+K48</f>
        <v>0</v>
      </c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8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3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topLeftCell="C1" workbookViewId="0">
      <selection activeCell="R7" sqref="R7"/>
    </sheetView>
  </sheetViews>
  <sheetFormatPr defaultRowHeight="12.75" x14ac:dyDescent="0.2"/>
  <cols>
    <col min="1" max="1" width="11.5" style="304" hidden="1" customWidth="1"/>
    <col min="2" max="2" width="3.83203125" style="304" hidden="1" customWidth="1"/>
    <col min="3" max="3" width="44.83203125" style="304" customWidth="1"/>
    <col min="4" max="4" width="13.83203125" style="304" customWidth="1"/>
    <col min="5" max="5" width="12.6640625" style="304" hidden="1" customWidth="1"/>
    <col min="6" max="6" width="11.5" style="304" hidden="1" customWidth="1"/>
    <col min="7" max="7" width="13" style="304" hidden="1" customWidth="1"/>
    <col min="8" max="8" width="11.5" style="304" hidden="1" customWidth="1"/>
    <col min="9" max="10" width="14.5" style="304" customWidth="1"/>
    <col min="11" max="11" width="48.6640625" style="304" customWidth="1"/>
    <col min="12" max="12" width="13.1640625" style="304" customWidth="1"/>
    <col min="13" max="13" width="13.5" style="304" hidden="1" customWidth="1"/>
    <col min="14" max="14" width="12.1640625" style="304" hidden="1" customWidth="1"/>
    <col min="15" max="15" width="11.83203125" style="304" hidden="1" customWidth="1"/>
    <col min="16" max="16" width="12.1640625" style="304" hidden="1" customWidth="1"/>
    <col min="17" max="17" width="13.83203125" style="304" customWidth="1"/>
    <col min="18" max="18" width="14.5" style="304" customWidth="1"/>
    <col min="19" max="16384" width="9.33203125" style="304"/>
  </cols>
  <sheetData>
    <row r="1" spans="1:18" ht="30" customHeight="1" x14ac:dyDescent="0.3">
      <c r="C1" s="913" t="s">
        <v>559</v>
      </c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305"/>
    </row>
    <row r="2" spans="1:18" ht="30" customHeight="1" x14ac:dyDescent="0.3">
      <c r="C2" s="913" t="s">
        <v>438</v>
      </c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305"/>
    </row>
    <row r="3" spans="1:18" ht="17.25" customHeight="1" x14ac:dyDescent="0.3">
      <c r="C3" s="913" t="s">
        <v>75</v>
      </c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305"/>
    </row>
    <row r="4" spans="1:18" ht="17.25" customHeight="1" x14ac:dyDescent="0.3">
      <c r="C4" s="305"/>
      <c r="D4" s="305"/>
      <c r="E4" s="305"/>
      <c r="F4" s="305"/>
      <c r="G4" s="305"/>
      <c r="H4" s="305"/>
      <c r="I4" s="305"/>
      <c r="J4" s="305"/>
      <c r="K4" s="306"/>
      <c r="L4" s="306"/>
      <c r="M4" s="306"/>
      <c r="O4" s="306"/>
      <c r="Q4" s="306"/>
      <c r="R4" s="306" t="s">
        <v>402</v>
      </c>
    </row>
    <row r="5" spans="1:18" ht="19.5" customHeight="1" thickBot="1" x14ac:dyDescent="0.25">
      <c r="G5" s="307"/>
      <c r="I5" s="307"/>
      <c r="J5" s="307"/>
      <c r="K5" s="308"/>
      <c r="L5" s="308"/>
      <c r="M5" s="308"/>
      <c r="O5" s="308"/>
      <c r="Q5" s="308"/>
      <c r="R5" s="531" t="s">
        <v>591</v>
      </c>
    </row>
    <row r="6" spans="1:18" ht="42" customHeight="1" thickBot="1" x14ac:dyDescent="0.25">
      <c r="A6" s="309" t="s">
        <v>439</v>
      </c>
      <c r="B6" s="534" t="s">
        <v>440</v>
      </c>
      <c r="C6" s="553" t="s">
        <v>441</v>
      </c>
      <c r="D6" s="546" t="s">
        <v>576</v>
      </c>
      <c r="E6" s="540" t="s">
        <v>498</v>
      </c>
      <c r="F6" s="540" t="s">
        <v>499</v>
      </c>
      <c r="G6" s="540" t="s">
        <v>500</v>
      </c>
      <c r="H6" s="560" t="s">
        <v>501</v>
      </c>
      <c r="I6" s="567" t="s">
        <v>577</v>
      </c>
      <c r="J6" s="574" t="s">
        <v>657</v>
      </c>
      <c r="K6" s="553" t="s">
        <v>442</v>
      </c>
      <c r="L6" s="546" t="s">
        <v>576</v>
      </c>
      <c r="M6" s="540" t="s">
        <v>498</v>
      </c>
      <c r="N6" s="540" t="s">
        <v>499</v>
      </c>
      <c r="O6" s="540" t="s">
        <v>500</v>
      </c>
      <c r="P6" s="560" t="s">
        <v>501</v>
      </c>
      <c r="Q6" s="567" t="s">
        <v>577</v>
      </c>
      <c r="R6" s="596" t="s">
        <v>657</v>
      </c>
    </row>
    <row r="7" spans="1:18" s="311" customFormat="1" ht="11.25" thickBot="1" x14ac:dyDescent="0.2">
      <c r="A7" s="310">
        <v>1</v>
      </c>
      <c r="B7" s="535">
        <v>2</v>
      </c>
      <c r="C7" s="554" t="s">
        <v>156</v>
      </c>
      <c r="D7" s="545" t="s">
        <v>104</v>
      </c>
      <c r="E7" s="544" t="s">
        <v>106</v>
      </c>
      <c r="F7" s="544" t="s">
        <v>106</v>
      </c>
      <c r="G7" s="544" t="s">
        <v>107</v>
      </c>
      <c r="H7" s="561" t="s">
        <v>106</v>
      </c>
      <c r="I7" s="554" t="s">
        <v>105</v>
      </c>
      <c r="J7" s="575" t="s">
        <v>106</v>
      </c>
      <c r="K7" s="554" t="s">
        <v>107</v>
      </c>
      <c r="L7" s="545" t="s">
        <v>83</v>
      </c>
      <c r="M7" s="544" t="s">
        <v>85</v>
      </c>
      <c r="N7" s="544" t="s">
        <v>85</v>
      </c>
      <c r="O7" s="544" t="s">
        <v>502</v>
      </c>
      <c r="P7" s="561" t="s">
        <v>503</v>
      </c>
      <c r="Q7" s="554" t="s">
        <v>84</v>
      </c>
      <c r="R7" s="597" t="s">
        <v>85</v>
      </c>
    </row>
    <row r="8" spans="1:18" ht="38.25" customHeight="1" x14ac:dyDescent="0.2">
      <c r="A8" s="312" t="s">
        <v>443</v>
      </c>
      <c r="B8" s="536" t="s">
        <v>444</v>
      </c>
      <c r="C8" s="541" t="s">
        <v>592</v>
      </c>
      <c r="D8" s="547">
        <v>2468000</v>
      </c>
      <c r="E8" s="542"/>
      <c r="F8" s="542"/>
      <c r="G8" s="542"/>
      <c r="H8" s="562"/>
      <c r="I8" s="568">
        <v>1477342</v>
      </c>
      <c r="J8" s="576">
        <v>1338150</v>
      </c>
      <c r="K8" s="586" t="s">
        <v>596</v>
      </c>
      <c r="L8" s="582">
        <v>0</v>
      </c>
      <c r="M8" s="543"/>
      <c r="N8" s="543"/>
      <c r="O8" s="543"/>
      <c r="P8" s="592"/>
      <c r="Q8" s="602">
        <v>13192276</v>
      </c>
      <c r="R8" s="598">
        <v>13192276</v>
      </c>
    </row>
    <row r="9" spans="1:18" ht="39.75" customHeight="1" x14ac:dyDescent="0.2">
      <c r="A9" s="312" t="s">
        <v>443</v>
      </c>
      <c r="B9" s="536" t="s">
        <v>444</v>
      </c>
      <c r="C9" s="532" t="s">
        <v>593</v>
      </c>
      <c r="D9" s="548">
        <v>0</v>
      </c>
      <c r="E9" s="313"/>
      <c r="F9" s="313"/>
      <c r="G9" s="313"/>
      <c r="H9" s="563"/>
      <c r="I9" s="569">
        <v>15520325</v>
      </c>
      <c r="J9" s="577">
        <v>15520325</v>
      </c>
      <c r="K9" s="587" t="s">
        <v>595</v>
      </c>
      <c r="L9" s="583">
        <v>0</v>
      </c>
      <c r="M9" s="314"/>
      <c r="N9" s="314"/>
      <c r="O9" s="314"/>
      <c r="P9" s="593"/>
      <c r="Q9" s="603">
        <v>2950000</v>
      </c>
      <c r="R9" s="599">
        <v>2950000</v>
      </c>
    </row>
    <row r="10" spans="1:18" ht="30" customHeight="1" x14ac:dyDescent="0.2">
      <c r="A10" s="312" t="s">
        <v>443</v>
      </c>
      <c r="B10" s="536" t="s">
        <v>444</v>
      </c>
      <c r="C10" s="533" t="s">
        <v>594</v>
      </c>
      <c r="D10" s="549">
        <v>0</v>
      </c>
      <c r="E10" s="315"/>
      <c r="F10" s="313"/>
      <c r="G10" s="315"/>
      <c r="H10" s="563"/>
      <c r="I10" s="569">
        <v>3205000</v>
      </c>
      <c r="J10" s="577">
        <v>3205000</v>
      </c>
      <c r="K10" s="588"/>
      <c r="L10" s="584"/>
      <c r="M10" s="316"/>
      <c r="N10" s="314"/>
      <c r="O10" s="316"/>
      <c r="P10" s="593"/>
      <c r="Q10" s="603"/>
      <c r="R10" s="599"/>
    </row>
    <row r="11" spans="1:18" ht="27.75" customHeight="1" x14ac:dyDescent="0.2">
      <c r="A11" s="312" t="s">
        <v>445</v>
      </c>
      <c r="B11" s="536" t="s">
        <v>446</v>
      </c>
      <c r="C11" s="555"/>
      <c r="D11" s="550"/>
      <c r="E11" s="317"/>
      <c r="F11" s="313"/>
      <c r="G11" s="317"/>
      <c r="H11" s="563"/>
      <c r="I11" s="569"/>
      <c r="J11" s="577"/>
      <c r="K11" s="589"/>
      <c r="L11" s="584"/>
      <c r="M11" s="316"/>
      <c r="N11" s="314"/>
      <c r="O11" s="316"/>
      <c r="P11" s="593"/>
      <c r="Q11" s="603"/>
      <c r="R11" s="599"/>
    </row>
    <row r="12" spans="1:18" ht="27.75" customHeight="1" x14ac:dyDescent="0.2">
      <c r="A12" s="312" t="s">
        <v>447</v>
      </c>
      <c r="B12" s="536" t="s">
        <v>448</v>
      </c>
      <c r="C12" s="555"/>
      <c r="D12" s="550"/>
      <c r="E12" s="317"/>
      <c r="F12" s="313"/>
      <c r="G12" s="317"/>
      <c r="H12" s="563"/>
      <c r="I12" s="569"/>
      <c r="J12" s="577"/>
      <c r="K12" s="589"/>
      <c r="L12" s="584"/>
      <c r="M12" s="316"/>
      <c r="N12" s="314"/>
      <c r="O12" s="316"/>
      <c r="P12" s="593"/>
      <c r="Q12" s="603"/>
      <c r="R12" s="599"/>
    </row>
    <row r="13" spans="1:18" ht="27.75" customHeight="1" x14ac:dyDescent="0.2">
      <c r="A13" s="312" t="s">
        <v>443</v>
      </c>
      <c r="B13" s="536" t="s">
        <v>449</v>
      </c>
      <c r="C13" s="556"/>
      <c r="D13" s="550"/>
      <c r="E13" s="317"/>
      <c r="F13" s="313"/>
      <c r="G13" s="317"/>
      <c r="H13" s="563"/>
      <c r="I13" s="569"/>
      <c r="J13" s="577"/>
      <c r="K13" s="590"/>
      <c r="L13" s="584"/>
      <c r="M13" s="316"/>
      <c r="N13" s="314"/>
      <c r="O13" s="316"/>
      <c r="P13" s="593"/>
      <c r="Q13" s="603"/>
      <c r="R13" s="599"/>
    </row>
    <row r="14" spans="1:18" ht="27.75" customHeight="1" x14ac:dyDescent="0.2">
      <c r="A14" s="312" t="s">
        <v>447</v>
      </c>
      <c r="B14" s="536" t="s">
        <v>448</v>
      </c>
      <c r="C14" s="557"/>
      <c r="D14" s="548"/>
      <c r="E14" s="313"/>
      <c r="F14" s="313"/>
      <c r="G14" s="313"/>
      <c r="H14" s="563"/>
      <c r="I14" s="569"/>
      <c r="J14" s="577"/>
      <c r="K14" s="589"/>
      <c r="L14" s="584"/>
      <c r="M14" s="316"/>
      <c r="N14" s="316"/>
      <c r="O14" s="316"/>
      <c r="P14" s="594"/>
      <c r="Q14" s="603"/>
      <c r="R14" s="599"/>
    </row>
    <row r="15" spans="1:18" ht="27.75" customHeight="1" x14ac:dyDescent="0.2">
      <c r="A15" s="312" t="s">
        <v>443</v>
      </c>
      <c r="B15" s="536" t="s">
        <v>450</v>
      </c>
      <c r="C15" s="556"/>
      <c r="D15" s="550"/>
      <c r="E15" s="317"/>
      <c r="F15" s="317"/>
      <c r="G15" s="317"/>
      <c r="H15" s="564"/>
      <c r="I15" s="570"/>
      <c r="J15" s="578"/>
      <c r="K15" s="591"/>
      <c r="L15" s="583"/>
      <c r="M15" s="314"/>
      <c r="N15" s="314"/>
      <c r="O15" s="314"/>
      <c r="P15" s="593"/>
      <c r="Q15" s="603"/>
      <c r="R15" s="599"/>
    </row>
    <row r="16" spans="1:18" ht="27.75" customHeight="1" x14ac:dyDescent="0.2">
      <c r="A16" s="312" t="s">
        <v>443</v>
      </c>
      <c r="B16" s="536" t="s">
        <v>450</v>
      </c>
      <c r="C16" s="556"/>
      <c r="D16" s="550"/>
      <c r="E16" s="317"/>
      <c r="F16" s="317"/>
      <c r="G16" s="317"/>
      <c r="H16" s="564"/>
      <c r="I16" s="571"/>
      <c r="J16" s="579"/>
      <c r="K16" s="591"/>
      <c r="L16" s="583"/>
      <c r="M16" s="314"/>
      <c r="N16" s="314"/>
      <c r="O16" s="314"/>
      <c r="P16" s="593"/>
      <c r="Q16" s="603"/>
      <c r="R16" s="599"/>
    </row>
    <row r="17" spans="1:18" ht="27.75" customHeight="1" thickBot="1" x14ac:dyDescent="0.25">
      <c r="A17" s="318"/>
      <c r="B17" s="537"/>
      <c r="C17" s="558"/>
      <c r="D17" s="551"/>
      <c r="E17" s="319"/>
      <c r="F17" s="319"/>
      <c r="G17" s="319"/>
      <c r="H17" s="565"/>
      <c r="I17" s="572"/>
      <c r="J17" s="580"/>
      <c r="K17" s="591"/>
      <c r="L17" s="585"/>
      <c r="M17" s="320"/>
      <c r="N17" s="320"/>
      <c r="O17" s="320"/>
      <c r="P17" s="595"/>
      <c r="Q17" s="604"/>
      <c r="R17" s="600"/>
    </row>
    <row r="18" spans="1:18" ht="24" customHeight="1" thickBot="1" x14ac:dyDescent="0.25">
      <c r="A18" s="321"/>
      <c r="B18" s="538"/>
      <c r="C18" s="559"/>
      <c r="D18" s="552">
        <f>SUM(D8:D15)</f>
        <v>2468000</v>
      </c>
      <c r="E18" s="539">
        <v>42778</v>
      </c>
      <c r="F18" s="539">
        <f>SUM(F8:F15)</f>
        <v>0</v>
      </c>
      <c r="G18" s="539">
        <v>27363</v>
      </c>
      <c r="H18" s="566">
        <f>SUM(H8:H16)</f>
        <v>0</v>
      </c>
      <c r="I18" s="573">
        <f>SUM(I8:I16)</f>
        <v>20202667</v>
      </c>
      <c r="J18" s="581">
        <f>SUM(J8:J16)</f>
        <v>20063475</v>
      </c>
      <c r="K18" s="559"/>
      <c r="L18" s="552">
        <f>SUM(L8:L15)</f>
        <v>0</v>
      </c>
      <c r="M18" s="539">
        <v>28416</v>
      </c>
      <c r="N18" s="539">
        <f>SUM(N8:N15)</f>
        <v>0</v>
      </c>
      <c r="O18" s="539">
        <v>37123</v>
      </c>
      <c r="P18" s="566">
        <f>SUM(P8:P15)</f>
        <v>0</v>
      </c>
      <c r="Q18" s="573">
        <f>SUM(Q8:Q15)</f>
        <v>16142276</v>
      </c>
      <c r="R18" s="601">
        <f>SUM(R8:R15)</f>
        <v>16142276</v>
      </c>
    </row>
    <row r="19" spans="1:18" x14ac:dyDescent="0.2">
      <c r="A19" s="321"/>
      <c r="B19" s="322"/>
    </row>
    <row r="20" spans="1:18" x14ac:dyDescent="0.2">
      <c r="A20" s="321"/>
      <c r="B20" s="322"/>
    </row>
    <row r="21" spans="1:18" ht="13.5" thickBot="1" x14ac:dyDescent="0.25">
      <c r="A21" s="324" t="s">
        <v>451</v>
      </c>
      <c r="B21" s="323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80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0"/>
    <pageSetUpPr fitToPage="1"/>
  </sheetPr>
  <dimension ref="A1:D32"/>
  <sheetViews>
    <sheetView workbookViewId="0">
      <selection activeCell="G13" sqref="G13"/>
    </sheetView>
  </sheetViews>
  <sheetFormatPr defaultRowHeight="12.75" x14ac:dyDescent="0.2"/>
  <cols>
    <col min="1" max="1" width="5" customWidth="1"/>
    <col min="2" max="2" width="43" customWidth="1"/>
    <col min="3" max="3" width="39.6640625" customWidth="1"/>
    <col min="4" max="4" width="12.6640625" customWidth="1"/>
  </cols>
  <sheetData>
    <row r="1" spans="1:4" x14ac:dyDescent="0.2">
      <c r="A1" s="203"/>
      <c r="B1" s="203"/>
      <c r="C1" s="203"/>
      <c r="D1" s="203"/>
    </row>
    <row r="2" spans="1:4" ht="47.25" customHeight="1" x14ac:dyDescent="0.25">
      <c r="A2" s="914" t="s">
        <v>598</v>
      </c>
      <c r="B2" s="914"/>
      <c r="C2" s="914"/>
      <c r="D2" s="914"/>
    </row>
    <row r="3" spans="1:4" ht="15.75" x14ac:dyDescent="0.25">
      <c r="A3" s="915" t="s">
        <v>597</v>
      </c>
      <c r="B3" s="915"/>
      <c r="C3" s="915"/>
      <c r="D3" s="915"/>
    </row>
    <row r="4" spans="1:4" s="165" customFormat="1" ht="19.5" customHeight="1" x14ac:dyDescent="0.2">
      <c r="C4" s="927" t="s">
        <v>544</v>
      </c>
      <c r="D4" s="927"/>
    </row>
    <row r="5" spans="1:4" s="165" customFormat="1" ht="19.5" customHeight="1" thickBot="1" x14ac:dyDescent="0.25">
      <c r="C5" s="928" t="s">
        <v>575</v>
      </c>
      <c r="D5" s="928"/>
    </row>
    <row r="6" spans="1:4" ht="38.25" customHeight="1" thickBot="1" x14ac:dyDescent="0.25">
      <c r="A6" s="605" t="s">
        <v>68</v>
      </c>
      <c r="B6" s="606" t="s">
        <v>63</v>
      </c>
      <c r="C6" s="606" t="s">
        <v>64</v>
      </c>
      <c r="D6" s="607" t="s">
        <v>461</v>
      </c>
    </row>
    <row r="7" spans="1:4" ht="23.25" customHeight="1" x14ac:dyDescent="0.2">
      <c r="A7" s="921" t="s">
        <v>67</v>
      </c>
      <c r="B7" s="922"/>
      <c r="C7" s="922"/>
      <c r="D7" s="923"/>
    </row>
    <row r="8" spans="1:4" ht="36" customHeight="1" x14ac:dyDescent="0.2">
      <c r="A8" s="204" t="s">
        <v>170</v>
      </c>
      <c r="B8" s="205" t="s">
        <v>554</v>
      </c>
      <c r="C8" s="211" t="s">
        <v>599</v>
      </c>
      <c r="D8" s="206">
        <v>129932</v>
      </c>
    </row>
    <row r="9" spans="1:4" ht="45" customHeight="1" x14ac:dyDescent="0.2">
      <c r="A9" s="204" t="s">
        <v>171</v>
      </c>
      <c r="B9" s="205" t="s">
        <v>66</v>
      </c>
      <c r="C9" s="211" t="s">
        <v>600</v>
      </c>
      <c r="D9" s="206">
        <v>783304</v>
      </c>
    </row>
    <row r="10" spans="1:4" ht="26.25" customHeight="1" x14ac:dyDescent="0.2">
      <c r="A10" s="204" t="s">
        <v>172</v>
      </c>
      <c r="B10" s="205" t="s">
        <v>603</v>
      </c>
      <c r="C10" s="211" t="s">
        <v>601</v>
      </c>
      <c r="D10" s="206">
        <v>154800</v>
      </c>
    </row>
    <row r="11" spans="1:4" ht="23.25" customHeight="1" x14ac:dyDescent="0.2">
      <c r="A11" s="204" t="s">
        <v>173</v>
      </c>
      <c r="B11" s="205" t="s">
        <v>565</v>
      </c>
      <c r="C11" s="211" t="s">
        <v>602</v>
      </c>
      <c r="D11" s="206">
        <v>50000</v>
      </c>
    </row>
    <row r="12" spans="1:4" ht="23.25" customHeight="1" x14ac:dyDescent="0.2">
      <c r="A12" s="204" t="s">
        <v>174</v>
      </c>
      <c r="B12" s="205" t="s">
        <v>566</v>
      </c>
      <c r="C12" s="211" t="s">
        <v>604</v>
      </c>
      <c r="D12" s="206">
        <v>65880</v>
      </c>
    </row>
    <row r="13" spans="1:4" ht="15" customHeight="1" x14ac:dyDescent="0.2">
      <c r="A13" s="208"/>
      <c r="B13" s="205"/>
      <c r="C13" s="207"/>
      <c r="D13" s="206"/>
    </row>
    <row r="14" spans="1:4" ht="15.95" customHeight="1" thickBot="1" x14ac:dyDescent="0.25">
      <c r="A14" s="924" t="s">
        <v>62</v>
      </c>
      <c r="B14" s="925"/>
      <c r="C14" s="926"/>
      <c r="D14" s="212">
        <f>SUM(D8:D13)</f>
        <v>1183916</v>
      </c>
    </row>
    <row r="15" spans="1:4" ht="24" customHeight="1" thickBot="1" x14ac:dyDescent="0.25">
      <c r="A15" s="918" t="s">
        <v>65</v>
      </c>
      <c r="B15" s="919"/>
      <c r="C15" s="919"/>
      <c r="D15" s="920"/>
    </row>
    <row r="16" spans="1:4" ht="15.95" customHeight="1" x14ac:dyDescent="0.2">
      <c r="A16" s="608" t="s">
        <v>175</v>
      </c>
      <c r="B16" s="609" t="s">
        <v>564</v>
      </c>
      <c r="C16" s="609" t="s">
        <v>606</v>
      </c>
      <c r="D16" s="610">
        <v>30000</v>
      </c>
    </row>
    <row r="17" spans="1:4" ht="15.95" customHeight="1" x14ac:dyDescent="0.2">
      <c r="A17" s="204" t="s">
        <v>176</v>
      </c>
      <c r="B17" s="207" t="s">
        <v>555</v>
      </c>
      <c r="C17" s="205" t="s">
        <v>605</v>
      </c>
      <c r="D17" s="206">
        <v>7740</v>
      </c>
    </row>
    <row r="18" spans="1:4" ht="23.25" customHeight="1" x14ac:dyDescent="0.2">
      <c r="A18" s="204" t="s">
        <v>177</v>
      </c>
      <c r="B18" s="213" t="s">
        <v>607</v>
      </c>
      <c r="C18" s="211" t="s">
        <v>608</v>
      </c>
      <c r="D18" s="206">
        <v>20000</v>
      </c>
    </row>
    <row r="19" spans="1:4" ht="15.95" customHeight="1" x14ac:dyDescent="0.2">
      <c r="A19" s="204"/>
      <c r="B19" s="207"/>
      <c r="C19" s="205"/>
      <c r="D19" s="206"/>
    </row>
    <row r="20" spans="1:4" ht="15.95" customHeight="1" x14ac:dyDescent="0.2">
      <c r="A20" s="204"/>
      <c r="B20" s="207"/>
      <c r="C20" s="205"/>
      <c r="D20" s="206"/>
    </row>
    <row r="21" spans="1:4" ht="15.95" customHeight="1" x14ac:dyDescent="0.2">
      <c r="A21" s="208"/>
      <c r="B21" s="205"/>
      <c r="C21" s="205"/>
      <c r="D21" s="206"/>
    </row>
    <row r="22" spans="1:4" ht="15.95" customHeight="1" x14ac:dyDescent="0.2">
      <c r="A22" s="204"/>
      <c r="B22" s="219"/>
      <c r="C22" s="205"/>
      <c r="D22" s="221"/>
    </row>
    <row r="23" spans="1:4" ht="27" customHeight="1" x14ac:dyDescent="0.2">
      <c r="A23" s="204"/>
      <c r="B23" s="219"/>
      <c r="C23" s="211"/>
      <c r="D23" s="221"/>
    </row>
    <row r="24" spans="1:4" ht="15.95" customHeight="1" x14ac:dyDescent="0.2">
      <c r="A24" s="218"/>
      <c r="B24" s="219"/>
      <c r="C24" s="220"/>
      <c r="D24" s="221"/>
    </row>
    <row r="25" spans="1:4" ht="15.95" customHeight="1" thickBot="1" x14ac:dyDescent="0.25">
      <c r="A25" s="214" t="s">
        <v>62</v>
      </c>
      <c r="B25" s="215"/>
      <c r="C25" s="216"/>
      <c r="D25" s="217">
        <f>SUM(D16:D23)</f>
        <v>57740</v>
      </c>
    </row>
    <row r="26" spans="1:4" ht="24" customHeight="1" thickBot="1" x14ac:dyDescent="0.25">
      <c r="A26" s="918" t="s">
        <v>496</v>
      </c>
      <c r="B26" s="919"/>
      <c r="C26" s="919"/>
      <c r="D26" s="920"/>
    </row>
    <row r="27" spans="1:4" ht="15.95" customHeight="1" x14ac:dyDescent="0.2">
      <c r="A27" s="608"/>
      <c r="B27" s="609"/>
      <c r="C27" s="609"/>
      <c r="D27" s="610"/>
    </row>
    <row r="28" spans="1:4" ht="15.95" customHeight="1" x14ac:dyDescent="0.2">
      <c r="A28" s="204"/>
      <c r="B28" s="205"/>
      <c r="C28" s="205"/>
      <c r="D28" s="206"/>
    </row>
    <row r="29" spans="1:4" ht="15.95" customHeight="1" thickBot="1" x14ac:dyDescent="0.25">
      <c r="A29" s="214" t="s">
        <v>62</v>
      </c>
      <c r="B29" s="215"/>
      <c r="C29" s="216"/>
      <c r="D29" s="217">
        <f>SUM(D27:D28)</f>
        <v>0</v>
      </c>
    </row>
    <row r="30" spans="1:4" ht="15.95" customHeight="1" thickBot="1" x14ac:dyDescent="0.25">
      <c r="A30" s="916" t="s">
        <v>497</v>
      </c>
      <c r="B30" s="917"/>
      <c r="C30" s="209"/>
      <c r="D30" s="210">
        <f>D14+D25+D29</f>
        <v>1241656</v>
      </c>
    </row>
    <row r="31" spans="1:4" x14ac:dyDescent="0.2">
      <c r="A31" s="203"/>
      <c r="B31" s="203"/>
      <c r="C31" s="203"/>
      <c r="D31" s="203"/>
    </row>
    <row r="32" spans="1:4" x14ac:dyDescent="0.2">
      <c r="A32" s="203"/>
      <c r="B32" s="203"/>
      <c r="C32" s="203"/>
      <c r="D32" s="203"/>
    </row>
  </sheetData>
  <mergeCells count="9">
    <mergeCell ref="A2:D2"/>
    <mergeCell ref="A3:D3"/>
    <mergeCell ref="A30:B30"/>
    <mergeCell ref="A15:D15"/>
    <mergeCell ref="A7:D7"/>
    <mergeCell ref="A14:C14"/>
    <mergeCell ref="C4:D4"/>
    <mergeCell ref="C5:D5"/>
    <mergeCell ref="A26:D26"/>
  </mergeCells>
  <phoneticPr fontId="99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0"/>
    <pageSetUpPr fitToPage="1"/>
  </sheetPr>
  <dimension ref="A1:D28"/>
  <sheetViews>
    <sheetView workbookViewId="0">
      <selection activeCell="G13" sqref="G13"/>
    </sheetView>
  </sheetViews>
  <sheetFormatPr defaultRowHeight="12.75" x14ac:dyDescent="0.2"/>
  <cols>
    <col min="1" max="1" width="5.6640625" style="237" customWidth="1"/>
    <col min="2" max="2" width="63.1640625" style="224" customWidth="1"/>
    <col min="3" max="3" width="15.33203125" style="224" customWidth="1"/>
    <col min="4" max="4" width="17.33203125" style="224" customWidth="1"/>
    <col min="5" max="16384" width="9.33203125" style="224"/>
  </cols>
  <sheetData>
    <row r="1" spans="1:4" ht="40.5" customHeight="1" x14ac:dyDescent="0.25">
      <c r="A1" s="932" t="s">
        <v>609</v>
      </c>
      <c r="B1" s="932"/>
      <c r="C1" s="932"/>
      <c r="D1" s="932"/>
    </row>
    <row r="2" spans="1:4" ht="15.75" customHeight="1" x14ac:dyDescent="0.25">
      <c r="A2" s="222"/>
      <c r="B2" s="223"/>
      <c r="C2" s="931" t="s">
        <v>545</v>
      </c>
      <c r="D2" s="931"/>
    </row>
    <row r="3" spans="1:4" s="230" customFormat="1" ht="15.75" thickBot="1" x14ac:dyDescent="0.25">
      <c r="A3" s="226"/>
      <c r="B3" s="227"/>
      <c r="C3" s="228"/>
      <c r="D3" s="645" t="s">
        <v>610</v>
      </c>
    </row>
    <row r="4" spans="1:4" s="235" customFormat="1" ht="48" customHeight="1" x14ac:dyDescent="0.2">
      <c r="A4" s="615" t="s">
        <v>179</v>
      </c>
      <c r="B4" s="622" t="s">
        <v>45</v>
      </c>
      <c r="C4" s="632" t="s">
        <v>46</v>
      </c>
      <c r="D4" s="622" t="s">
        <v>47</v>
      </c>
    </row>
    <row r="5" spans="1:4" s="235" customFormat="1" ht="14.25" customHeight="1" thickBot="1" x14ac:dyDescent="0.25">
      <c r="A5" s="616"/>
      <c r="B5" s="623"/>
      <c r="C5" s="633"/>
      <c r="D5" s="623"/>
    </row>
    <row r="6" spans="1:4" s="235" customFormat="1" ht="14.1" customHeight="1" thickBot="1" x14ac:dyDescent="0.25">
      <c r="A6" s="617" t="s">
        <v>156</v>
      </c>
      <c r="B6" s="624" t="s">
        <v>104</v>
      </c>
      <c r="C6" s="634" t="s">
        <v>105</v>
      </c>
      <c r="D6" s="624" t="s">
        <v>106</v>
      </c>
    </row>
    <row r="7" spans="1:4" ht="18" customHeight="1" x14ac:dyDescent="0.2">
      <c r="A7" s="618" t="s">
        <v>170</v>
      </c>
      <c r="B7" s="625" t="s">
        <v>48</v>
      </c>
      <c r="C7" s="635">
        <v>687140</v>
      </c>
      <c r="D7" s="640">
        <v>0</v>
      </c>
    </row>
    <row r="8" spans="1:4" ht="18" customHeight="1" x14ac:dyDescent="0.2">
      <c r="A8" s="619" t="s">
        <v>171</v>
      </c>
      <c r="B8" s="626" t="s">
        <v>49</v>
      </c>
      <c r="C8" s="636">
        <v>0</v>
      </c>
      <c r="D8" s="641">
        <v>0</v>
      </c>
    </row>
    <row r="9" spans="1:4" ht="18" customHeight="1" x14ac:dyDescent="0.2">
      <c r="A9" s="619" t="s">
        <v>172</v>
      </c>
      <c r="B9" s="626" t="s">
        <v>50</v>
      </c>
      <c r="C9" s="636">
        <v>0</v>
      </c>
      <c r="D9" s="641">
        <v>0</v>
      </c>
    </row>
    <row r="10" spans="1:4" ht="18" customHeight="1" x14ac:dyDescent="0.2">
      <c r="A10" s="619" t="s">
        <v>173</v>
      </c>
      <c r="B10" s="626" t="s">
        <v>51</v>
      </c>
      <c r="C10" s="636">
        <v>0</v>
      </c>
      <c r="D10" s="641">
        <v>0</v>
      </c>
    </row>
    <row r="11" spans="1:4" ht="18" customHeight="1" x14ac:dyDescent="0.2">
      <c r="A11" s="619" t="s">
        <v>174</v>
      </c>
      <c r="B11" s="626" t="s">
        <v>52</v>
      </c>
      <c r="C11" s="636">
        <v>1420000</v>
      </c>
      <c r="D11" s="641">
        <v>0</v>
      </c>
    </row>
    <row r="12" spans="1:4" ht="18" customHeight="1" x14ac:dyDescent="0.2">
      <c r="A12" s="619" t="s">
        <v>175</v>
      </c>
      <c r="B12" s="626" t="s">
        <v>53</v>
      </c>
      <c r="C12" s="636">
        <v>0</v>
      </c>
      <c r="D12" s="641">
        <v>0</v>
      </c>
    </row>
    <row r="13" spans="1:4" ht="18" customHeight="1" x14ac:dyDescent="0.2">
      <c r="A13" s="619" t="s">
        <v>176</v>
      </c>
      <c r="B13" s="627" t="s">
        <v>54</v>
      </c>
      <c r="C13" s="636">
        <v>0</v>
      </c>
      <c r="D13" s="641">
        <v>0</v>
      </c>
    </row>
    <row r="14" spans="1:4" ht="18" customHeight="1" x14ac:dyDescent="0.2">
      <c r="A14" s="619" t="s">
        <v>178</v>
      </c>
      <c r="B14" s="627" t="s">
        <v>55</v>
      </c>
      <c r="C14" s="636">
        <v>0</v>
      </c>
      <c r="D14" s="641">
        <v>0</v>
      </c>
    </row>
    <row r="15" spans="1:4" ht="18" customHeight="1" x14ac:dyDescent="0.2">
      <c r="A15" s="619" t="s">
        <v>117</v>
      </c>
      <c r="B15" s="627" t="s">
        <v>56</v>
      </c>
      <c r="C15" s="636">
        <v>0</v>
      </c>
      <c r="D15" s="641">
        <v>0</v>
      </c>
    </row>
    <row r="16" spans="1:4" ht="18" customHeight="1" x14ac:dyDescent="0.2">
      <c r="A16" s="619" t="s">
        <v>118</v>
      </c>
      <c r="B16" s="627" t="s">
        <v>57</v>
      </c>
      <c r="C16" s="636">
        <v>0</v>
      </c>
      <c r="D16" s="641">
        <v>0</v>
      </c>
    </row>
    <row r="17" spans="1:4" ht="29.25" customHeight="1" x14ac:dyDescent="0.2">
      <c r="A17" s="619" t="s">
        <v>119</v>
      </c>
      <c r="B17" s="627" t="s">
        <v>58</v>
      </c>
      <c r="C17" s="636">
        <v>1420000</v>
      </c>
      <c r="D17" s="641">
        <v>0</v>
      </c>
    </row>
    <row r="18" spans="1:4" ht="18" customHeight="1" x14ac:dyDescent="0.2">
      <c r="A18" s="619" t="s">
        <v>120</v>
      </c>
      <c r="B18" s="626" t="s">
        <v>59</v>
      </c>
      <c r="C18" s="636">
        <v>322152</v>
      </c>
      <c r="D18" s="641">
        <v>0</v>
      </c>
    </row>
    <row r="19" spans="1:4" ht="18" customHeight="1" x14ac:dyDescent="0.2">
      <c r="A19" s="619" t="s">
        <v>121</v>
      </c>
      <c r="B19" s="626" t="s">
        <v>76</v>
      </c>
      <c r="C19" s="636">
        <v>0</v>
      </c>
      <c r="D19" s="641">
        <v>0</v>
      </c>
    </row>
    <row r="20" spans="1:4" ht="18" customHeight="1" x14ac:dyDescent="0.2">
      <c r="A20" s="619" t="s">
        <v>122</v>
      </c>
      <c r="B20" s="626" t="s">
        <v>77</v>
      </c>
      <c r="C20" s="636">
        <v>0</v>
      </c>
      <c r="D20" s="641" t="s">
        <v>455</v>
      </c>
    </row>
    <row r="21" spans="1:4" ht="18" customHeight="1" x14ac:dyDescent="0.2">
      <c r="A21" s="619" t="s">
        <v>123</v>
      </c>
      <c r="B21" s="626" t="s">
        <v>60</v>
      </c>
      <c r="C21" s="636">
        <v>0</v>
      </c>
      <c r="D21" s="641" t="s">
        <v>455</v>
      </c>
    </row>
    <row r="22" spans="1:4" ht="18" customHeight="1" x14ac:dyDescent="0.2">
      <c r="A22" s="619" t="s">
        <v>124</v>
      </c>
      <c r="B22" s="626" t="s">
        <v>61</v>
      </c>
      <c r="C22" s="636">
        <v>0</v>
      </c>
      <c r="D22" s="641">
        <v>0</v>
      </c>
    </row>
    <row r="23" spans="1:4" ht="18" customHeight="1" x14ac:dyDescent="0.2">
      <c r="A23" s="619" t="s">
        <v>125</v>
      </c>
      <c r="B23" s="628"/>
      <c r="C23" s="637"/>
      <c r="D23" s="642"/>
    </row>
    <row r="24" spans="1:4" ht="18" customHeight="1" x14ac:dyDescent="0.2">
      <c r="A24" s="619" t="s">
        <v>126</v>
      </c>
      <c r="B24" s="629"/>
      <c r="C24" s="637"/>
      <c r="D24" s="642"/>
    </row>
    <row r="25" spans="1:4" ht="18" customHeight="1" thickBot="1" x14ac:dyDescent="0.25">
      <c r="A25" s="620" t="s">
        <v>127</v>
      </c>
      <c r="B25" s="630"/>
      <c r="C25" s="638"/>
      <c r="D25" s="643"/>
    </row>
    <row r="26" spans="1:4" ht="18" customHeight="1" thickBot="1" x14ac:dyDescent="0.25">
      <c r="A26" s="621" t="s">
        <v>128</v>
      </c>
      <c r="B26" s="631" t="s">
        <v>62</v>
      </c>
      <c r="C26" s="639">
        <f>+C7+C8+C9+C10+C11+C18+C19+C20+C21+C22+C23+C24+C25</f>
        <v>2429292</v>
      </c>
      <c r="D26" s="644">
        <f>SUM(D7:D22)</f>
        <v>0</v>
      </c>
    </row>
    <row r="27" spans="1:4" ht="8.25" customHeight="1" thickBot="1" x14ac:dyDescent="0.25">
      <c r="A27" s="614"/>
      <c r="B27" s="929"/>
      <c r="C27" s="929"/>
      <c r="D27" s="930"/>
    </row>
    <row r="28" spans="1:4" x14ac:dyDescent="0.2">
      <c r="A28" s="222"/>
      <c r="B28" s="236"/>
      <c r="C28" s="236"/>
      <c r="D28" s="236"/>
    </row>
  </sheetData>
  <mergeCells count="3">
    <mergeCell ref="B27:D27"/>
    <mergeCell ref="C2:D2"/>
    <mergeCell ref="A1:D1"/>
  </mergeCells>
  <phoneticPr fontId="99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2:I17"/>
  <sheetViews>
    <sheetView workbookViewId="0">
      <selection activeCell="M8" sqref="M8"/>
    </sheetView>
  </sheetViews>
  <sheetFormatPr defaultRowHeight="12.75" x14ac:dyDescent="0.2"/>
  <cols>
    <col min="1" max="1" width="6.83203125" style="164" customWidth="1"/>
    <col min="2" max="2" width="49.6640625" style="163" customWidth="1"/>
    <col min="3" max="4" width="12.83203125" style="163" customWidth="1"/>
    <col min="5" max="5" width="14" style="163" customWidth="1"/>
    <col min="6" max="7" width="12.83203125" style="163" customWidth="1"/>
    <col min="8" max="8" width="14.33203125" style="163" customWidth="1"/>
    <col min="9" max="9" width="3.33203125" style="163" customWidth="1"/>
    <col min="10" max="16384" width="9.33203125" style="163"/>
  </cols>
  <sheetData>
    <row r="2" spans="1:9" ht="39.75" customHeight="1" x14ac:dyDescent="0.2">
      <c r="A2" s="934" t="s">
        <v>560</v>
      </c>
      <c r="B2" s="934"/>
      <c r="C2" s="934"/>
      <c r="D2" s="934"/>
      <c r="E2" s="934"/>
      <c r="F2" s="934"/>
      <c r="G2" s="934"/>
      <c r="H2" s="934"/>
    </row>
    <row r="3" spans="1:9" s="224" customFormat="1" ht="15.75" customHeight="1" x14ac:dyDescent="0.25">
      <c r="A3" s="222"/>
      <c r="B3" s="223"/>
      <c r="C3" s="931"/>
      <c r="D3" s="931"/>
      <c r="G3" s="949" t="s">
        <v>456</v>
      </c>
      <c r="H3" s="949"/>
      <c r="I3" s="225"/>
    </row>
    <row r="4" spans="1:9" s="230" customFormat="1" ht="15.75" thickBot="1" x14ac:dyDescent="0.25">
      <c r="A4" s="226"/>
      <c r="B4" s="227"/>
      <c r="C4" s="228"/>
      <c r="D4" s="229"/>
      <c r="G4" s="948" t="s">
        <v>610</v>
      </c>
      <c r="H4" s="948"/>
      <c r="I4" s="229"/>
    </row>
    <row r="5" spans="1:9" s="231" customFormat="1" ht="26.25" customHeight="1" thickBot="1" x14ac:dyDescent="0.25">
      <c r="A5" s="942" t="s">
        <v>453</v>
      </c>
      <c r="B5" s="944" t="s">
        <v>42</v>
      </c>
      <c r="C5" s="946" t="s">
        <v>43</v>
      </c>
      <c r="D5" s="946" t="s">
        <v>611</v>
      </c>
      <c r="E5" s="939" t="s">
        <v>44</v>
      </c>
      <c r="F5" s="940"/>
      <c r="G5" s="941"/>
      <c r="H5" s="937" t="s">
        <v>1</v>
      </c>
    </row>
    <row r="6" spans="1:9" s="232" customFormat="1" ht="32.25" customHeight="1" thickBot="1" x14ac:dyDescent="0.25">
      <c r="A6" s="943"/>
      <c r="B6" s="945"/>
      <c r="C6" s="938"/>
      <c r="D6" s="947"/>
      <c r="E6" s="661" t="s">
        <v>75</v>
      </c>
      <c r="F6" s="661" t="s">
        <v>469</v>
      </c>
      <c r="G6" s="663" t="s">
        <v>511</v>
      </c>
      <c r="H6" s="938"/>
    </row>
    <row r="7" spans="1:9" s="233" customFormat="1" ht="12.95" customHeight="1" thickBot="1" x14ac:dyDescent="0.25">
      <c r="A7" s="646" t="s">
        <v>156</v>
      </c>
      <c r="B7" s="646" t="s">
        <v>104</v>
      </c>
      <c r="C7" s="647" t="s">
        <v>105</v>
      </c>
      <c r="D7" s="647" t="s">
        <v>106</v>
      </c>
      <c r="E7" s="647" t="s">
        <v>107</v>
      </c>
      <c r="F7" s="647" t="s">
        <v>83</v>
      </c>
      <c r="G7" s="646" t="s">
        <v>84</v>
      </c>
      <c r="H7" s="647" t="s">
        <v>463</v>
      </c>
    </row>
    <row r="8" spans="1:9" ht="24.75" customHeight="1" x14ac:dyDescent="0.2">
      <c r="A8" s="648" t="s">
        <v>170</v>
      </c>
      <c r="B8" s="650" t="s">
        <v>69</v>
      </c>
      <c r="C8" s="654"/>
      <c r="D8" s="657">
        <v>0</v>
      </c>
      <c r="E8" s="657">
        <v>0</v>
      </c>
      <c r="F8" s="657">
        <v>0</v>
      </c>
      <c r="G8" s="664">
        <v>0</v>
      </c>
      <c r="H8" s="657">
        <v>0</v>
      </c>
    </row>
    <row r="9" spans="1:9" ht="26.1" customHeight="1" x14ac:dyDescent="0.2">
      <c r="A9" s="649" t="s">
        <v>171</v>
      </c>
      <c r="B9" s="651" t="s">
        <v>70</v>
      </c>
      <c r="C9" s="655"/>
      <c r="D9" s="658">
        <v>0</v>
      </c>
      <c r="E9" s="658">
        <v>0</v>
      </c>
      <c r="F9" s="658">
        <v>0</v>
      </c>
      <c r="G9" s="665">
        <v>0</v>
      </c>
      <c r="H9" s="658">
        <v>0</v>
      </c>
      <c r="I9" s="933"/>
    </row>
    <row r="10" spans="1:9" ht="20.100000000000001" customHeight="1" x14ac:dyDescent="0.2">
      <c r="A10" s="649" t="s">
        <v>172</v>
      </c>
      <c r="B10" s="651" t="s">
        <v>71</v>
      </c>
      <c r="C10" s="656" t="s">
        <v>75</v>
      </c>
      <c r="D10" s="659">
        <f>+D11</f>
        <v>0</v>
      </c>
      <c r="E10" s="659">
        <f>+E11</f>
        <v>1338150</v>
      </c>
      <c r="F10" s="659">
        <f>+F11</f>
        <v>0</v>
      </c>
      <c r="G10" s="666">
        <f>+G11</f>
        <v>0</v>
      </c>
      <c r="H10" s="659">
        <f>SUM(D10:G10)</f>
        <v>1338150</v>
      </c>
      <c r="I10" s="933"/>
    </row>
    <row r="11" spans="1:9" ht="20.100000000000001" customHeight="1" x14ac:dyDescent="0.2">
      <c r="A11" s="649" t="s">
        <v>173</v>
      </c>
      <c r="B11" s="652" t="s">
        <v>552</v>
      </c>
      <c r="C11" s="655" t="s">
        <v>75</v>
      </c>
      <c r="D11" s="660">
        <v>0</v>
      </c>
      <c r="E11" s="660">
        <v>1338150</v>
      </c>
      <c r="F11" s="660"/>
      <c r="G11" s="667">
        <v>0</v>
      </c>
      <c r="H11" s="658">
        <f>SUM(D11:G11)</f>
        <v>1338150</v>
      </c>
      <c r="I11" s="933"/>
    </row>
    <row r="12" spans="1:9" ht="20.100000000000001" customHeight="1" x14ac:dyDescent="0.2">
      <c r="A12" s="649" t="s">
        <v>174</v>
      </c>
      <c r="B12" s="651" t="s">
        <v>72</v>
      </c>
      <c r="C12" s="656" t="s">
        <v>75</v>
      </c>
      <c r="D12" s="659">
        <f>+D13</f>
        <v>0</v>
      </c>
      <c r="E12" s="659">
        <f>+E13</f>
        <v>18725325</v>
      </c>
      <c r="F12" s="659">
        <f>+F13</f>
        <v>0</v>
      </c>
      <c r="G12" s="666">
        <f>+G13</f>
        <v>0</v>
      </c>
      <c r="H12" s="659">
        <f>SUM(D12:G12)</f>
        <v>18725325</v>
      </c>
      <c r="I12" s="933"/>
    </row>
    <row r="13" spans="1:9" ht="20.100000000000001" customHeight="1" x14ac:dyDescent="0.2">
      <c r="A13" s="649" t="s">
        <v>175</v>
      </c>
      <c r="B13" s="652" t="s">
        <v>553</v>
      </c>
      <c r="C13" s="655" t="s">
        <v>75</v>
      </c>
      <c r="D13" s="660">
        <v>0</v>
      </c>
      <c r="E13" s="660">
        <v>18725325</v>
      </c>
      <c r="F13" s="660"/>
      <c r="G13" s="667">
        <v>0</v>
      </c>
      <c r="H13" s="658">
        <f>SUM(D13:G13)</f>
        <v>18725325</v>
      </c>
      <c r="I13" s="933"/>
    </row>
    <row r="14" spans="1:9" ht="20.100000000000001" customHeight="1" x14ac:dyDescent="0.2">
      <c r="A14" s="649" t="s">
        <v>176</v>
      </c>
      <c r="B14" s="653" t="s">
        <v>73</v>
      </c>
      <c r="C14" s="656" t="s">
        <v>75</v>
      </c>
      <c r="D14" s="659">
        <v>0</v>
      </c>
      <c r="E14" s="662">
        <f>E16+E15</f>
        <v>703513</v>
      </c>
      <c r="F14" s="662">
        <f>F16+F15</f>
        <v>1229536</v>
      </c>
      <c r="G14" s="662">
        <f t="shared" ref="G14:H14" si="0">G16+G15</f>
        <v>0</v>
      </c>
      <c r="H14" s="662">
        <f t="shared" si="0"/>
        <v>1933049</v>
      </c>
      <c r="I14" s="933"/>
    </row>
    <row r="15" spans="1:9" ht="20.100000000000001" customHeight="1" x14ac:dyDescent="0.2">
      <c r="A15" s="649" t="s">
        <v>177</v>
      </c>
      <c r="B15" s="668" t="s">
        <v>612</v>
      </c>
      <c r="C15" s="677"/>
      <c r="D15" s="678"/>
      <c r="E15" s="679">
        <v>0</v>
      </c>
      <c r="F15" s="682">
        <v>514350</v>
      </c>
      <c r="G15" s="680">
        <v>0</v>
      </c>
      <c r="H15" s="673">
        <f>SUM(D15:G15)</f>
        <v>514350</v>
      </c>
      <c r="I15" s="933"/>
    </row>
    <row r="16" spans="1:9" ht="20.100000000000001" customHeight="1" thickBot="1" x14ac:dyDescent="0.25">
      <c r="A16" s="649" t="s">
        <v>178</v>
      </c>
      <c r="B16" s="681" t="s">
        <v>74</v>
      </c>
      <c r="C16" s="669" t="s">
        <v>75</v>
      </c>
      <c r="D16" s="670">
        <v>0</v>
      </c>
      <c r="E16" s="671">
        <v>703513</v>
      </c>
      <c r="F16" s="671">
        <v>715186</v>
      </c>
      <c r="G16" s="672">
        <v>0</v>
      </c>
      <c r="H16" s="673">
        <f>SUM(D16:G16)</f>
        <v>1418699</v>
      </c>
      <c r="I16" s="933"/>
    </row>
    <row r="17" spans="1:9" s="234" customFormat="1" ht="20.100000000000001" customHeight="1" thickBot="1" x14ac:dyDescent="0.25">
      <c r="A17" s="935" t="s">
        <v>464</v>
      </c>
      <c r="B17" s="936"/>
      <c r="C17" s="674"/>
      <c r="D17" s="675">
        <f>+D8+D9+D10+D12+D14</f>
        <v>0</v>
      </c>
      <c r="E17" s="675">
        <f>+E8+E9+E10+E12+E14</f>
        <v>20766988</v>
      </c>
      <c r="F17" s="675">
        <f>+F8+F9+F10+F12+F14</f>
        <v>1229536</v>
      </c>
      <c r="G17" s="676">
        <f>+G8+G9+G10+G12+G14</f>
        <v>0</v>
      </c>
      <c r="H17" s="675">
        <f>+H8+H9+H10+H12+H14</f>
        <v>21996524</v>
      </c>
      <c r="I17" s="933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34"/>
  <sheetViews>
    <sheetView topLeftCell="A22" zoomScale="120" zoomScaleNormal="120" workbookViewId="0">
      <selection activeCell="A13" sqref="A13:G13"/>
    </sheetView>
  </sheetViews>
  <sheetFormatPr defaultRowHeight="15" x14ac:dyDescent="0.25"/>
  <cols>
    <col min="1" max="1" width="5.6640625" style="339" customWidth="1"/>
    <col min="2" max="2" width="35.6640625" style="339" customWidth="1"/>
    <col min="3" max="3" width="13" style="339" customWidth="1"/>
    <col min="4" max="5" width="14" style="339" customWidth="1"/>
    <col min="6" max="6" width="14.6640625" style="339" customWidth="1"/>
    <col min="7" max="7" width="17.33203125" style="339" customWidth="1"/>
    <col min="8" max="16384" width="9.33203125" style="339"/>
  </cols>
  <sheetData>
    <row r="1" spans="1:10" s="325" customFormat="1" ht="48.75" customHeight="1" x14ac:dyDescent="0.25">
      <c r="A1" s="955" t="s">
        <v>613</v>
      </c>
      <c r="B1" s="955"/>
      <c r="C1" s="955"/>
      <c r="D1" s="955"/>
      <c r="E1" s="955"/>
      <c r="F1" s="955"/>
      <c r="G1" s="955"/>
    </row>
    <row r="2" spans="1:10" s="329" customFormat="1" ht="15.75" customHeight="1" x14ac:dyDescent="0.25">
      <c r="A2" s="326"/>
      <c r="B2" s="327"/>
      <c r="C2" s="327"/>
      <c r="D2" s="956"/>
      <c r="E2" s="956"/>
      <c r="F2" s="957" t="s">
        <v>462</v>
      </c>
      <c r="G2" s="957"/>
      <c r="H2" s="328"/>
      <c r="J2" s="330"/>
    </row>
    <row r="3" spans="1:10" s="336" customFormat="1" ht="15.75" customHeight="1" x14ac:dyDescent="0.2">
      <c r="A3" s="331"/>
      <c r="B3" s="332"/>
      <c r="C3" s="332"/>
      <c r="D3" s="333"/>
      <c r="E3" s="334"/>
      <c r="F3" s="958" t="s">
        <v>610</v>
      </c>
      <c r="G3" s="958"/>
      <c r="H3" s="335"/>
      <c r="J3" s="334"/>
    </row>
    <row r="4" spans="1:10" ht="15.95" customHeight="1" x14ac:dyDescent="0.25">
      <c r="A4" s="959" t="s">
        <v>614</v>
      </c>
      <c r="B4" s="959"/>
      <c r="C4" s="959"/>
      <c r="D4" s="959"/>
      <c r="E4" s="959"/>
      <c r="F4" s="959"/>
      <c r="G4" s="337"/>
      <c r="H4" s="338"/>
    </row>
    <row r="5" spans="1:10" ht="15.95" customHeight="1" thickBot="1" x14ac:dyDescent="0.3">
      <c r="A5" s="340"/>
      <c r="B5" s="340"/>
      <c r="C5" s="340"/>
      <c r="D5" s="341"/>
      <c r="E5" s="341"/>
      <c r="F5" s="337"/>
      <c r="G5" s="337"/>
      <c r="H5" s="338"/>
    </row>
    <row r="6" spans="1:10" ht="22.5" customHeight="1" thickBot="1" x14ac:dyDescent="0.3">
      <c r="A6" s="683" t="s">
        <v>179</v>
      </c>
      <c r="B6" s="950" t="s">
        <v>504</v>
      </c>
      <c r="C6" s="951"/>
      <c r="D6" s="951"/>
      <c r="E6" s="952"/>
      <c r="F6" s="953" t="s">
        <v>505</v>
      </c>
      <c r="G6" s="954"/>
      <c r="H6" s="338"/>
    </row>
    <row r="7" spans="1:10" ht="15.95" customHeight="1" thickBot="1" x14ac:dyDescent="0.3">
      <c r="A7" s="686" t="s">
        <v>156</v>
      </c>
      <c r="B7" s="968" t="s">
        <v>104</v>
      </c>
      <c r="C7" s="969"/>
      <c r="D7" s="969"/>
      <c r="E7" s="970"/>
      <c r="F7" s="971" t="s">
        <v>105</v>
      </c>
      <c r="G7" s="970"/>
      <c r="H7" s="338"/>
    </row>
    <row r="8" spans="1:10" ht="15.95" customHeight="1" x14ac:dyDescent="0.25">
      <c r="A8" s="684" t="s">
        <v>170</v>
      </c>
      <c r="B8" s="972"/>
      <c r="C8" s="973"/>
      <c r="D8" s="973"/>
      <c r="E8" s="974"/>
      <c r="F8" s="975"/>
      <c r="G8" s="976"/>
      <c r="H8" s="338"/>
    </row>
    <row r="9" spans="1:10" ht="15.95" customHeight="1" x14ac:dyDescent="0.25">
      <c r="A9" s="685" t="s">
        <v>171</v>
      </c>
      <c r="B9" s="977"/>
      <c r="C9" s="978"/>
      <c r="D9" s="978"/>
      <c r="E9" s="979"/>
      <c r="F9" s="980"/>
      <c r="G9" s="981"/>
      <c r="H9" s="338"/>
    </row>
    <row r="10" spans="1:10" ht="15.95" customHeight="1" thickBot="1" x14ac:dyDescent="0.3">
      <c r="A10" s="687" t="s">
        <v>172</v>
      </c>
      <c r="B10" s="982"/>
      <c r="C10" s="983"/>
      <c r="D10" s="983"/>
      <c r="E10" s="984"/>
      <c r="F10" s="985"/>
      <c r="G10" s="986"/>
      <c r="H10" s="338"/>
    </row>
    <row r="11" spans="1:10" ht="25.5" customHeight="1" thickBot="1" x14ac:dyDescent="0.3">
      <c r="A11" s="686" t="s">
        <v>173</v>
      </c>
      <c r="B11" s="987" t="s">
        <v>506</v>
      </c>
      <c r="C11" s="988"/>
      <c r="D11" s="988"/>
      <c r="E11" s="989"/>
      <c r="F11" s="990">
        <f>SUM(F8:F10)</f>
        <v>0</v>
      </c>
      <c r="G11" s="991"/>
      <c r="H11" s="338"/>
    </row>
    <row r="12" spans="1:10" ht="25.5" customHeight="1" x14ac:dyDescent="0.25">
      <c r="A12" s="342"/>
      <c r="B12" s="343"/>
      <c r="C12" s="343"/>
      <c r="D12" s="343"/>
      <c r="E12" s="343"/>
      <c r="F12" s="344"/>
      <c r="G12" s="344"/>
      <c r="H12" s="338"/>
    </row>
    <row r="13" spans="1:10" ht="15.95" customHeight="1" x14ac:dyDescent="0.25">
      <c r="A13" s="959" t="s">
        <v>507</v>
      </c>
      <c r="B13" s="959"/>
      <c r="C13" s="959"/>
      <c r="D13" s="959"/>
      <c r="E13" s="959"/>
      <c r="F13" s="959"/>
      <c r="G13" s="959"/>
      <c r="H13" s="338"/>
    </row>
    <row r="14" spans="1:10" ht="15.95" customHeight="1" thickBot="1" x14ac:dyDescent="0.3">
      <c r="A14" s="340"/>
      <c r="B14" s="340"/>
      <c r="C14" s="340"/>
      <c r="D14" s="341"/>
      <c r="E14" s="341"/>
      <c r="F14" s="337"/>
      <c r="G14" s="337"/>
      <c r="H14" s="338"/>
    </row>
    <row r="15" spans="1:10" ht="15" customHeight="1" thickBot="1" x14ac:dyDescent="0.3">
      <c r="A15" s="960" t="s">
        <v>179</v>
      </c>
      <c r="B15" s="962" t="s">
        <v>508</v>
      </c>
      <c r="C15" s="964" t="s">
        <v>509</v>
      </c>
      <c r="D15" s="964"/>
      <c r="E15" s="964"/>
      <c r="F15" s="965"/>
      <c r="G15" s="966" t="s">
        <v>510</v>
      </c>
    </row>
    <row r="16" spans="1:10" ht="13.5" customHeight="1" thickBot="1" x14ac:dyDescent="0.3">
      <c r="A16" s="961"/>
      <c r="B16" s="963"/>
      <c r="C16" s="707" t="s">
        <v>78</v>
      </c>
      <c r="D16" s="699" t="s">
        <v>469</v>
      </c>
      <c r="E16" s="699" t="s">
        <v>511</v>
      </c>
      <c r="F16" s="699" t="s">
        <v>615</v>
      </c>
      <c r="G16" s="967"/>
    </row>
    <row r="17" spans="1:7" ht="15.75" thickBot="1" x14ac:dyDescent="0.3">
      <c r="A17" s="688" t="s">
        <v>156</v>
      </c>
      <c r="B17" s="691" t="s">
        <v>104</v>
      </c>
      <c r="C17" s="695" t="s">
        <v>105</v>
      </c>
      <c r="D17" s="691" t="s">
        <v>106</v>
      </c>
      <c r="E17" s="691" t="s">
        <v>107</v>
      </c>
      <c r="F17" s="691" t="s">
        <v>83</v>
      </c>
      <c r="G17" s="703" t="s">
        <v>84</v>
      </c>
    </row>
    <row r="18" spans="1:7" x14ac:dyDescent="0.25">
      <c r="A18" s="689" t="s">
        <v>170</v>
      </c>
      <c r="B18" s="692"/>
      <c r="C18" s="696"/>
      <c r="D18" s="700"/>
      <c r="E18" s="700"/>
      <c r="F18" s="700"/>
      <c r="G18" s="704">
        <f>SUM(D18:F18)</f>
        <v>0</v>
      </c>
    </row>
    <row r="19" spans="1:7" x14ac:dyDescent="0.25">
      <c r="A19" s="690" t="s">
        <v>171</v>
      </c>
      <c r="B19" s="693"/>
      <c r="C19" s="697"/>
      <c r="D19" s="701"/>
      <c r="E19" s="701"/>
      <c r="F19" s="701"/>
      <c r="G19" s="705">
        <f>SUM(D19:F19)</f>
        <v>0</v>
      </c>
    </row>
    <row r="20" spans="1:7" ht="15.75" thickBot="1" x14ac:dyDescent="0.3">
      <c r="A20" s="690" t="s">
        <v>172</v>
      </c>
      <c r="B20" s="693"/>
      <c r="C20" s="697"/>
      <c r="D20" s="701"/>
      <c r="E20" s="701"/>
      <c r="F20" s="701"/>
      <c r="G20" s="705">
        <f>SUM(D20:F20)</f>
        <v>0</v>
      </c>
    </row>
    <row r="21" spans="1:7" s="345" customFormat="1" thickBot="1" x14ac:dyDescent="0.25">
      <c r="A21" s="688" t="s">
        <v>173</v>
      </c>
      <c r="B21" s="694" t="s">
        <v>512</v>
      </c>
      <c r="C21" s="698"/>
      <c r="D21" s="702">
        <f>SUM(D18:D20)</f>
        <v>0</v>
      </c>
      <c r="E21" s="702">
        <f>SUM(E18:E20)</f>
        <v>0</v>
      </c>
      <c r="F21" s="702">
        <f>SUM(F18:F20)</f>
        <v>0</v>
      </c>
      <c r="G21" s="706">
        <f>SUM(G18:G20)</f>
        <v>0</v>
      </c>
    </row>
    <row r="22" spans="1:7" s="345" customFormat="1" ht="14.25" x14ac:dyDescent="0.2">
      <c r="A22" s="346"/>
      <c r="B22" s="347"/>
      <c r="C22" s="347"/>
      <c r="D22" s="348"/>
      <c r="E22" s="348"/>
      <c r="F22" s="348"/>
      <c r="G22" s="348"/>
    </row>
    <row r="23" spans="1:7" s="349" customFormat="1" ht="30.75" customHeight="1" x14ac:dyDescent="0.25">
      <c r="A23" s="997" t="s">
        <v>513</v>
      </c>
      <c r="B23" s="997"/>
      <c r="C23" s="997"/>
      <c r="D23" s="997"/>
      <c r="E23" s="997"/>
      <c r="F23" s="997"/>
      <c r="G23" s="997"/>
    </row>
    <row r="24" spans="1:7" ht="15.75" thickBot="1" x14ac:dyDescent="0.3"/>
    <row r="25" spans="1:7" ht="21.75" thickBot="1" x14ac:dyDescent="0.3">
      <c r="A25" s="611" t="s">
        <v>179</v>
      </c>
      <c r="B25" s="998" t="s">
        <v>514</v>
      </c>
      <c r="C25" s="998"/>
      <c r="D25" s="999"/>
      <c r="E25" s="999"/>
      <c r="F25" s="999"/>
      <c r="G25" s="611" t="s">
        <v>616</v>
      </c>
    </row>
    <row r="26" spans="1:7" ht="15.75" thickBot="1" x14ac:dyDescent="0.3">
      <c r="A26" s="710" t="s">
        <v>156</v>
      </c>
      <c r="B26" s="1000" t="s">
        <v>104</v>
      </c>
      <c r="C26" s="1000"/>
      <c r="D26" s="1001"/>
      <c r="E26" s="1001"/>
      <c r="F26" s="1002"/>
      <c r="G26" s="710" t="s">
        <v>105</v>
      </c>
    </row>
    <row r="27" spans="1:7" x14ac:dyDescent="0.25">
      <c r="A27" s="708" t="s">
        <v>170</v>
      </c>
      <c r="B27" s="1003" t="s">
        <v>515</v>
      </c>
      <c r="C27" s="1004"/>
      <c r="D27" s="1004"/>
      <c r="E27" s="1004"/>
      <c r="F27" s="1005"/>
      <c r="G27" s="709">
        <v>1420000</v>
      </c>
    </row>
    <row r="28" spans="1:7" ht="23.25" customHeight="1" x14ac:dyDescent="0.25">
      <c r="A28" s="350" t="s">
        <v>171</v>
      </c>
      <c r="B28" s="992" t="s">
        <v>516</v>
      </c>
      <c r="C28" s="992"/>
      <c r="D28" s="993"/>
      <c r="E28" s="993"/>
      <c r="F28" s="994"/>
      <c r="G28" s="351">
        <v>0</v>
      </c>
    </row>
    <row r="29" spans="1:7" x14ac:dyDescent="0.25">
      <c r="A29" s="350" t="s">
        <v>172</v>
      </c>
      <c r="B29" s="992" t="s">
        <v>517</v>
      </c>
      <c r="C29" s="992"/>
      <c r="D29" s="993"/>
      <c r="E29" s="993"/>
      <c r="F29" s="994"/>
      <c r="G29" s="351">
        <v>0</v>
      </c>
    </row>
    <row r="30" spans="1:7" ht="30" customHeight="1" x14ac:dyDescent="0.25">
      <c r="A30" s="350" t="s">
        <v>173</v>
      </c>
      <c r="B30" s="992" t="s">
        <v>518</v>
      </c>
      <c r="C30" s="992"/>
      <c r="D30" s="993"/>
      <c r="E30" s="993"/>
      <c r="F30" s="994"/>
      <c r="G30" s="351">
        <v>0</v>
      </c>
    </row>
    <row r="31" spans="1:7" x14ac:dyDescent="0.25">
      <c r="A31" s="350" t="s">
        <v>174</v>
      </c>
      <c r="B31" s="992" t="s">
        <v>519</v>
      </c>
      <c r="C31" s="992"/>
      <c r="D31" s="993"/>
      <c r="E31" s="993"/>
      <c r="F31" s="994"/>
      <c r="G31" s="351">
        <v>10542</v>
      </c>
    </row>
    <row r="32" spans="1:7" ht="17.25" customHeight="1" thickBot="1" x14ac:dyDescent="0.3">
      <c r="A32" s="711" t="s">
        <v>175</v>
      </c>
      <c r="B32" s="995" t="s">
        <v>520</v>
      </c>
      <c r="C32" s="995"/>
      <c r="D32" s="995"/>
      <c r="E32" s="995"/>
      <c r="F32" s="995"/>
      <c r="G32" s="712">
        <v>0</v>
      </c>
    </row>
    <row r="33" spans="1:7" ht="29.25" customHeight="1" thickBot="1" x14ac:dyDescent="0.3">
      <c r="A33" s="713" t="s">
        <v>521</v>
      </c>
      <c r="B33" s="714"/>
      <c r="C33" s="715"/>
      <c r="D33" s="715"/>
      <c r="E33" s="715"/>
      <c r="F33" s="715"/>
      <c r="G33" s="716">
        <f>SUM(G27:G32)</f>
        <v>1430542</v>
      </c>
    </row>
    <row r="34" spans="1:7" ht="27" customHeight="1" x14ac:dyDescent="0.25">
      <c r="A34" s="996" t="s">
        <v>522</v>
      </c>
      <c r="B34" s="996"/>
      <c r="C34" s="996"/>
      <c r="D34" s="996"/>
      <c r="E34" s="996"/>
      <c r="F34" s="996"/>
    </row>
  </sheetData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6:E6"/>
    <mergeCell ref="F6:G6"/>
    <mergeCell ref="A1:G1"/>
    <mergeCell ref="D2:E2"/>
    <mergeCell ref="F2:G2"/>
    <mergeCell ref="F3:G3"/>
    <mergeCell ref="A4:F4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'14. Gazd.szerv.rész.'!Nyomtatási_terület</vt:lpstr>
      <vt:lpstr>'2,a Elemi bevételek'!Nyomtatási_terület</vt:lpstr>
      <vt:lpstr>'2,b Elemi kiadások'!Nyomtatási_terület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2017-05-25T08:18:33Z</cp:lastPrinted>
  <dcterms:created xsi:type="dcterms:W3CDTF">2015-04-02T07:48:19Z</dcterms:created>
  <dcterms:modified xsi:type="dcterms:W3CDTF">2017-05-25T08:19:11Z</dcterms:modified>
</cp:coreProperties>
</file>