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06" windowWidth="19320" windowHeight="11010" tabRatio="727" firstSheet="34" activeTab="38"/>
  </bookViews>
  <sheets>
    <sheet name="ÖSSZEFÜGGÉSEK" sheetId="1" r:id="rId1"/>
    <sheet name="1.1.sz.mell." sheetId="2" r:id="rId2"/>
    <sheet name="1.2.sz.mell" sheetId="3" r:id="rId3"/>
    <sheet name="1.3.sz.mell." sheetId="4" r:id="rId4"/>
    <sheet name="1.4.sz.mell." sheetId="5" r:id="rId5"/>
    <sheet name="2.1.sz.mell." sheetId="6" r:id="rId6"/>
    <sheet name="2.2.sz.mell.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sz.mell." sheetId="15" r:id="rId15"/>
    <sheet name="9.1.1.sz.mell." sheetId="16" r:id="rId16"/>
    <sheet name="9.1.2.sz.mell." sheetId="17" r:id="rId17"/>
    <sheet name="9.1.3.sz.mell." sheetId="18" r:id="rId18"/>
    <sheet name="9.2.sz.mell." sheetId="19" r:id="rId19"/>
    <sheet name="9.2.1.sz.mell." sheetId="20" r:id="rId20"/>
    <sheet name="9.2.2. sz.  mell" sheetId="21" r:id="rId21"/>
    <sheet name="9.2.3.sz.mell." sheetId="22" r:id="rId22"/>
    <sheet name="9.3.sz.mell." sheetId="23" r:id="rId23"/>
    <sheet name="9.3.1.sz.mell." sheetId="24" r:id="rId24"/>
    <sheet name="9.3.2. sz. mell" sheetId="25" r:id="rId25"/>
    <sheet name="9.3.3. sz. mell" sheetId="26" r:id="rId26"/>
    <sheet name="9.4.sz.mell." sheetId="27" r:id="rId27"/>
    <sheet name="9.4.1.sz.mell." sheetId="28" r:id="rId28"/>
    <sheet name="9.4.2.sz.mell." sheetId="29" r:id="rId29"/>
    <sheet name="9.4.3.sz.mell." sheetId="30" r:id="rId30"/>
    <sheet name="10.sz.mell" sheetId="31" r:id="rId31"/>
    <sheet name="1. sz tájékoztató t." sheetId="32" r:id="rId32"/>
    <sheet name="2. sz tájékoztató t" sheetId="33" r:id="rId33"/>
    <sheet name="3. sz tájékoztató t." sheetId="34" r:id="rId34"/>
    <sheet name="4.sz tájékoztató t." sheetId="35" r:id="rId35"/>
    <sheet name="5.sz tájékoztató t." sheetId="36" r:id="rId36"/>
    <sheet name="6.sz tájékoztató t." sheetId="37" r:id="rId37"/>
    <sheet name="7.sz.tájékoztató" sheetId="38" r:id="rId38"/>
    <sheet name="8. sz. tájékoztató" sheetId="39" r:id="rId39"/>
    <sheet name="9. sz. táblázat" sheetId="40" r:id="rId40"/>
  </sheets>
  <externalReferences>
    <externalReference r:id="rId43"/>
  </externalReferences>
  <definedNames>
    <definedName name="_xlnm.Print_Titles" localSheetId="15">'9.1.1.sz.mell.'!$1:$7</definedName>
    <definedName name="_xlnm.Print_Titles" localSheetId="16">'9.1.2.sz.mell.'!$1:$7</definedName>
    <definedName name="_xlnm.Print_Titles" localSheetId="17">'9.1.3.sz.mell.'!$1:$7</definedName>
    <definedName name="_xlnm.Print_Titles" localSheetId="14">'9.1.sz.mell.'!$1:$7</definedName>
    <definedName name="_xlnm.Print_Titles" localSheetId="19">'9.2.1.sz.mell.'!$1:$7</definedName>
    <definedName name="_xlnm.Print_Titles" localSheetId="20">'9.2.2. sz.  mell'!$1:$6</definedName>
    <definedName name="_xlnm.Print_Titles" localSheetId="21">'9.2.3.sz.mell.'!$1:$7</definedName>
    <definedName name="_xlnm.Print_Titles" localSheetId="18">'9.2.sz.mell.'!$1:$7</definedName>
    <definedName name="_xlnm.Print_Titles" localSheetId="23">'9.3.1.sz.mell.'!$1:$7</definedName>
    <definedName name="_xlnm.Print_Titles" localSheetId="24">'9.3.2. sz. mell'!$1:$6</definedName>
    <definedName name="_xlnm.Print_Titles" localSheetId="25">'9.3.3. sz. mell'!$1:$6</definedName>
    <definedName name="_xlnm.Print_Titles" localSheetId="22">'9.3.sz.mell.'!$1:$7</definedName>
    <definedName name="_xlnm.Print_Area" localSheetId="31">'1. sz tájékoztató t.'!$A$1:$E$149</definedName>
  </definedNames>
  <calcPr fullCalcOnLoad="1"/>
</workbook>
</file>

<file path=xl/sharedStrings.xml><?xml version="1.0" encoding="utf-8"?>
<sst xmlns="http://schemas.openxmlformats.org/spreadsheetml/2006/main" count="4949" uniqueCount="926">
  <si>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</si>
  <si>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</si>
  <si>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</si>
  <si>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</si>
  <si>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</si>
  <si>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</si>
  <si>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</si>
  <si>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</si>
  <si>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</si>
  <si>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</si>
  <si>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</si>
  <si>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</si>
  <si>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</si>
  <si>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</si>
  <si>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</si>
  <si>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</si>
  <si>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</si>
  <si>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</si>
  <si>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</si>
  <si>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</si>
  <si>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</si>
  <si>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</si>
  <si>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</si>
  <si>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</si>
  <si>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1.-ből EU-s támogatás</t>
  </si>
  <si>
    <t>4.-ből EU-s támogatás (közvetlen)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</si>
  <si>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</si>
  <si>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</si>
  <si>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</si>
  <si>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</si>
  <si>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</si>
  <si>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</si>
  <si>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</si>
  <si>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</si>
  <si>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</si>
  <si>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</si>
  <si>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</si>
  <si>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</si>
  <si>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</si>
  <si>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</si>
  <si>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</si>
  <si>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</si>
  <si>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</si>
  <si>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</si>
  <si>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</si>
  <si>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</si>
  <si>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</si>
  <si>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</si>
  <si>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</si>
  <si>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</si>
  <si>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</si>
  <si>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</si>
  <si>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</si>
  <si>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</si>
  <si>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</si>
  <si>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</si>
  <si>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</si>
  <si>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</si>
  <si>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</si>
  <si>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</si>
  <si>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</si>
  <si>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</si>
  <si>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</si>
  <si>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</si>
  <si>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</si>
  <si>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</si>
  <si>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</si>
  <si>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</si>
  <si>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</si>
  <si>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</si>
  <si>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</si>
  <si>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</si>
  <si>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</si>
  <si>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</si>
  <si>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</si>
  <si>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</si>
  <si>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</si>
  <si>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</si>
  <si>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</si>
  <si>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</si>
  <si>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</si>
  <si>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</si>
  <si>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</si>
  <si>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</si>
  <si>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</si>
  <si>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</si>
  <si>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</si>
  <si>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</si>
  <si>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</si>
  <si>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</si>
  <si>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</si>
  <si>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</si>
  <si>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</si>
  <si>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</si>
  <si>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</si>
  <si>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</si>
  <si>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</si>
  <si>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</si>
  <si>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</si>
  <si>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</si>
  <si>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</si>
  <si>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</si>
  <si>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</si>
  <si>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</si>
  <si>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1.6.12.</t>
  </si>
  <si>
    <t>TÁRSULÁS FINANSZÍROZÁSA</t>
  </si>
  <si>
    <t>2.1.13.</t>
  </si>
  <si>
    <t>Házi segítségnyújtás összesen</t>
  </si>
  <si>
    <t>Önkormányzati jogalkotás összesen</t>
  </si>
  <si>
    <t>Alsós oktatás összesen</t>
  </si>
  <si>
    <t>Felsős oktatás összesen</t>
  </si>
  <si>
    <t>Zeneiskolai oktatás összesen</t>
  </si>
  <si>
    <t>Támogatások - Műk. c. pénzeátadás</t>
  </si>
  <si>
    <t>INTÉZMÉNY-MŰKÖDTETÉS ÖSSZESEN</t>
  </si>
  <si>
    <t>Igazgatási tevékenység összesen</t>
  </si>
  <si>
    <t>1.5.11.</t>
  </si>
  <si>
    <t>Közös Önkormányzati  Hivatal összesen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</si>
  <si>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</si>
  <si>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</si>
  <si>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</si>
  <si>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</si>
  <si>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</si>
  <si>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</si>
  <si>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</si>
  <si>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Iskolai étkeztetés összesen</t>
  </si>
  <si>
    <t>Bölcsődei ellátás</t>
  </si>
  <si>
    <t>Gyermekjóléti szolgálat</t>
  </si>
  <si>
    <t xml:space="preserve">2.1. melléklet az 1/2015. (I.27.) önkormányzati rendelethez *    </t>
  </si>
  <si>
    <t>Családsegítő szolgálat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</si>
  <si>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</si>
  <si>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</si>
  <si>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</si>
  <si>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</si>
  <si>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</si>
  <si>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</si>
  <si>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</si>
  <si>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</si>
  <si>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</si>
  <si>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</si>
  <si>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</si>
  <si>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</si>
  <si>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Lakóingatlan üzemeltetése</t>
  </si>
  <si>
    <t>Nem lakóingatlan üzemeltetése</t>
  </si>
  <si>
    <t>Közvilágítás</t>
  </si>
  <si>
    <t>Szem.jutt.</t>
  </si>
  <si>
    <t>ZÖLDTERÜLET-KEZELÉS,PARK  ÖSSZESEN</t>
  </si>
  <si>
    <t>Szoc.ellátás</t>
  </si>
  <si>
    <t>Ápolási díj méltányossági alapon</t>
  </si>
  <si>
    <t>Közgyógyellátás</t>
  </si>
  <si>
    <t>Szoc. ellátás</t>
  </si>
  <si>
    <t>Lakásfenntartási támogatás</t>
  </si>
  <si>
    <t>Tám.ért.kiad</t>
  </si>
  <si>
    <t>Védőnők</t>
  </si>
  <si>
    <t>VÉDŐNŐK   ÖSSZESEN</t>
  </si>
  <si>
    <t>EGÉSZSÉGÜGY   ÖSSZESEN</t>
  </si>
  <si>
    <t>Tám.ért.kiad.</t>
  </si>
  <si>
    <t>Pénze. átad.</t>
  </si>
  <si>
    <t>Önkormányzati feladatok összesen</t>
  </si>
  <si>
    <t>ÖNKORMÁNYZATI  FELADATOK ÖSSZESEN</t>
  </si>
  <si>
    <t>Zöldterület-kezelés</t>
  </si>
  <si>
    <t>ÖSSZESEN</t>
  </si>
  <si>
    <t>Államigazgatási feladatok bevételei, kiadásai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</si>
  <si>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</si>
  <si>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</si>
  <si>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</si>
  <si>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>Felhalmozási célú támogatások államháztartáson belülről ( vis maior)</t>
  </si>
  <si>
    <t xml:space="preserve">   - Egyéb működési célú támogatások ÁH-n belülre (KÖH finanszírozása)</t>
  </si>
  <si>
    <t>Bursa Hungarica  és ÁH-n kívülitámogatás</t>
  </si>
  <si>
    <t>Irányító szervi (önkormányzati) támogatás (intézményfinanszírozás) (-2000+2342)</t>
  </si>
  <si>
    <t>Időskorúak tartós bentlakásos ellátása közvetett tevékenység</t>
  </si>
  <si>
    <t>Közvetett tevékenység</t>
  </si>
  <si>
    <t>Bentlakásos ellátás/Időskorúak demens bentlakásos ellátás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</si>
  <si>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</si>
  <si>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</si>
  <si>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</si>
  <si>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 xml:space="preserve">2016. </t>
  </si>
  <si>
    <t>2016. után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</si>
  <si>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</si>
  <si>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</si>
  <si>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</si>
  <si>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</si>
  <si>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</si>
  <si>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</si>
  <si>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</si>
  <si>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</si>
  <si>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</si>
  <si>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</si>
  <si>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</si>
  <si>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</si>
  <si>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</si>
  <si>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</si>
  <si>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</si>
  <si>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</si>
  <si>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</si>
  <si>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</si>
  <si>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</si>
  <si>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</si>
  <si>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</si>
  <si>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</si>
  <si>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</si>
  <si>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9. táblázat</t>
  </si>
  <si>
    <t>Tájékoztató a 2015. évi állami támogatásokról</t>
  </si>
  <si>
    <t>Köznevelési feladatok támogatása</t>
  </si>
  <si>
    <t>Közvetlen segítők bértám. 8 hó</t>
  </si>
  <si>
    <t>Közvetlen segítők bértám. 4 hó</t>
  </si>
  <si>
    <t>Étkezés Óvoda,Iskola                 12 hó</t>
  </si>
  <si>
    <t>2015.         eredeti       ( e Ft )</t>
  </si>
  <si>
    <t>Nyári gyermekétkeztetés</t>
  </si>
  <si>
    <t>Adósságkonszolidációs felújítások</t>
  </si>
  <si>
    <t>Felhasználás                                              
2015. XII.31-ig</t>
  </si>
  <si>
    <t>2014-2015</t>
  </si>
  <si>
    <t>2015. évi előirányzat</t>
  </si>
  <si>
    <t>Tát Város Önkormányzat által fenntartott Szent György Otthon - Szent János Ispotály integrált intézmény korszerűsítése ( tartalék listán)</t>
  </si>
  <si>
    <t>Önkormányzaton kívüli EU-s projektekhez történő hozzájárulás 2015. évi előirányzat</t>
  </si>
  <si>
    <t>2015.    eredeti             ( E Ft )</t>
  </si>
  <si>
    <t>2015.          eredeti            ( E Ft )</t>
  </si>
  <si>
    <t>2015. eredeti           (E Ft)</t>
  </si>
  <si>
    <t>Országgyűlési választások</t>
  </si>
  <si>
    <t>Európai Parlamenti választások</t>
  </si>
  <si>
    <t>EP választás</t>
  </si>
  <si>
    <t>Önkormányzati választások</t>
  </si>
  <si>
    <t>Önkormányzati  választások</t>
  </si>
  <si>
    <t>,</t>
  </si>
  <si>
    <t>Felhasználás
2014. XII.31-ig</t>
  </si>
  <si>
    <t>2018.</t>
  </si>
  <si>
    <t>Tát Város Önkormányzat 2015. évi adósságot keletkeztető fejlesztési céljai</t>
  </si>
  <si>
    <t>9.2.2. melléklet az 1/2015. (I.27.) önkormányzati rendelethez</t>
  </si>
  <si>
    <t>9.3.2. melléklet az 1/2015. (I.27.) önkormányzati rendelethez</t>
  </si>
  <si>
    <t>9.3.3. melléklet az 1/2015. (I.27.) önkormányzati rendelethez</t>
  </si>
  <si>
    <t>9.4.2. melléklet az 1/2015. (I.27.) önkormányzati rendelethez</t>
  </si>
  <si>
    <t>9.4.3. melléklet az 1/2015. (I.27.) önkormányzati rendelethez</t>
  </si>
  <si>
    <t>2017. 
után</t>
  </si>
  <si>
    <t>2015 előtti kifizetés</t>
  </si>
  <si>
    <t>Előirányzat-felhasználási terv
2015. évre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</si>
  <si>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</si>
  <si>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</si>
  <si>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</si>
  <si>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</si>
  <si>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</si>
  <si>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</si>
  <si>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</si>
  <si>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</si>
  <si>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Egyéb működési célú támogatások bevételei (KEOP-2014. évi pályázatokra, műk)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</si>
  <si>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</si>
  <si>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</si>
  <si>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</si>
  <si>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</si>
  <si>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</si>
  <si>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</si>
  <si>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</si>
  <si>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 xml:space="preserve">2017. </t>
  </si>
  <si>
    <t>Sorszám</t>
  </si>
  <si>
    <t>K I M U T A T Á S 
a 2015. évben céljelleggel juttatott támogatásokról</t>
  </si>
  <si>
    <t>6. tájékoztató tábla</t>
  </si>
  <si>
    <t>Bursa</t>
  </si>
  <si>
    <t>Kultúrház eszközbeszerzés  (szekrény, mikrofonkészlet, fejmikrofon, Rack doboz)</t>
  </si>
  <si>
    <t xml:space="preserve">   - Egyéb működési célú támogatások államháztartáson kívülre (tám.)</t>
  </si>
  <si>
    <t xml:space="preserve">
2015. év utáni szükséglet
</t>
  </si>
  <si>
    <t>2015-2017.</t>
  </si>
  <si>
    <t>KEOP-Tokod-Tát szennyvízelvezetés önrész (áfa+N 15%-a)</t>
  </si>
  <si>
    <t>KÖH eszközbeszerzés</t>
  </si>
  <si>
    <t>2015</t>
  </si>
  <si>
    <t>ÖSSZESEN ÖNKORMÁNYZAT</t>
  </si>
  <si>
    <t>ÖSSZESEN INTÉZMÉNYEK</t>
  </si>
  <si>
    <t>Szent György Otthon ajtókorszerűsítés</t>
  </si>
  <si>
    <r>
      <t xml:space="preserve">   - Egyéb működési célú támogatások ÁH-n belülre (társ.+intézményfin.)</t>
    </r>
    <r>
      <rPr>
        <sz val="8"/>
        <color indexed="53"/>
        <rFont val="Times New Roman CE"/>
        <family val="0"/>
      </rPr>
      <t>(3505)</t>
    </r>
  </si>
  <si>
    <t>Egyéb működési célú átvett pénzeszköz (norvég partnertől önrész)</t>
  </si>
  <si>
    <t>Egyéb működési célú támogatások bevételei (EGT partnerektől önrészs)</t>
  </si>
  <si>
    <t>Egyéb működési célú átvett pénzeszköz (EGT Alap)</t>
  </si>
  <si>
    <t>Egyéb felhalmozási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</si>
  <si>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</si>
  <si>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</si>
  <si>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 xml:space="preserve">   - Egyéb felhalmozási célú támogatások ÁH-n belülre (EGT Alap )</t>
  </si>
  <si>
    <r>
      <t>Dologi  kiadások</t>
    </r>
    <r>
      <rPr>
        <sz val="8"/>
        <color indexed="53"/>
        <rFont val="Times New Roman CE"/>
        <family val="0"/>
      </rPr>
      <t xml:space="preserve"> (ebből EGT Alap 20.800)</t>
    </r>
  </si>
  <si>
    <t>Előző év költségvetési maradványának igénybevétele (bankszámlák egyenlege, EGT is)</t>
  </si>
  <si>
    <t>Egyéb felhalmozási célú támogatások bevételei (EGT partnerektől önrész)</t>
  </si>
  <si>
    <t>Céltartalék (EGT Alap)</t>
  </si>
  <si>
    <t>Általános tartalék (KEOP 95956 is)</t>
  </si>
  <si>
    <t>EGT Alap</t>
  </si>
  <si>
    <t>Egyéb működési célú támogatások bevételei  (EGT)</t>
  </si>
  <si>
    <t>Egyéb működési célú támogatások bevételei  (KEOP)</t>
  </si>
  <si>
    <t>Egyéb felhalmozási célú támogatások bevételei (KEOP)</t>
  </si>
  <si>
    <t>Egyéb felhalmozási célú támogatások bevételei (EGT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</si>
  <si>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</si>
  <si>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</si>
  <si>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</si>
  <si>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</si>
  <si>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 xml:space="preserve">   - Egyéb felhalmozási célú támogatások ÁH-n belülre (EGT ALAP)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</si>
  <si>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</si>
  <si>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</si>
  <si>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felhalmozási célú támogatások ÁH-n belülre (finansz)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</si>
  <si>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</si>
  <si>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</si>
  <si>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</si>
  <si>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(KEOP)</t>
  </si>
  <si>
    <t>2015. évi  módosított   06</t>
  </si>
  <si>
    <t>2015. évi  módosított   09</t>
  </si>
  <si>
    <t>2015. évi  módosított   12</t>
  </si>
  <si>
    <t>Egyéb működési célú támogatások bevételei  (EGT partner)</t>
  </si>
  <si>
    <t>2.5.1</t>
  </si>
  <si>
    <t>2.6 .</t>
  </si>
  <si>
    <t>Egyéb működési célú támogatások bevételei (Mbánya+ Német nemz.)</t>
  </si>
  <si>
    <t>2.7.1</t>
  </si>
  <si>
    <t>2.7.-ből EU-s támogatás</t>
  </si>
  <si>
    <t>3.5.1</t>
  </si>
  <si>
    <t>Egyéb felhalmozási célú támogatások bevételei  (EGT)</t>
  </si>
  <si>
    <t>3.6.1</t>
  </si>
  <si>
    <t>3.6-ból EU-s támogatás</t>
  </si>
  <si>
    <t>2015. évi módosított  06</t>
  </si>
  <si>
    <t>2015. évi módosított   09</t>
  </si>
  <si>
    <t xml:space="preserve">   - Egyéb működési célú tám(Emb.ErőforrásTámogatáskez)</t>
  </si>
  <si>
    <t>Központi, irányító szervi támogatások folyósítása</t>
  </si>
  <si>
    <t>Pénzeszközök betétéként elhelyezése</t>
  </si>
  <si>
    <t xml:space="preserve">BEVÉTELEK         </t>
  </si>
  <si>
    <t>1.sz.tábla</t>
  </si>
  <si>
    <t>2015. évi módosított   06</t>
  </si>
  <si>
    <t>2015. évi módosított   12</t>
  </si>
  <si>
    <t>Egyéb működési célú támogatások bevételei (Mbánya)</t>
  </si>
  <si>
    <t>Egyéb működési célú támogatások (EGT)</t>
  </si>
  <si>
    <t>20.-ből EU-s támogatás</t>
  </si>
  <si>
    <t>Egyéb felhalmozási célú támogatások bevételei (EGT)</t>
  </si>
  <si>
    <t>2015. évi módosított    09</t>
  </si>
  <si>
    <t xml:space="preserve">   - Egyéb működési célú tám(Emb.Erőforrás Támogatáskez)</t>
  </si>
  <si>
    <t>2015. évi módosított    12</t>
  </si>
  <si>
    <t xml:space="preserve">   - Egyéb működési célú tám(Emberi Erőforrás Támogatáskezelő)</t>
  </si>
  <si>
    <t xml:space="preserve">B E V É T E L E K    </t>
  </si>
  <si>
    <t>2015. évi módosított 06</t>
  </si>
  <si>
    <t>2015. évi módosított 09</t>
  </si>
  <si>
    <t>2015. évi módosított 12</t>
  </si>
  <si>
    <t xml:space="preserve">Felhalmozási célú átvett pénzeszközök </t>
  </si>
  <si>
    <t xml:space="preserve"> Ezer forintban</t>
  </si>
  <si>
    <t>EGT Alapból megvalósuló beruházás(EU forrás + 15%)</t>
  </si>
  <si>
    <t>EGT Alapból szellemi termék (matematikai model, stb.)</t>
  </si>
  <si>
    <t>EGT Alapból építmény beruházás</t>
  </si>
  <si>
    <t>Adósságkonszolidáció építmény ( út, járda) építés</t>
  </si>
  <si>
    <t>Szőlősor-Szilvafa építés kiegészítés</t>
  </si>
  <si>
    <t>Ipari park tervek (szellemi termék)</t>
  </si>
  <si>
    <t>Közpartk talajelőkészítés (építmény)</t>
  </si>
  <si>
    <t>Szív utca - Vak Bottyán közvilágítás</t>
  </si>
  <si>
    <t>Motoros kasza (eszközbeszerzés)</t>
  </si>
  <si>
    <t>2015. év utáni szükséglet</t>
  </si>
  <si>
    <t>Adósságkonsz.építmény felújítás</t>
  </si>
  <si>
    <t>Adósságkonsz.épület felújítás</t>
  </si>
  <si>
    <t>Orvosi rendelő felújítás saját forrás</t>
  </si>
  <si>
    <t>EGT Alap építmény felújítás</t>
  </si>
  <si>
    <t>Előirányzat E</t>
  </si>
  <si>
    <t>Előirányzat 06</t>
  </si>
  <si>
    <t>Előirányzat 09</t>
  </si>
  <si>
    <t>Előirányzat 12</t>
  </si>
  <si>
    <t>2.7-ből EU-s támogatás</t>
  </si>
  <si>
    <t>Központi, irányítószervi támogatás (intézmény finanszírozás)</t>
  </si>
  <si>
    <t>Pénzeszközök betétként elhelyezése</t>
  </si>
  <si>
    <t>Egyéb felhalmozási cálú támogatások bevételei (EGT)</t>
  </si>
  <si>
    <t xml:space="preserve">   - Egyéb működési célú tám (Emberi Erőforrás Támogatáskezelő)</t>
  </si>
  <si>
    <t>Központi irányítószercvi támogatás</t>
  </si>
  <si>
    <t xml:space="preserve">   - Egyéb működési célú tám(Emberi Erőforrás Támogatáskez)</t>
  </si>
  <si>
    <t>Egyes jövedelempótló támogtások</t>
  </si>
  <si>
    <t>Központi, irányítószervi támogatás( intézmény finanszírozás)</t>
  </si>
  <si>
    <t>2015. 09. módosított          (E Ft)</t>
  </si>
  <si>
    <t>2015. 12. módosított          (E Ft)</t>
  </si>
  <si>
    <t>2015. 06   módosított           ( E Ft )</t>
  </si>
  <si>
    <t>2015. 09.  módosított           ( E Ft )</t>
  </si>
  <si>
    <t>2015. 12.  módosított           ( E Ft )</t>
  </si>
  <si>
    <t>2015.06. módosított            ( E Ft )</t>
  </si>
  <si>
    <t>2015.09. módosított            ( E Ft )</t>
  </si>
  <si>
    <t>2015.12. módosított            ( E Ft )</t>
  </si>
  <si>
    <t>2015.06. módosított           ( E Ft )</t>
  </si>
  <si>
    <t>2015.09. módosított           ( E Ft )</t>
  </si>
  <si>
    <t>2015.12. módosított           ( E Ft )</t>
  </si>
  <si>
    <t>2015.09. módosított      ( e Ft )</t>
  </si>
  <si>
    <t>2015.12. módosított      ( e Ft )</t>
  </si>
  <si>
    <t>2014-2015-2016.</t>
  </si>
  <si>
    <t>......................, 2015. .......................... hó ..... nap</t>
  </si>
  <si>
    <t>2014. évi eredeti</t>
  </si>
  <si>
    <t>2014. évi 
módosított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</si>
  <si>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</si>
  <si>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</si>
  <si>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</si>
  <si>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</si>
  <si>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(Szociális ágazati pótlék)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</si>
  <si>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</si>
  <si>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</si>
  <si>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</si>
  <si>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</si>
  <si>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2018. </t>
  </si>
  <si>
    <t>2018. után</t>
  </si>
  <si>
    <t xml:space="preserve">   - Egyéb működési célú támogatások államháztartáson kívülre (EGT Alap norv)</t>
  </si>
  <si>
    <t>2015. 06. módosított          (E Ft)</t>
  </si>
  <si>
    <t>2015. eredeti            ( E Ft )</t>
  </si>
  <si>
    <t>2015.06. módosított      ( e Ft )</t>
  </si>
  <si>
    <t>Bölcsődei étkeztetés összesen</t>
  </si>
  <si>
    <t>Bölcsődei étkeztetés</t>
  </si>
  <si>
    <t>Hosszabb időtartamú közfoglalkoztatás</t>
  </si>
  <si>
    <t>Köztemetés</t>
  </si>
  <si>
    <t>Adósságkonszolidáció</t>
  </si>
  <si>
    <t xml:space="preserve">   - Egyéb felhalmozási célú támogatások ÁH-n belülre (társ.+finanszírozás )</t>
  </si>
  <si>
    <t>Egyéb működési célú támogatások bevételei (MK finanszírozás)</t>
  </si>
  <si>
    <t>Egyes jövedelempótló támogatások</t>
  </si>
  <si>
    <t>Bérkompenzáció</t>
  </si>
  <si>
    <t>Szociális ágazati pótlék</t>
  </si>
  <si>
    <t>Érdekeltségnövelő támogatás</t>
  </si>
  <si>
    <t>Működési célú  átvett pénzeszköz (euros adomány)</t>
  </si>
  <si>
    <t>Egyéb működési célú átvett pénzeszköz (euros adomány)</t>
  </si>
  <si>
    <t>Éves engedélyezett létszám-előirányzat (fő)</t>
  </si>
  <si>
    <t xml:space="preserve">   - Egyéb felhalmozási célú támogatások ÁH-n belülre (társ.)</t>
  </si>
  <si>
    <t>Egyéb működési célú támogatások bevételei  (MK)</t>
  </si>
  <si>
    <t>Egyéb működési célú átvett pénzeszköz (euros önrész)</t>
  </si>
  <si>
    <t>Egyéb működési célú átvett pénzeszköz (KÖH+SZGYO+Kultúr)</t>
  </si>
  <si>
    <t>Általános tartalék fejlesztési</t>
  </si>
  <si>
    <t>Általános tartalék működési</t>
  </si>
  <si>
    <t>Egyéb működési célú támogatások bevételei (MK)</t>
  </si>
  <si>
    <t>Egyéb működési célú átvett pénzeszköz (SZGYO+Kultúr)</t>
  </si>
  <si>
    <t>Szent György otthon eszközbeszerzés</t>
  </si>
  <si>
    <t xml:space="preserve">2.2. melléklet az 1/2015. (I.27.) önkormányzati rendelethez*     </t>
  </si>
  <si>
    <t>9.1. melléklet az 1/2015. (I.27.) önkormányzati rendelethez*</t>
  </si>
  <si>
    <t>9.1. 1. melléklet az 1/2015. (I.27.) önkormányzati rendelethez*</t>
  </si>
  <si>
    <t>9.1.2. melléklet az 1/2015. (I.27.) önkormányzati rendelethez*</t>
  </si>
  <si>
    <t>9.1.3. melléklet az 1/2015. (I.27.) önkormányzati rendelethez*</t>
  </si>
  <si>
    <t>9.2. melléklet az 1/2015. (I.27.) önkormányzati rendelethez*</t>
  </si>
  <si>
    <t>9.2.1. melléklet az 1/2015. (I.27.) önkormányzati rendelethez*</t>
  </si>
  <si>
    <t>9.2.3. melléklet az 1/2015. (I.27.) önkormányzati rendelethez*</t>
  </si>
  <si>
    <t>9.3. melléklet az 1/2015. (I.27.) önkormányzati rendelethez*</t>
  </si>
  <si>
    <t>9.3.1. melléklet az 1/2015. (I.27.) önkormányzati rendelethez*</t>
  </si>
  <si>
    <t>9.4. melléklet az 1/2015. (I.27.) önkormányzati rendelethez*</t>
  </si>
  <si>
    <t>9.4.1. melléklet az 1/2015. (I.27.) önkormányzati rendelethez*</t>
  </si>
  <si>
    <t>Ingatlanhasznosítás</t>
  </si>
  <si>
    <t>KULTÚRHÁZ ÉS KÖNYVTÁR ÖSSZESEN</t>
  </si>
  <si>
    <t>HOSSZABB KÖZFOGLALKOZTATÁS  ÖSSZES</t>
  </si>
  <si>
    <t>Járulékok, adók</t>
  </si>
  <si>
    <t>Tám. ért. kiad</t>
  </si>
  <si>
    <t>1.1.7.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</si>
  <si>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</si>
  <si>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</si>
  <si>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</si>
  <si>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</si>
  <si>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</si>
  <si>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1.2.8.</t>
  </si>
  <si>
    <t>1.3.9.</t>
  </si>
  <si>
    <t>SZOCIÁLIS SEGÉLYEZÉS, CSALÁDVÉDELEM ÖSSZ</t>
  </si>
  <si>
    <t>1.4.10.</t>
  </si>
  <si>
    <t>Rendszeres szociális segély</t>
  </si>
  <si>
    <t>ÖNKORMÁNYZATI IGAZGATÁS ÖSSZESEN</t>
  </si>
  <si>
    <t>Alsós oktatás működtetési feladatok</t>
  </si>
  <si>
    <t>Felsős oktatás működtetési feladatok</t>
  </si>
  <si>
    <t>Művészetoktatás működtetési feladatok</t>
  </si>
  <si>
    <t xml:space="preserve">Háziorvosi alapellátás </t>
  </si>
  <si>
    <t>HÁZIORVOSi ELLÁTÁS ÖSSZESEN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</si>
  <si>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</si>
  <si>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</si>
  <si>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</si>
  <si>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</si>
  <si>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</si>
  <si>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Iskolai intézményi étkeztetés</t>
  </si>
  <si>
    <t>Óvodai intézményi étkeztetés</t>
  </si>
  <si>
    <t>Óvodai étkeztetés összesen</t>
  </si>
  <si>
    <t>Önkormányzati jogalkotás / Önkormányzatok jogalkotó és általános igazgatási tevékenysége</t>
  </si>
  <si>
    <t>Sportlétesítmények működtetése</t>
  </si>
  <si>
    <t xml:space="preserve"> Önkormányzati hivatalok igazgatási tevékenység</t>
  </si>
  <si>
    <t>Foglalkozást helyettesítő támogatás</t>
  </si>
  <si>
    <t>Szoc .ellátás</t>
  </si>
  <si>
    <r>
      <t>Átmeneti segély/</t>
    </r>
    <r>
      <rPr>
        <i/>
        <sz val="10"/>
        <rFont val="Arial CE"/>
        <family val="0"/>
      </rPr>
      <t>Önkormányzati segély</t>
    </r>
  </si>
  <si>
    <r>
      <t>Temetési segély/</t>
    </r>
    <r>
      <rPr>
        <i/>
        <sz val="10"/>
        <rFont val="Arial CE"/>
        <family val="0"/>
      </rPr>
      <t>Önkormányzati segély</t>
    </r>
  </si>
  <si>
    <r>
      <t>Rendkívüli gyermekvédelmi tám./</t>
    </r>
    <r>
      <rPr>
        <i/>
        <sz val="10"/>
        <rFont val="Arial CE"/>
        <family val="0"/>
      </rPr>
      <t>Önkormányzati segél</t>
    </r>
    <r>
      <rPr>
        <sz val="10"/>
        <rFont val="Arial CE"/>
        <family val="2"/>
      </rPr>
      <t>y</t>
    </r>
  </si>
  <si>
    <t>Nappali ellátás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</si>
  <si>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</si>
  <si>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</si>
  <si>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</si>
  <si>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</si>
  <si>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</si>
  <si>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</si>
  <si>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</si>
  <si>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</si>
  <si>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</si>
  <si>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</si>
  <si>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MÓDOSÍTOTT</t>
  </si>
  <si>
    <t>E Ft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</si>
  <si>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</si>
  <si>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</si>
  <si>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</si>
  <si>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</si>
  <si>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</si>
  <si>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</si>
  <si>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</si>
  <si>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</si>
  <si>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</si>
  <si>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</si>
  <si>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</si>
  <si>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</si>
  <si>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</si>
  <si>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</si>
  <si>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</si>
  <si>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Pénzbeli szociális juttatás</t>
  </si>
  <si>
    <t>Családsegítő szolgálat kieg.</t>
  </si>
  <si>
    <t>Gyermekjóléti szolgálat kieg.</t>
  </si>
  <si>
    <t>Szoc. étkeztetés</t>
  </si>
  <si>
    <t>Idősek klubja</t>
  </si>
  <si>
    <t>Szakmai dolgozók bértám.</t>
  </si>
  <si>
    <t>Intézmény-üzemelt. tám.</t>
  </si>
  <si>
    <t>Óvodai ellátás/ Ped. bértám.8 hó</t>
  </si>
  <si>
    <t>Óvodai ellátás/Ped. bértám. 4 hó</t>
  </si>
  <si>
    <t>Óvodai ellátás/Ped. bértám. 4 hó kieg</t>
  </si>
  <si>
    <t>Óvodaműködtetési támogatás</t>
  </si>
  <si>
    <t>Étkeztetés kiegészítés</t>
  </si>
  <si>
    <t>Kulturális feladatok támogatása</t>
  </si>
  <si>
    <t>5. sz. tájékoztató tábla</t>
  </si>
  <si>
    <t>TIOP-3.4.2.-11/1-2012-0318</t>
  </si>
  <si>
    <t>Felhalmozási célú önkormányzati támogatások (vis maior)</t>
  </si>
  <si>
    <t>Támogatás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</si>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</sst>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  <numFmt numFmtId="167" formatCode="0.0"/>
  </numFmts>
  <fonts count="86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0"/>
      <name val="MS Sans Serif"/>
      <family val="2"/>
    </font>
    <font>
      <b/>
      <sz val="10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sz val="8"/>
      <color indexed="9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darkHorizontal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 style="medium"/>
      <right/>
      <top style="thin"/>
      <bottom style="thin"/>
    </border>
    <border>
      <left style="medium"/>
      <right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hair">
        <color indexed="8"/>
      </left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medium"/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/>
      <top style="medium"/>
      <bottom style="medium"/>
    </border>
    <border>
      <left style="medium"/>
      <right style="hair">
        <color indexed="8"/>
      </right>
      <top/>
      <bottom style="thin"/>
    </border>
    <border>
      <left style="medium"/>
      <right style="hair">
        <color indexed="8"/>
      </right>
      <top/>
      <bottom/>
    </border>
    <border>
      <left style="hair">
        <color indexed="8"/>
      </left>
      <right/>
      <top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medium"/>
      <top style="medium"/>
      <bottom style="thin"/>
    </border>
    <border>
      <left style="hair">
        <color indexed="8"/>
      </left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medium"/>
    </border>
    <border>
      <left style="medium"/>
      <right style="hair">
        <color indexed="8"/>
      </right>
      <top style="medium"/>
      <bottom style="thin"/>
    </border>
    <border>
      <left/>
      <right style="medium"/>
      <top/>
      <bottom/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/>
      <bottom style="thin"/>
    </border>
    <border>
      <left style="hair">
        <color indexed="8"/>
      </left>
      <right style="medium"/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 style="medium"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/>
      <bottom style="thin"/>
    </border>
    <border>
      <left style="hair">
        <color indexed="8"/>
      </left>
      <right style="medium"/>
      <top style="medium">
        <color indexed="8"/>
      </top>
      <bottom/>
    </border>
    <border>
      <left style="hair">
        <color indexed="8"/>
      </left>
      <right style="medium"/>
      <top/>
      <bottom style="thin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>
        <color indexed="8"/>
      </right>
      <top style="thin"/>
      <bottom/>
    </border>
    <border>
      <left style="thin"/>
      <right style="hair">
        <color indexed="8"/>
      </right>
      <top/>
      <bottom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/>
      <top style="medium"/>
      <bottom style="thin"/>
    </border>
    <border>
      <left style="thin"/>
      <right style="thin">
        <color indexed="8"/>
      </right>
      <top style="medium"/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/>
      <top style="thin"/>
      <bottom/>
    </border>
    <border>
      <left style="hair">
        <color indexed="8"/>
      </left>
      <right/>
      <top/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medium"/>
      <top style="thin">
        <color indexed="8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2" borderId="7" applyNumberFormat="0" applyFont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</cellStyleXfs>
  <cellXfs count="1287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59" applyFont="1" applyFill="1" applyBorder="1" applyAlignment="1" applyProtection="1">
      <alignment horizontal="center" vertical="center" wrapText="1"/>
      <protection/>
    </xf>
    <xf numFmtId="0" fontId="7" fillId="0" borderId="0" xfId="59" applyFont="1" applyFill="1" applyBorder="1" applyAlignment="1" applyProtection="1">
      <alignment vertical="center" wrapText="1"/>
      <protection/>
    </xf>
    <xf numFmtId="0" fontId="18" fillId="0" borderId="10" xfId="59" applyFont="1" applyFill="1" applyBorder="1" applyAlignment="1" applyProtection="1">
      <alignment horizontal="left" vertical="center" wrapText="1" indent="1"/>
      <protection/>
    </xf>
    <xf numFmtId="0" fontId="18" fillId="0" borderId="11" xfId="59" applyFont="1" applyFill="1" applyBorder="1" applyAlignment="1" applyProtection="1">
      <alignment horizontal="left" vertical="center" wrapText="1" indent="1"/>
      <protection/>
    </xf>
    <xf numFmtId="0" fontId="18" fillId="0" borderId="12" xfId="59" applyFont="1" applyFill="1" applyBorder="1" applyAlignment="1" applyProtection="1">
      <alignment horizontal="left" vertical="center" wrapText="1" indent="1"/>
      <protection/>
    </xf>
    <xf numFmtId="0" fontId="18" fillId="0" borderId="13" xfId="59" applyFont="1" applyFill="1" applyBorder="1" applyAlignment="1" applyProtection="1">
      <alignment horizontal="left" vertical="center" wrapText="1" indent="1"/>
      <protection/>
    </xf>
    <xf numFmtId="0" fontId="18" fillId="0" borderId="14" xfId="59" applyFont="1" applyFill="1" applyBorder="1" applyAlignment="1" applyProtection="1">
      <alignment horizontal="left" vertical="center" wrapText="1" indent="1"/>
      <protection/>
    </xf>
    <xf numFmtId="0" fontId="18" fillId="0" borderId="15" xfId="59" applyFont="1" applyFill="1" applyBorder="1" applyAlignment="1" applyProtection="1">
      <alignment horizontal="left" vertical="center" wrapText="1" indent="1"/>
      <protection/>
    </xf>
    <xf numFmtId="49" fontId="18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8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8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8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8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8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8" fillId="0" borderId="0" xfId="59" applyFont="1" applyFill="1" applyBorder="1" applyAlignment="1" applyProtection="1">
      <alignment horizontal="left" vertical="center" wrapText="1" indent="1"/>
      <protection/>
    </xf>
    <xf numFmtId="0" fontId="16" fillId="0" borderId="22" xfId="59" applyFont="1" applyFill="1" applyBorder="1" applyAlignment="1" applyProtection="1">
      <alignment horizontal="left" vertical="center" wrapText="1" indent="1"/>
      <protection/>
    </xf>
    <xf numFmtId="0" fontId="16" fillId="0" borderId="23" xfId="59" applyFont="1" applyFill="1" applyBorder="1" applyAlignment="1" applyProtection="1">
      <alignment horizontal="left" vertical="center" wrapText="1" indent="1"/>
      <protection/>
    </xf>
    <xf numFmtId="0" fontId="16" fillId="0" borderId="24" xfId="59" applyFont="1" applyFill="1" applyBorder="1" applyAlignment="1" applyProtection="1">
      <alignment horizontal="left" vertical="center" wrapText="1" indent="1"/>
      <protection/>
    </xf>
    <xf numFmtId="0" fontId="8" fillId="0" borderId="22" xfId="59" applyFont="1" applyFill="1" applyBorder="1" applyAlignment="1" applyProtection="1">
      <alignment horizontal="center" vertical="center" wrapText="1"/>
      <protection/>
    </xf>
    <xf numFmtId="0" fontId="8" fillId="0" borderId="23" xfId="59" applyFont="1" applyFill="1" applyBorder="1" applyAlignment="1" applyProtection="1">
      <alignment horizontal="center" vertical="center" wrapText="1"/>
      <protection/>
    </xf>
    <xf numFmtId="164" fontId="18" fillId="0" borderId="25" xfId="0" applyNumberFormat="1" applyFont="1" applyFill="1" applyBorder="1" applyAlignment="1" applyProtection="1">
      <alignment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 locked="0"/>
    </xf>
    <xf numFmtId="164" fontId="18" fillId="0" borderId="27" xfId="0" applyNumberFormat="1" applyFont="1" applyFill="1" applyBorder="1" applyAlignment="1" applyProtection="1">
      <alignment vertical="center" wrapText="1"/>
      <protection locked="0"/>
    </xf>
    <xf numFmtId="164" fontId="18" fillId="0" borderId="11" xfId="0" applyNumberFormat="1" applyFont="1" applyFill="1" applyBorder="1" applyAlignment="1" applyProtection="1">
      <alignment vertical="center" wrapText="1"/>
      <protection locked="0"/>
    </xf>
    <xf numFmtId="164" fontId="18" fillId="0" borderId="15" xfId="0" applyNumberFormat="1" applyFont="1" applyFill="1" applyBorder="1" applyAlignment="1" applyProtection="1">
      <alignment vertical="center" wrapText="1"/>
      <protection locked="0"/>
    </xf>
    <xf numFmtId="0" fontId="16" fillId="0" borderId="23" xfId="59" applyFont="1" applyFill="1" applyBorder="1" applyAlignment="1" applyProtection="1">
      <alignment vertical="center" wrapText="1"/>
      <protection/>
    </xf>
    <xf numFmtId="0" fontId="16" fillId="0" borderId="28" xfId="59" applyFont="1" applyFill="1" applyBorder="1" applyAlignment="1" applyProtection="1">
      <alignment vertical="center" wrapText="1"/>
      <protection/>
    </xf>
    <xf numFmtId="0" fontId="16" fillId="0" borderId="22" xfId="59" applyFont="1" applyFill="1" applyBorder="1" applyAlignment="1" applyProtection="1">
      <alignment horizontal="center" vertical="center" wrapText="1"/>
      <protection/>
    </xf>
    <xf numFmtId="0" fontId="16" fillId="0" borderId="23" xfId="59" applyFont="1" applyFill="1" applyBorder="1" applyAlignment="1" applyProtection="1">
      <alignment horizontal="center" vertical="center" wrapText="1"/>
      <protection/>
    </xf>
    <xf numFmtId="0" fontId="16" fillId="0" borderId="29" xfId="59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8" fillId="0" borderId="23" xfId="60" applyFont="1" applyFill="1" applyBorder="1" applyAlignment="1" applyProtection="1">
      <alignment horizontal="left" vertical="center" indent="1"/>
      <protection/>
    </xf>
    <xf numFmtId="0" fontId="3" fillId="0" borderId="0" xfId="59" applyFill="1">
      <alignment/>
      <protection/>
    </xf>
    <xf numFmtId="0" fontId="8" fillId="0" borderId="29" xfId="59" applyFont="1" applyFill="1" applyBorder="1" applyAlignment="1" applyProtection="1">
      <alignment horizontal="center" vertical="center" wrapText="1"/>
      <protection/>
    </xf>
    <xf numFmtId="0" fontId="18" fillId="0" borderId="0" xfId="59" applyFont="1" applyFill="1">
      <alignment/>
      <protection/>
    </xf>
    <xf numFmtId="0" fontId="20" fillId="0" borderId="0" xfId="59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wrapText="1"/>
      <protection/>
    </xf>
    <xf numFmtId="164" fontId="8" fillId="0" borderId="29" xfId="0" applyNumberFormat="1" applyFont="1" applyFill="1" applyBorder="1" applyAlignment="1" applyProtection="1">
      <alignment horizontal="center" vertical="center" wrapText="1"/>
      <protection/>
    </xf>
    <xf numFmtId="164" fontId="16" fillId="0" borderId="30" xfId="0" applyNumberFormat="1" applyFont="1" applyFill="1" applyBorder="1" applyAlignment="1" applyProtection="1">
      <alignment horizontal="center" vertical="center" wrapText="1"/>
      <protection/>
    </xf>
    <xf numFmtId="164" fontId="16" fillId="0" borderId="31" xfId="0" applyNumberFormat="1" applyFont="1" applyFill="1" applyBorder="1" applyAlignment="1" applyProtection="1">
      <alignment horizontal="center" vertical="center" wrapText="1"/>
      <protection/>
    </xf>
    <xf numFmtId="164" fontId="16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18" fillId="0" borderId="33" xfId="0" applyNumberFormat="1" applyFont="1" applyFill="1" applyBorder="1" applyAlignment="1" applyProtection="1">
      <alignment vertical="center" wrapText="1"/>
      <protection/>
    </xf>
    <xf numFmtId="164" fontId="18" fillId="0" borderId="22" xfId="0" applyNumberFormat="1" applyFont="1" applyFill="1" applyBorder="1" applyAlignment="1" applyProtection="1">
      <alignment vertical="center" wrapText="1"/>
      <protection/>
    </xf>
    <xf numFmtId="164" fontId="18" fillId="0" borderId="23" xfId="0" applyNumberFormat="1" applyFont="1" applyFill="1" applyBorder="1" applyAlignment="1" applyProtection="1">
      <alignment vertical="center" wrapText="1"/>
      <protection/>
    </xf>
    <xf numFmtId="164" fontId="18" fillId="0" borderId="29" xfId="0" applyNumberFormat="1" applyFont="1" applyFill="1" applyBorder="1" applyAlignment="1" applyProtection="1">
      <alignment vertical="center" wrapText="1"/>
      <protection/>
    </xf>
    <xf numFmtId="164" fontId="18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4" xfId="0" applyNumberFormat="1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Fill="1" applyBorder="1" applyAlignment="1" applyProtection="1">
      <alignment vertical="center" wrapText="1"/>
      <protection locked="0"/>
    </xf>
    <xf numFmtId="164" fontId="18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5" xfId="0" applyNumberFormat="1" applyFont="1" applyFill="1" applyBorder="1" applyAlignment="1" applyProtection="1">
      <alignment vertical="center" wrapText="1"/>
      <protection locked="0"/>
    </xf>
    <xf numFmtId="164" fontId="18" fillId="0" borderId="19" xfId="0" applyNumberFormat="1" applyFont="1" applyFill="1" applyBorder="1" applyAlignment="1" applyProtection="1">
      <alignment vertical="center" wrapText="1"/>
      <protection locked="0"/>
    </xf>
    <xf numFmtId="164" fontId="18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7" xfId="0" applyNumberFormat="1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1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0" applyFont="1" applyFill="1" applyBorder="1" applyAlignment="1" applyProtection="1">
      <alignment vertical="center" wrapText="1"/>
      <protection locked="0"/>
    </xf>
    <xf numFmtId="0" fontId="18" fillId="0" borderId="39" xfId="0" applyFont="1" applyFill="1" applyBorder="1" applyAlignment="1" applyProtection="1">
      <alignment vertical="center" wrapText="1"/>
      <protection locked="0"/>
    </xf>
    <xf numFmtId="164" fontId="1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/>
    </xf>
    <xf numFmtId="3" fontId="18" fillId="0" borderId="13" xfId="0" applyNumberFormat="1" applyFont="1" applyFill="1" applyBorder="1" applyAlignment="1" applyProtection="1">
      <alignment vertical="center"/>
      <protection locked="0"/>
    </xf>
    <xf numFmtId="3" fontId="24" fillId="0" borderId="11" xfId="0" applyNumberFormat="1" applyFont="1" applyFill="1" applyBorder="1" applyAlignment="1" applyProtection="1">
      <alignment vertical="center"/>
      <protection locked="0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49" fontId="18" fillId="0" borderId="19" xfId="0" applyNumberFormat="1" applyFont="1" applyFill="1" applyBorder="1" applyAlignment="1" applyProtection="1">
      <alignment vertical="center"/>
      <protection locked="0"/>
    </xf>
    <xf numFmtId="3" fontId="18" fillId="0" borderId="1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24" xfId="60" applyFont="1" applyFill="1" applyBorder="1" applyAlignment="1" applyProtection="1">
      <alignment horizontal="center" vertical="center" wrapText="1"/>
      <protection/>
    </xf>
    <xf numFmtId="0" fontId="8" fillId="0" borderId="28" xfId="60" applyFont="1" applyFill="1" applyBorder="1" applyAlignment="1" applyProtection="1">
      <alignment horizontal="center" vertical="center"/>
      <protection/>
    </xf>
    <xf numFmtId="0" fontId="8" fillId="0" borderId="41" xfId="60" applyFont="1" applyFill="1" applyBorder="1" applyAlignment="1" applyProtection="1">
      <alignment horizontal="center" vertical="center"/>
      <protection/>
    </xf>
    <xf numFmtId="0" fontId="3" fillId="0" borderId="0" xfId="60" applyFill="1" applyProtection="1">
      <alignment/>
      <protection/>
    </xf>
    <xf numFmtId="0" fontId="18" fillId="0" borderId="22" xfId="60" applyFont="1" applyFill="1" applyBorder="1" applyAlignment="1" applyProtection="1">
      <alignment horizontal="left" vertical="center" indent="1"/>
      <protection/>
    </xf>
    <xf numFmtId="0" fontId="3" fillId="0" borderId="0" xfId="60" applyFill="1" applyAlignment="1" applyProtection="1">
      <alignment vertical="center"/>
      <protection/>
    </xf>
    <xf numFmtId="0" fontId="18" fillId="0" borderId="16" xfId="60" applyFont="1" applyFill="1" applyBorder="1" applyAlignment="1" applyProtection="1">
      <alignment horizontal="left" vertical="center" indent="1"/>
      <protection/>
    </xf>
    <xf numFmtId="164" fontId="18" fillId="0" borderId="10" xfId="60" applyNumberFormat="1" applyFont="1" applyFill="1" applyBorder="1" applyAlignment="1" applyProtection="1">
      <alignment vertical="center"/>
      <protection locked="0"/>
    </xf>
    <xf numFmtId="164" fontId="18" fillId="0" borderId="26" xfId="60" applyNumberFormat="1" applyFont="1" applyFill="1" applyBorder="1" applyAlignment="1" applyProtection="1">
      <alignment vertical="center"/>
      <protection/>
    </xf>
    <xf numFmtId="0" fontId="18" fillId="0" borderId="17" xfId="60" applyFont="1" applyFill="1" applyBorder="1" applyAlignment="1" applyProtection="1">
      <alignment horizontal="left" vertical="center" indent="1"/>
      <protection/>
    </xf>
    <xf numFmtId="164" fontId="18" fillId="0" borderId="11" xfId="60" applyNumberFormat="1" applyFont="1" applyFill="1" applyBorder="1" applyAlignment="1" applyProtection="1">
      <alignment vertical="center"/>
      <protection locked="0"/>
    </xf>
    <xf numFmtId="164" fontId="18" fillId="0" borderId="25" xfId="60" applyNumberFormat="1" applyFont="1" applyFill="1" applyBorder="1" applyAlignment="1" applyProtection="1">
      <alignment vertical="center"/>
      <protection/>
    </xf>
    <xf numFmtId="0" fontId="3" fillId="0" borderId="0" xfId="60" applyFill="1" applyAlignment="1" applyProtection="1">
      <alignment vertical="center"/>
      <protection locked="0"/>
    </xf>
    <xf numFmtId="164" fontId="18" fillId="0" borderId="12" xfId="60" applyNumberFormat="1" applyFont="1" applyFill="1" applyBorder="1" applyAlignment="1" applyProtection="1">
      <alignment vertical="center"/>
      <protection locked="0"/>
    </xf>
    <xf numFmtId="164" fontId="18" fillId="0" borderId="38" xfId="60" applyNumberFormat="1" applyFont="1" applyFill="1" applyBorder="1" applyAlignment="1" applyProtection="1">
      <alignment vertical="center"/>
      <protection/>
    </xf>
    <xf numFmtId="164" fontId="16" fillId="0" borderId="23" xfId="60" applyNumberFormat="1" applyFont="1" applyFill="1" applyBorder="1" applyAlignment="1" applyProtection="1">
      <alignment vertical="center"/>
      <protection/>
    </xf>
    <xf numFmtId="164" fontId="16" fillId="0" borderId="29" xfId="60" applyNumberFormat="1" applyFont="1" applyFill="1" applyBorder="1" applyAlignment="1" applyProtection="1">
      <alignment vertical="center"/>
      <protection/>
    </xf>
    <xf numFmtId="0" fontId="18" fillId="0" borderId="18" xfId="60" applyFont="1" applyFill="1" applyBorder="1" applyAlignment="1" applyProtection="1">
      <alignment horizontal="left" vertical="center" indent="1"/>
      <protection/>
    </xf>
    <xf numFmtId="0" fontId="3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 locked="0"/>
    </xf>
    <xf numFmtId="0" fontId="7" fillId="0" borderId="0" xfId="60" applyFont="1" applyFill="1" applyProtection="1">
      <alignment/>
      <protection locked="0"/>
    </xf>
    <xf numFmtId="164" fontId="0" fillId="33" borderId="42" xfId="0" applyNumberFormat="1" applyFont="1" applyFill="1" applyBorder="1" applyAlignment="1" applyProtection="1">
      <alignment horizontal="left" vertical="center" wrapText="1" indent="2"/>
      <protection/>
    </xf>
    <xf numFmtId="3" fontId="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12" xfId="0" applyFont="1" applyFill="1" applyBorder="1" applyAlignment="1" applyProtection="1">
      <alignment vertical="center" wrapText="1"/>
      <protection locked="0"/>
    </xf>
    <xf numFmtId="0" fontId="16" fillId="0" borderId="23" xfId="59" applyFont="1" applyFill="1" applyBorder="1" applyAlignment="1" applyProtection="1">
      <alignment horizontal="left" vertical="center" wrapText="1" indent="1"/>
      <protection/>
    </xf>
    <xf numFmtId="0" fontId="7" fillId="0" borderId="0" xfId="59" applyFont="1" applyFill="1">
      <alignment/>
      <protection/>
    </xf>
    <xf numFmtId="164" fontId="16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0" fontId="20" fillId="0" borderId="0" xfId="0" applyFont="1" applyAlignment="1">
      <alignment horizontal="center"/>
    </xf>
    <xf numFmtId="0" fontId="16" fillId="0" borderId="23" xfId="59" applyFont="1" applyFill="1" applyBorder="1" applyAlignment="1" applyProtection="1">
      <alignment horizontal="left" vertical="center" wrapText="1"/>
      <protection/>
    </xf>
    <xf numFmtId="164" fontId="1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right" indent="1"/>
    </xf>
    <xf numFmtId="0" fontId="6" fillId="0" borderId="44" xfId="0" applyFont="1" applyFill="1" applyBorder="1" applyAlignment="1" applyProtection="1">
      <alignment horizontal="right"/>
      <protection/>
    </xf>
    <xf numFmtId="0" fontId="18" fillId="0" borderId="31" xfId="59" applyFont="1" applyFill="1" applyBorder="1" applyAlignment="1" applyProtection="1">
      <alignment horizontal="left" vertical="center" wrapText="1" indent="1"/>
      <protection/>
    </xf>
    <xf numFmtId="0" fontId="18" fillId="0" borderId="11" xfId="59" applyFont="1" applyFill="1" applyBorder="1" applyAlignment="1" applyProtection="1">
      <alignment horizontal="left" indent="6"/>
      <protection/>
    </xf>
    <xf numFmtId="0" fontId="18" fillId="0" borderId="11" xfId="59" applyFont="1" applyFill="1" applyBorder="1" applyAlignment="1" applyProtection="1">
      <alignment horizontal="left" vertical="center" wrapText="1" indent="6"/>
      <protection/>
    </xf>
    <xf numFmtId="0" fontId="18" fillId="0" borderId="15" xfId="59" applyFont="1" applyFill="1" applyBorder="1" applyAlignment="1" applyProtection="1">
      <alignment horizontal="left" vertical="center" wrapText="1" indent="6"/>
      <protection/>
    </xf>
    <xf numFmtId="0" fontId="18" fillId="0" borderId="39" xfId="59" applyFont="1" applyFill="1" applyBorder="1" applyAlignment="1" applyProtection="1">
      <alignment horizontal="left" vertical="center" wrapText="1" indent="6"/>
      <protection/>
    </xf>
    <xf numFmtId="0" fontId="29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0" xfId="59" applyFont="1" applyFill="1" applyBorder="1">
      <alignment/>
      <protection/>
    </xf>
    <xf numFmtId="0" fontId="2" fillId="0" borderId="0" xfId="59" applyFont="1" applyFill="1">
      <alignment/>
      <protection/>
    </xf>
    <xf numFmtId="164" fontId="5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4" fillId="0" borderId="15" xfId="59" applyFont="1" applyFill="1" applyBorder="1" applyAlignment="1">
      <alignment horizontal="center" vertical="center" wrapText="1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9" xfId="59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4" fillId="0" borderId="23" xfId="59" applyFont="1" applyFill="1" applyBorder="1">
      <alignment/>
      <protection/>
    </xf>
    <xf numFmtId="165" fontId="0" fillId="0" borderId="38" xfId="40" applyNumberFormat="1" applyFont="1" applyFill="1" applyBorder="1" applyAlignment="1">
      <alignment/>
    </xf>
    <xf numFmtId="165" fontId="0" fillId="0" borderId="25" xfId="40" applyNumberFormat="1" applyFont="1" applyFill="1" applyBorder="1" applyAlignment="1">
      <alignment/>
    </xf>
    <xf numFmtId="0" fontId="19" fillId="0" borderId="0" xfId="0" applyFont="1" applyFill="1" applyBorder="1" applyAlignment="1" applyProtection="1">
      <alignment horizontal="right"/>
      <protection/>
    </xf>
    <xf numFmtId="0" fontId="2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>
      <alignment/>
    </xf>
    <xf numFmtId="164" fontId="18" fillId="0" borderId="12" xfId="0" applyNumberFormat="1" applyFont="1" applyFill="1" applyBorder="1" applyAlignment="1" applyProtection="1">
      <alignment vertical="center"/>
      <protection locked="0"/>
    </xf>
    <xf numFmtId="164" fontId="18" fillId="0" borderId="11" xfId="0" applyNumberFormat="1" applyFont="1" applyFill="1" applyBorder="1" applyAlignment="1" applyProtection="1">
      <alignment vertical="center"/>
      <protection locked="0"/>
    </xf>
    <xf numFmtId="164" fontId="18" fillId="0" borderId="1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165" fontId="0" fillId="0" borderId="12" xfId="40" applyNumberFormat="1" applyFont="1" applyFill="1" applyBorder="1" applyAlignment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165" fontId="0" fillId="0" borderId="11" xfId="40" applyNumberFormat="1" applyFont="1" applyFill="1" applyBorder="1" applyAlignment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165" fontId="0" fillId="0" borderId="15" xfId="40" applyNumberFormat="1" applyFont="1" applyFill="1" applyBorder="1" applyAlignment="1" applyProtection="1">
      <alignment/>
      <protection locked="0"/>
    </xf>
    <xf numFmtId="0" fontId="16" fillId="0" borderId="20" xfId="59" applyFont="1" applyFill="1" applyBorder="1" applyAlignment="1" applyProtection="1">
      <alignment horizontal="center" vertical="center" wrapText="1"/>
      <protection/>
    </xf>
    <xf numFmtId="0" fontId="16" fillId="0" borderId="13" xfId="59" applyFont="1" applyFill="1" applyBorder="1" applyAlignment="1" applyProtection="1">
      <alignment horizontal="center" vertical="center" wrapText="1"/>
      <protection/>
    </xf>
    <xf numFmtId="0" fontId="16" fillId="0" borderId="45" xfId="59" applyFont="1" applyFill="1" applyBorder="1" applyAlignment="1" applyProtection="1">
      <alignment horizontal="center" vertical="center" wrapText="1"/>
      <protection/>
    </xf>
    <xf numFmtId="0" fontId="18" fillId="0" borderId="22" xfId="59" applyFont="1" applyFill="1" applyBorder="1" applyAlignment="1" applyProtection="1">
      <alignment horizontal="center" vertical="center"/>
      <protection/>
    </xf>
    <xf numFmtId="0" fontId="18" fillId="0" borderId="23" xfId="59" applyFont="1" applyFill="1" applyBorder="1" applyAlignment="1" applyProtection="1">
      <alignment horizontal="center" vertical="center"/>
      <protection/>
    </xf>
    <xf numFmtId="0" fontId="18" fillId="0" borderId="29" xfId="59" applyFont="1" applyFill="1" applyBorder="1" applyAlignment="1" applyProtection="1">
      <alignment horizontal="center" vertical="center"/>
      <protection/>
    </xf>
    <xf numFmtId="0" fontId="18" fillId="0" borderId="20" xfId="59" applyFont="1" applyFill="1" applyBorder="1" applyAlignment="1" applyProtection="1">
      <alignment horizontal="center" vertical="center"/>
      <protection/>
    </xf>
    <xf numFmtId="0" fontId="18" fillId="0" borderId="17" xfId="59" applyFont="1" applyFill="1" applyBorder="1" applyAlignment="1" applyProtection="1">
      <alignment horizontal="center" vertical="center"/>
      <protection/>
    </xf>
    <xf numFmtId="0" fontId="18" fillId="0" borderId="19" xfId="59" applyFont="1" applyFill="1" applyBorder="1" applyAlignment="1" applyProtection="1">
      <alignment horizontal="center" vertical="center"/>
      <protection/>
    </xf>
    <xf numFmtId="165" fontId="16" fillId="0" borderId="29" xfId="40" applyNumberFormat="1" applyFont="1" applyFill="1" applyBorder="1" applyAlignment="1" applyProtection="1">
      <alignment/>
      <protection/>
    </xf>
    <xf numFmtId="165" fontId="18" fillId="0" borderId="45" xfId="40" applyNumberFormat="1" applyFont="1" applyFill="1" applyBorder="1" applyAlignment="1" applyProtection="1">
      <alignment/>
      <protection locked="0"/>
    </xf>
    <xf numFmtId="165" fontId="18" fillId="0" borderId="25" xfId="40" applyNumberFormat="1" applyFont="1" applyFill="1" applyBorder="1" applyAlignment="1" applyProtection="1">
      <alignment/>
      <protection locked="0"/>
    </xf>
    <xf numFmtId="165" fontId="18" fillId="0" borderId="27" xfId="40" applyNumberFormat="1" applyFont="1" applyFill="1" applyBorder="1" applyAlignment="1" applyProtection="1">
      <alignment/>
      <protection locked="0"/>
    </xf>
    <xf numFmtId="0" fontId="18" fillId="0" borderId="13" xfId="59" applyFont="1" applyFill="1" applyBorder="1" applyProtection="1">
      <alignment/>
      <protection locked="0"/>
    </xf>
    <xf numFmtId="0" fontId="18" fillId="0" borderId="11" xfId="59" applyFont="1" applyFill="1" applyBorder="1" applyProtection="1">
      <alignment/>
      <protection locked="0"/>
    </xf>
    <xf numFmtId="0" fontId="18" fillId="0" borderId="15" xfId="59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8" fillId="0" borderId="22" xfId="0" applyNumberFormat="1" applyFont="1" applyFill="1" applyBorder="1" applyAlignment="1" applyProtection="1">
      <alignment horizontal="center" vertic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center" vertical="center" wrapText="1"/>
      <protection/>
    </xf>
    <xf numFmtId="0" fontId="22" fillId="0" borderId="43" xfId="0" applyFont="1" applyFill="1" applyBorder="1" applyAlignment="1" applyProtection="1">
      <alignment horizontal="left" vertical="center" wrapText="1" indent="1"/>
      <protection/>
    </xf>
    <xf numFmtId="0" fontId="22" fillId="0" borderId="14" xfId="0" applyFont="1" applyFill="1" applyBorder="1" applyAlignment="1" applyProtection="1">
      <alignment horizontal="left" vertical="center" wrapText="1" indent="1"/>
      <protection/>
    </xf>
    <xf numFmtId="0" fontId="22" fillId="0" borderId="14" xfId="0" applyFont="1" applyFill="1" applyBorder="1" applyAlignment="1" applyProtection="1">
      <alignment horizontal="left" vertical="center" wrapText="1" indent="8"/>
      <protection/>
    </xf>
    <xf numFmtId="0" fontId="18" fillId="0" borderId="12" xfId="0" applyFont="1" applyFill="1" applyBorder="1" applyAlignment="1" applyProtection="1">
      <alignment vertical="center" wrapText="1"/>
      <protection/>
    </xf>
    <xf numFmtId="0" fontId="18" fillId="0" borderId="11" xfId="0" applyFont="1" applyFill="1" applyBorder="1" applyAlignment="1" applyProtection="1">
      <alignment vertical="center" wrapTex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vertical="center" wrapText="1"/>
      <protection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6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49" fontId="18" fillId="0" borderId="20" xfId="0" applyNumberFormat="1" applyFont="1" applyFill="1" applyBorder="1" applyAlignment="1" applyProtection="1">
      <alignment vertical="center"/>
      <protection/>
    </xf>
    <xf numFmtId="3" fontId="18" fillId="0" borderId="45" xfId="0" applyNumberFormat="1" applyFont="1" applyFill="1" applyBorder="1" applyAlignment="1" applyProtection="1">
      <alignment vertical="center"/>
      <protection/>
    </xf>
    <xf numFmtId="49" fontId="24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4" fillId="0" borderId="25" xfId="0" applyNumberFormat="1" applyFont="1" applyFill="1" applyBorder="1" applyAlignment="1" applyProtection="1">
      <alignment vertical="center"/>
      <protection/>
    </xf>
    <xf numFmtId="49" fontId="18" fillId="0" borderId="17" xfId="0" applyNumberFormat="1" applyFont="1" applyFill="1" applyBorder="1" applyAlignment="1" applyProtection="1">
      <alignment vertical="center"/>
      <protection/>
    </xf>
    <xf numFmtId="3" fontId="18" fillId="0" borderId="25" xfId="0" applyNumberFormat="1" applyFont="1" applyFill="1" applyBorder="1" applyAlignment="1" applyProtection="1">
      <alignment vertical="center"/>
      <protection/>
    </xf>
    <xf numFmtId="49" fontId="8" fillId="0" borderId="22" xfId="0" applyNumberFormat="1" applyFont="1" applyFill="1" applyBorder="1" applyAlignment="1" applyProtection="1">
      <alignment vertical="center"/>
      <protection/>
    </xf>
    <xf numFmtId="3" fontId="18" fillId="0" borderId="23" xfId="0" applyNumberFormat="1" applyFont="1" applyFill="1" applyBorder="1" applyAlignment="1" applyProtection="1">
      <alignment vertical="center"/>
      <protection/>
    </xf>
    <xf numFmtId="3" fontId="18" fillId="0" borderId="29" xfId="0" applyNumberFormat="1" applyFont="1" applyFill="1" applyBorder="1" applyAlignment="1" applyProtection="1">
      <alignment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15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164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left" vertical="center" wrapText="1" inden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26" fillId="0" borderId="49" xfId="0" applyFont="1" applyBorder="1" applyAlignment="1" applyProtection="1">
      <alignment horizontal="left" wrapText="1" inden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 indent="1"/>
      <protection/>
    </xf>
    <xf numFmtId="0" fontId="18" fillId="0" borderId="0" xfId="0" applyFont="1" applyFill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16" fillId="0" borderId="50" xfId="0" applyFont="1" applyFill="1" applyBorder="1" applyAlignment="1" applyProtection="1">
      <alignment horizontal="center" vertical="center" wrapText="1"/>
      <protection/>
    </xf>
    <xf numFmtId="0" fontId="8" fillId="0" borderId="51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49" xfId="0" applyFont="1" applyFill="1" applyBorder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2" fillId="0" borderId="0" xfId="0" applyFont="1" applyFill="1" applyAlignment="1" applyProtection="1">
      <alignment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164" fontId="16" fillId="0" borderId="38" xfId="0" applyNumberFormat="1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4" fontId="16" fillId="0" borderId="25" xfId="0" applyNumberFormat="1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vertical="center" wrapText="1"/>
      <protection/>
    </xf>
    <xf numFmtId="164" fontId="16" fillId="0" borderId="27" xfId="0" applyNumberFormat="1" applyFont="1" applyFill="1" applyBorder="1" applyAlignment="1" applyProtection="1">
      <alignment vertical="center"/>
      <protection/>
    </xf>
    <xf numFmtId="0" fontId="16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vertical="center" wrapText="1"/>
      <protection/>
    </xf>
    <xf numFmtId="164" fontId="16" fillId="0" borderId="23" xfId="0" applyNumberFormat="1" applyFont="1" applyFill="1" applyBorder="1" applyAlignment="1" applyProtection="1">
      <alignment vertical="center"/>
      <protection/>
    </xf>
    <xf numFmtId="164" fontId="16" fillId="0" borderId="29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64" fontId="18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4" xfId="0" applyNumberFormat="1" applyFont="1" applyFill="1" applyBorder="1" applyAlignment="1" applyProtection="1">
      <alignment horizontal="center" vertical="center"/>
      <protection/>
    </xf>
    <xf numFmtId="164" fontId="8" fillId="0" borderId="40" xfId="0" applyNumberFormat="1" applyFont="1" applyFill="1" applyBorder="1" applyAlignment="1" applyProtection="1">
      <alignment horizontal="center" vertical="center" wrapText="1"/>
      <protection/>
    </xf>
    <xf numFmtId="164" fontId="16" fillId="0" borderId="50" xfId="0" applyNumberFormat="1" applyFont="1" applyFill="1" applyBorder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horizontal="center" vertical="center" wrapText="1"/>
      <protection/>
    </xf>
    <xf numFmtId="164" fontId="16" fillId="0" borderId="42" xfId="0" applyNumberFormat="1" applyFont="1" applyFill="1" applyBorder="1" applyAlignment="1" applyProtection="1">
      <alignment horizontal="center" vertical="center" wrapText="1"/>
      <protection/>
    </xf>
    <xf numFmtId="164" fontId="16" fillId="0" borderId="29" xfId="0" applyNumberFormat="1" applyFont="1" applyFill="1" applyBorder="1" applyAlignment="1" applyProtection="1">
      <alignment horizontal="center" vertical="center" wrapText="1"/>
      <protection/>
    </xf>
    <xf numFmtId="164" fontId="16" fillId="0" borderId="37" xfId="0" applyNumberFormat="1" applyFont="1" applyFill="1" applyBorder="1" applyAlignment="1" applyProtection="1">
      <alignment horizontal="center" vertical="center" wrapText="1"/>
      <protection/>
    </xf>
    <xf numFmtId="164" fontId="16" fillId="0" borderId="22" xfId="0" applyNumberFormat="1" applyFont="1" applyFill="1" applyBorder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center" vertical="center" wrapText="1"/>
      <protection/>
    </xf>
    <xf numFmtId="164" fontId="18" fillId="0" borderId="34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center" vertical="center" wrapText="1"/>
      <protection/>
    </xf>
    <xf numFmtId="164" fontId="18" fillId="0" borderId="35" xfId="0" applyNumberFormat="1" applyFont="1" applyFill="1" applyBorder="1" applyAlignment="1" applyProtection="1">
      <alignment vertical="center" wrapText="1"/>
      <protection/>
    </xf>
    <xf numFmtId="164" fontId="16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center" vertical="center" wrapText="1"/>
      <protection/>
    </xf>
    <xf numFmtId="164" fontId="18" fillId="0" borderId="37" xfId="0" applyNumberFormat="1" applyFont="1" applyFill="1" applyBorder="1" applyAlignment="1" applyProtection="1">
      <alignment vertical="center" wrapText="1"/>
      <protection/>
    </xf>
    <xf numFmtId="0" fontId="18" fillId="0" borderId="11" xfId="60" applyFont="1" applyFill="1" applyBorder="1" applyAlignment="1" applyProtection="1">
      <alignment horizontal="left" vertical="center" indent="1"/>
      <protection/>
    </xf>
    <xf numFmtId="0" fontId="18" fillId="0" borderId="12" xfId="60" applyFont="1" applyFill="1" applyBorder="1" applyAlignment="1" applyProtection="1">
      <alignment horizontal="left" vertical="center" wrapText="1" indent="1"/>
      <protection/>
    </xf>
    <xf numFmtId="0" fontId="18" fillId="0" borderId="11" xfId="60" applyFont="1" applyFill="1" applyBorder="1" applyAlignment="1" applyProtection="1">
      <alignment horizontal="left" vertical="center" wrapText="1" indent="1"/>
      <protection/>
    </xf>
    <xf numFmtId="0" fontId="18" fillId="0" borderId="12" xfId="60" applyFont="1" applyFill="1" applyBorder="1" applyAlignment="1" applyProtection="1">
      <alignment horizontal="left" vertical="center" indent="1"/>
      <protection/>
    </xf>
    <xf numFmtId="0" fontId="23" fillId="0" borderId="23" xfId="0" applyFont="1" applyBorder="1" applyAlignment="1" applyProtection="1">
      <alignment horizontal="left" vertical="center" wrapText="1" indent="1"/>
      <protection/>
    </xf>
    <xf numFmtId="0" fontId="22" fillId="0" borderId="11" xfId="0" applyFont="1" applyBorder="1" applyAlignment="1" applyProtection="1">
      <alignment horizontal="left" vertical="center" wrapText="1" indent="1"/>
      <protection/>
    </xf>
    <xf numFmtId="0" fontId="22" fillId="0" borderId="15" xfId="0" applyFont="1" applyBorder="1" applyAlignment="1" applyProtection="1">
      <alignment horizontal="left" vertical="center" wrapText="1" indent="1"/>
      <protection/>
    </xf>
    <xf numFmtId="0" fontId="23" fillId="0" borderId="30" xfId="0" applyFont="1" applyBorder="1" applyAlignment="1" applyProtection="1">
      <alignment horizontal="left" vertical="center" wrapText="1" indent="1"/>
      <protection/>
    </xf>
    <xf numFmtId="164" fontId="16" fillId="0" borderId="41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29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9" applyNumberFormat="1" applyFont="1" applyFill="1" applyBorder="1" applyAlignment="1" applyProtection="1">
      <alignment horizontal="right" vertical="center" wrapText="1" indent="1"/>
      <protection/>
    </xf>
    <xf numFmtId="164" fontId="7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9" xfId="0" applyNumberFormat="1" applyFont="1" applyBorder="1" applyAlignment="1" applyProtection="1">
      <alignment horizontal="right" vertical="center" wrapText="1" indent="1"/>
      <protection/>
    </xf>
    <xf numFmtId="0" fontId="6" fillId="0" borderId="44" xfId="0" applyFont="1" applyFill="1" applyBorder="1" applyAlignment="1" applyProtection="1">
      <alignment horizontal="right" vertical="center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164" fontId="8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horizontal="center" vertical="center" wrapText="1"/>
      <protection/>
    </xf>
    <xf numFmtId="164" fontId="16" fillId="0" borderId="22" xfId="0" applyNumberFormat="1" applyFont="1" applyFill="1" applyBorder="1" applyAlignment="1" applyProtection="1">
      <alignment horizontal="center" vertical="center" wrapText="1"/>
      <protection/>
    </xf>
    <xf numFmtId="164" fontId="16" fillId="0" borderId="23" xfId="0" applyNumberFormat="1" applyFont="1" applyFill="1" applyBorder="1" applyAlignment="1" applyProtection="1">
      <alignment horizontal="center" vertical="center" wrapText="1"/>
      <protection/>
    </xf>
    <xf numFmtId="164" fontId="16" fillId="0" borderId="29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8" fillId="0" borderId="58" xfId="40" applyNumberFormat="1" applyFont="1" applyFill="1" applyBorder="1" applyAlignment="1" applyProtection="1">
      <alignment/>
      <protection locked="0"/>
    </xf>
    <xf numFmtId="165" fontId="18" fillId="0" borderId="53" xfId="40" applyNumberFormat="1" applyFont="1" applyFill="1" applyBorder="1" applyAlignment="1" applyProtection="1">
      <alignment/>
      <protection locked="0"/>
    </xf>
    <xf numFmtId="165" fontId="18" fillId="0" borderId="48" xfId="40" applyNumberFormat="1" applyFont="1" applyFill="1" applyBorder="1" applyAlignment="1" applyProtection="1">
      <alignment/>
      <protection locked="0"/>
    </xf>
    <xf numFmtId="0" fontId="18" fillId="0" borderId="12" xfId="59" applyFont="1" applyFill="1" applyBorder="1" applyProtection="1">
      <alignment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 quotePrefix="1">
      <alignment horizontal="right" vertical="center" indent="1"/>
      <protection/>
    </xf>
    <xf numFmtId="0" fontId="8" fillId="0" borderId="59" xfId="0" applyFont="1" applyFill="1" applyBorder="1" applyAlignment="1" applyProtection="1">
      <alignment horizontal="right" vertical="center" indent="1"/>
      <protection/>
    </xf>
    <xf numFmtId="0" fontId="8" fillId="0" borderId="41" xfId="0" applyFont="1" applyFill="1" applyBorder="1" applyAlignment="1" applyProtection="1">
      <alignment horizontal="right" vertical="center" wrapText="1" indent="1"/>
      <protection/>
    </xf>
    <xf numFmtId="164" fontId="8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0" applyFont="1" applyFill="1" applyAlignment="1" applyProtection="1">
      <alignment horizontal="right" vertical="center" wrapText="1" indent="1"/>
      <protection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8" fillId="0" borderId="45" xfId="0" applyNumberFormat="1" applyFont="1" applyFill="1" applyBorder="1" applyAlignment="1" applyProtection="1">
      <alignment horizontal="right" vertical="center"/>
      <protection/>
    </xf>
    <xf numFmtId="49" fontId="8" fillId="0" borderId="59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 wrapText="1"/>
      <protection/>
    </xf>
    <xf numFmtId="0" fontId="7" fillId="0" borderId="60" xfId="59" applyFont="1" applyFill="1" applyBorder="1" applyAlignment="1" applyProtection="1">
      <alignment horizontal="center" vertical="center" wrapText="1"/>
      <protection/>
    </xf>
    <xf numFmtId="0" fontId="7" fillId="0" borderId="60" xfId="59" applyFont="1" applyFill="1" applyBorder="1" applyAlignment="1" applyProtection="1">
      <alignment vertical="center" wrapText="1"/>
      <protection/>
    </xf>
    <xf numFmtId="164" fontId="7" fillId="0" borderId="60" xfId="59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Alignment="1">
      <alignment horizontal="center" wrapText="1"/>
    </xf>
    <xf numFmtId="0" fontId="21" fillId="0" borderId="31" xfId="0" applyFont="1" applyBorder="1" applyAlignment="1" applyProtection="1">
      <alignment horizontal="left" vertical="center" wrapText="1" indent="1"/>
      <protection/>
    </xf>
    <xf numFmtId="0" fontId="3" fillId="0" borderId="0" xfId="59" applyFont="1" applyFill="1" applyProtection="1">
      <alignment/>
      <protection/>
    </xf>
    <xf numFmtId="0" fontId="3" fillId="0" borderId="0" xfId="59" applyFont="1" applyFill="1" applyAlignment="1" applyProtection="1">
      <alignment horizontal="right" vertical="center" indent="1"/>
      <protection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 vertical="center" indent="1"/>
      <protection/>
    </xf>
    <xf numFmtId="0" fontId="27" fillId="0" borderId="11" xfId="0" applyFont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0" fontId="27" fillId="0" borderId="39" xfId="0" applyFont="1" applyBorder="1" applyAlignment="1">
      <alignment wrapText="1"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62" xfId="0" applyFont="1" applyFill="1" applyBorder="1" applyAlignment="1" applyProtection="1">
      <alignment horizontal="center" vertical="center" wrapText="1"/>
      <protection/>
    </xf>
    <xf numFmtId="0" fontId="8" fillId="0" borderId="50" xfId="0" applyFont="1" applyFill="1" applyBorder="1" applyAlignment="1" applyProtection="1">
      <alignment horizontal="center" vertical="center" wrapText="1"/>
      <protection/>
    </xf>
    <xf numFmtId="0" fontId="16" fillId="0" borderId="24" xfId="59" applyFont="1" applyFill="1" applyBorder="1" applyAlignment="1" applyProtection="1">
      <alignment horizontal="center" vertical="center" wrapText="1"/>
      <protection/>
    </xf>
    <xf numFmtId="0" fontId="16" fillId="0" borderId="28" xfId="59" applyFont="1" applyFill="1" applyBorder="1" applyAlignment="1" applyProtection="1">
      <alignment horizontal="center" vertical="center" wrapText="1"/>
      <protection/>
    </xf>
    <xf numFmtId="0" fontId="16" fillId="0" borderId="41" xfId="59" applyFont="1" applyFill="1" applyBorder="1" applyAlignment="1" applyProtection="1">
      <alignment horizontal="center" vertical="center" wrapText="1"/>
      <protection/>
    </xf>
    <xf numFmtId="164" fontId="18" fillId="0" borderId="38" xfId="59" applyNumberFormat="1" applyFont="1" applyFill="1" applyBorder="1" applyAlignment="1" applyProtection="1">
      <alignment horizontal="right" vertical="center" wrapText="1" indent="1"/>
      <protection/>
    </xf>
    <xf numFmtId="0" fontId="18" fillId="0" borderId="12" xfId="59" applyFont="1" applyFill="1" applyBorder="1" applyAlignment="1" applyProtection="1">
      <alignment horizontal="left" vertical="center" wrapText="1" indent="6"/>
      <protection/>
    </xf>
    <xf numFmtId="0" fontId="3" fillId="0" borderId="0" xfId="59" applyFill="1" applyProtection="1">
      <alignment/>
      <protection/>
    </xf>
    <xf numFmtId="0" fontId="18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2" fillId="0" borderId="12" xfId="0" applyFont="1" applyBorder="1" applyAlignment="1" applyProtection="1">
      <alignment horizontal="left" wrapText="1" indent="1"/>
      <protection/>
    </xf>
    <xf numFmtId="0" fontId="22" fillId="0" borderId="11" xfId="0" applyFont="1" applyBorder="1" applyAlignment="1" applyProtection="1">
      <alignment horizontal="left" wrapText="1" indent="1"/>
      <protection/>
    </xf>
    <xf numFmtId="0" fontId="22" fillId="0" borderId="15" xfId="0" applyFont="1" applyBorder="1" applyAlignment="1" applyProtection="1">
      <alignment horizontal="left" wrapText="1" indent="1"/>
      <protection/>
    </xf>
    <xf numFmtId="0" fontId="23" fillId="0" borderId="22" xfId="0" applyFont="1" applyBorder="1" applyAlignment="1" applyProtection="1">
      <alignment wrapText="1"/>
      <protection/>
    </xf>
    <xf numFmtId="0" fontId="22" fillId="0" borderId="15" xfId="0" applyFont="1" applyBorder="1" applyAlignment="1" applyProtection="1">
      <alignment wrapText="1"/>
      <protection/>
    </xf>
    <xf numFmtId="0" fontId="22" fillId="0" borderId="18" xfId="0" applyFont="1" applyBorder="1" applyAlignment="1" applyProtection="1">
      <alignment wrapText="1"/>
      <protection/>
    </xf>
    <xf numFmtId="0" fontId="22" fillId="0" borderId="17" xfId="0" applyFont="1" applyBorder="1" applyAlignment="1" applyProtection="1">
      <alignment wrapText="1"/>
      <protection/>
    </xf>
    <xf numFmtId="0" fontId="22" fillId="0" borderId="19" xfId="0" applyFont="1" applyBorder="1" applyAlignment="1" applyProtection="1">
      <alignment wrapText="1"/>
      <protection/>
    </xf>
    <xf numFmtId="0" fontId="23" fillId="0" borderId="23" xfId="0" applyFont="1" applyBorder="1" applyAlignment="1" applyProtection="1">
      <alignment wrapText="1"/>
      <protection/>
    </xf>
    <xf numFmtId="0" fontId="23" fillId="0" borderId="30" xfId="0" applyFont="1" applyBorder="1" applyAlignment="1" applyProtection="1">
      <alignment wrapText="1"/>
      <protection/>
    </xf>
    <xf numFmtId="0" fontId="23" fillId="0" borderId="31" xfId="0" applyFont="1" applyBorder="1" applyAlignment="1" applyProtection="1">
      <alignment wrapText="1"/>
      <protection/>
    </xf>
    <xf numFmtId="0" fontId="3" fillId="0" borderId="0" xfId="59" applyFill="1" applyAlignment="1" applyProtection="1">
      <alignment/>
      <protection/>
    </xf>
    <xf numFmtId="164" fontId="21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20" fillId="0" borderId="0" xfId="59" applyFont="1" applyFill="1" applyProtection="1">
      <alignment/>
      <protection/>
    </xf>
    <xf numFmtId="0" fontId="7" fillId="0" borderId="0" xfId="59" applyFont="1" applyFill="1" applyProtection="1">
      <alignment/>
      <protection/>
    </xf>
    <xf numFmtId="0" fontId="3" fillId="0" borderId="0" xfId="59" applyFill="1" applyBorder="1" applyProtection="1">
      <alignment/>
      <protection/>
    </xf>
    <xf numFmtId="164" fontId="1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8" fillId="0" borderId="18" xfId="59" applyNumberFormat="1" applyFont="1" applyFill="1" applyBorder="1" applyAlignment="1" applyProtection="1">
      <alignment horizontal="center" vertical="center" wrapText="1"/>
      <protection/>
    </xf>
    <xf numFmtId="49" fontId="18" fillId="0" borderId="17" xfId="59" applyNumberFormat="1" applyFont="1" applyFill="1" applyBorder="1" applyAlignment="1" applyProtection="1">
      <alignment horizontal="center" vertical="center" wrapText="1"/>
      <protection/>
    </xf>
    <xf numFmtId="49" fontId="18" fillId="0" borderId="19" xfId="59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Font="1" applyBorder="1" applyAlignment="1" applyProtection="1">
      <alignment horizontal="center" wrapText="1"/>
      <protection/>
    </xf>
    <xf numFmtId="0" fontId="22" fillId="0" borderId="18" xfId="0" applyFont="1" applyBorder="1" applyAlignment="1" applyProtection="1">
      <alignment horizontal="center" wrapText="1"/>
      <protection/>
    </xf>
    <xf numFmtId="0" fontId="22" fillId="0" borderId="17" xfId="0" applyFont="1" applyBorder="1" applyAlignment="1" applyProtection="1">
      <alignment horizontal="center" wrapText="1"/>
      <protection/>
    </xf>
    <xf numFmtId="0" fontId="22" fillId="0" borderId="19" xfId="0" applyFont="1" applyBorder="1" applyAlignment="1" applyProtection="1">
      <alignment horizontal="center" wrapText="1"/>
      <protection/>
    </xf>
    <xf numFmtId="0" fontId="23" fillId="0" borderId="30" xfId="0" applyFont="1" applyBorder="1" applyAlignment="1" applyProtection="1">
      <alignment horizontal="center" wrapText="1"/>
      <protection/>
    </xf>
    <xf numFmtId="0" fontId="18" fillId="0" borderId="0" xfId="0" applyFont="1" applyFill="1" applyAlignment="1" applyProtection="1">
      <alignment horizontal="center" vertical="center" wrapText="1"/>
      <protection/>
    </xf>
    <xf numFmtId="49" fontId="18" fillId="0" borderId="20" xfId="59" applyNumberFormat="1" applyFont="1" applyFill="1" applyBorder="1" applyAlignment="1" applyProtection="1">
      <alignment horizontal="center" vertical="center" wrapText="1"/>
      <protection/>
    </xf>
    <xf numFmtId="49" fontId="18" fillId="0" borderId="16" xfId="59" applyNumberFormat="1" applyFont="1" applyFill="1" applyBorder="1" applyAlignment="1" applyProtection="1">
      <alignment horizontal="center" vertical="center" wrapText="1"/>
      <protection/>
    </xf>
    <xf numFmtId="49" fontId="18" fillId="0" borderId="21" xfId="59" applyNumberFormat="1" applyFont="1" applyFill="1" applyBorder="1" applyAlignment="1" applyProtection="1">
      <alignment horizontal="center" vertical="center" wrapText="1"/>
      <protection/>
    </xf>
    <xf numFmtId="0" fontId="23" fillId="0" borderId="30" xfId="0" applyFont="1" applyBorder="1" applyAlignment="1" applyProtection="1">
      <alignment horizontal="center" vertical="center" wrapText="1"/>
      <protection/>
    </xf>
    <xf numFmtId="0" fontId="8" fillId="0" borderId="63" xfId="0" applyFont="1" applyFill="1" applyBorder="1" applyAlignment="1" applyProtection="1">
      <alignment horizontal="center" vertical="center" wrapText="1"/>
      <protection/>
    </xf>
    <xf numFmtId="49" fontId="18" fillId="0" borderId="20" xfId="0" applyNumberFormat="1" applyFont="1" applyFill="1" applyBorder="1" applyAlignment="1" applyProtection="1">
      <alignment horizontal="center" vertical="center" wrapText="1"/>
      <protection/>
    </xf>
    <xf numFmtId="49" fontId="18" fillId="0" borderId="17" xfId="0" applyNumberFormat="1" applyFont="1" applyFill="1" applyBorder="1" applyAlignment="1" applyProtection="1">
      <alignment horizontal="center" vertical="center" wrapText="1"/>
      <protection/>
    </xf>
    <xf numFmtId="49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59" applyFont="1" applyFill="1" applyBorder="1" applyAlignment="1" applyProtection="1">
      <alignment horizontal="left" vertical="center" wrapText="1" indent="1"/>
      <protection/>
    </xf>
    <xf numFmtId="0" fontId="18" fillId="0" borderId="11" xfId="59" applyFont="1" applyFill="1" applyBorder="1" applyAlignment="1" applyProtection="1">
      <alignment horizontal="left" vertical="center" wrapText="1" indent="1"/>
      <protection/>
    </xf>
    <xf numFmtId="0" fontId="18" fillId="0" borderId="31" xfId="59" applyFont="1" applyFill="1" applyBorder="1" applyAlignment="1" applyProtection="1" quotePrefix="1">
      <alignment horizontal="left" vertical="center" wrapText="1" indent="1"/>
      <protection/>
    </xf>
    <xf numFmtId="0" fontId="27" fillId="0" borderId="0" xfId="0" applyFont="1" applyAlignment="1" applyProtection="1">
      <alignment horizontal="right" vertical="top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164" fontId="18" fillId="33" borderId="25" xfId="59" applyNumberFormat="1" applyFont="1" applyFill="1" applyBorder="1" applyAlignment="1" applyProtection="1">
      <alignment horizontal="right" vertical="center" wrapText="1" indent="1"/>
      <protection/>
    </xf>
    <xf numFmtId="164" fontId="18" fillId="33" borderId="27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2" xfId="59" applyFont="1" applyFill="1" applyBorder="1" applyAlignment="1">
      <alignment horizontal="center" vertical="center"/>
      <protection/>
    </xf>
    <xf numFmtId="165" fontId="4" fillId="0" borderId="23" xfId="59" applyNumberFormat="1" applyFont="1" applyFill="1" applyBorder="1">
      <alignment/>
      <protection/>
    </xf>
    <xf numFmtId="165" fontId="4" fillId="0" borderId="29" xfId="59" applyNumberFormat="1" applyFont="1" applyFill="1" applyBorder="1">
      <alignment/>
      <protection/>
    </xf>
    <xf numFmtId="0" fontId="5" fillId="0" borderId="0" xfId="59" applyFont="1" applyFill="1">
      <alignment/>
      <protection/>
    </xf>
    <xf numFmtId="0" fontId="16" fillId="0" borderId="22" xfId="59" applyFont="1" applyFill="1" applyBorder="1" applyAlignment="1" applyProtection="1">
      <alignment horizontal="center" vertical="center"/>
      <protection/>
    </xf>
    <xf numFmtId="49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0" fontId="18" fillId="0" borderId="10" xfId="60" applyFont="1" applyFill="1" applyBorder="1" applyAlignment="1" applyProtection="1">
      <alignment horizontal="left" vertical="center" wrapText="1" indent="1"/>
      <protection/>
    </xf>
    <xf numFmtId="164" fontId="28" fillId="0" borderId="44" xfId="59" applyNumberFormat="1" applyFont="1" applyFill="1" applyBorder="1" applyAlignment="1" applyProtection="1">
      <alignment horizontal="left" vertical="center"/>
      <protection/>
    </xf>
    <xf numFmtId="0" fontId="28" fillId="0" borderId="44" xfId="0" applyFont="1" applyFill="1" applyBorder="1" applyAlignment="1" applyProtection="1">
      <alignment horizontal="right" vertical="center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0" fontId="7" fillId="0" borderId="49" xfId="59" applyFont="1" applyFill="1" applyBorder="1" applyAlignment="1" applyProtection="1">
      <alignment horizontal="center" vertical="center" wrapText="1"/>
      <protection/>
    </xf>
    <xf numFmtId="0" fontId="7" fillId="0" borderId="57" xfId="59" applyFont="1" applyFill="1" applyBorder="1" applyAlignment="1" applyProtection="1">
      <alignment horizontal="center" vertical="center" wrapText="1"/>
      <protection/>
    </xf>
    <xf numFmtId="0" fontId="7" fillId="0" borderId="22" xfId="59" applyFont="1" applyFill="1" applyBorder="1" applyAlignment="1" applyProtection="1">
      <alignment horizontal="left" vertical="center" wrapText="1" indent="1"/>
      <protection/>
    </xf>
    <xf numFmtId="0" fontId="7" fillId="0" borderId="23" xfId="59" applyFont="1" applyFill="1" applyBorder="1" applyAlignment="1" applyProtection="1">
      <alignment horizontal="left" vertical="center" wrapText="1" indent="1"/>
      <protection/>
    </xf>
    <xf numFmtId="164" fontId="7" fillId="0" borderId="23" xfId="59" applyNumberFormat="1" applyFont="1" applyFill="1" applyBorder="1" applyAlignment="1" applyProtection="1">
      <alignment horizontal="right" vertical="center" wrapText="1" indent="1"/>
      <protection/>
    </xf>
    <xf numFmtId="164" fontId="7" fillId="0" borderId="57" xfId="59" applyNumberFormat="1" applyFont="1" applyFill="1" applyBorder="1" applyAlignment="1" applyProtection="1">
      <alignment horizontal="right" vertical="center" wrapText="1" indent="1"/>
      <protection/>
    </xf>
    <xf numFmtId="49" fontId="3" fillId="0" borderId="18" xfId="59" applyNumberFormat="1" applyFont="1" applyFill="1" applyBorder="1" applyAlignment="1" applyProtection="1">
      <alignment horizontal="left" vertical="center" wrapText="1" indent="1"/>
      <protection/>
    </xf>
    <xf numFmtId="0" fontId="32" fillId="0" borderId="12" xfId="0" applyFont="1" applyBorder="1" applyAlignment="1" applyProtection="1">
      <alignment horizontal="left" wrapText="1" indent="1"/>
      <protection/>
    </xf>
    <xf numFmtId="164" fontId="3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7" xfId="59" applyNumberFormat="1" applyFont="1" applyFill="1" applyBorder="1" applyAlignment="1" applyProtection="1">
      <alignment horizontal="left" vertical="center" wrapText="1" indent="1"/>
      <protection/>
    </xf>
    <xf numFmtId="0" fontId="32" fillId="0" borderId="11" xfId="0" applyFont="1" applyBorder="1" applyAlignment="1" applyProtection="1">
      <alignment horizontal="left" wrapText="1" indent="1"/>
      <protection/>
    </xf>
    <xf numFmtId="164" fontId="3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34" borderId="11" xfId="59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9" xfId="59" applyNumberFormat="1" applyFont="1" applyFill="1" applyBorder="1" applyAlignment="1" applyProtection="1">
      <alignment horizontal="left" vertical="center" wrapText="1" indent="1"/>
      <protection/>
    </xf>
    <xf numFmtId="0" fontId="32" fillId="0" borderId="15" xfId="0" applyFont="1" applyBorder="1" applyAlignment="1" applyProtection="1">
      <alignment horizontal="left" vertical="center" wrapText="1" indent="1"/>
      <protection/>
    </xf>
    <xf numFmtId="164" fontId="3" fillId="34" borderId="15" xfId="59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0" applyFont="1" applyBorder="1" applyAlignment="1" applyProtection="1">
      <alignment horizontal="left" vertical="center" wrapText="1" indent="1"/>
      <protection/>
    </xf>
    <xf numFmtId="164" fontId="3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59" applyNumberFormat="1" applyFont="1" applyFill="1" applyBorder="1" applyAlignment="1" applyProtection="1">
      <alignment horizontal="right" vertical="center" wrapText="1" indent="1"/>
      <protection/>
    </xf>
    <xf numFmtId="164" fontId="7" fillId="0" borderId="57" xfId="59" applyNumberFormat="1" applyFont="1" applyFill="1" applyBorder="1" applyAlignment="1" applyProtection="1">
      <alignment horizontal="right" vertical="center" wrapText="1" indent="1"/>
      <protection/>
    </xf>
    <xf numFmtId="164" fontId="3" fillId="0" borderId="12" xfId="59" applyNumberFormat="1" applyFont="1" applyFill="1" applyBorder="1" applyAlignment="1" applyProtection="1">
      <alignment horizontal="right" vertical="center" wrapText="1" indent="1"/>
      <protection/>
    </xf>
    <xf numFmtId="164" fontId="3" fillId="0" borderId="64" xfId="59" applyNumberFormat="1" applyFont="1" applyFill="1" applyBorder="1" applyAlignment="1" applyProtection="1">
      <alignment horizontal="right" vertical="center" wrapText="1" indent="1"/>
      <protection/>
    </xf>
    <xf numFmtId="164" fontId="3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2" xfId="0" applyFont="1" applyBorder="1" applyAlignment="1" applyProtection="1">
      <alignment vertical="center" wrapText="1"/>
      <protection/>
    </xf>
    <xf numFmtId="0" fontId="32" fillId="0" borderId="15" xfId="0" applyFont="1" applyBorder="1" applyAlignment="1" applyProtection="1">
      <alignment horizontal="left" vertical="center" wrapText="1"/>
      <protection/>
    </xf>
    <xf numFmtId="0" fontId="32" fillId="0" borderId="18" xfId="0" applyFont="1" applyBorder="1" applyAlignment="1" applyProtection="1">
      <alignment vertical="center" wrapText="1"/>
      <protection/>
    </xf>
    <xf numFmtId="0" fontId="32" fillId="0" borderId="17" xfId="0" applyFont="1" applyBorder="1" applyAlignment="1" applyProtection="1">
      <alignment vertical="center" wrapText="1"/>
      <protection/>
    </xf>
    <xf numFmtId="0" fontId="32" fillId="0" borderId="19" xfId="0" applyFont="1" applyBorder="1" applyAlignment="1" applyProtection="1">
      <alignment vertical="center" wrapText="1"/>
      <protection/>
    </xf>
    <xf numFmtId="164" fontId="7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59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0" applyFont="1" applyBorder="1" applyAlignment="1" applyProtection="1">
      <alignment vertical="center" wrapText="1"/>
      <protection/>
    </xf>
    <xf numFmtId="0" fontId="14" fillId="0" borderId="30" xfId="0" applyFont="1" applyBorder="1" applyAlignment="1" applyProtection="1">
      <alignment vertical="center" wrapText="1"/>
      <protection/>
    </xf>
    <xf numFmtId="0" fontId="14" fillId="0" borderId="31" xfId="0" applyFont="1" applyBorder="1" applyAlignment="1" applyProtection="1">
      <alignment vertical="center" wrapText="1"/>
      <protection/>
    </xf>
    <xf numFmtId="0" fontId="3" fillId="0" borderId="60" xfId="59" applyFont="1" applyFill="1" applyBorder="1" applyAlignment="1" applyProtection="1">
      <alignment horizontal="right" vertical="center" wrapText="1" indent="1"/>
      <protection locked="0"/>
    </xf>
    <xf numFmtId="164" fontId="3" fillId="0" borderId="60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9" xfId="59" applyFont="1" applyFill="1" applyBorder="1" applyAlignment="1" applyProtection="1">
      <alignment horizontal="center" vertical="center" wrapText="1"/>
      <protection/>
    </xf>
    <xf numFmtId="0" fontId="7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8" xfId="59" applyFont="1" applyFill="1" applyBorder="1" applyAlignment="1" applyProtection="1">
      <alignment vertical="center" wrapText="1"/>
      <protection/>
    </xf>
    <xf numFmtId="164" fontId="7" fillId="0" borderId="65" xfId="59" applyNumberFormat="1" applyFont="1" applyFill="1" applyBorder="1" applyAlignment="1" applyProtection="1">
      <alignment horizontal="right" vertical="center" wrapText="1" indent="1"/>
      <protection/>
    </xf>
    <xf numFmtId="164" fontId="7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7" fillId="0" borderId="66" xfId="59" applyNumberFormat="1" applyFont="1" applyFill="1" applyBorder="1" applyAlignment="1" applyProtection="1">
      <alignment horizontal="right" vertical="center" wrapText="1" indent="1"/>
      <protection/>
    </xf>
    <xf numFmtId="49" fontId="3" fillId="0" borderId="20" xfId="59" applyNumberFormat="1" applyFont="1" applyFill="1" applyBorder="1" applyAlignment="1" applyProtection="1">
      <alignment horizontal="left" vertical="center" wrapText="1" indent="1"/>
      <protection/>
    </xf>
    <xf numFmtId="0" fontId="3" fillId="0" borderId="13" xfId="59" applyFont="1" applyFill="1" applyBorder="1" applyAlignment="1" applyProtection="1">
      <alignment horizontal="left" vertical="center" wrapText="1" indent="1"/>
      <protection/>
    </xf>
    <xf numFmtId="164" fontId="3" fillId="0" borderId="67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1" xfId="59" applyFont="1" applyFill="1" applyBorder="1" applyAlignment="1" applyProtection="1">
      <alignment horizontal="left" vertical="center" wrapText="1" indent="1"/>
      <protection/>
    </xf>
    <xf numFmtId="164" fontId="3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8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4" xfId="59" applyFont="1" applyFill="1" applyBorder="1" applyAlignment="1" applyProtection="1">
      <alignment horizontal="left" vertical="center" wrapText="1" indent="1"/>
      <protection/>
    </xf>
    <xf numFmtId="0" fontId="3" fillId="0" borderId="0" xfId="59" applyFont="1" applyFill="1" applyBorder="1" applyAlignment="1" applyProtection="1">
      <alignment horizontal="left" vertical="center" wrapText="1" indent="1"/>
      <protection/>
    </xf>
    <xf numFmtId="0" fontId="3" fillId="0" borderId="11" xfId="59" applyFont="1" applyFill="1" applyBorder="1" applyAlignment="1" applyProtection="1">
      <alignment horizontal="left" indent="6"/>
      <protection/>
    </xf>
    <xf numFmtId="0" fontId="3" fillId="0" borderId="11" xfId="59" applyFont="1" applyFill="1" applyBorder="1" applyAlignment="1" applyProtection="1">
      <alignment horizontal="left" vertical="center" wrapText="1" indent="6"/>
      <protection/>
    </xf>
    <xf numFmtId="49" fontId="3" fillId="0" borderId="16" xfId="59" applyNumberFormat="1" applyFont="1" applyFill="1" applyBorder="1" applyAlignment="1" applyProtection="1">
      <alignment horizontal="left" vertical="center" wrapText="1" indent="1"/>
      <protection/>
    </xf>
    <xf numFmtId="0" fontId="3" fillId="0" borderId="15" xfId="59" applyFont="1" applyFill="1" applyBorder="1" applyAlignment="1" applyProtection="1">
      <alignment horizontal="left" vertical="center" wrapText="1" indent="6"/>
      <protection/>
    </xf>
    <xf numFmtId="49" fontId="3" fillId="0" borderId="21" xfId="59" applyNumberFormat="1" applyFont="1" applyFill="1" applyBorder="1" applyAlignment="1" applyProtection="1">
      <alignment horizontal="left" vertical="center" wrapText="1" indent="1"/>
      <protection/>
    </xf>
    <xf numFmtId="164" fontId="3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9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3" xfId="59" applyFont="1" applyFill="1" applyBorder="1" applyAlignment="1" applyProtection="1">
      <alignment vertical="center" wrapText="1"/>
      <protection/>
    </xf>
    <xf numFmtId="164" fontId="7" fillId="0" borderId="42" xfId="59" applyNumberFormat="1" applyFont="1" applyFill="1" applyBorder="1" applyAlignment="1" applyProtection="1">
      <alignment horizontal="right" vertical="center" wrapText="1" indent="1"/>
      <protection/>
    </xf>
    <xf numFmtId="164" fontId="3" fillId="0" borderId="70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5" xfId="59" applyFont="1" applyFill="1" applyBorder="1" applyAlignment="1" applyProtection="1">
      <alignment horizontal="left" vertical="center" wrapText="1" indent="1"/>
      <protection/>
    </xf>
    <xf numFmtId="164" fontId="3" fillId="0" borderId="71" xfId="59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1" xfId="0" applyFont="1" applyBorder="1" applyAlignment="1" applyProtection="1">
      <alignment horizontal="left" vertical="center" wrapText="1" indent="1"/>
      <protection/>
    </xf>
    <xf numFmtId="0" fontId="3" fillId="0" borderId="12" xfId="59" applyFont="1" applyFill="1" applyBorder="1" applyAlignment="1" applyProtection="1">
      <alignment horizontal="left" vertical="center" wrapText="1" indent="6"/>
      <protection/>
    </xf>
    <xf numFmtId="164" fontId="3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3" xfId="59" applyFont="1" applyFill="1" applyBorder="1" applyAlignment="1" applyProtection="1">
      <alignment horizontal="left" vertical="center" wrapText="1" indent="1"/>
      <protection/>
    </xf>
    <xf numFmtId="0" fontId="3" fillId="0" borderId="12" xfId="59" applyFont="1" applyFill="1" applyBorder="1" applyAlignment="1" applyProtection="1">
      <alignment horizontal="left" vertical="center" wrapText="1" indent="1"/>
      <protection/>
    </xf>
    <xf numFmtId="0" fontId="3" fillId="0" borderId="10" xfId="59" applyFont="1" applyFill="1" applyBorder="1" applyAlignment="1" applyProtection="1">
      <alignment horizontal="left" vertical="center" wrapText="1" indent="1"/>
      <protection/>
    </xf>
    <xf numFmtId="164" fontId="7" fillId="0" borderId="42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42" xfId="0" applyNumberFormat="1" applyFont="1" applyBorder="1" applyAlignment="1" applyProtection="1">
      <alignment horizontal="right" vertical="center" wrapText="1" indent="1"/>
      <protection/>
    </xf>
    <xf numFmtId="164" fontId="14" fillId="0" borderId="23" xfId="0" applyNumberFormat="1" applyFont="1" applyBorder="1" applyAlignment="1" applyProtection="1">
      <alignment horizontal="right" vertical="center" wrapText="1" indent="1"/>
      <protection/>
    </xf>
    <xf numFmtId="164" fontId="14" fillId="0" borderId="57" xfId="0" applyNumberFormat="1" applyFont="1" applyBorder="1" applyAlignment="1" applyProtection="1">
      <alignment horizontal="right" vertical="center" wrapText="1" indent="1"/>
      <protection/>
    </xf>
    <xf numFmtId="164" fontId="14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4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4" fillId="0" borderId="57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30" xfId="0" applyFont="1" applyBorder="1" applyAlignment="1" applyProtection="1">
      <alignment horizontal="left" vertical="center" wrapText="1" indent="1"/>
      <protection/>
    </xf>
    <xf numFmtId="0" fontId="14" fillId="0" borderId="31" xfId="0" applyFont="1" applyBorder="1" applyAlignment="1" applyProtection="1">
      <alignment horizontal="left" vertical="center" wrapText="1" indent="1"/>
      <protection/>
    </xf>
    <xf numFmtId="0" fontId="33" fillId="0" borderId="0" xfId="57">
      <alignment/>
      <protection/>
    </xf>
    <xf numFmtId="3" fontId="35" fillId="0" borderId="72" xfId="57" applyNumberFormat="1" applyFont="1" applyFill="1" applyBorder="1" applyAlignment="1">
      <alignment horizontal="center"/>
      <protection/>
    </xf>
    <xf numFmtId="3" fontId="35" fillId="0" borderId="73" xfId="57" applyNumberFormat="1" applyFont="1" applyFill="1" applyBorder="1">
      <alignment/>
      <protection/>
    </xf>
    <xf numFmtId="3" fontId="35" fillId="0" borderId="38" xfId="57" applyNumberFormat="1" applyFont="1" applyFill="1" applyBorder="1">
      <alignment/>
      <protection/>
    </xf>
    <xf numFmtId="3" fontId="35" fillId="0" borderId="74" xfId="57" applyNumberFormat="1" applyFont="1" applyFill="1" applyBorder="1" applyAlignment="1">
      <alignment horizontal="center"/>
      <protection/>
    </xf>
    <xf numFmtId="3" fontId="35" fillId="0" borderId="75" xfId="57" applyNumberFormat="1" applyFont="1" applyFill="1" applyBorder="1">
      <alignment/>
      <protection/>
    </xf>
    <xf numFmtId="3" fontId="35" fillId="0" borderId="76" xfId="57" applyNumberFormat="1" applyFont="1" applyFill="1" applyBorder="1" applyAlignment="1">
      <alignment horizontal="center"/>
      <protection/>
    </xf>
    <xf numFmtId="3" fontId="35" fillId="0" borderId="77" xfId="57" applyNumberFormat="1" applyFont="1" applyFill="1" applyBorder="1">
      <alignment/>
      <protection/>
    </xf>
    <xf numFmtId="3" fontId="35" fillId="0" borderId="78" xfId="57" applyNumberFormat="1" applyFont="1" applyFill="1" applyBorder="1" applyAlignment="1">
      <alignment horizontal="center"/>
      <protection/>
    </xf>
    <xf numFmtId="3" fontId="34" fillId="35" borderId="25" xfId="57" applyNumberFormat="1" applyFont="1" applyFill="1" applyBorder="1" applyAlignment="1">
      <alignment horizontal="right"/>
      <protection/>
    </xf>
    <xf numFmtId="3" fontId="35" fillId="0" borderId="25" xfId="57" applyNumberFormat="1" applyFont="1" applyFill="1" applyBorder="1">
      <alignment/>
      <protection/>
    </xf>
    <xf numFmtId="0" fontId="35" fillId="0" borderId="79" xfId="57" applyFont="1" applyBorder="1" applyAlignment="1">
      <alignment/>
      <protection/>
    </xf>
    <xf numFmtId="3" fontId="34" fillId="0" borderId="50" xfId="57" applyNumberFormat="1" applyFont="1" applyFill="1" applyBorder="1" applyAlignment="1">
      <alignment horizontal="center"/>
      <protection/>
    </xf>
    <xf numFmtId="3" fontId="34" fillId="0" borderId="0" xfId="57" applyNumberFormat="1" applyFont="1" applyFill="1" applyBorder="1" applyAlignment="1">
      <alignment horizontal="center"/>
      <protection/>
    </xf>
    <xf numFmtId="3" fontId="34" fillId="0" borderId="0" xfId="57" applyNumberFormat="1" applyFont="1" applyFill="1" applyBorder="1">
      <alignment/>
      <protection/>
    </xf>
    <xf numFmtId="3" fontId="35" fillId="0" borderId="0" xfId="57" applyNumberFormat="1" applyFont="1" applyFill="1" applyBorder="1">
      <alignment/>
      <protection/>
    </xf>
    <xf numFmtId="3" fontId="34" fillId="0" borderId="0" xfId="57" applyNumberFormat="1" applyFont="1" applyFill="1" applyBorder="1" applyAlignment="1">
      <alignment horizontal="right"/>
      <protection/>
    </xf>
    <xf numFmtId="3" fontId="35" fillId="0" borderId="80" xfId="57" applyNumberFormat="1" applyFont="1" applyFill="1" applyBorder="1" applyAlignment="1">
      <alignment horizontal="center"/>
      <protection/>
    </xf>
    <xf numFmtId="3" fontId="35" fillId="0" borderId="81" xfId="57" applyNumberFormat="1" applyFont="1" applyFill="1" applyBorder="1" applyAlignment="1">
      <alignment horizontal="center"/>
      <protection/>
    </xf>
    <xf numFmtId="3" fontId="35" fillId="0" borderId="47" xfId="57" applyNumberFormat="1" applyFont="1" applyFill="1" applyBorder="1" applyAlignment="1">
      <alignment/>
      <protection/>
    </xf>
    <xf numFmtId="3" fontId="35" fillId="36" borderId="25" xfId="57" applyNumberFormat="1" applyFont="1" applyFill="1" applyBorder="1">
      <alignment/>
      <protection/>
    </xf>
    <xf numFmtId="3" fontId="35" fillId="0" borderId="71" xfId="57" applyNumberFormat="1" applyFont="1" applyFill="1" applyBorder="1" applyAlignment="1">
      <alignment horizontal="left"/>
      <protection/>
    </xf>
    <xf numFmtId="0" fontId="33" fillId="0" borderId="0" xfId="57" applyFill="1">
      <alignment/>
      <protection/>
    </xf>
    <xf numFmtId="3" fontId="35" fillId="0" borderId="82" xfId="57" applyNumberFormat="1" applyFont="1" applyFill="1" applyBorder="1">
      <alignment/>
      <protection/>
    </xf>
    <xf numFmtId="3" fontId="35" fillId="0" borderId="83" xfId="57" applyNumberFormat="1" applyFont="1" applyFill="1" applyBorder="1">
      <alignment/>
      <protection/>
    </xf>
    <xf numFmtId="3" fontId="34" fillId="35" borderId="29" xfId="57" applyNumberFormat="1" applyFont="1" applyFill="1" applyBorder="1" applyAlignment="1">
      <alignment horizontal="right"/>
      <protection/>
    </xf>
    <xf numFmtId="3" fontId="34" fillId="0" borderId="0" xfId="57" applyNumberFormat="1" applyFont="1" applyFill="1" applyBorder="1" applyAlignment="1">
      <alignment/>
      <protection/>
    </xf>
    <xf numFmtId="3" fontId="35" fillId="0" borderId="84" xfId="57" applyNumberFormat="1" applyFont="1" applyFill="1" applyBorder="1" applyAlignment="1">
      <alignment horizontal="center"/>
      <protection/>
    </xf>
    <xf numFmtId="3" fontId="35" fillId="0" borderId="85" xfId="57" applyNumberFormat="1" applyFont="1" applyFill="1" applyBorder="1" applyAlignment="1">
      <alignment horizontal="center"/>
      <protection/>
    </xf>
    <xf numFmtId="3" fontId="35" fillId="0" borderId="86" xfId="57" applyNumberFormat="1" applyFont="1" applyFill="1" applyBorder="1" applyAlignment="1">
      <alignment horizontal="center"/>
      <protection/>
    </xf>
    <xf numFmtId="3" fontId="35" fillId="0" borderId="27" xfId="57" applyNumberFormat="1" applyFont="1" applyFill="1" applyBorder="1">
      <alignment/>
      <protection/>
    </xf>
    <xf numFmtId="3" fontId="35" fillId="0" borderId="87" xfId="57" applyNumberFormat="1" applyFont="1" applyFill="1" applyBorder="1" applyAlignment="1">
      <alignment horizontal="center"/>
      <protection/>
    </xf>
    <xf numFmtId="3" fontId="34" fillId="0" borderId="71" xfId="57" applyNumberFormat="1" applyFont="1" applyFill="1" applyBorder="1" applyAlignment="1">
      <alignment/>
      <protection/>
    </xf>
    <xf numFmtId="3" fontId="35" fillId="0" borderId="56" xfId="57" applyNumberFormat="1" applyFont="1" applyFill="1" applyBorder="1" applyAlignment="1">
      <alignment horizontal="center"/>
      <protection/>
    </xf>
    <xf numFmtId="3" fontId="35" fillId="0" borderId="38" xfId="57" applyNumberFormat="1" applyFont="1" applyFill="1" applyBorder="1" applyAlignment="1">
      <alignment horizontal="right"/>
      <protection/>
    </xf>
    <xf numFmtId="3" fontId="35" fillId="0" borderId="26" xfId="57" applyNumberFormat="1" applyFont="1" applyFill="1" applyBorder="1" applyAlignment="1">
      <alignment horizontal="right"/>
      <protection/>
    </xf>
    <xf numFmtId="3" fontId="35" fillId="0" borderId="88" xfId="57" applyNumberFormat="1" applyFont="1" applyFill="1" applyBorder="1" applyAlignment="1">
      <alignment horizontal="center"/>
      <protection/>
    </xf>
    <xf numFmtId="3" fontId="33" fillId="0" borderId="89" xfId="57" applyNumberFormat="1" applyFont="1" applyFill="1" applyBorder="1" applyAlignment="1">
      <alignment horizontal="center"/>
      <protection/>
    </xf>
    <xf numFmtId="3" fontId="38" fillId="0" borderId="90" xfId="57" applyNumberFormat="1" applyFont="1" applyFill="1" applyBorder="1">
      <alignment/>
      <protection/>
    </xf>
    <xf numFmtId="3" fontId="33" fillId="0" borderId="74" xfId="57" applyNumberFormat="1" applyFont="1" applyFill="1" applyBorder="1" applyAlignment="1">
      <alignment horizontal="center"/>
      <protection/>
    </xf>
    <xf numFmtId="3" fontId="38" fillId="0" borderId="75" xfId="57" applyNumberFormat="1" applyFont="1" applyFill="1" applyBorder="1">
      <alignment/>
      <protection/>
    </xf>
    <xf numFmtId="3" fontId="38" fillId="0" borderId="34" xfId="57" applyNumberFormat="1" applyFont="1" applyFill="1" applyBorder="1">
      <alignment/>
      <protection/>
    </xf>
    <xf numFmtId="3" fontId="40" fillId="35" borderId="91" xfId="57" applyNumberFormat="1" applyFont="1" applyFill="1" applyBorder="1">
      <alignment/>
      <protection/>
    </xf>
    <xf numFmtId="3" fontId="39" fillId="0" borderId="56" xfId="57" applyNumberFormat="1" applyFont="1" applyFill="1" applyBorder="1" applyAlignment="1">
      <alignment horizontal="center"/>
      <protection/>
    </xf>
    <xf numFmtId="3" fontId="38" fillId="0" borderId="73" xfId="57" applyNumberFormat="1" applyFont="1" applyFill="1" applyBorder="1">
      <alignment/>
      <protection/>
    </xf>
    <xf numFmtId="3" fontId="38" fillId="0" borderId="92" xfId="57" applyNumberFormat="1" applyFont="1" applyFill="1" applyBorder="1">
      <alignment/>
      <protection/>
    </xf>
    <xf numFmtId="3" fontId="38" fillId="0" borderId="34" xfId="57" applyNumberFormat="1" applyFont="1" applyFill="1" applyBorder="1">
      <alignment/>
      <protection/>
    </xf>
    <xf numFmtId="3" fontId="39" fillId="0" borderId="87" xfId="57" applyNumberFormat="1" applyFont="1" applyFill="1" applyBorder="1" applyAlignment="1">
      <alignment horizontal="center"/>
      <protection/>
    </xf>
    <xf numFmtId="3" fontId="40" fillId="0" borderId="93" xfId="57" applyNumberFormat="1" applyFont="1" applyFill="1" applyBorder="1" applyAlignment="1">
      <alignment/>
      <protection/>
    </xf>
    <xf numFmtId="3" fontId="40" fillId="0" borderId="71" xfId="57" applyNumberFormat="1" applyFont="1" applyFill="1" applyBorder="1" applyAlignment="1">
      <alignment/>
      <protection/>
    </xf>
    <xf numFmtId="3" fontId="40" fillId="35" borderId="34" xfId="57" applyNumberFormat="1" applyFont="1" applyFill="1" applyBorder="1">
      <alignment/>
      <protection/>
    </xf>
    <xf numFmtId="3" fontId="33" fillId="0" borderId="56" xfId="57" applyNumberFormat="1" applyFont="1" applyFill="1" applyBorder="1" applyAlignment="1">
      <alignment horizontal="center"/>
      <protection/>
    </xf>
    <xf numFmtId="3" fontId="38" fillId="0" borderId="36" xfId="57" applyNumberFormat="1" applyFont="1" applyFill="1" applyBorder="1">
      <alignment/>
      <protection/>
    </xf>
    <xf numFmtId="3" fontId="33" fillId="0" borderId="94" xfId="57" applyNumberFormat="1" applyFont="1" applyFill="1" applyBorder="1" applyAlignment="1">
      <alignment horizontal="center"/>
      <protection/>
    </xf>
    <xf numFmtId="3" fontId="38" fillId="0" borderId="35" xfId="57" applyNumberFormat="1" applyFont="1" applyFill="1" applyBorder="1">
      <alignment/>
      <protection/>
    </xf>
    <xf numFmtId="3" fontId="33" fillId="0" borderId="72" xfId="57" applyNumberFormat="1" applyFont="1" applyFill="1" applyBorder="1" applyAlignment="1">
      <alignment horizontal="center"/>
      <protection/>
    </xf>
    <xf numFmtId="3" fontId="38" fillId="0" borderId="95" xfId="57" applyNumberFormat="1" applyFont="1" applyFill="1" applyBorder="1">
      <alignment/>
      <protection/>
    </xf>
    <xf numFmtId="3" fontId="33" fillId="0" borderId="76" xfId="57" applyNumberFormat="1" applyFont="1" applyFill="1" applyBorder="1" applyAlignment="1">
      <alignment horizontal="center"/>
      <protection/>
    </xf>
    <xf numFmtId="3" fontId="39" fillId="0" borderId="96" xfId="57" applyNumberFormat="1" applyFont="1" applyFill="1" applyBorder="1" applyAlignment="1">
      <alignment horizontal="center"/>
      <protection/>
    </xf>
    <xf numFmtId="3" fontId="40" fillId="35" borderId="57" xfId="57" applyNumberFormat="1" applyFont="1" applyFill="1" applyBorder="1">
      <alignment/>
      <protection/>
    </xf>
    <xf numFmtId="3" fontId="39" fillId="0" borderId="0" xfId="57" applyNumberFormat="1" applyFont="1" applyFill="1" applyBorder="1" applyAlignment="1">
      <alignment horizontal="center"/>
      <protection/>
    </xf>
    <xf numFmtId="3" fontId="40" fillId="0" borderId="0" xfId="57" applyNumberFormat="1" applyFont="1" applyFill="1" applyBorder="1" applyAlignment="1">
      <alignment/>
      <protection/>
    </xf>
    <xf numFmtId="3" fontId="36" fillId="0" borderId="29" xfId="57" applyNumberFormat="1" applyFont="1" applyBorder="1" applyAlignment="1">
      <alignment horizontal="center" wrapText="1"/>
      <protection/>
    </xf>
    <xf numFmtId="3" fontId="35" fillId="0" borderId="38" xfId="57" applyNumberFormat="1" applyFont="1" applyBorder="1" applyAlignment="1">
      <alignment horizontal="right"/>
      <protection/>
    </xf>
    <xf numFmtId="3" fontId="38" fillId="0" borderId="97" xfId="57" applyNumberFormat="1" applyFont="1" applyFill="1" applyBorder="1">
      <alignment/>
      <protection/>
    </xf>
    <xf numFmtId="3" fontId="35" fillId="0" borderId="98" xfId="57" applyNumberFormat="1" applyFont="1" applyFill="1" applyBorder="1" applyAlignment="1">
      <alignment horizontal="right"/>
      <protection/>
    </xf>
    <xf numFmtId="3" fontId="35" fillId="0" borderId="99" xfId="57" applyNumberFormat="1" applyFont="1" applyFill="1" applyBorder="1" applyAlignment="1">
      <alignment horizontal="right"/>
      <protection/>
    </xf>
    <xf numFmtId="3" fontId="35" fillId="0" borderId="100" xfId="57" applyNumberFormat="1" applyFont="1" applyFill="1" applyBorder="1" applyAlignment="1">
      <alignment horizontal="right"/>
      <protection/>
    </xf>
    <xf numFmtId="3" fontId="34" fillId="36" borderId="33" xfId="57" applyNumberFormat="1" applyFont="1" applyFill="1" applyBorder="1" applyAlignment="1">
      <alignment horizontal="right"/>
      <protection/>
    </xf>
    <xf numFmtId="0" fontId="41" fillId="0" borderId="0" xfId="57" applyFont="1">
      <alignment/>
      <protection/>
    </xf>
    <xf numFmtId="3" fontId="34" fillId="0" borderId="101" xfId="58" applyNumberFormat="1" applyFont="1" applyFill="1" applyBorder="1" applyAlignment="1">
      <alignment horizontal="center" vertical="center" wrapText="1"/>
      <protection/>
    </xf>
    <xf numFmtId="3" fontId="40" fillId="0" borderId="102" xfId="58" applyNumberFormat="1" applyFont="1" applyFill="1" applyBorder="1" applyAlignment="1">
      <alignment horizontal="center" vertical="center" wrapText="1"/>
      <protection/>
    </xf>
    <xf numFmtId="3" fontId="33" fillId="0" borderId="103" xfId="58" applyNumberFormat="1" applyFont="1" applyBorder="1" applyAlignment="1">
      <alignment horizontal="center" vertical="center" wrapText="1"/>
      <protection/>
    </xf>
    <xf numFmtId="3" fontId="40" fillId="0" borderId="104" xfId="58" applyNumberFormat="1" applyFont="1" applyFill="1" applyBorder="1" applyAlignment="1">
      <alignment horizontal="center" vertical="center" wrapText="1"/>
      <protection/>
    </xf>
    <xf numFmtId="3" fontId="33" fillId="0" borderId="72" xfId="58" applyNumberFormat="1" applyFont="1" applyFill="1" applyBorder="1" applyAlignment="1">
      <alignment horizontal="center"/>
      <protection/>
    </xf>
    <xf numFmtId="3" fontId="38" fillId="0" borderId="105" xfId="58" applyNumberFormat="1" applyFont="1" applyFill="1" applyBorder="1">
      <alignment/>
      <protection/>
    </xf>
    <xf numFmtId="3" fontId="38" fillId="0" borderId="106" xfId="58" applyNumberFormat="1" applyFont="1" applyFill="1" applyBorder="1">
      <alignment/>
      <protection/>
    </xf>
    <xf numFmtId="3" fontId="38" fillId="0" borderId="34" xfId="58" applyNumberFormat="1" applyFont="1" applyFill="1" applyBorder="1">
      <alignment/>
      <protection/>
    </xf>
    <xf numFmtId="3" fontId="33" fillId="0" borderId="74" xfId="58" applyNumberFormat="1" applyFont="1" applyFill="1" applyBorder="1" applyAlignment="1">
      <alignment horizontal="center"/>
      <protection/>
    </xf>
    <xf numFmtId="3" fontId="38" fillId="0" borderId="107" xfId="58" applyNumberFormat="1" applyFont="1" applyFill="1" applyBorder="1">
      <alignment/>
      <protection/>
    </xf>
    <xf numFmtId="3" fontId="38" fillId="0" borderId="108" xfId="58" applyNumberFormat="1" applyFont="1" applyFill="1" applyBorder="1">
      <alignment/>
      <protection/>
    </xf>
    <xf numFmtId="3" fontId="33" fillId="0" borderId="76" xfId="58" applyNumberFormat="1" applyFont="1" applyFill="1" applyBorder="1" applyAlignment="1">
      <alignment horizontal="center"/>
      <protection/>
    </xf>
    <xf numFmtId="3" fontId="38" fillId="0" borderId="109" xfId="58" applyNumberFormat="1" applyFont="1" applyFill="1" applyBorder="1">
      <alignment/>
      <protection/>
    </xf>
    <xf numFmtId="3" fontId="33" fillId="0" borderId="78" xfId="58" applyNumberFormat="1" applyFont="1" applyFill="1" applyBorder="1" applyAlignment="1">
      <alignment horizontal="center"/>
      <protection/>
    </xf>
    <xf numFmtId="3" fontId="40" fillId="35" borderId="91" xfId="58" applyNumberFormat="1" applyFont="1" applyFill="1" applyBorder="1">
      <alignment/>
      <protection/>
    </xf>
    <xf numFmtId="3" fontId="38" fillId="0" borderId="82" xfId="58" applyNumberFormat="1" applyFont="1" applyFill="1" applyBorder="1" applyAlignment="1">
      <alignment vertical="center" wrapText="1"/>
      <protection/>
    </xf>
    <xf numFmtId="3" fontId="33" fillId="0" borderId="110" xfId="58" applyNumberFormat="1" applyFont="1" applyFill="1" applyBorder="1" applyAlignment="1">
      <alignment horizontal="center"/>
      <protection/>
    </xf>
    <xf numFmtId="3" fontId="38" fillId="0" borderId="111" xfId="58" applyNumberFormat="1" applyFont="1" applyFill="1" applyBorder="1">
      <alignment/>
      <protection/>
    </xf>
    <xf numFmtId="3" fontId="38" fillId="0" borderId="112" xfId="58" applyNumberFormat="1" applyFont="1" applyFill="1" applyBorder="1">
      <alignment/>
      <protection/>
    </xf>
    <xf numFmtId="3" fontId="39" fillId="0" borderId="96" xfId="58" applyNumberFormat="1" applyFont="1" applyFill="1" applyBorder="1" applyAlignment="1" quotePrefix="1">
      <alignment horizontal="center"/>
      <protection/>
    </xf>
    <xf numFmtId="3" fontId="40" fillId="0" borderId="113" xfId="58" applyNumberFormat="1" applyFont="1" applyFill="1" applyBorder="1" applyAlignment="1">
      <alignment/>
      <protection/>
    </xf>
    <xf numFmtId="3" fontId="40" fillId="35" borderId="33" xfId="58" applyNumberFormat="1" applyFont="1" applyFill="1" applyBorder="1">
      <alignment/>
      <protection/>
    </xf>
    <xf numFmtId="3" fontId="33" fillId="0" borderId="114" xfId="58" applyNumberFormat="1" applyFont="1" applyFill="1" applyBorder="1" applyAlignment="1">
      <alignment horizontal="center"/>
      <protection/>
    </xf>
    <xf numFmtId="3" fontId="38" fillId="0" borderId="36" xfId="58" applyNumberFormat="1" applyFont="1" applyFill="1" applyBorder="1">
      <alignment/>
      <protection/>
    </xf>
    <xf numFmtId="3" fontId="33" fillId="0" borderId="115" xfId="58" applyNumberFormat="1" applyFont="1" applyFill="1" applyBorder="1" applyAlignment="1">
      <alignment horizontal="center"/>
      <protection/>
    </xf>
    <xf numFmtId="0" fontId="33" fillId="0" borderId="116" xfId="58" applyBorder="1" applyAlignment="1">
      <alignment vertical="center"/>
      <protection/>
    </xf>
    <xf numFmtId="3" fontId="38" fillId="0" borderId="37" xfId="58" applyNumberFormat="1" applyFont="1" applyFill="1" applyBorder="1">
      <alignment/>
      <protection/>
    </xf>
    <xf numFmtId="3" fontId="39" fillId="0" borderId="117" xfId="58" applyNumberFormat="1" applyFont="1" applyFill="1" applyBorder="1" applyAlignment="1" quotePrefix="1">
      <alignment horizontal="center"/>
      <protection/>
    </xf>
    <xf numFmtId="3" fontId="40" fillId="35" borderId="118" xfId="58" applyNumberFormat="1" applyFont="1" applyFill="1" applyBorder="1">
      <alignment/>
      <protection/>
    </xf>
    <xf numFmtId="3" fontId="33" fillId="0" borderId="119" xfId="58" applyNumberFormat="1" applyFont="1" applyFill="1" applyBorder="1" applyAlignment="1">
      <alignment horizontal="center"/>
      <protection/>
    </xf>
    <xf numFmtId="3" fontId="40" fillId="35" borderId="34" xfId="58" applyNumberFormat="1" applyFont="1" applyFill="1" applyBorder="1">
      <alignment/>
      <protection/>
    </xf>
    <xf numFmtId="0" fontId="33" fillId="0" borderId="120" xfId="58" applyFont="1" applyBorder="1" applyAlignment="1">
      <alignment vertical="center"/>
      <protection/>
    </xf>
    <xf numFmtId="3" fontId="38" fillId="0" borderId="121" xfId="58" applyNumberFormat="1" applyFont="1" applyFill="1" applyBorder="1">
      <alignment/>
      <protection/>
    </xf>
    <xf numFmtId="3" fontId="40" fillId="35" borderId="97" xfId="58" applyNumberFormat="1" applyFont="1" applyFill="1" applyBorder="1">
      <alignment/>
      <protection/>
    </xf>
    <xf numFmtId="3" fontId="38" fillId="0" borderId="122" xfId="58" applyNumberFormat="1" applyFont="1" applyFill="1" applyBorder="1">
      <alignment/>
      <protection/>
    </xf>
    <xf numFmtId="3" fontId="35" fillId="0" borderId="34" xfId="58" applyNumberFormat="1" applyFont="1" applyFill="1" applyBorder="1">
      <alignment/>
      <protection/>
    </xf>
    <xf numFmtId="3" fontId="39" fillId="0" borderId="110" xfId="58" applyNumberFormat="1" applyFont="1" applyFill="1" applyBorder="1" applyAlignment="1">
      <alignment horizontal="center"/>
      <protection/>
    </xf>
    <xf numFmtId="3" fontId="40" fillId="0" borderId="123" xfId="58" applyNumberFormat="1" applyFont="1" applyFill="1" applyBorder="1" applyAlignment="1">
      <alignment/>
      <protection/>
    </xf>
    <xf numFmtId="3" fontId="40" fillId="35" borderId="92" xfId="58" applyNumberFormat="1" applyFont="1" applyFill="1" applyBorder="1">
      <alignment/>
      <protection/>
    </xf>
    <xf numFmtId="3" fontId="40" fillId="35" borderId="124" xfId="58" applyNumberFormat="1" applyFont="1" applyFill="1" applyBorder="1">
      <alignment/>
      <protection/>
    </xf>
    <xf numFmtId="3" fontId="35" fillId="0" borderId="38" xfId="58" applyNumberFormat="1" applyFont="1" applyFill="1" applyBorder="1" applyAlignment="1">
      <alignment horizontal="right"/>
      <protection/>
    </xf>
    <xf numFmtId="3" fontId="35" fillId="0" borderId="25" xfId="58" applyNumberFormat="1" applyFont="1" applyFill="1" applyBorder="1" applyAlignment="1">
      <alignment horizontal="right"/>
      <protection/>
    </xf>
    <xf numFmtId="3" fontId="39" fillId="0" borderId="78" xfId="58" applyNumberFormat="1" applyFont="1" applyFill="1" applyBorder="1" applyAlignment="1">
      <alignment horizontal="center"/>
      <protection/>
    </xf>
    <xf numFmtId="3" fontId="40" fillId="0" borderId="83" xfId="58" applyNumberFormat="1" applyFont="1" applyFill="1" applyBorder="1" applyAlignment="1">
      <alignment/>
      <protection/>
    </xf>
    <xf numFmtId="3" fontId="40" fillId="35" borderId="125" xfId="58" applyNumberFormat="1" applyFont="1" applyFill="1" applyBorder="1">
      <alignment/>
      <protection/>
    </xf>
    <xf numFmtId="3" fontId="39" fillId="0" borderId="50" xfId="58" applyNumberFormat="1" applyFont="1" applyFill="1" applyBorder="1" applyAlignment="1" quotePrefix="1">
      <alignment horizontal="center"/>
      <protection/>
    </xf>
    <xf numFmtId="3" fontId="40" fillId="0" borderId="42" xfId="58" applyNumberFormat="1" applyFont="1" applyFill="1" applyBorder="1" applyAlignment="1">
      <alignment/>
      <protection/>
    </xf>
    <xf numFmtId="3" fontId="40" fillId="35" borderId="57" xfId="58" applyNumberFormat="1" applyFont="1" applyFill="1" applyBorder="1">
      <alignment/>
      <protection/>
    </xf>
    <xf numFmtId="3" fontId="39" fillId="0" borderId="0" xfId="58" applyNumberFormat="1" applyFont="1" applyFill="1" applyBorder="1" applyAlignment="1" quotePrefix="1">
      <alignment horizontal="center"/>
      <protection/>
    </xf>
    <xf numFmtId="3" fontId="40" fillId="0" borderId="0" xfId="58" applyNumberFormat="1" applyFont="1" applyFill="1" applyBorder="1" applyAlignment="1">
      <alignment/>
      <protection/>
    </xf>
    <xf numFmtId="0" fontId="33" fillId="0" borderId="0" xfId="58" applyFont="1" applyBorder="1" applyAlignment="1">
      <alignment/>
      <protection/>
    </xf>
    <xf numFmtId="3" fontId="40" fillId="0" borderId="0" xfId="58" applyNumberFormat="1" applyFont="1" applyFill="1" applyBorder="1">
      <alignment/>
      <protection/>
    </xf>
    <xf numFmtId="3" fontId="33" fillId="0" borderId="89" xfId="58" applyNumberFormat="1" applyFont="1" applyFill="1" applyBorder="1" applyAlignment="1">
      <alignment horizontal="center"/>
      <protection/>
    </xf>
    <xf numFmtId="3" fontId="33" fillId="0" borderId="126" xfId="58" applyNumberFormat="1" applyFont="1" applyFill="1" applyBorder="1" applyAlignment="1">
      <alignment horizontal="center"/>
      <protection/>
    </xf>
    <xf numFmtId="3" fontId="33" fillId="0" borderId="127" xfId="58" applyNumberFormat="1" applyFont="1" applyFill="1" applyBorder="1" applyAlignment="1">
      <alignment horizontal="center"/>
      <protection/>
    </xf>
    <xf numFmtId="3" fontId="40" fillId="0" borderId="128" xfId="58" applyNumberFormat="1" applyFont="1" applyFill="1" applyBorder="1" applyAlignment="1">
      <alignment vertical="center"/>
      <protection/>
    </xf>
    <xf numFmtId="3" fontId="40" fillId="0" borderId="51" xfId="58" applyNumberFormat="1" applyFont="1" applyFill="1" applyBorder="1" applyAlignment="1">
      <alignment/>
      <protection/>
    </xf>
    <xf numFmtId="0" fontId="33" fillId="0" borderId="29" xfId="58" applyFont="1" applyBorder="1" applyAlignment="1">
      <alignment/>
      <protection/>
    </xf>
    <xf numFmtId="3" fontId="38" fillId="35" borderId="122" xfId="58" applyNumberFormat="1" applyFont="1" applyFill="1" applyBorder="1">
      <alignment/>
      <protection/>
    </xf>
    <xf numFmtId="3" fontId="38" fillId="35" borderId="34" xfId="58" applyNumberFormat="1" applyFont="1" applyFill="1" applyBorder="1">
      <alignment/>
      <protection/>
    </xf>
    <xf numFmtId="3" fontId="33" fillId="0" borderId="129" xfId="58" applyNumberFormat="1" applyFont="1" applyFill="1" applyBorder="1" applyAlignment="1">
      <alignment horizontal="center"/>
      <protection/>
    </xf>
    <xf numFmtId="3" fontId="38" fillId="35" borderId="130" xfId="58" applyNumberFormat="1" applyFont="1" applyFill="1" applyBorder="1">
      <alignment/>
      <protection/>
    </xf>
    <xf numFmtId="3" fontId="33" fillId="0" borderId="96" xfId="58" applyNumberFormat="1" applyFont="1" applyFill="1" applyBorder="1" applyAlignment="1">
      <alignment horizontal="center"/>
      <protection/>
    </xf>
    <xf numFmtId="3" fontId="40" fillId="0" borderId="131" xfId="58" applyNumberFormat="1" applyFont="1" applyFill="1" applyBorder="1">
      <alignment/>
      <protection/>
    </xf>
    <xf numFmtId="3" fontId="33" fillId="0" borderId="0" xfId="58" applyNumberFormat="1" applyFill="1" applyBorder="1" applyAlignment="1">
      <alignment horizontal="center"/>
      <protection/>
    </xf>
    <xf numFmtId="3" fontId="33" fillId="0" borderId="0" xfId="58" applyNumberFormat="1" applyFill="1" applyBorder="1">
      <alignment/>
      <protection/>
    </xf>
    <xf numFmtId="0" fontId="33" fillId="0" borderId="132" xfId="58" applyFont="1" applyBorder="1" applyAlignment="1">
      <alignment vertical="center"/>
      <protection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166" fontId="34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166" fontId="34" fillId="0" borderId="61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34" fillId="0" borderId="133" xfId="0" applyNumberFormat="1" applyFont="1" applyBorder="1" applyAlignment="1">
      <alignment/>
    </xf>
    <xf numFmtId="166" fontId="34" fillId="0" borderId="70" xfId="0" applyNumberFormat="1" applyFont="1" applyBorder="1" applyAlignment="1">
      <alignment/>
    </xf>
    <xf numFmtId="3" fontId="34" fillId="0" borderId="134" xfId="0" applyNumberFormat="1" applyFont="1" applyBorder="1" applyAlignment="1">
      <alignment/>
    </xf>
    <xf numFmtId="0" fontId="7" fillId="0" borderId="0" xfId="0" applyFont="1" applyFill="1" applyAlignment="1">
      <alignment horizontal="center"/>
    </xf>
    <xf numFmtId="164" fontId="3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5" xfId="0" applyNumberFormat="1" applyFont="1" applyFill="1" applyBorder="1" applyAlignment="1" applyProtection="1">
      <alignment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7" xfId="0" applyNumberFormat="1" applyFont="1" applyFill="1" applyBorder="1" applyAlignment="1" applyProtection="1">
      <alignment vertical="center" wrapText="1"/>
      <protection/>
    </xf>
    <xf numFmtId="164" fontId="8" fillId="0" borderId="42" xfId="0" applyNumberFormat="1" applyFont="1" applyFill="1" applyBorder="1" applyAlignment="1" applyProtection="1">
      <alignment horizontal="center" vertical="center" wrapText="1"/>
      <protection/>
    </xf>
    <xf numFmtId="164" fontId="16" fillId="0" borderId="135" xfId="0" applyNumberFormat="1" applyFont="1" applyFill="1" applyBorder="1" applyAlignment="1" applyProtection="1">
      <alignment horizontal="center" vertical="center" wrapText="1"/>
      <protection/>
    </xf>
    <xf numFmtId="164" fontId="3" fillId="0" borderId="55" xfId="0" applyNumberFormat="1" applyFont="1" applyFill="1" applyBorder="1" applyAlignment="1" applyProtection="1">
      <alignment vertical="center" wrapText="1"/>
      <protection locked="0"/>
    </xf>
    <xf numFmtId="164" fontId="3" fillId="0" borderId="68" xfId="0" applyNumberFormat="1" applyFont="1" applyFill="1" applyBorder="1" applyAlignment="1" applyProtection="1">
      <alignment vertical="center" wrapText="1"/>
      <protection locked="0"/>
    </xf>
    <xf numFmtId="164" fontId="7" fillId="0" borderId="42" xfId="0" applyNumberFormat="1" applyFont="1" applyFill="1" applyBorder="1" applyAlignment="1" applyProtection="1">
      <alignment vertical="center" wrapText="1"/>
      <protection/>
    </xf>
    <xf numFmtId="0" fontId="22" fillId="0" borderId="10" xfId="0" applyFont="1" applyBorder="1" applyAlignment="1" applyProtection="1">
      <alignment horizontal="left" wrapText="1" indent="1"/>
      <protection/>
    </xf>
    <xf numFmtId="164" fontId="18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40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18" fillId="0" borderId="19" xfId="60" applyFont="1" applyFill="1" applyBorder="1" applyAlignment="1" applyProtection="1">
      <alignment horizontal="left" vertical="center" indent="1"/>
      <protection/>
    </xf>
    <xf numFmtId="0" fontId="18" fillId="0" borderId="15" xfId="60" applyFont="1" applyFill="1" applyBorder="1" applyAlignment="1" applyProtection="1">
      <alignment horizontal="left" vertical="center" indent="1"/>
      <protection/>
    </xf>
    <xf numFmtId="0" fontId="16" fillId="0" borderId="22" xfId="60" applyFont="1" applyFill="1" applyBorder="1" applyAlignment="1" applyProtection="1">
      <alignment horizontal="left" vertical="center" indent="1"/>
      <protection/>
    </xf>
    <xf numFmtId="0" fontId="8" fillId="0" borderId="29" xfId="60" applyFont="1" applyFill="1" applyBorder="1" applyAlignment="1" applyProtection="1">
      <alignment horizontal="left" vertical="center" indent="1"/>
      <protection/>
    </xf>
    <xf numFmtId="164" fontId="16" fillId="0" borderId="49" xfId="60" applyNumberFormat="1" applyFont="1" applyFill="1" applyBorder="1" applyAlignment="1" applyProtection="1">
      <alignment vertical="center"/>
      <protection/>
    </xf>
    <xf numFmtId="0" fontId="8" fillId="0" borderId="29" xfId="60" applyFont="1" applyFill="1" applyBorder="1" applyAlignment="1" applyProtection="1">
      <alignment horizontal="left" indent="1"/>
      <protection/>
    </xf>
    <xf numFmtId="164" fontId="16" fillId="0" borderId="49" xfId="60" applyNumberFormat="1" applyFont="1" applyFill="1" applyBorder="1" applyProtection="1">
      <alignment/>
      <protection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39" xfId="0" applyFont="1" applyBorder="1" applyAlignment="1">
      <alignment horizontal="center" vertical="center" wrapText="1"/>
    </xf>
    <xf numFmtId="0" fontId="47" fillId="0" borderId="54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67" xfId="0" applyFont="1" applyBorder="1" applyAlignment="1">
      <alignment horizontal="center" wrapText="1"/>
    </xf>
    <xf numFmtId="0" fontId="48" fillId="0" borderId="104" xfId="0" applyFont="1" applyBorder="1" applyAlignment="1">
      <alignment horizontal="center" wrapText="1"/>
    </xf>
    <xf numFmtId="0" fontId="48" fillId="0" borderId="17" xfId="0" applyFont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center" wrapText="1"/>
    </xf>
    <xf numFmtId="165" fontId="48" fillId="0" borderId="11" xfId="40" applyNumberFormat="1" applyFont="1" applyBorder="1" applyAlignment="1" applyProtection="1">
      <alignment horizontal="right" vertical="center" wrapText="1"/>
      <protection locked="0"/>
    </xf>
    <xf numFmtId="165" fontId="48" fillId="0" borderId="55" xfId="40" applyNumberFormat="1" applyFont="1" applyBorder="1" applyAlignment="1" applyProtection="1">
      <alignment horizontal="right" vertical="center" wrapText="1"/>
      <protection locked="0"/>
    </xf>
    <xf numFmtId="165" fontId="48" fillId="0" borderId="34" xfId="40" applyNumberFormat="1" applyFont="1" applyBorder="1" applyAlignment="1">
      <alignment horizontal="right" vertical="center" wrapText="1"/>
    </xf>
    <xf numFmtId="0" fontId="48" fillId="0" borderId="19" xfId="0" applyFont="1" applyBorder="1" applyAlignment="1">
      <alignment horizontal="left" vertical="center" wrapText="1"/>
    </xf>
    <xf numFmtId="49" fontId="48" fillId="0" borderId="15" xfId="0" applyNumberFormat="1" applyFont="1" applyBorder="1" applyAlignment="1">
      <alignment horizontal="center" wrapText="1"/>
    </xf>
    <xf numFmtId="165" fontId="48" fillId="0" borderId="15" xfId="40" applyNumberFormat="1" applyFont="1" applyBorder="1" applyAlignment="1" applyProtection="1">
      <alignment horizontal="right" vertical="center" wrapText="1"/>
      <protection locked="0"/>
    </xf>
    <xf numFmtId="165" fontId="48" fillId="0" borderId="68" xfId="40" applyNumberFormat="1" applyFont="1" applyBorder="1" applyAlignment="1" applyProtection="1">
      <alignment horizontal="right" vertical="center" wrapText="1"/>
      <protection locked="0"/>
    </xf>
    <xf numFmtId="165" fontId="48" fillId="0" borderId="35" xfId="40" applyNumberFormat="1" applyFont="1" applyBorder="1" applyAlignment="1">
      <alignment horizontal="right" vertical="center" wrapText="1"/>
    </xf>
    <xf numFmtId="0" fontId="47" fillId="0" borderId="22" xfId="0" applyFont="1" applyBorder="1" applyAlignment="1">
      <alignment horizontal="left" vertical="center" wrapText="1"/>
    </xf>
    <xf numFmtId="49" fontId="47" fillId="0" borderId="23" xfId="0" applyNumberFormat="1" applyFont="1" applyBorder="1" applyAlignment="1">
      <alignment horizontal="center" wrapText="1"/>
    </xf>
    <xf numFmtId="165" fontId="47" fillId="0" borderId="23" xfId="40" applyNumberFormat="1" applyFont="1" applyBorder="1" applyAlignment="1">
      <alignment horizontal="right" vertical="center" wrapText="1"/>
    </xf>
    <xf numFmtId="165" fontId="47" fillId="0" borderId="42" xfId="40" applyNumberFormat="1" applyFont="1" applyBorder="1" applyAlignment="1">
      <alignment horizontal="right" vertical="center" wrapText="1"/>
    </xf>
    <xf numFmtId="165" fontId="48" fillId="0" borderId="33" xfId="40" applyNumberFormat="1" applyFont="1" applyBorder="1" applyAlignment="1">
      <alignment horizontal="right" vertical="center" wrapText="1"/>
    </xf>
    <xf numFmtId="0" fontId="47" fillId="0" borderId="30" xfId="0" applyFont="1" applyBorder="1" applyAlignment="1">
      <alignment horizontal="left" vertical="center" wrapText="1"/>
    </xf>
    <xf numFmtId="49" fontId="47" fillId="0" borderId="31" xfId="0" applyNumberFormat="1" applyFont="1" applyBorder="1" applyAlignment="1">
      <alignment horizontal="center" wrapText="1"/>
    </xf>
    <xf numFmtId="165" fontId="47" fillId="0" borderId="31" xfId="40" applyNumberFormat="1" applyFont="1" applyBorder="1" applyAlignment="1">
      <alignment horizontal="right" vertical="center" wrapText="1"/>
    </xf>
    <xf numFmtId="165" fontId="47" fillId="0" borderId="135" xfId="40" applyNumberFormat="1" applyFont="1" applyBorder="1" applyAlignment="1">
      <alignment horizontal="right" vertical="center" wrapText="1"/>
    </xf>
    <xf numFmtId="0" fontId="47" fillId="0" borderId="23" xfId="0" applyFont="1" applyBorder="1" applyAlignment="1">
      <alignment horizont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wrapText="1"/>
    </xf>
    <xf numFmtId="165" fontId="48" fillId="0" borderId="12" xfId="40" applyNumberFormat="1" applyFont="1" applyBorder="1" applyAlignment="1" applyProtection="1">
      <alignment horizontal="right" vertical="center" wrapText="1"/>
      <protection locked="0"/>
    </xf>
    <xf numFmtId="165" fontId="48" fillId="0" borderId="70" xfId="40" applyNumberFormat="1" applyFont="1" applyBorder="1" applyAlignment="1" applyProtection="1">
      <alignment horizontal="right" vertical="center" wrapText="1"/>
      <protection locked="0"/>
    </xf>
    <xf numFmtId="165" fontId="48" fillId="0" borderId="36" xfId="40" applyNumberFormat="1" applyFont="1" applyBorder="1" applyAlignment="1">
      <alignment horizontal="right" vertical="center" wrapText="1"/>
    </xf>
    <xf numFmtId="0" fontId="48" fillId="0" borderId="11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165" fontId="48" fillId="0" borderId="97" xfId="40" applyNumberFormat="1" applyFont="1" applyBorder="1" applyAlignment="1">
      <alignment horizontal="right" vertical="center" wrapText="1"/>
    </xf>
    <xf numFmtId="0" fontId="44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right" vertical="center" wrapText="1"/>
      <protection locked="0"/>
    </xf>
    <xf numFmtId="166" fontId="34" fillId="0" borderId="61" xfId="0" applyNumberFormat="1" applyFont="1" applyBorder="1" applyAlignment="1">
      <alignment horizontal="center"/>
    </xf>
    <xf numFmtId="3" fontId="34" fillId="0" borderId="0" xfId="0" applyNumberFormat="1" applyFont="1" applyBorder="1" applyAlignment="1">
      <alignment horizontal="center"/>
    </xf>
    <xf numFmtId="0" fontId="0" fillId="0" borderId="134" xfId="0" applyBorder="1" applyAlignment="1">
      <alignment/>
    </xf>
    <xf numFmtId="166" fontId="34" fillId="0" borderId="134" xfId="0" applyNumberFormat="1" applyFont="1" applyBorder="1" applyAlignment="1">
      <alignment/>
    </xf>
    <xf numFmtId="3" fontId="34" fillId="0" borderId="43" xfId="0" applyNumberFormat="1" applyFont="1" applyBorder="1" applyAlignment="1">
      <alignment/>
    </xf>
    <xf numFmtId="166" fontId="34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3" fontId="49" fillId="0" borderId="0" xfId="0" applyNumberFormat="1" applyFont="1" applyBorder="1" applyAlignment="1">
      <alignment/>
    </xf>
    <xf numFmtId="0" fontId="49" fillId="0" borderId="56" xfId="0" applyFont="1" applyBorder="1" applyAlignment="1">
      <alignment/>
    </xf>
    <xf numFmtId="0" fontId="49" fillId="0" borderId="0" xfId="0" applyFont="1" applyBorder="1" applyAlignment="1">
      <alignment/>
    </xf>
    <xf numFmtId="4" fontId="49" fillId="0" borderId="61" xfId="0" applyNumberFormat="1" applyFont="1" applyBorder="1" applyAlignment="1">
      <alignment/>
    </xf>
    <xf numFmtId="3" fontId="49" fillId="0" borderId="133" xfId="0" applyNumberFormat="1" applyFont="1" applyBorder="1" applyAlignment="1">
      <alignment/>
    </xf>
    <xf numFmtId="4" fontId="49" fillId="0" borderId="0" xfId="0" applyNumberFormat="1" applyFont="1" applyBorder="1" applyAlignment="1">
      <alignment/>
    </xf>
    <xf numFmtId="3" fontId="49" fillId="0" borderId="61" xfId="0" applyNumberFormat="1" applyFont="1" applyBorder="1" applyAlignment="1">
      <alignment/>
    </xf>
    <xf numFmtId="0" fontId="50" fillId="0" borderId="0" xfId="0" applyNumberFormat="1" applyFont="1" applyBorder="1" applyAlignment="1" quotePrefix="1">
      <alignment/>
    </xf>
    <xf numFmtId="0" fontId="49" fillId="0" borderId="0" xfId="0" applyFont="1" applyFill="1" applyBorder="1" applyAlignment="1">
      <alignment/>
    </xf>
    <xf numFmtId="167" fontId="49" fillId="0" borderId="0" xfId="0" applyNumberFormat="1" applyFont="1" applyBorder="1" applyAlignment="1">
      <alignment/>
    </xf>
    <xf numFmtId="1" fontId="49" fillId="0" borderId="0" xfId="0" applyNumberFormat="1" applyFont="1" applyBorder="1" applyAlignment="1">
      <alignment/>
    </xf>
    <xf numFmtId="2" fontId="49" fillId="0" borderId="0" xfId="0" applyNumberFormat="1" applyFont="1" applyBorder="1" applyAlignment="1">
      <alignment/>
    </xf>
    <xf numFmtId="3" fontId="49" fillId="37" borderId="0" xfId="0" applyNumberFormat="1" applyFont="1" applyFill="1" applyBorder="1" applyAlignment="1">
      <alignment/>
    </xf>
    <xf numFmtId="3" fontId="49" fillId="37" borderId="0" xfId="0" applyNumberFormat="1" applyFont="1" applyFill="1" applyBorder="1" applyAlignment="1">
      <alignment wrapText="1"/>
    </xf>
    <xf numFmtId="3" fontId="49" fillId="0" borderId="0" xfId="0" applyNumberFormat="1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61" xfId="0" applyFont="1" applyBorder="1" applyAlignment="1">
      <alignment horizontal="right" vertical="center" wrapText="1"/>
    </xf>
    <xf numFmtId="3" fontId="49" fillId="0" borderId="0" xfId="0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 horizontal="right" vertical="center" wrapText="1"/>
    </xf>
    <xf numFmtId="0" fontId="49" fillId="0" borderId="133" xfId="0" applyFont="1" applyBorder="1" applyAlignment="1">
      <alignment horizontal="right" vertical="center" wrapText="1"/>
    </xf>
    <xf numFmtId="166" fontId="49" fillId="0" borderId="61" xfId="0" applyNumberFormat="1" applyFont="1" applyBorder="1" applyAlignment="1">
      <alignment/>
    </xf>
    <xf numFmtId="166" fontId="49" fillId="0" borderId="0" xfId="0" applyNumberFormat="1" applyFont="1" applyBorder="1" applyAlignment="1">
      <alignment/>
    </xf>
    <xf numFmtId="1" fontId="49" fillId="0" borderId="61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0" fontId="49" fillId="37" borderId="0" xfId="0" applyFont="1" applyFill="1" applyBorder="1" applyAlignment="1">
      <alignment horizontal="right" vertical="center" wrapText="1"/>
    </xf>
    <xf numFmtId="0" fontId="49" fillId="0" borderId="61" xfId="0" applyFont="1" applyFill="1" applyBorder="1" applyAlignment="1">
      <alignment/>
    </xf>
    <xf numFmtId="0" fontId="49" fillId="0" borderId="51" xfId="0" applyFont="1" applyBorder="1" applyAlignment="1">
      <alignment horizontal="right"/>
    </xf>
    <xf numFmtId="3" fontId="50" fillId="0" borderId="42" xfId="0" applyNumberFormat="1" applyFont="1" applyFill="1" applyBorder="1" applyAlignment="1">
      <alignment/>
    </xf>
    <xf numFmtId="3" fontId="50" fillId="0" borderId="51" xfId="0" applyNumberFormat="1" applyFont="1" applyFill="1" applyBorder="1" applyAlignment="1">
      <alignment/>
    </xf>
    <xf numFmtId="3" fontId="50" fillId="0" borderId="49" xfId="0" applyNumberFormat="1" applyFont="1" applyFill="1" applyBorder="1" applyAlignment="1">
      <alignment/>
    </xf>
    <xf numFmtId="1" fontId="49" fillId="0" borderId="133" xfId="0" applyNumberFormat="1" applyFont="1" applyBorder="1" applyAlignment="1">
      <alignment/>
    </xf>
    <xf numFmtId="3" fontId="49" fillId="37" borderId="133" xfId="0" applyNumberFormat="1" applyFont="1" applyFill="1" applyBorder="1" applyAlignment="1">
      <alignment/>
    </xf>
    <xf numFmtId="0" fontId="49" fillId="37" borderId="133" xfId="0" applyFont="1" applyFill="1" applyBorder="1" applyAlignment="1">
      <alignment horizontal="right" vertical="center" wrapText="1"/>
    </xf>
    <xf numFmtId="3" fontId="49" fillId="0" borderId="133" xfId="0" applyNumberFormat="1" applyFont="1" applyFill="1" applyBorder="1" applyAlignment="1">
      <alignment/>
    </xf>
    <xf numFmtId="4" fontId="49" fillId="0" borderId="61" xfId="0" applyNumberFormat="1" applyFont="1" applyBorder="1" applyAlignment="1">
      <alignment horizontal="right" vertical="center"/>
    </xf>
    <xf numFmtId="3" fontId="49" fillId="0" borderId="133" xfId="0" applyNumberFormat="1" applyFont="1" applyBorder="1" applyAlignment="1">
      <alignment horizontal="right" vertical="center" wrapText="1"/>
    </xf>
    <xf numFmtId="4" fontId="49" fillId="0" borderId="0" xfId="0" applyNumberFormat="1" applyFont="1" applyBorder="1" applyAlignment="1">
      <alignment horizontal="right" vertical="center"/>
    </xf>
    <xf numFmtId="3" fontId="49" fillId="38" borderId="0" xfId="0" applyNumberFormat="1" applyFont="1" applyFill="1" applyBorder="1" applyAlignment="1">
      <alignment/>
    </xf>
    <xf numFmtId="3" fontId="49" fillId="38" borderId="133" xfId="0" applyNumberFormat="1" applyFont="1" applyFill="1" applyBorder="1" applyAlignment="1">
      <alignment/>
    </xf>
    <xf numFmtId="0" fontId="50" fillId="38" borderId="0" xfId="0" applyNumberFormat="1" applyFont="1" applyFill="1" applyBorder="1" applyAlignment="1" quotePrefix="1">
      <alignment/>
    </xf>
    <xf numFmtId="0" fontId="50" fillId="38" borderId="133" xfId="0" applyNumberFormat="1" applyFont="1" applyFill="1" applyBorder="1" applyAlignment="1" quotePrefix="1">
      <alignment/>
    </xf>
    <xf numFmtId="0" fontId="50" fillId="38" borderId="0" xfId="0" applyNumberFormat="1" applyFont="1" applyFill="1" applyBorder="1" applyAlignment="1" quotePrefix="1">
      <alignment horizontal="right"/>
    </xf>
    <xf numFmtId="3" fontId="34" fillId="0" borderId="136" xfId="57" applyNumberFormat="1" applyFont="1" applyFill="1" applyBorder="1" applyAlignment="1">
      <alignment horizontal="center" vertical="center"/>
      <protection/>
    </xf>
    <xf numFmtId="3" fontId="34" fillId="0" borderId="50" xfId="57" applyNumberFormat="1" applyFont="1" applyFill="1" applyBorder="1" applyAlignment="1">
      <alignment horizontal="center" vertical="center"/>
      <protection/>
    </xf>
    <xf numFmtId="3" fontId="36" fillId="0" borderId="45" xfId="57" applyNumberFormat="1" applyFont="1" applyFill="1" applyBorder="1" applyAlignment="1">
      <alignment horizontal="center" wrapText="1"/>
      <protection/>
    </xf>
    <xf numFmtId="3" fontId="38" fillId="0" borderId="37" xfId="57" applyNumberFormat="1" applyFont="1" applyFill="1" applyBorder="1">
      <alignment/>
      <protection/>
    </xf>
    <xf numFmtId="0" fontId="16" fillId="0" borderId="42" xfId="0" applyFont="1" applyFill="1" applyBorder="1" applyAlignment="1" applyProtection="1">
      <alignment horizontal="left" vertical="center" wrapText="1" indent="1"/>
      <protection/>
    </xf>
    <xf numFmtId="0" fontId="8" fillId="0" borderId="5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137" xfId="0" applyFont="1" applyFill="1" applyBorder="1" applyAlignment="1" applyProtection="1">
      <alignment horizontal="right"/>
      <protection/>
    </xf>
    <xf numFmtId="0" fontId="2" fillId="0" borderId="137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horizontal="center" wrapText="1"/>
    </xf>
    <xf numFmtId="0" fontId="22" fillId="0" borderId="11" xfId="0" applyFont="1" applyBorder="1" applyAlignment="1" applyProtection="1" quotePrefix="1">
      <alignment horizontal="left" wrapText="1" indent="1"/>
      <protection/>
    </xf>
    <xf numFmtId="0" fontId="18" fillId="0" borderId="0" xfId="0" applyFont="1" applyBorder="1" applyAlignment="1" applyProtection="1">
      <alignment horizontal="right" vertical="center" indent="1"/>
      <protection/>
    </xf>
    <xf numFmtId="0" fontId="18" fillId="0" borderId="0" xfId="0" applyFont="1" applyBorder="1" applyAlignment="1" applyProtection="1">
      <alignment horizontal="left" vertical="center" indent="1"/>
      <protection locked="0"/>
    </xf>
    <xf numFmtId="3" fontId="18" fillId="0" borderId="0" xfId="0" applyNumberFormat="1" applyFont="1" applyBorder="1" applyAlignment="1" applyProtection="1">
      <alignment horizontal="right" vertical="center" indent="1"/>
      <protection locked="0"/>
    </xf>
    <xf numFmtId="3" fontId="18" fillId="0" borderId="0" xfId="0" applyNumberFormat="1" applyFont="1" applyFill="1" applyBorder="1" applyAlignment="1" applyProtection="1">
      <alignment horizontal="right" vertical="center" indent="1"/>
      <protection locked="0"/>
    </xf>
    <xf numFmtId="3" fontId="18" fillId="0" borderId="31" xfId="0" applyNumberFormat="1" applyFont="1" applyBorder="1" applyAlignment="1" applyProtection="1">
      <alignment horizontal="right" vertical="center" indent="1"/>
      <protection locked="0"/>
    </xf>
    <xf numFmtId="0" fontId="18" fillId="0" borderId="30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8" fillId="0" borderId="20" xfId="0" applyFont="1" applyBorder="1" applyAlignment="1" applyProtection="1">
      <alignment horizontal="right" vertical="center" indent="1"/>
      <protection/>
    </xf>
    <xf numFmtId="0" fontId="18" fillId="0" borderId="13" xfId="0" applyFont="1" applyBorder="1" applyAlignment="1" applyProtection="1">
      <alignment horizontal="left" vertical="center" indent="1"/>
      <protection locked="0"/>
    </xf>
    <xf numFmtId="0" fontId="18" fillId="0" borderId="17" xfId="0" applyFont="1" applyBorder="1" applyAlignment="1" applyProtection="1">
      <alignment horizontal="right" vertical="center" indent="1"/>
      <protection/>
    </xf>
    <xf numFmtId="0" fontId="18" fillId="0" borderId="11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164" fontId="0" fillId="39" borderId="33" xfId="0" applyNumberFormat="1" applyFont="1" applyFill="1" applyBorder="1" applyAlignment="1" applyProtection="1">
      <alignment horizontal="left" vertical="center" wrapText="1" indent="2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18" xfId="0" applyFont="1" applyBorder="1" applyAlignment="1" applyProtection="1">
      <alignment horizontal="right" vertical="center" indent="1"/>
      <protection/>
    </xf>
    <xf numFmtId="0" fontId="18" fillId="0" borderId="39" xfId="0" applyFont="1" applyBorder="1" applyAlignment="1" applyProtection="1">
      <alignment horizontal="left" vertical="center" indent="1"/>
      <protection locked="0"/>
    </xf>
    <xf numFmtId="0" fontId="18" fillId="0" borderId="31" xfId="0" applyFont="1" applyBorder="1" applyAlignment="1" applyProtection="1">
      <alignment horizontal="left" vertical="center" indent="1"/>
      <protection locked="0"/>
    </xf>
    <xf numFmtId="3" fontId="18" fillId="0" borderId="11" xfId="0" applyNumberFormat="1" applyFont="1" applyBorder="1" applyAlignment="1" applyProtection="1">
      <alignment horizontal="right" vertical="center" indent="1"/>
      <protection locked="0"/>
    </xf>
    <xf numFmtId="3" fontId="18" fillId="0" borderId="58" xfId="0" applyNumberFormat="1" applyFont="1" applyBorder="1" applyAlignment="1" applyProtection="1">
      <alignment horizontal="right" vertical="center" indent="1"/>
      <protection locked="0"/>
    </xf>
    <xf numFmtId="3" fontId="18" fillId="0" borderId="53" xfId="0" applyNumberFormat="1" applyFont="1" applyBorder="1" applyAlignment="1" applyProtection="1">
      <alignment horizontal="right" vertical="center" indent="1"/>
      <protection locked="0"/>
    </xf>
    <xf numFmtId="3" fontId="18" fillId="0" borderId="64" xfId="0" applyNumberFormat="1" applyFont="1" applyBorder="1" applyAlignment="1" applyProtection="1">
      <alignment horizontal="right" vertical="center" indent="1"/>
      <protection locked="0"/>
    </xf>
    <xf numFmtId="3" fontId="18" fillId="0" borderId="59" xfId="0" applyNumberFormat="1" applyFont="1" applyBorder="1" applyAlignment="1" applyProtection="1">
      <alignment horizontal="right" vertical="center" indent="1"/>
      <protection locked="0"/>
    </xf>
    <xf numFmtId="3" fontId="18" fillId="0" borderId="69" xfId="0" applyNumberFormat="1" applyFont="1" applyBorder="1" applyAlignment="1" applyProtection="1">
      <alignment horizontal="right" vertical="center" indent="1"/>
      <protection locked="0"/>
    </xf>
    <xf numFmtId="3" fontId="4" fillId="0" borderId="57" xfId="0" applyNumberFormat="1" applyFont="1" applyFill="1" applyBorder="1" applyAlignment="1" applyProtection="1">
      <alignment horizontal="right" vertical="center" indent="1"/>
      <protection/>
    </xf>
    <xf numFmtId="3" fontId="18" fillId="0" borderId="12" xfId="0" applyNumberFormat="1" applyFont="1" applyBorder="1" applyAlignment="1" applyProtection="1">
      <alignment horizontal="right" vertical="center" indent="1"/>
      <protection locked="0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3" fontId="4" fillId="0" borderId="23" xfId="0" applyNumberFormat="1" applyFont="1" applyFill="1" applyBorder="1" applyAlignment="1" applyProtection="1">
      <alignment horizontal="right" vertical="center" indent="1"/>
      <protection/>
    </xf>
    <xf numFmtId="3" fontId="18" fillId="0" borderId="13" xfId="0" applyNumberFormat="1" applyFont="1" applyBorder="1" applyAlignment="1" applyProtection="1">
      <alignment horizontal="right" vertical="center" indent="1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18" fillId="0" borderId="22" xfId="0" applyFont="1" applyBorder="1" applyAlignment="1" applyProtection="1">
      <alignment horizontal="right" vertical="center" indent="1"/>
      <protection/>
    </xf>
    <xf numFmtId="0" fontId="18" fillId="0" borderId="23" xfId="0" applyFont="1" applyBorder="1" applyAlignment="1" applyProtection="1">
      <alignment horizontal="left" vertical="center" indent="1"/>
      <protection locked="0"/>
    </xf>
    <xf numFmtId="3" fontId="18" fillId="0" borderId="23" xfId="0" applyNumberFormat="1" applyFont="1" applyBorder="1" applyAlignment="1" applyProtection="1">
      <alignment horizontal="right" vertical="center" indent="1"/>
      <protection locked="0"/>
    </xf>
    <xf numFmtId="3" fontId="18" fillId="0" borderId="57" xfId="0" applyNumberFormat="1" applyFont="1" applyBorder="1" applyAlignment="1" applyProtection="1">
      <alignment horizontal="right" vertical="center" indent="1"/>
      <protection locked="0"/>
    </xf>
    <xf numFmtId="3" fontId="4" fillId="0" borderId="33" xfId="0" applyNumberFormat="1" applyFont="1" applyBorder="1" applyAlignment="1">
      <alignment horizontal="center" vertical="center"/>
    </xf>
    <xf numFmtId="0" fontId="18" fillId="0" borderId="31" xfId="59" applyFont="1" applyFill="1" applyBorder="1" applyAlignment="1" applyProtection="1">
      <alignment horizontal="left" vertical="center" wrapText="1" indent="6"/>
      <protection/>
    </xf>
    <xf numFmtId="164" fontId="8" fillId="0" borderId="30" xfId="0" applyNumberFormat="1" applyFont="1" applyFill="1" applyBorder="1" applyAlignment="1" applyProtection="1">
      <alignment horizontal="center" vertical="center" wrapText="1"/>
      <protection/>
    </xf>
    <xf numFmtId="164" fontId="8" fillId="0" borderId="31" xfId="0" applyNumberFormat="1" applyFont="1" applyFill="1" applyBorder="1" applyAlignment="1" applyProtection="1">
      <alignment horizontal="center" vertical="center" wrapText="1"/>
      <protection/>
    </xf>
    <xf numFmtId="164" fontId="8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164" fontId="8" fillId="0" borderId="22" xfId="0" applyNumberFormat="1" applyFont="1" applyFill="1" applyBorder="1" applyAlignment="1" applyProtection="1">
      <alignment horizontal="left" vertical="center" wrapText="1"/>
      <protection/>
    </xf>
    <xf numFmtId="164" fontId="8" fillId="0" borderId="23" xfId="0" applyNumberFormat="1" applyFont="1" applyFill="1" applyBorder="1" applyAlignment="1" applyProtection="1">
      <alignment vertical="center" wrapText="1"/>
      <protection/>
    </xf>
    <xf numFmtId="164" fontId="8" fillId="33" borderId="23" xfId="0" applyNumberFormat="1" applyFont="1" applyFill="1" applyBorder="1" applyAlignment="1" applyProtection="1">
      <alignment vertical="center" wrapText="1"/>
      <protection/>
    </xf>
    <xf numFmtId="164" fontId="8" fillId="0" borderId="29" xfId="0" applyNumberFormat="1" applyFont="1" applyFill="1" applyBorder="1" applyAlignment="1" applyProtection="1">
      <alignment vertical="center" wrapText="1"/>
      <protection/>
    </xf>
    <xf numFmtId="164" fontId="15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8" fillId="40" borderId="27" xfId="59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38" xfId="0" applyNumberFormat="1" applyFont="1" applyFill="1" applyBorder="1" applyAlignment="1" applyProtection="1">
      <alignment vertical="center" wrapText="1"/>
      <protection/>
    </xf>
    <xf numFmtId="164" fontId="8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23" xfId="0" applyNumberFormat="1" applyFont="1" applyFill="1" applyBorder="1" applyAlignment="1" applyProtection="1">
      <alignment vertical="center" wrapText="1"/>
      <protection locked="0"/>
    </xf>
    <xf numFmtId="164" fontId="8" fillId="0" borderId="29" xfId="0" applyNumberFormat="1" applyFont="1" applyFill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 applyProtection="1">
      <alignment vertical="center" wrapText="1"/>
      <protection locked="0"/>
    </xf>
    <xf numFmtId="49" fontId="15" fillId="0" borderId="13" xfId="0" applyNumberFormat="1" applyFont="1" applyFill="1" applyBorder="1" applyAlignment="1" applyProtection="1">
      <alignment vertical="center" wrapText="1"/>
      <protection locked="0"/>
    </xf>
    <xf numFmtId="164" fontId="15" fillId="0" borderId="45" xfId="0" applyNumberFormat="1" applyFont="1" applyFill="1" applyBorder="1" applyAlignment="1" applyProtection="1">
      <alignment vertical="center" wrapText="1"/>
      <protection/>
    </xf>
    <xf numFmtId="49" fontId="8" fillId="0" borderId="23" xfId="0" applyNumberFormat="1" applyFont="1" applyFill="1" applyBorder="1" applyAlignment="1" applyProtection="1">
      <alignment vertical="center" wrapText="1"/>
      <protection locked="0"/>
    </xf>
    <xf numFmtId="49" fontId="15" fillId="0" borderId="12" xfId="0" applyNumberFormat="1" applyFont="1" applyFill="1" applyBorder="1" applyAlignment="1" applyProtection="1">
      <alignment vertical="center" wrapText="1"/>
      <protection locked="0"/>
    </xf>
    <xf numFmtId="49" fontId="15" fillId="0" borderId="15" xfId="0" applyNumberFormat="1" applyFont="1" applyFill="1" applyBorder="1" applyAlignment="1" applyProtection="1">
      <alignment vertical="center" wrapText="1"/>
      <protection locked="0"/>
    </xf>
    <xf numFmtId="164" fontId="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2" xfId="0" applyNumberFormat="1" applyFont="1" applyFill="1" applyBorder="1" applyAlignment="1" applyProtection="1">
      <alignment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70" xfId="0" applyNumberFormat="1" applyFont="1" applyFill="1" applyBorder="1" applyAlignment="1" applyProtection="1">
      <alignment vertical="center" wrapText="1"/>
      <protection locked="0"/>
    </xf>
    <xf numFmtId="164" fontId="3" fillId="0" borderId="38" xfId="0" applyNumberFormat="1" applyFont="1" applyFill="1" applyBorder="1" applyAlignment="1" applyProtection="1">
      <alignment vertical="center" wrapText="1"/>
      <protection/>
    </xf>
    <xf numFmtId="164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2" xfId="0" applyNumberFormat="1" applyFont="1" applyFill="1" applyBorder="1" applyAlignment="1" applyProtection="1">
      <alignment vertical="center" wrapText="1"/>
      <protection locked="0"/>
    </xf>
    <xf numFmtId="164" fontId="3" fillId="0" borderId="29" xfId="0" applyNumberFormat="1" applyFont="1" applyFill="1" applyBorder="1" applyAlignment="1" applyProtection="1">
      <alignment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 locked="0"/>
    </xf>
    <xf numFmtId="164" fontId="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26" xfId="0" applyNumberFormat="1" applyFont="1" applyFill="1" applyBorder="1" applyAlignment="1" applyProtection="1">
      <alignment vertical="center" wrapTex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1" xfId="0" applyNumberFormat="1" applyFont="1" applyFill="1" applyBorder="1" applyAlignment="1" applyProtection="1">
      <alignment vertical="center" wrapText="1"/>
      <protection locked="0"/>
    </xf>
    <xf numFmtId="164" fontId="18" fillId="40" borderId="53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37" borderId="11" xfId="59" applyFont="1" applyFill="1" applyBorder="1" applyAlignment="1" applyProtection="1">
      <alignment horizontal="left" vertical="center" wrapText="1" indent="6"/>
      <protection/>
    </xf>
    <xf numFmtId="0" fontId="22" fillId="41" borderId="11" xfId="0" applyFont="1" applyFill="1" applyBorder="1" applyAlignment="1" applyProtection="1">
      <alignment horizontal="left" wrapText="1" indent="1"/>
      <protection/>
    </xf>
    <xf numFmtId="164" fontId="18" fillId="41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40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40" borderId="25" xfId="59" applyNumberFormat="1" applyFont="1" applyFill="1" applyBorder="1" applyAlignment="1" applyProtection="1">
      <alignment horizontal="right" vertical="center" wrapText="1" indent="1"/>
      <protection locked="0"/>
    </xf>
    <xf numFmtId="0" fontId="22" fillId="37" borderId="11" xfId="0" applyFont="1" applyFill="1" applyBorder="1" applyAlignment="1" applyProtection="1">
      <alignment horizontal="left" wrapText="1" indent="1"/>
      <protection/>
    </xf>
    <xf numFmtId="0" fontId="18" fillId="41" borderId="12" xfId="59" applyFont="1" applyFill="1" applyBorder="1" applyAlignment="1" applyProtection="1">
      <alignment horizontal="left" vertical="center" wrapText="1" indent="1"/>
      <protection/>
    </xf>
    <xf numFmtId="164" fontId="18" fillId="41" borderId="38" xfId="59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5" xfId="0" applyFont="1" applyBorder="1" applyAlignment="1" applyProtection="1">
      <alignment horizontal="left" wrapText="1" indent="1"/>
      <protection/>
    </xf>
    <xf numFmtId="164" fontId="18" fillId="0" borderId="45" xfId="60" applyNumberFormat="1" applyFont="1" applyFill="1" applyBorder="1" applyAlignment="1" applyProtection="1">
      <alignment vertical="center"/>
      <protection/>
    </xf>
    <xf numFmtId="164" fontId="17" fillId="0" borderId="44" xfId="59" applyNumberFormat="1" applyFont="1" applyFill="1" applyBorder="1" applyAlignment="1" applyProtection="1">
      <alignment horizontal="left" vertical="center"/>
      <protection/>
    </xf>
    <xf numFmtId="164" fontId="17" fillId="0" borderId="44" xfId="59" applyNumberFormat="1" applyFont="1" applyFill="1" applyBorder="1" applyAlignment="1" applyProtection="1">
      <alignment horizontal="left"/>
      <protection/>
    </xf>
    <xf numFmtId="3" fontId="38" fillId="0" borderId="138" xfId="58" applyNumberFormat="1" applyFont="1" applyFill="1" applyBorder="1" applyAlignment="1">
      <alignment vertical="center"/>
      <protection/>
    </xf>
    <xf numFmtId="0" fontId="16" fillId="0" borderId="42" xfId="59" applyFont="1" applyFill="1" applyBorder="1" applyAlignment="1" applyProtection="1">
      <alignment vertical="center" wrapText="1"/>
      <protection/>
    </xf>
    <xf numFmtId="0" fontId="16" fillId="0" borderId="42" xfId="59" applyFont="1" applyFill="1" applyBorder="1" applyAlignment="1" applyProtection="1">
      <alignment horizontal="left" vertical="center" wrapText="1" indent="1"/>
      <protection/>
    </xf>
    <xf numFmtId="0" fontId="8" fillId="0" borderId="57" xfId="59" applyFont="1" applyFill="1" applyBorder="1" applyAlignment="1" applyProtection="1">
      <alignment horizontal="center" vertical="center" wrapText="1"/>
      <protection/>
    </xf>
    <xf numFmtId="0" fontId="16" fillId="0" borderId="57" xfId="59" applyFont="1" applyFill="1" applyBorder="1" applyAlignment="1" applyProtection="1">
      <alignment horizontal="center" vertical="center" wrapText="1"/>
      <protection/>
    </xf>
    <xf numFmtId="164" fontId="16" fillId="0" borderId="66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9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59" applyNumberFormat="1" applyFont="1" applyFill="1" applyBorder="1" applyAlignment="1" applyProtection="1">
      <alignment horizontal="right" vertical="center" wrapText="1" indent="1"/>
      <protection/>
    </xf>
    <xf numFmtId="164" fontId="18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59" applyNumberFormat="1" applyFont="1" applyFill="1" applyBorder="1" applyAlignment="1" applyProtection="1">
      <alignment horizontal="right" vertical="center" wrapText="1" indent="1"/>
      <protection/>
    </xf>
    <xf numFmtId="164" fontId="23" fillId="0" borderId="57" xfId="0" applyNumberFormat="1" applyFont="1" applyBorder="1" applyAlignment="1" applyProtection="1">
      <alignment horizontal="right" vertical="center" wrapText="1" indent="1"/>
      <protection/>
    </xf>
    <xf numFmtId="164" fontId="21" fillId="0" borderId="57" xfId="0" applyNumberFormat="1" applyFont="1" applyBorder="1" applyAlignment="1" applyProtection="1" quotePrefix="1">
      <alignment horizontal="right" vertical="center" wrapText="1" indent="1"/>
      <protection/>
    </xf>
    <xf numFmtId="164" fontId="8" fillId="0" borderId="49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49" xfId="0" applyNumberFormat="1" applyFont="1" applyFill="1" applyBorder="1" applyAlignment="1" applyProtection="1">
      <alignment horizontal="center" vertical="center" wrapText="1"/>
      <protection/>
    </xf>
    <xf numFmtId="164" fontId="16" fillId="0" borderId="49" xfId="0" applyNumberFormat="1" applyFont="1" applyFill="1" applyBorder="1" applyAlignment="1" applyProtection="1">
      <alignment horizontal="center" vertical="center" wrapText="1"/>
      <protection/>
    </xf>
    <xf numFmtId="164" fontId="8" fillId="0" borderId="51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51" xfId="0" applyNumberFormat="1" applyFont="1" applyFill="1" applyBorder="1" applyAlignment="1" applyProtection="1">
      <alignment horizontal="center" vertical="center" wrapText="1"/>
      <protection/>
    </xf>
    <xf numFmtId="164" fontId="16" fillId="0" borderId="51" xfId="0" applyNumberFormat="1" applyFont="1" applyFill="1" applyBorder="1" applyAlignment="1" applyProtection="1">
      <alignment horizontal="center" vertical="center" wrapText="1"/>
      <protection/>
    </xf>
    <xf numFmtId="164" fontId="31" fillId="0" borderId="0" xfId="0" applyNumberFormat="1" applyFont="1" applyFill="1" applyBorder="1" applyAlignment="1" applyProtection="1">
      <alignment horizontal="center" vertical="center" wrapText="1"/>
      <protection/>
    </xf>
    <xf numFmtId="164" fontId="1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3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3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13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37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94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8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8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3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63" xfId="0" applyFont="1" applyFill="1" applyBorder="1" applyAlignment="1" applyProtection="1">
      <alignment vertical="center" wrapText="1"/>
      <protection/>
    </xf>
    <xf numFmtId="0" fontId="8" fillId="0" borderId="67" xfId="0" applyFont="1" applyFill="1" applyBorder="1" applyAlignment="1" applyProtection="1">
      <alignment horizontal="center" vertical="center"/>
      <protection/>
    </xf>
    <xf numFmtId="0" fontId="8" fillId="0" borderId="58" xfId="0" applyFont="1" applyFill="1" applyBorder="1" applyAlignment="1" applyProtection="1" quotePrefix="1">
      <alignment horizontal="right" vertical="center" indent="1"/>
      <protection/>
    </xf>
    <xf numFmtId="0" fontId="26" fillId="0" borderId="51" xfId="0" applyFont="1" applyBorder="1" applyAlignment="1" applyProtection="1">
      <alignment horizontal="left" wrapText="1" indent="1"/>
      <protection/>
    </xf>
    <xf numFmtId="164" fontId="1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0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9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58" xfId="0" applyNumberFormat="1" applyFont="1" applyFill="1" applyBorder="1" applyAlignment="1" applyProtection="1">
      <alignment horizontal="right" vertical="center"/>
      <protection/>
    </xf>
    <xf numFmtId="49" fontId="8" fillId="0" borderId="13" xfId="0" applyNumberFormat="1" applyFont="1" applyFill="1" applyBorder="1" applyAlignment="1" applyProtection="1">
      <alignment horizontal="right" vertical="center"/>
      <protection/>
    </xf>
    <xf numFmtId="49" fontId="8" fillId="0" borderId="31" xfId="0" applyNumberFormat="1" applyFont="1" applyFill="1" applyBorder="1" applyAlignment="1" applyProtection="1">
      <alignment horizontal="right" vertical="center"/>
      <protection/>
    </xf>
    <xf numFmtId="0" fontId="8" fillId="0" borderId="66" xfId="0" applyFont="1" applyFill="1" applyBorder="1" applyAlignment="1" applyProtection="1">
      <alignment horizontal="center" vertical="center" wrapText="1"/>
      <protection/>
    </xf>
    <xf numFmtId="0" fontId="16" fillId="0" borderId="57" xfId="0" applyFont="1" applyFill="1" applyBorder="1" applyAlignment="1" applyProtection="1">
      <alignment horizontal="center" vertical="center" wrapText="1"/>
      <protection/>
    </xf>
    <xf numFmtId="164" fontId="18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37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9" xfId="0" applyNumberFormat="1" applyFont="1" applyFill="1" applyBorder="1" applyAlignment="1" applyProtection="1">
      <alignment horizontal="center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 applyProtection="1">
      <alignment vertical="center" wrapText="1"/>
      <protection/>
    </xf>
    <xf numFmtId="49" fontId="8" fillId="0" borderId="140" xfId="0" applyNumberFormat="1" applyFont="1" applyFill="1" applyBorder="1" applyAlignment="1" applyProtection="1">
      <alignment horizontal="right" vertical="center"/>
      <protection/>
    </xf>
    <xf numFmtId="0" fontId="6" fillId="0" borderId="133" xfId="0" applyFont="1" applyFill="1" applyBorder="1" applyAlignment="1" applyProtection="1">
      <alignment horizontal="right"/>
      <protection/>
    </xf>
    <xf numFmtId="0" fontId="2" fillId="0" borderId="133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164" fontId="16" fillId="0" borderId="22" xfId="0" applyNumberFormat="1" applyFont="1" applyFill="1" applyBorder="1" applyAlignment="1" applyProtection="1">
      <alignment horizontal="right" vertical="center" wrapText="1" indent="1"/>
      <protection/>
    </xf>
    <xf numFmtId="3" fontId="39" fillId="0" borderId="110" xfId="57" applyNumberFormat="1" applyFont="1" applyFill="1" applyBorder="1" applyAlignment="1">
      <alignment horizontal="center"/>
      <protection/>
    </xf>
    <xf numFmtId="3" fontId="40" fillId="0" borderId="123" xfId="57" applyNumberFormat="1" applyFont="1" applyFill="1" applyBorder="1" applyAlignment="1">
      <alignment/>
      <protection/>
    </xf>
    <xf numFmtId="3" fontId="40" fillId="0" borderId="124" xfId="57" applyNumberFormat="1" applyFont="1" applyFill="1" applyBorder="1" applyAlignment="1">
      <alignment/>
      <protection/>
    </xf>
    <xf numFmtId="3" fontId="40" fillId="0" borderId="53" xfId="57" applyNumberFormat="1" applyFont="1" applyFill="1" applyBorder="1" applyAlignment="1">
      <alignment/>
      <protection/>
    </xf>
    <xf numFmtId="3" fontId="33" fillId="0" borderId="141" xfId="58" applyNumberFormat="1" applyFont="1" applyFill="1" applyBorder="1" applyAlignment="1">
      <alignment horizontal="center"/>
      <protection/>
    </xf>
    <xf numFmtId="3" fontId="40" fillId="0" borderId="44" xfId="58" applyNumberFormat="1" applyFont="1" applyFill="1" applyBorder="1" applyAlignment="1">
      <alignment vertical="center" wrapText="1"/>
      <protection/>
    </xf>
    <xf numFmtId="3" fontId="40" fillId="36" borderId="59" xfId="58" applyNumberFormat="1" applyFont="1" applyFill="1" applyBorder="1">
      <alignment/>
      <protection/>
    </xf>
    <xf numFmtId="3" fontId="38" fillId="0" borderId="58" xfId="58" applyNumberFormat="1" applyFont="1" applyFill="1" applyBorder="1">
      <alignment/>
      <protection/>
    </xf>
    <xf numFmtId="3" fontId="38" fillId="0" borderId="53" xfId="58" applyNumberFormat="1" applyFont="1" applyFill="1" applyBorder="1">
      <alignment/>
      <protection/>
    </xf>
    <xf numFmtId="3" fontId="38" fillId="0" borderId="64" xfId="58" applyNumberFormat="1" applyFont="1" applyFill="1" applyBorder="1">
      <alignment/>
      <protection/>
    </xf>
    <xf numFmtId="3" fontId="35" fillId="0" borderId="64" xfId="58" applyNumberFormat="1" applyFont="1" applyFill="1" applyBorder="1" applyAlignment="1">
      <alignment horizontal="right"/>
      <protection/>
    </xf>
    <xf numFmtId="3" fontId="35" fillId="0" borderId="53" xfId="58" applyNumberFormat="1" applyFont="1" applyFill="1" applyBorder="1" applyAlignment="1">
      <alignment horizontal="right"/>
      <protection/>
    </xf>
    <xf numFmtId="3" fontId="40" fillId="35" borderId="100" xfId="58" applyNumberFormat="1" applyFont="1" applyFill="1" applyBorder="1">
      <alignment/>
      <protection/>
    </xf>
    <xf numFmtId="3" fontId="40" fillId="36" borderId="64" xfId="58" applyNumberFormat="1" applyFont="1" applyFill="1" applyBorder="1">
      <alignment/>
      <protection/>
    </xf>
    <xf numFmtId="3" fontId="40" fillId="36" borderId="36" xfId="58" applyNumberFormat="1" applyFont="1" applyFill="1" applyBorder="1">
      <alignment/>
      <protection/>
    </xf>
    <xf numFmtId="3" fontId="33" fillId="0" borderId="87" xfId="58" applyNumberFormat="1" applyFont="1" applyFill="1" applyBorder="1" applyAlignment="1">
      <alignment horizontal="center"/>
      <protection/>
    </xf>
    <xf numFmtId="3" fontId="38" fillId="0" borderId="71" xfId="58" applyNumberFormat="1" applyFont="1" applyFill="1" applyBorder="1" applyAlignment="1">
      <alignment vertical="center" wrapText="1"/>
      <protection/>
    </xf>
    <xf numFmtId="3" fontId="38" fillId="35" borderId="58" xfId="58" applyNumberFormat="1" applyFont="1" applyFill="1" applyBorder="1">
      <alignment/>
      <protection/>
    </xf>
    <xf numFmtId="3" fontId="38" fillId="35" borderId="53" xfId="58" applyNumberFormat="1" applyFont="1" applyFill="1" applyBorder="1">
      <alignment/>
      <protection/>
    </xf>
    <xf numFmtId="3" fontId="38" fillId="35" borderId="69" xfId="58" applyNumberFormat="1" applyFont="1" applyFill="1" applyBorder="1">
      <alignment/>
      <protection/>
    </xf>
    <xf numFmtId="3" fontId="38" fillId="0" borderId="142" xfId="58" applyNumberFormat="1" applyFont="1" applyFill="1" applyBorder="1">
      <alignment/>
      <protection/>
    </xf>
    <xf numFmtId="3" fontId="38" fillId="0" borderId="143" xfId="58" applyNumberFormat="1" applyFont="1" applyFill="1" applyBorder="1">
      <alignment/>
      <protection/>
    </xf>
    <xf numFmtId="3" fontId="40" fillId="0" borderId="124" xfId="58" applyNumberFormat="1" applyFont="1" applyFill="1" applyBorder="1" applyAlignment="1">
      <alignment/>
      <protection/>
    </xf>
    <xf numFmtId="3" fontId="38" fillId="0" borderId="144" xfId="58" applyNumberFormat="1" applyFont="1" applyFill="1" applyBorder="1">
      <alignment/>
      <protection/>
    </xf>
    <xf numFmtId="3" fontId="40" fillId="0" borderId="100" xfId="58" applyNumberFormat="1" applyFont="1" applyFill="1" applyBorder="1" applyAlignment="1">
      <alignment/>
      <protection/>
    </xf>
    <xf numFmtId="3" fontId="38" fillId="0" borderId="145" xfId="58" applyNumberFormat="1" applyFont="1" applyFill="1" applyBorder="1">
      <alignment/>
      <protection/>
    </xf>
    <xf numFmtId="3" fontId="38" fillId="0" borderId="146" xfId="58" applyNumberFormat="1" applyFont="1" applyFill="1" applyBorder="1">
      <alignment/>
      <protection/>
    </xf>
    <xf numFmtId="3" fontId="38" fillId="0" borderId="147" xfId="58" applyNumberFormat="1" applyFont="1" applyFill="1" applyBorder="1">
      <alignment/>
      <protection/>
    </xf>
    <xf numFmtId="3" fontId="38" fillId="0" borderId="148" xfId="58" applyNumberFormat="1" applyFont="1" applyFill="1" applyBorder="1">
      <alignment/>
      <protection/>
    </xf>
    <xf numFmtId="0" fontId="39" fillId="0" borderId="59" xfId="58" applyFont="1" applyBorder="1" applyAlignment="1">
      <alignment/>
      <protection/>
    </xf>
    <xf numFmtId="0" fontId="33" fillId="0" borderId="57" xfId="58" applyFont="1" applyBorder="1" applyAlignment="1">
      <alignment/>
      <protection/>
    </xf>
    <xf numFmtId="3" fontId="40" fillId="0" borderId="29" xfId="58" applyNumberFormat="1" applyFont="1" applyFill="1" applyBorder="1" applyAlignment="1">
      <alignment/>
      <protection/>
    </xf>
    <xf numFmtId="3" fontId="38" fillId="0" borderId="149" xfId="58" applyNumberFormat="1" applyFont="1" applyFill="1" applyBorder="1">
      <alignment/>
      <protection/>
    </xf>
    <xf numFmtId="3" fontId="38" fillId="0" borderId="150" xfId="58" applyNumberFormat="1" applyFont="1" applyFill="1" applyBorder="1">
      <alignment/>
      <protection/>
    </xf>
    <xf numFmtId="3" fontId="40" fillId="0" borderId="151" xfId="58" applyNumberFormat="1" applyFont="1" applyFill="1" applyBorder="1">
      <alignment/>
      <protection/>
    </xf>
    <xf numFmtId="3" fontId="38" fillId="37" borderId="53" xfId="58" applyNumberFormat="1" applyFont="1" applyFill="1" applyBorder="1">
      <alignment/>
      <protection/>
    </xf>
    <xf numFmtId="3" fontId="38" fillId="0" borderId="137" xfId="58" applyNumberFormat="1" applyFont="1" applyFill="1" applyBorder="1">
      <alignment/>
      <protection/>
    </xf>
    <xf numFmtId="3" fontId="40" fillId="35" borderId="152" xfId="58" applyNumberFormat="1" applyFont="1" applyFill="1" applyBorder="1">
      <alignment/>
      <protection/>
    </xf>
    <xf numFmtId="3" fontId="40" fillId="35" borderId="53" xfId="58" applyNumberFormat="1" applyFont="1" applyFill="1" applyBorder="1">
      <alignment/>
      <protection/>
    </xf>
    <xf numFmtId="3" fontId="40" fillId="35" borderId="59" xfId="58" applyNumberFormat="1" applyFont="1" applyFill="1" applyBorder="1">
      <alignment/>
      <protection/>
    </xf>
    <xf numFmtId="3" fontId="35" fillId="0" borderId="53" xfId="58" applyNumberFormat="1" applyFont="1" applyFill="1" applyBorder="1">
      <alignment/>
      <protection/>
    </xf>
    <xf numFmtId="3" fontId="38" fillId="0" borderId="153" xfId="58" applyNumberFormat="1" applyFont="1" applyFill="1" applyBorder="1">
      <alignment/>
      <protection/>
    </xf>
    <xf numFmtId="3" fontId="38" fillId="0" borderId="154" xfId="58" applyNumberFormat="1" applyFont="1" applyFill="1" applyBorder="1">
      <alignment/>
      <protection/>
    </xf>
    <xf numFmtId="3" fontId="38" fillId="0" borderId="155" xfId="58" applyNumberFormat="1" applyFont="1" applyFill="1" applyBorder="1">
      <alignment/>
      <protection/>
    </xf>
    <xf numFmtId="3" fontId="33" fillId="0" borderId="156" xfId="58" applyNumberFormat="1" applyFont="1" applyFill="1" applyBorder="1">
      <alignment/>
      <protection/>
    </xf>
    <xf numFmtId="164" fontId="15" fillId="0" borderId="30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31" xfId="0" applyNumberFormat="1" applyFont="1" applyFill="1" applyBorder="1" applyAlignment="1" applyProtection="1">
      <alignment vertical="center" wrapText="1"/>
      <protection locked="0"/>
    </xf>
    <xf numFmtId="49" fontId="15" fillId="0" borderId="31" xfId="0" applyNumberFormat="1" applyFont="1" applyFill="1" applyBorder="1" applyAlignment="1" applyProtection="1">
      <alignment vertical="center" wrapText="1"/>
      <protection locked="0"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8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1" xfId="59" applyFont="1" applyFill="1" applyBorder="1" applyAlignment="1" applyProtection="1">
      <alignment horizontal="left" vertical="center" wrapText="1" indent="1"/>
      <protection/>
    </xf>
    <xf numFmtId="0" fontId="16" fillId="0" borderId="30" xfId="0" applyFont="1" applyFill="1" applyBorder="1" applyAlignment="1" applyProtection="1">
      <alignment horizontal="center" vertical="center" wrapText="1"/>
      <protection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22" fillId="0" borderId="39" xfId="0" applyFont="1" applyBorder="1" applyAlignment="1" applyProtection="1">
      <alignment horizontal="left" wrapText="1" indent="1"/>
      <protection/>
    </xf>
    <xf numFmtId="164" fontId="18" fillId="37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52" fillId="37" borderId="25" xfId="59" applyNumberFormat="1" applyFont="1" applyFill="1" applyBorder="1" applyAlignment="1" applyProtection="1">
      <alignment horizontal="right" vertical="center" wrapText="1" indent="1"/>
      <protection locked="0"/>
    </xf>
    <xf numFmtId="49" fontId="18" fillId="37" borderId="18" xfId="59" applyNumberFormat="1" applyFont="1" applyFill="1" applyBorder="1" applyAlignment="1" applyProtection="1">
      <alignment horizontal="left" vertical="center" wrapText="1" indent="1"/>
      <protection/>
    </xf>
    <xf numFmtId="164" fontId="18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30" xfId="59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5" xfId="0" applyNumberFormat="1" applyFont="1" applyFill="1" applyBorder="1" applyAlignment="1" applyProtection="1">
      <alignment horizontal="center" vertical="center" wrapText="1"/>
      <protection/>
    </xf>
    <xf numFmtId="164" fontId="15" fillId="0" borderId="67" xfId="0" applyNumberFormat="1" applyFont="1" applyFill="1" applyBorder="1" applyAlignment="1" applyProtection="1">
      <alignment vertical="center" wrapText="1"/>
      <protection locked="0"/>
    </xf>
    <xf numFmtId="164" fontId="15" fillId="0" borderId="70" xfId="0" applyNumberFormat="1" applyFont="1" applyFill="1" applyBorder="1" applyAlignment="1" applyProtection="1">
      <alignment vertical="center" wrapText="1"/>
      <protection locked="0"/>
    </xf>
    <xf numFmtId="164" fontId="15" fillId="0" borderId="55" xfId="0" applyNumberFormat="1" applyFont="1" applyFill="1" applyBorder="1" applyAlignment="1" applyProtection="1">
      <alignment vertical="center" wrapText="1"/>
      <protection locked="0"/>
    </xf>
    <xf numFmtId="164" fontId="15" fillId="0" borderId="61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15" fillId="0" borderId="10" xfId="0" applyNumberFormat="1" applyFont="1" applyFill="1" applyBorder="1" applyAlignment="1" applyProtection="1">
      <alignment vertical="center" wrapText="1"/>
      <protection locked="0"/>
    </xf>
    <xf numFmtId="49" fontId="15" fillId="0" borderId="10" xfId="0" applyNumberFormat="1" applyFont="1" applyFill="1" applyBorder="1" applyAlignment="1" applyProtection="1">
      <alignment vertical="center" wrapText="1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39" xfId="0" applyNumberFormat="1" applyFont="1" applyFill="1" applyBorder="1" applyAlignment="1" applyProtection="1">
      <alignment vertical="center" wrapText="1"/>
      <protection locked="0"/>
    </xf>
    <xf numFmtId="164" fontId="15" fillId="0" borderId="39" xfId="0" applyNumberFormat="1" applyFont="1" applyFill="1" applyBorder="1" applyAlignment="1" applyProtection="1">
      <alignment vertical="center" wrapText="1"/>
      <protection locked="0"/>
    </xf>
    <xf numFmtId="164" fontId="15" fillId="0" borderId="40" xfId="0" applyNumberFormat="1" applyFont="1" applyFill="1" applyBorder="1" applyAlignment="1" applyProtection="1">
      <alignment vertical="center" wrapText="1"/>
      <protection/>
    </xf>
    <xf numFmtId="164" fontId="8" fillId="0" borderId="42" xfId="0" applyNumberFormat="1" applyFont="1" applyFill="1" applyBorder="1" applyAlignment="1" applyProtection="1">
      <alignment vertical="center" wrapText="1"/>
      <protection locked="0"/>
    </xf>
    <xf numFmtId="164" fontId="15" fillId="0" borderId="68" xfId="0" applyNumberFormat="1" applyFont="1" applyFill="1" applyBorder="1" applyAlignment="1" applyProtection="1">
      <alignment vertical="center" wrapText="1"/>
      <protection locked="0"/>
    </xf>
    <xf numFmtId="164" fontId="15" fillId="0" borderId="135" xfId="0" applyNumberFormat="1" applyFont="1" applyFill="1" applyBorder="1" applyAlignment="1" applyProtection="1">
      <alignment vertical="center" wrapText="1"/>
      <protection locked="0"/>
    </xf>
    <xf numFmtId="164" fontId="8" fillId="0" borderId="42" xfId="0" applyNumberFormat="1" applyFont="1" applyFill="1" applyBorder="1" applyAlignment="1" applyProtection="1">
      <alignment vertical="center" wrapText="1"/>
      <protection/>
    </xf>
    <xf numFmtId="164" fontId="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3" xfId="0" applyNumberFormat="1" applyFont="1" applyFill="1" applyBorder="1" applyAlignment="1" applyProtection="1">
      <alignment vertical="center" wrapText="1"/>
      <protection locked="0"/>
    </xf>
    <xf numFmtId="49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9" xfId="0" applyNumberFormat="1" applyFont="1" applyFill="1" applyBorder="1" applyAlignment="1" applyProtection="1">
      <alignment vertical="center" wrapText="1"/>
      <protection locked="0"/>
    </xf>
    <xf numFmtId="164" fontId="3" fillId="0" borderId="40" xfId="0" applyNumberFormat="1" applyFont="1" applyFill="1" applyBorder="1" applyAlignment="1" applyProtection="1">
      <alignment vertical="center" wrapText="1"/>
      <protection/>
    </xf>
    <xf numFmtId="0" fontId="8" fillId="0" borderId="63" xfId="0" applyFont="1" applyFill="1" applyBorder="1" applyAlignment="1" applyProtection="1">
      <alignment vertical="center"/>
      <protection/>
    </xf>
    <xf numFmtId="11" fontId="8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10" fillId="0" borderId="134" xfId="0" applyFont="1" applyFill="1" applyBorder="1" applyAlignment="1">
      <alignment vertical="center" wrapText="1"/>
    </xf>
    <xf numFmtId="3" fontId="33" fillId="0" borderId="157" xfId="58" applyNumberFormat="1" applyFont="1" applyFill="1" applyBorder="1" applyAlignment="1">
      <alignment horizontal="center"/>
      <protection/>
    </xf>
    <xf numFmtId="0" fontId="35" fillId="0" borderId="158" xfId="58" applyFont="1" applyBorder="1" applyAlignment="1">
      <alignment vertical="center"/>
      <protection/>
    </xf>
    <xf numFmtId="3" fontId="38" fillId="0" borderId="159" xfId="58" applyNumberFormat="1" applyFont="1" applyFill="1" applyBorder="1">
      <alignment/>
      <protection/>
    </xf>
    <xf numFmtId="3" fontId="38" fillId="35" borderId="59" xfId="58" applyNumberFormat="1" applyFont="1" applyFill="1" applyBorder="1">
      <alignment/>
      <protection/>
    </xf>
    <xf numFmtId="3" fontId="38" fillId="35" borderId="97" xfId="58" applyNumberFormat="1" applyFont="1" applyFill="1" applyBorder="1">
      <alignment/>
      <protection/>
    </xf>
    <xf numFmtId="164" fontId="17" fillId="0" borderId="44" xfId="59" applyNumberFormat="1" applyFont="1" applyFill="1" applyBorder="1" applyAlignment="1" applyProtection="1">
      <alignment horizontal="left" vertical="center"/>
      <protection/>
    </xf>
    <xf numFmtId="164" fontId="7" fillId="0" borderId="0" xfId="59" applyNumberFormat="1" applyFont="1" applyFill="1" applyBorder="1" applyAlignment="1" applyProtection="1">
      <alignment horizontal="center" vertical="center"/>
      <protection/>
    </xf>
    <xf numFmtId="164" fontId="17" fillId="0" borderId="44" xfId="59" applyNumberFormat="1" applyFont="1" applyFill="1" applyBorder="1" applyAlignment="1" applyProtection="1">
      <alignment horizontal="left"/>
      <protection/>
    </xf>
    <xf numFmtId="0" fontId="7" fillId="0" borderId="0" xfId="59" applyFont="1" applyFill="1" applyAlignment="1" applyProtection="1">
      <alignment horizontal="center"/>
      <protection/>
    </xf>
    <xf numFmtId="164" fontId="8" fillId="0" borderId="104" xfId="0" applyNumberFormat="1" applyFont="1" applyFill="1" applyBorder="1" applyAlignment="1" applyProtection="1">
      <alignment horizontal="center" vertical="center" wrapText="1"/>
      <protection/>
    </xf>
    <xf numFmtId="164" fontId="8" fillId="0" borderId="97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31" fillId="0" borderId="60" xfId="0" applyNumberFormat="1" applyFont="1" applyFill="1" applyBorder="1" applyAlignment="1" applyProtection="1">
      <alignment horizontal="center" vertical="center" wrapText="1"/>
      <protection/>
    </xf>
    <xf numFmtId="164" fontId="8" fillId="0" borderId="122" xfId="0" applyNumberFormat="1" applyFont="1" applyFill="1" applyBorder="1" applyAlignment="1" applyProtection="1">
      <alignment horizontal="center" vertical="center" wrapText="1"/>
      <protection/>
    </xf>
    <xf numFmtId="164" fontId="8" fillId="0" borderId="13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0" borderId="45" xfId="59" applyFont="1" applyFill="1" applyBorder="1" applyAlignment="1">
      <alignment horizontal="center" vertical="center" wrapText="1"/>
      <protection/>
    </xf>
    <xf numFmtId="0" fontId="4" fillId="0" borderId="27" xfId="59" applyFont="1" applyFill="1" applyBorder="1" applyAlignment="1">
      <alignment horizontal="center" vertical="center" wrapText="1"/>
      <protection/>
    </xf>
    <xf numFmtId="0" fontId="4" fillId="0" borderId="20" xfId="59" applyFont="1" applyFill="1" applyBorder="1" applyAlignment="1">
      <alignment horizontal="center" vertical="center" wrapText="1"/>
      <protection/>
    </xf>
    <xf numFmtId="0" fontId="4" fillId="0" borderId="19" xfId="59" applyFont="1" applyFill="1" applyBorder="1" applyAlignment="1">
      <alignment horizontal="center" vertical="center" wrapText="1"/>
      <protection/>
    </xf>
    <xf numFmtId="0" fontId="4" fillId="0" borderId="13" xfId="59" applyFont="1" applyFill="1" applyBorder="1" applyAlignment="1">
      <alignment horizontal="center" vertical="center" wrapText="1"/>
      <protection/>
    </xf>
    <xf numFmtId="0" fontId="4" fillId="0" borderId="15" xfId="59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8" fillId="0" borderId="22" xfId="59" applyFont="1" applyFill="1" applyBorder="1" applyAlignment="1" applyProtection="1">
      <alignment horizontal="left"/>
      <protection/>
    </xf>
    <xf numFmtId="0" fontId="8" fillId="0" borderId="23" xfId="59" applyFont="1" applyFill="1" applyBorder="1" applyAlignment="1" applyProtection="1">
      <alignment horizontal="left"/>
      <protection/>
    </xf>
    <xf numFmtId="0" fontId="18" fillId="0" borderId="60" xfId="59" applyFont="1" applyFill="1" applyBorder="1" applyAlignment="1">
      <alignment horizontal="justify" vertical="center" wrapText="1"/>
      <protection/>
    </xf>
    <xf numFmtId="164" fontId="11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15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164" fontId="15" fillId="0" borderId="38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8" fillId="0" borderId="50" xfId="0" applyFont="1" applyFill="1" applyBorder="1" applyAlignment="1" applyProtection="1">
      <alignment horizontal="left" indent="1"/>
      <protection/>
    </xf>
    <xf numFmtId="0" fontId="8" fillId="0" borderId="51" xfId="0" applyFont="1" applyFill="1" applyBorder="1" applyAlignment="1" applyProtection="1">
      <alignment horizontal="left" indent="1"/>
      <protection/>
    </xf>
    <xf numFmtId="0" fontId="8" fillId="0" borderId="49" xfId="0" applyFont="1" applyFill="1" applyBorder="1" applyAlignment="1" applyProtection="1">
      <alignment horizontal="left" indent="1"/>
      <protection/>
    </xf>
    <xf numFmtId="0" fontId="18" fillId="0" borderId="13" xfId="0" applyFont="1" applyFill="1" applyBorder="1" applyAlignment="1" applyProtection="1">
      <alignment horizontal="right" indent="1"/>
      <protection locked="0"/>
    </xf>
    <xf numFmtId="0" fontId="18" fillId="0" borderId="45" xfId="0" applyFont="1" applyFill="1" applyBorder="1" applyAlignment="1" applyProtection="1">
      <alignment horizontal="right" indent="1"/>
      <protection locked="0"/>
    </xf>
    <xf numFmtId="0" fontId="18" fillId="0" borderId="15" xfId="0" applyFont="1" applyFill="1" applyBorder="1" applyAlignment="1" applyProtection="1">
      <alignment horizontal="right" indent="1"/>
      <protection locked="0"/>
    </xf>
    <xf numFmtId="0" fontId="18" fillId="0" borderId="27" xfId="0" applyFont="1" applyFill="1" applyBorder="1" applyAlignment="1" applyProtection="1">
      <alignment horizontal="right" inden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23" xfId="0" applyFont="1" applyFill="1" applyBorder="1" applyAlignment="1" applyProtection="1">
      <alignment horizontal="right" indent="1"/>
      <protection/>
    </xf>
    <xf numFmtId="0" fontId="16" fillId="0" borderId="29" xfId="0" applyFont="1" applyFill="1" applyBorder="1" applyAlignment="1" applyProtection="1">
      <alignment horizontal="right" indent="1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8" fillId="0" borderId="41" xfId="0" applyFont="1" applyFill="1" applyBorder="1" applyAlignment="1" applyProtection="1">
      <alignment horizontal="center"/>
      <protection/>
    </xf>
    <xf numFmtId="0" fontId="8" fillId="0" borderId="160" xfId="0" applyFont="1" applyFill="1" applyBorder="1" applyAlignment="1" applyProtection="1">
      <alignment horizontal="center"/>
      <protection/>
    </xf>
    <xf numFmtId="0" fontId="8" fillId="0" borderId="60" xfId="0" applyFont="1" applyFill="1" applyBorder="1" applyAlignment="1" applyProtection="1">
      <alignment horizontal="center"/>
      <protection/>
    </xf>
    <xf numFmtId="0" fontId="8" fillId="0" borderId="161" xfId="0" applyFont="1" applyFill="1" applyBorder="1" applyAlignment="1" applyProtection="1">
      <alignment horizontal="center"/>
      <protection/>
    </xf>
    <xf numFmtId="0" fontId="18" fillId="0" borderId="62" xfId="0" applyFont="1" applyFill="1" applyBorder="1" applyAlignment="1" applyProtection="1">
      <alignment horizontal="left" indent="1"/>
      <protection locked="0"/>
    </xf>
    <xf numFmtId="0" fontId="18" fillId="0" borderId="162" xfId="0" applyFont="1" applyFill="1" applyBorder="1" applyAlignment="1" applyProtection="1">
      <alignment horizontal="left" indent="1"/>
      <protection locked="0"/>
    </xf>
    <xf numFmtId="0" fontId="18" fillId="0" borderId="163" xfId="0" applyFont="1" applyFill="1" applyBorder="1" applyAlignment="1" applyProtection="1">
      <alignment horizontal="left" indent="1"/>
      <protection locked="0"/>
    </xf>
    <xf numFmtId="0" fontId="18" fillId="0" borderId="46" xfId="0" applyFont="1" applyFill="1" applyBorder="1" applyAlignment="1" applyProtection="1">
      <alignment horizontal="left" indent="1"/>
      <protection locked="0"/>
    </xf>
    <xf numFmtId="0" fontId="18" fillId="0" borderId="47" xfId="0" applyFont="1" applyFill="1" applyBorder="1" applyAlignment="1" applyProtection="1">
      <alignment horizontal="left" indent="1"/>
      <protection locked="0"/>
    </xf>
    <xf numFmtId="0" fontId="18" fillId="0" borderId="139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center" wrapText="1"/>
    </xf>
    <xf numFmtId="164" fontId="28" fillId="0" borderId="44" xfId="59" applyNumberFormat="1" applyFont="1" applyFill="1" applyBorder="1" applyAlignment="1" applyProtection="1">
      <alignment horizontal="left"/>
      <protection/>
    </xf>
    <xf numFmtId="164" fontId="28" fillId="0" borderId="44" xfId="59" applyNumberFormat="1" applyFont="1" applyFill="1" applyBorder="1" applyAlignment="1" applyProtection="1">
      <alignment horizontal="left" vertical="center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8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57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104" xfId="0" applyNumberFormat="1" applyFont="1" applyFill="1" applyBorder="1" applyAlignment="1" applyProtection="1">
      <alignment horizontal="center" vertical="center"/>
      <protection/>
    </xf>
    <xf numFmtId="164" fontId="8" fillId="0" borderId="97" xfId="0" applyNumberFormat="1" applyFont="1" applyFill="1" applyBorder="1" applyAlignment="1" applyProtection="1">
      <alignment horizontal="center" vertical="center"/>
      <protection/>
    </xf>
    <xf numFmtId="164" fontId="8" fillId="0" borderId="62" xfId="0" applyNumberFormat="1" applyFont="1" applyFill="1" applyBorder="1" applyAlignment="1" applyProtection="1">
      <alignment horizontal="center" vertical="center"/>
      <protection/>
    </xf>
    <xf numFmtId="164" fontId="8" fillId="0" borderId="162" xfId="0" applyNumberFormat="1" applyFont="1" applyFill="1" applyBorder="1" applyAlignment="1" applyProtection="1">
      <alignment horizontal="center" vertical="center"/>
      <protection/>
    </xf>
    <xf numFmtId="164" fontId="8" fillId="0" borderId="58" xfId="0" applyNumberFormat="1" applyFont="1" applyFill="1" applyBorder="1" applyAlignment="1" applyProtection="1">
      <alignment horizontal="center" vertical="center"/>
      <protection/>
    </xf>
    <xf numFmtId="164" fontId="8" fillId="0" borderId="104" xfId="0" applyNumberFormat="1" applyFont="1" applyFill="1" applyBorder="1" applyAlignment="1" applyProtection="1">
      <alignment horizontal="center" vertical="center" wrapText="1"/>
      <protection/>
    </xf>
    <xf numFmtId="164" fontId="8" fillId="0" borderId="97" xfId="0" applyNumberFormat="1" applyFont="1" applyFill="1" applyBorder="1" applyAlignment="1" applyProtection="1">
      <alignment horizontal="center" vertical="center" wrapText="1"/>
      <protection/>
    </xf>
    <xf numFmtId="0" fontId="18" fillId="0" borderId="60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 wrapText="1"/>
    </xf>
    <xf numFmtId="0" fontId="17" fillId="0" borderId="42" xfId="60" applyFont="1" applyFill="1" applyBorder="1" applyAlignment="1" applyProtection="1">
      <alignment horizontal="left" vertical="center" indent="1"/>
      <protection/>
    </xf>
    <xf numFmtId="0" fontId="17" fillId="0" borderId="51" xfId="60" applyFont="1" applyFill="1" applyBorder="1" applyAlignment="1" applyProtection="1">
      <alignment horizontal="left" vertical="center" indent="1"/>
      <protection/>
    </xf>
    <xf numFmtId="0" fontId="17" fillId="0" borderId="57" xfId="60" applyFont="1" applyFill="1" applyBorder="1" applyAlignment="1" applyProtection="1">
      <alignment horizontal="left" vertical="center" indent="1"/>
      <protection/>
    </xf>
    <xf numFmtId="0" fontId="7" fillId="0" borderId="0" xfId="60" applyFont="1" applyFill="1" applyAlignment="1" applyProtection="1">
      <alignment horizontal="center" wrapText="1"/>
      <protection/>
    </xf>
    <xf numFmtId="0" fontId="7" fillId="0" borderId="0" xfId="60" applyFont="1" applyFill="1" applyAlignment="1" applyProtection="1">
      <alignment horizontal="center"/>
      <protection/>
    </xf>
    <xf numFmtId="0" fontId="50" fillId="0" borderId="50" xfId="0" applyFont="1" applyBorder="1" applyAlignment="1">
      <alignment horizontal="left"/>
    </xf>
    <xf numFmtId="0" fontId="49" fillId="0" borderId="51" xfId="0" applyFont="1" applyBorder="1" applyAlignment="1">
      <alignment horizontal="left"/>
    </xf>
    <xf numFmtId="0" fontId="4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9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3" fontId="34" fillId="0" borderId="61" xfId="0" applyNumberFormat="1" applyFont="1" applyBorder="1" applyAlignment="1">
      <alignment horizontal="left"/>
    </xf>
    <xf numFmtId="0" fontId="0" fillId="0" borderId="133" xfId="0" applyBorder="1" applyAlignment="1">
      <alignment horizontal="left"/>
    </xf>
    <xf numFmtId="0" fontId="49" fillId="0" borderId="0" xfId="0" applyFont="1" applyBorder="1" applyAlignment="1">
      <alignment horizontal="left"/>
    </xf>
    <xf numFmtId="0" fontId="8" fillId="0" borderId="50" xfId="0" applyFont="1" applyBorder="1" applyAlignment="1" applyProtection="1">
      <alignment horizontal="left" vertical="center" indent="2"/>
      <protection/>
    </xf>
    <xf numFmtId="0" fontId="8" fillId="0" borderId="49" xfId="0" applyFont="1" applyBorder="1" applyAlignment="1" applyProtection="1">
      <alignment horizontal="left" vertical="center" indent="2"/>
      <protection/>
    </xf>
    <xf numFmtId="0" fontId="7" fillId="0" borderId="0" xfId="0" applyFont="1" applyAlignment="1">
      <alignment horizontal="center" wrapText="1"/>
    </xf>
    <xf numFmtId="0" fontId="17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4" fillId="0" borderId="104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97" xfId="0" applyNumberFormat="1" applyFont="1" applyBorder="1" applyAlignment="1">
      <alignment horizontal="center" vertical="center" wrapText="1"/>
    </xf>
    <xf numFmtId="3" fontId="35" fillId="0" borderId="164" xfId="57" applyNumberFormat="1" applyFont="1" applyFill="1" applyBorder="1" applyAlignment="1">
      <alignment vertical="center" wrapText="1"/>
      <protection/>
    </xf>
    <xf numFmtId="3" fontId="35" fillId="0" borderId="165" xfId="57" applyNumberFormat="1" applyFont="1" applyFill="1" applyBorder="1" applyAlignment="1">
      <alignment vertical="center" wrapText="1"/>
      <protection/>
    </xf>
    <xf numFmtId="3" fontId="34" fillId="0" borderId="166" xfId="57" applyNumberFormat="1" applyFont="1" applyFill="1" applyBorder="1" applyAlignment="1">
      <alignment wrapText="1"/>
      <protection/>
    </xf>
    <xf numFmtId="3" fontId="36" fillId="0" borderId="41" xfId="57" applyNumberFormat="1" applyFont="1" applyBorder="1" applyAlignment="1">
      <alignment horizontal="center" wrapText="1"/>
      <protection/>
    </xf>
    <xf numFmtId="3" fontId="36" fillId="0" borderId="26" xfId="57" applyNumberFormat="1" applyFont="1" applyBorder="1" applyAlignment="1">
      <alignment horizontal="center" wrapText="1"/>
      <protection/>
    </xf>
    <xf numFmtId="3" fontId="36" fillId="0" borderId="38" xfId="57" applyNumberFormat="1" applyFont="1" applyBorder="1" applyAlignment="1">
      <alignment horizontal="center" wrapText="1"/>
      <protection/>
    </xf>
    <xf numFmtId="3" fontId="35" fillId="0" borderId="164" xfId="57" applyNumberFormat="1" applyFont="1" applyFill="1" applyBorder="1" applyAlignment="1">
      <alignment horizontal="left" vertical="center"/>
      <protection/>
    </xf>
    <xf numFmtId="3" fontId="35" fillId="0" borderId="165" xfId="57" applyNumberFormat="1" applyFont="1" applyFill="1" applyBorder="1" applyAlignment="1">
      <alignment horizontal="left" vertical="center"/>
      <protection/>
    </xf>
    <xf numFmtId="3" fontId="35" fillId="0" borderId="167" xfId="57" applyNumberFormat="1" applyFont="1" applyFill="1" applyBorder="1" applyAlignment="1">
      <alignment horizontal="left" vertical="center"/>
      <protection/>
    </xf>
    <xf numFmtId="3" fontId="35" fillId="0" borderId="68" xfId="57" applyNumberFormat="1" applyFont="1" applyFill="1" applyBorder="1" applyAlignment="1">
      <alignment vertical="center" wrapText="1"/>
      <protection/>
    </xf>
    <xf numFmtId="3" fontId="35" fillId="0" borderId="61" xfId="57" applyNumberFormat="1" applyFont="1" applyFill="1" applyBorder="1" applyAlignment="1">
      <alignment vertical="center" wrapText="1"/>
      <protection/>
    </xf>
    <xf numFmtId="3" fontId="35" fillId="0" borderId="70" xfId="57" applyNumberFormat="1" applyFont="1" applyFill="1" applyBorder="1" applyAlignment="1">
      <alignment vertical="center" wrapText="1"/>
      <protection/>
    </xf>
    <xf numFmtId="3" fontId="34" fillId="0" borderId="71" xfId="57" applyNumberFormat="1" applyFont="1" applyFill="1" applyBorder="1" applyAlignment="1">
      <alignment/>
      <protection/>
    </xf>
    <xf numFmtId="3" fontId="37" fillId="0" borderId="13" xfId="57" applyNumberFormat="1" applyFont="1" applyFill="1" applyBorder="1" applyAlignment="1">
      <alignment horizontal="center" vertical="center" wrapText="1"/>
      <protection/>
    </xf>
    <xf numFmtId="0" fontId="33" fillId="0" borderId="11" xfId="57" applyBorder="1" applyAlignment="1">
      <alignment horizontal="center" vertical="center" wrapText="1"/>
      <protection/>
    </xf>
    <xf numFmtId="3" fontId="37" fillId="0" borderId="24" xfId="57" applyNumberFormat="1" applyFont="1" applyFill="1" applyBorder="1" applyAlignment="1">
      <alignment horizontal="center" vertical="center" wrapText="1"/>
      <protection/>
    </xf>
    <xf numFmtId="3" fontId="37" fillId="0" borderId="16" xfId="57" applyNumberFormat="1" applyFont="1" applyFill="1" applyBorder="1" applyAlignment="1">
      <alignment horizontal="center" vertical="center" wrapText="1"/>
      <protection/>
    </xf>
    <xf numFmtId="3" fontId="37" fillId="0" borderId="18" xfId="57" applyNumberFormat="1" applyFont="1" applyFill="1" applyBorder="1" applyAlignment="1">
      <alignment horizontal="center" vertical="center" wrapText="1"/>
      <protection/>
    </xf>
    <xf numFmtId="3" fontId="37" fillId="0" borderId="65" xfId="57" applyNumberFormat="1" applyFont="1" applyFill="1" applyBorder="1" applyAlignment="1">
      <alignment horizontal="left" vertical="center" wrapText="1"/>
      <protection/>
    </xf>
    <xf numFmtId="3" fontId="37" fillId="0" borderId="161" xfId="57" applyNumberFormat="1" applyFont="1" applyFill="1" applyBorder="1" applyAlignment="1">
      <alignment horizontal="left" vertical="center" wrapText="1"/>
      <protection/>
    </xf>
    <xf numFmtId="3" fontId="37" fillId="0" borderId="61" xfId="57" applyNumberFormat="1" applyFont="1" applyFill="1" applyBorder="1" applyAlignment="1">
      <alignment horizontal="left" vertical="center" wrapText="1"/>
      <protection/>
    </xf>
    <xf numFmtId="3" fontId="37" fillId="0" borderId="133" xfId="57" applyNumberFormat="1" applyFont="1" applyFill="1" applyBorder="1" applyAlignment="1">
      <alignment horizontal="left" vertical="center" wrapText="1"/>
      <protection/>
    </xf>
    <xf numFmtId="3" fontId="37" fillId="0" borderId="70" xfId="57" applyNumberFormat="1" applyFont="1" applyFill="1" applyBorder="1" applyAlignment="1">
      <alignment horizontal="left" vertical="center" wrapText="1"/>
      <protection/>
    </xf>
    <xf numFmtId="3" fontId="37" fillId="0" borderId="43" xfId="57" applyNumberFormat="1" applyFont="1" applyFill="1" applyBorder="1" applyAlignment="1">
      <alignment horizontal="left" vertical="center" wrapText="1"/>
      <protection/>
    </xf>
    <xf numFmtId="3" fontId="38" fillId="0" borderId="168" xfId="57" applyNumberFormat="1" applyFont="1" applyFill="1" applyBorder="1" applyAlignment="1">
      <alignment vertical="center" wrapText="1"/>
      <protection/>
    </xf>
    <xf numFmtId="3" fontId="38" fillId="0" borderId="120" xfId="57" applyNumberFormat="1" applyFont="1" applyFill="1" applyBorder="1" applyAlignment="1">
      <alignment vertical="center" wrapText="1"/>
      <protection/>
    </xf>
    <xf numFmtId="3" fontId="38" fillId="0" borderId="82" xfId="57" applyNumberFormat="1" applyFont="1" applyFill="1" applyBorder="1" applyAlignment="1">
      <alignment vertical="center" wrapText="1"/>
      <protection/>
    </xf>
    <xf numFmtId="3" fontId="38" fillId="0" borderId="120" xfId="57" applyNumberFormat="1" applyFont="1" applyFill="1" applyBorder="1" applyAlignment="1">
      <alignment wrapText="1"/>
      <protection/>
    </xf>
    <xf numFmtId="3" fontId="38" fillId="0" borderId="169" xfId="57" applyNumberFormat="1" applyFont="1" applyFill="1" applyBorder="1" applyAlignment="1">
      <alignment wrapText="1"/>
      <protection/>
    </xf>
    <xf numFmtId="3" fontId="40" fillId="0" borderId="170" xfId="57" applyNumberFormat="1" applyFont="1" applyFill="1" applyBorder="1" applyAlignment="1">
      <alignment/>
      <protection/>
    </xf>
    <xf numFmtId="3" fontId="40" fillId="0" borderId="120" xfId="57" applyNumberFormat="1" applyFont="1" applyFill="1" applyBorder="1" applyAlignment="1">
      <alignment vertical="center" wrapText="1"/>
      <protection/>
    </xf>
    <xf numFmtId="3" fontId="37" fillId="0" borderId="20" xfId="57" applyNumberFormat="1" applyFont="1" applyFill="1" applyBorder="1" applyAlignment="1">
      <alignment horizontal="center" vertical="center" wrapText="1"/>
      <protection/>
    </xf>
    <xf numFmtId="0" fontId="33" fillId="0" borderId="17" xfId="57" applyBorder="1" applyAlignment="1">
      <alignment horizontal="center" vertical="center" wrapText="1"/>
      <protection/>
    </xf>
    <xf numFmtId="3" fontId="37" fillId="0" borderId="51" xfId="57" applyNumberFormat="1" applyFont="1" applyFill="1" applyBorder="1" applyAlignment="1">
      <alignment horizontal="center" vertical="center"/>
      <protection/>
    </xf>
    <xf numFmtId="3" fontId="37" fillId="0" borderId="49" xfId="57" applyNumberFormat="1" applyFont="1" applyFill="1" applyBorder="1" applyAlignment="1">
      <alignment horizontal="center" vertical="center"/>
      <protection/>
    </xf>
    <xf numFmtId="3" fontId="34" fillId="0" borderId="51" xfId="57" applyNumberFormat="1" applyFont="1" applyFill="1" applyBorder="1" applyAlignment="1">
      <alignment/>
      <protection/>
    </xf>
    <xf numFmtId="3" fontId="34" fillId="0" borderId="61" xfId="57" applyNumberFormat="1" applyFont="1" applyFill="1" applyBorder="1" applyAlignment="1">
      <alignment vertical="center" wrapText="1"/>
      <protection/>
    </xf>
    <xf numFmtId="3" fontId="34" fillId="0" borderId="135" xfId="57" applyNumberFormat="1" applyFont="1" applyFill="1" applyBorder="1" applyAlignment="1">
      <alignment vertical="center" wrapText="1"/>
      <protection/>
    </xf>
    <xf numFmtId="3" fontId="37" fillId="0" borderId="171" xfId="57" applyNumberFormat="1" applyFont="1" applyFill="1" applyBorder="1" applyAlignment="1">
      <alignment horizontal="center" vertical="center"/>
      <protection/>
    </xf>
    <xf numFmtId="3" fontId="37" fillId="0" borderId="162" xfId="57" applyNumberFormat="1" applyFont="1" applyFill="1" applyBorder="1" applyAlignment="1">
      <alignment horizontal="center" vertical="center"/>
      <protection/>
    </xf>
    <xf numFmtId="3" fontId="34" fillId="0" borderId="172" xfId="57" applyNumberFormat="1" applyFont="1" applyFill="1" applyBorder="1" applyAlignment="1">
      <alignment/>
      <protection/>
    </xf>
    <xf numFmtId="3" fontId="34" fillId="0" borderId="113" xfId="57" applyNumberFormat="1" applyFont="1" applyFill="1" applyBorder="1" applyAlignment="1">
      <alignment/>
      <protection/>
    </xf>
    <xf numFmtId="3" fontId="35" fillId="0" borderId="167" xfId="57" applyNumberFormat="1" applyFont="1" applyFill="1" applyBorder="1" applyAlignment="1">
      <alignment vertical="center" wrapText="1"/>
      <protection/>
    </xf>
    <xf numFmtId="3" fontId="34" fillId="0" borderId="173" xfId="57" applyNumberFormat="1" applyFont="1" applyFill="1" applyBorder="1" applyAlignment="1">
      <alignment/>
      <protection/>
    </xf>
    <xf numFmtId="3" fontId="34" fillId="0" borderId="83" xfId="57" applyNumberFormat="1" applyFont="1" applyFill="1" applyBorder="1" applyAlignment="1">
      <alignment/>
      <protection/>
    </xf>
    <xf numFmtId="3" fontId="35" fillId="0" borderId="120" xfId="57" applyNumberFormat="1" applyFont="1" applyFill="1" applyBorder="1" applyAlignment="1">
      <alignment vertical="center"/>
      <protection/>
    </xf>
    <xf numFmtId="3" fontId="34" fillId="0" borderId="174" xfId="57" applyNumberFormat="1" applyFont="1" applyFill="1" applyBorder="1" applyAlignment="1">
      <alignment/>
      <protection/>
    </xf>
    <xf numFmtId="3" fontId="34" fillId="0" borderId="175" xfId="57" applyNumberFormat="1" applyFont="1" applyFill="1" applyBorder="1" applyAlignment="1">
      <alignment/>
      <protection/>
    </xf>
    <xf numFmtId="3" fontId="35" fillId="0" borderId="176" xfId="57" applyNumberFormat="1" applyFont="1" applyFill="1" applyBorder="1" applyAlignment="1">
      <alignment vertical="center"/>
      <protection/>
    </xf>
    <xf numFmtId="3" fontId="34" fillId="0" borderId="177" xfId="57" applyNumberFormat="1" applyFont="1" applyFill="1" applyBorder="1" applyAlignment="1">
      <alignment vertical="center" wrapText="1"/>
      <protection/>
    </xf>
    <xf numFmtId="3" fontId="34" fillId="0" borderId="120" xfId="57" applyNumberFormat="1" applyFont="1" applyFill="1" applyBorder="1" applyAlignment="1">
      <alignment vertical="center" wrapText="1"/>
      <protection/>
    </xf>
    <xf numFmtId="3" fontId="34" fillId="0" borderId="158" xfId="57" applyNumberFormat="1" applyFont="1" applyFill="1" applyBorder="1" applyAlignment="1">
      <alignment vertical="center" wrapText="1"/>
      <protection/>
    </xf>
    <xf numFmtId="3" fontId="38" fillId="0" borderId="168" xfId="58" applyNumberFormat="1" applyFont="1" applyFill="1" applyBorder="1" applyAlignment="1">
      <alignment vertical="center"/>
      <protection/>
    </xf>
    <xf numFmtId="3" fontId="38" fillId="0" borderId="138" xfId="58" applyNumberFormat="1" applyFont="1" applyFill="1" applyBorder="1" applyAlignment="1">
      <alignment vertical="center"/>
      <protection/>
    </xf>
    <xf numFmtId="3" fontId="38" fillId="0" borderId="107" xfId="58" applyNumberFormat="1" applyFont="1" applyFill="1" applyBorder="1" applyAlignment="1">
      <alignment vertical="center"/>
      <protection/>
    </xf>
    <xf numFmtId="3" fontId="40" fillId="0" borderId="178" xfId="58" applyNumberFormat="1" applyFont="1" applyFill="1" applyBorder="1" applyAlignment="1">
      <alignment/>
      <protection/>
    </xf>
    <xf numFmtId="3" fontId="40" fillId="0" borderId="179" xfId="58" applyNumberFormat="1" applyFont="1" applyFill="1" applyBorder="1" applyAlignment="1">
      <alignment/>
      <protection/>
    </xf>
    <xf numFmtId="3" fontId="40" fillId="0" borderId="173" xfId="58" applyNumberFormat="1" applyFont="1" applyFill="1" applyBorder="1" applyAlignment="1">
      <alignment/>
      <protection/>
    </xf>
    <xf numFmtId="3" fontId="40" fillId="0" borderId="147" xfId="58" applyNumberFormat="1" applyFont="1" applyFill="1" applyBorder="1" applyAlignment="1">
      <alignment/>
      <protection/>
    </xf>
    <xf numFmtId="0" fontId="35" fillId="0" borderId="180" xfId="58" applyFont="1" applyBorder="1" applyAlignment="1">
      <alignment vertical="center"/>
      <protection/>
    </xf>
    <xf numFmtId="0" fontId="35" fillId="0" borderId="181" xfId="58" applyFont="1" applyBorder="1" applyAlignment="1">
      <alignment vertical="center"/>
      <protection/>
    </xf>
    <xf numFmtId="0" fontId="35" fillId="0" borderId="182" xfId="58" applyFont="1" applyBorder="1" applyAlignment="1">
      <alignment vertical="center"/>
      <protection/>
    </xf>
    <xf numFmtId="3" fontId="38" fillId="0" borderId="120" xfId="58" applyNumberFormat="1" applyFont="1" applyFill="1" applyBorder="1" applyAlignment="1">
      <alignment vertical="center"/>
      <protection/>
    </xf>
    <xf numFmtId="3" fontId="40" fillId="0" borderId="123" xfId="58" applyNumberFormat="1" applyFont="1" applyFill="1" applyBorder="1" applyAlignment="1">
      <alignment vertical="center" wrapText="1"/>
      <protection/>
    </xf>
    <xf numFmtId="0" fontId="39" fillId="0" borderId="124" xfId="58" applyFont="1" applyBorder="1" applyAlignment="1">
      <alignment/>
      <protection/>
    </xf>
    <xf numFmtId="3" fontId="38" fillId="0" borderId="183" xfId="58" applyNumberFormat="1" applyFont="1" applyFill="1" applyBorder="1" applyAlignment="1">
      <alignment vertical="center"/>
      <protection/>
    </xf>
    <xf numFmtId="3" fontId="38" fillId="0" borderId="184" xfId="58" applyNumberFormat="1" applyFont="1" applyFill="1" applyBorder="1" applyAlignment="1">
      <alignment vertical="center"/>
      <protection/>
    </xf>
    <xf numFmtId="3" fontId="38" fillId="0" borderId="177" xfId="58" applyNumberFormat="1" applyFont="1" applyFill="1" applyBorder="1" applyAlignment="1">
      <alignment vertical="center"/>
      <protection/>
    </xf>
    <xf numFmtId="3" fontId="38" fillId="0" borderId="176" xfId="58" applyNumberFormat="1" applyFont="1" applyFill="1" applyBorder="1" applyAlignment="1">
      <alignment vertical="center"/>
      <protection/>
    </xf>
    <xf numFmtId="3" fontId="38" fillId="0" borderId="168" xfId="58" applyNumberFormat="1" applyFont="1" applyFill="1" applyBorder="1" applyAlignment="1">
      <alignment vertical="center" wrapText="1"/>
      <protection/>
    </xf>
    <xf numFmtId="3" fontId="38" fillId="0" borderId="120" xfId="58" applyNumberFormat="1" applyFont="1" applyFill="1" applyBorder="1" applyAlignment="1">
      <alignment vertical="center" wrapText="1"/>
      <protection/>
    </xf>
    <xf numFmtId="3" fontId="38" fillId="0" borderId="82" xfId="58" applyNumberFormat="1" applyFont="1" applyFill="1" applyBorder="1" applyAlignment="1">
      <alignment vertical="center" wrapText="1"/>
      <protection/>
    </xf>
    <xf numFmtId="3" fontId="38" fillId="0" borderId="177" xfId="58" applyNumberFormat="1" applyFont="1" applyFill="1" applyBorder="1" applyAlignment="1">
      <alignment vertical="center" wrapText="1"/>
      <protection/>
    </xf>
    <xf numFmtId="3" fontId="40" fillId="0" borderId="170" xfId="58" applyNumberFormat="1" applyFont="1" applyFill="1" applyBorder="1" applyAlignment="1">
      <alignment/>
      <protection/>
    </xf>
    <xf numFmtId="3" fontId="40" fillId="0" borderId="113" xfId="58" applyNumberFormat="1" applyFont="1" applyFill="1" applyBorder="1" applyAlignment="1">
      <alignment/>
      <protection/>
    </xf>
    <xf numFmtId="3" fontId="40" fillId="0" borderId="185" xfId="58" applyNumberFormat="1" applyFont="1" applyFill="1" applyBorder="1" applyAlignment="1">
      <alignment/>
      <protection/>
    </xf>
    <xf numFmtId="3" fontId="40" fillId="0" borderId="186" xfId="58" applyNumberFormat="1" applyFont="1" applyFill="1" applyBorder="1" applyAlignment="1">
      <alignment/>
      <protection/>
    </xf>
    <xf numFmtId="3" fontId="38" fillId="0" borderId="176" xfId="58" applyNumberFormat="1" applyFont="1" applyFill="1" applyBorder="1" applyAlignment="1">
      <alignment vertical="center" wrapText="1"/>
      <protection/>
    </xf>
    <xf numFmtId="0" fontId="33" fillId="0" borderId="169" xfId="58" applyBorder="1" applyAlignment="1">
      <alignment vertical="center" wrapText="1"/>
      <protection/>
    </xf>
    <xf numFmtId="3" fontId="40" fillId="0" borderId="151" xfId="58" applyNumberFormat="1" applyFont="1" applyFill="1" applyBorder="1" applyAlignment="1">
      <alignment/>
      <protection/>
    </xf>
    <xf numFmtId="0" fontId="44" fillId="0" borderId="0" xfId="0" applyFont="1" applyAlignment="1" applyProtection="1">
      <alignment horizontal="center" vertical="center" wrapText="1"/>
      <protection locked="0"/>
    </xf>
    <xf numFmtId="0" fontId="26" fillId="0" borderId="2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134" xfId="0" applyFont="1" applyBorder="1" applyAlignment="1">
      <alignment horizontal="center" vertical="center" wrapText="1"/>
    </xf>
    <xf numFmtId="0" fontId="26" fillId="0" borderId="104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97" xfId="0" applyFont="1" applyBorder="1" applyAlignment="1">
      <alignment horizontal="center" vertic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_7. sz tájékoztató" xfId="57"/>
    <cellStyle name="Normál_8. sz. táblázat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era\AppData\Local\Microsoft\Windows\Temporary%20Internet%20Files\Content.Outlook\N0FDTIZV\2015Kv%2012%20m&#243;d%20T&#225;t%20t&#225;bl%20pr&#243;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  "/>
      <sheetName val="6.sz.mell  "/>
      <sheetName val="7.sz.mell."/>
      <sheetName val="8.sz.mell."/>
      <sheetName val="9. sz. mell"/>
      <sheetName val="10. sz. mell "/>
      <sheetName val="11. sz .mell "/>
      <sheetName val="12. sz. mell  "/>
      <sheetName val="13. sz. mell"/>
      <sheetName val="14. sz. mell"/>
      <sheetName val="9.2.2. sz.  mell"/>
      <sheetName val="15. sz. mell"/>
      <sheetName val="16. sz. mell"/>
      <sheetName val="17. sz. mell"/>
      <sheetName val="9.3.2. sz. mell"/>
      <sheetName val="9.3.3. sz. mell"/>
      <sheetName val="18.sz.mell."/>
      <sheetName val="19.sz.mell."/>
      <sheetName val="9.4.2.sz.mell."/>
      <sheetName val="9.4.3.sz.mell."/>
      <sheetName val="1. sz tájékoztató"/>
      <sheetName val="2. sz. tájékoztató"/>
      <sheetName val="Munka1"/>
    </sheetNames>
    <sheetDataSet>
      <sheetData sheetId="14">
        <row r="19">
          <cell r="C19">
            <v>0</v>
          </cell>
        </row>
        <row r="25">
          <cell r="C25">
            <v>0</v>
          </cell>
        </row>
        <row r="29">
          <cell r="C29">
            <v>0</v>
          </cell>
        </row>
        <row r="35">
          <cell r="C35">
            <v>0</v>
          </cell>
        </row>
        <row r="36">
          <cell r="C36">
            <v>0</v>
          </cell>
        </row>
        <row r="40">
          <cell r="C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664</v>
      </c>
    </row>
    <row r="4" spans="1:2" ht="12.75">
      <c r="A4" s="136"/>
      <c r="B4" s="136"/>
    </row>
    <row r="5" spans="1:2" s="147" customFormat="1" ht="15.75">
      <c r="A5" s="87" t="s">
        <v>33</v>
      </c>
      <c r="B5" s="146"/>
    </row>
    <row r="6" spans="1:2" ht="12.75">
      <c r="A6" s="136"/>
      <c r="B6" s="136"/>
    </row>
    <row r="7" spans="1:2" ht="12.75">
      <c r="A7" s="136" t="s">
        <v>35</v>
      </c>
      <c r="B7" s="136" t="s">
        <v>36</v>
      </c>
    </row>
    <row r="8" spans="1:2" ht="12.75">
      <c r="A8" s="136" t="s">
        <v>37</v>
      </c>
      <c r="B8" s="136" t="s">
        <v>38</v>
      </c>
    </row>
    <row r="9" spans="1:2" ht="12.75">
      <c r="A9" s="136" t="s">
        <v>39</v>
      </c>
      <c r="B9" s="136" t="s">
        <v>40</v>
      </c>
    </row>
    <row r="10" spans="1:2" ht="12.75">
      <c r="A10" s="136"/>
      <c r="B10" s="136"/>
    </row>
    <row r="11" spans="1:2" ht="12.75">
      <c r="A11" s="136"/>
      <c r="B11" s="136"/>
    </row>
    <row r="12" spans="1:2" s="147" customFormat="1" ht="15.75">
      <c r="A12" s="87" t="s">
        <v>34</v>
      </c>
      <c r="B12" s="146"/>
    </row>
    <row r="13" spans="1:2" ht="12.75">
      <c r="A13" s="136"/>
      <c r="B13" s="136"/>
    </row>
    <row r="14" spans="1:2" ht="12.75">
      <c r="A14" s="136" t="s">
        <v>44</v>
      </c>
      <c r="B14" s="136" t="s">
        <v>43</v>
      </c>
    </row>
    <row r="15" spans="1:2" ht="12.75">
      <c r="A15" s="136" t="s">
        <v>775</v>
      </c>
      <c r="B15" s="136" t="s">
        <v>42</v>
      </c>
    </row>
    <row r="16" spans="1:2" ht="12.75">
      <c r="A16" s="136" t="s">
        <v>45</v>
      </c>
      <c r="B16" s="136" t="s">
        <v>41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zoomScalePageLayoutView="0" workbookViewId="0" topLeftCell="A1">
      <selection activeCell="C15" sqref="C15"/>
    </sheetView>
  </sheetViews>
  <sheetFormatPr defaultColWidth="9.00390625" defaultRowHeight="12.75"/>
  <cols>
    <col min="1" max="1" width="5.625" style="149" customWidth="1"/>
    <col min="2" max="2" width="68.625" style="149" customWidth="1"/>
    <col min="3" max="3" width="19.50390625" style="149" customWidth="1"/>
    <col min="4" max="16384" width="9.375" style="149" customWidth="1"/>
  </cols>
  <sheetData>
    <row r="1" spans="1:3" ht="33" customHeight="1">
      <c r="A1" s="1110" t="s">
        <v>96</v>
      </c>
      <c r="B1" s="1110"/>
      <c r="C1" s="1110"/>
    </row>
    <row r="2" spans="1:4" ht="15.75" customHeight="1" thickBot="1">
      <c r="A2" s="150"/>
      <c r="B2" s="150"/>
      <c r="C2" s="162" t="s">
        <v>563</v>
      </c>
      <c r="D2" s="157"/>
    </row>
    <row r="3" spans="1:3" ht="26.25" customHeight="1" thickBot="1">
      <c r="A3" s="180" t="s">
        <v>526</v>
      </c>
      <c r="B3" s="181" t="s">
        <v>709</v>
      </c>
      <c r="C3" s="182" t="s">
        <v>211</v>
      </c>
    </row>
    <row r="4" spans="1:3" ht="15.75" thickBot="1">
      <c r="A4" s="183">
        <v>1</v>
      </c>
      <c r="B4" s="184">
        <v>2</v>
      </c>
      <c r="C4" s="185">
        <v>3</v>
      </c>
    </row>
    <row r="5" spans="1:3" ht="15">
      <c r="A5" s="186" t="s">
        <v>528</v>
      </c>
      <c r="B5" s="358" t="s">
        <v>567</v>
      </c>
      <c r="C5" s="355">
        <v>95800</v>
      </c>
    </row>
    <row r="6" spans="1:3" ht="24.75">
      <c r="A6" s="187" t="s">
        <v>529</v>
      </c>
      <c r="B6" s="386" t="s">
        <v>772</v>
      </c>
      <c r="C6" s="356">
        <v>6200</v>
      </c>
    </row>
    <row r="7" spans="1:3" ht="15">
      <c r="A7" s="187" t="s">
        <v>530</v>
      </c>
      <c r="B7" s="387" t="s">
        <v>93</v>
      </c>
      <c r="C7" s="356"/>
    </row>
    <row r="8" spans="1:3" ht="24.75">
      <c r="A8" s="187" t="s">
        <v>531</v>
      </c>
      <c r="B8" s="387" t="s">
        <v>774</v>
      </c>
      <c r="C8" s="356"/>
    </row>
    <row r="9" spans="1:3" ht="15">
      <c r="A9" s="188" t="s">
        <v>532</v>
      </c>
      <c r="B9" s="387" t="s">
        <v>773</v>
      </c>
      <c r="C9" s="357">
        <v>1000</v>
      </c>
    </row>
    <row r="10" spans="1:3" ht="15.75" thickBot="1">
      <c r="A10" s="187" t="s">
        <v>533</v>
      </c>
      <c r="B10" s="388" t="s">
        <v>710</v>
      </c>
      <c r="C10" s="356"/>
    </row>
    <row r="11" spans="1:3" ht="15.75" thickBot="1">
      <c r="A11" s="1119" t="s">
        <v>714</v>
      </c>
      <c r="B11" s="1120"/>
      <c r="C11" s="189">
        <f>SUM(C5:C10)</f>
        <v>103000</v>
      </c>
    </row>
    <row r="12" spans="1:3" ht="23.25" customHeight="1">
      <c r="A12" s="1121" t="s">
        <v>744</v>
      </c>
      <c r="B12" s="1121"/>
      <c r="C12" s="1121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1/2015. (I.27.)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zoomScalePageLayoutView="0" workbookViewId="0" topLeftCell="A1">
      <selection activeCell="C14" sqref="C14"/>
    </sheetView>
  </sheetViews>
  <sheetFormatPr defaultColWidth="9.00390625" defaultRowHeight="12.75"/>
  <cols>
    <col min="1" max="1" width="5.625" style="149" customWidth="1"/>
    <col min="2" max="2" width="66.875" style="149" customWidth="1"/>
    <col min="3" max="3" width="27.00390625" style="149" customWidth="1"/>
    <col min="4" max="16384" width="9.375" style="149" customWidth="1"/>
  </cols>
  <sheetData>
    <row r="1" spans="1:3" ht="33" customHeight="1">
      <c r="A1" s="1110" t="s">
        <v>225</v>
      </c>
      <c r="B1" s="1110"/>
      <c r="C1" s="1110"/>
    </row>
    <row r="2" spans="1:4" ht="15.75" customHeight="1" thickBot="1">
      <c r="A2" s="150"/>
      <c r="B2" s="150"/>
      <c r="C2" s="162" t="s">
        <v>563</v>
      </c>
      <c r="D2" s="157"/>
    </row>
    <row r="3" spans="1:3" ht="26.25" customHeight="1" thickBot="1">
      <c r="A3" s="180" t="s">
        <v>526</v>
      </c>
      <c r="B3" s="181" t="s">
        <v>715</v>
      </c>
      <c r="C3" s="182" t="s">
        <v>742</v>
      </c>
    </row>
    <row r="4" spans="1:3" ht="15.75" thickBot="1">
      <c r="A4" s="183">
        <v>1</v>
      </c>
      <c r="B4" s="184">
        <v>2</v>
      </c>
      <c r="C4" s="185">
        <v>3</v>
      </c>
    </row>
    <row r="5" spans="1:3" ht="15">
      <c r="A5" s="186" t="s">
        <v>528</v>
      </c>
      <c r="B5" s="193"/>
      <c r="C5" s="190"/>
    </row>
    <row r="6" spans="1:3" ht="15">
      <c r="A6" s="187" t="s">
        <v>529</v>
      </c>
      <c r="B6" s="194"/>
      <c r="C6" s="191"/>
    </row>
    <row r="7" spans="1:3" ht="15.75" thickBot="1">
      <c r="A7" s="188" t="s">
        <v>530</v>
      </c>
      <c r="B7" s="195"/>
      <c r="C7" s="192"/>
    </row>
    <row r="8" spans="1:3" s="454" customFormat="1" ht="17.25" customHeight="1" thickBot="1">
      <c r="A8" s="455" t="s">
        <v>531</v>
      </c>
      <c r="B8" s="131" t="s">
        <v>716</v>
      </c>
      <c r="C8" s="189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1/2015. (I.27.)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31"/>
  <sheetViews>
    <sheetView view="pageLayout" workbookViewId="0" topLeftCell="A1">
      <selection activeCell="D1" sqref="D1:I1"/>
    </sheetView>
  </sheetViews>
  <sheetFormatPr defaultColWidth="9.00390625" defaultRowHeight="12.75"/>
  <cols>
    <col min="1" max="1" width="55.375" style="43" customWidth="1"/>
    <col min="2" max="2" width="13.125" style="42" customWidth="1"/>
    <col min="3" max="3" width="15.50390625" style="42" customWidth="1"/>
    <col min="4" max="4" width="12.375" style="42" customWidth="1"/>
    <col min="5" max="5" width="12.50390625" style="42" customWidth="1"/>
    <col min="6" max="6" width="14.625" style="42" customWidth="1"/>
    <col min="7" max="8" width="13.125" style="42" customWidth="1"/>
    <col min="9" max="9" width="14.00390625" style="56" customWidth="1"/>
    <col min="10" max="11" width="12.875" style="42" customWidth="1"/>
    <col min="12" max="12" width="13.875" style="42" customWidth="1"/>
    <col min="13" max="16384" width="9.375" style="42" customWidth="1"/>
  </cols>
  <sheetData>
    <row r="1" spans="4:9" ht="15">
      <c r="D1" s="1122"/>
      <c r="E1" s="1122"/>
      <c r="F1" s="1122"/>
      <c r="G1" s="1122"/>
      <c r="H1" s="1122"/>
      <c r="I1" s="1122"/>
    </row>
    <row r="2" spans="1:9" ht="25.5" customHeight="1">
      <c r="A2" s="1123" t="s">
        <v>509</v>
      </c>
      <c r="B2" s="1123"/>
      <c r="C2" s="1123"/>
      <c r="D2" s="1123"/>
      <c r="E2" s="1123"/>
      <c r="F2" s="1123"/>
      <c r="G2" s="1123"/>
      <c r="H2" s="1123"/>
      <c r="I2" s="1123"/>
    </row>
    <row r="3" spans="1:9" ht="25.5" customHeight="1" thickBot="1">
      <c r="A3" s="196"/>
      <c r="B3" s="56"/>
      <c r="C3" s="56"/>
      <c r="D3" s="56"/>
      <c r="E3" s="56"/>
      <c r="F3" s="56"/>
      <c r="G3" s="56"/>
      <c r="H3" s="56"/>
      <c r="I3" s="51" t="s">
        <v>330</v>
      </c>
    </row>
    <row r="4" spans="1:9" s="45" customFormat="1" ht="44.25" customHeight="1" thickBot="1">
      <c r="A4" s="197" t="s">
        <v>578</v>
      </c>
      <c r="B4" s="198" t="s">
        <v>579</v>
      </c>
      <c r="C4" s="198" t="s">
        <v>580</v>
      </c>
      <c r="D4" s="198" t="s">
        <v>223</v>
      </c>
      <c r="E4" s="198" t="s">
        <v>211</v>
      </c>
      <c r="F4" s="198" t="s">
        <v>308</v>
      </c>
      <c r="G4" s="716" t="s">
        <v>327</v>
      </c>
      <c r="H4" s="716" t="s">
        <v>328</v>
      </c>
      <c r="I4" s="52" t="s">
        <v>257</v>
      </c>
    </row>
    <row r="5" spans="1:9" s="56" customFormat="1" ht="12" customHeight="1" thickBot="1">
      <c r="A5" s="869">
        <v>1</v>
      </c>
      <c r="B5" s="870">
        <v>2</v>
      </c>
      <c r="C5" s="870">
        <v>3</v>
      </c>
      <c r="D5" s="870">
        <v>4</v>
      </c>
      <c r="E5" s="870">
        <v>5</v>
      </c>
      <c r="F5" s="870">
        <v>6</v>
      </c>
      <c r="G5" s="1068">
        <v>7</v>
      </c>
      <c r="H5" s="1068">
        <v>8</v>
      </c>
      <c r="I5" s="871">
        <v>9</v>
      </c>
    </row>
    <row r="6" spans="1:9" s="56" customFormat="1" ht="12" customHeight="1">
      <c r="A6" s="885" t="s">
        <v>331</v>
      </c>
      <c r="B6" s="891">
        <v>77603</v>
      </c>
      <c r="C6" s="892" t="s">
        <v>371</v>
      </c>
      <c r="D6" s="891"/>
      <c r="E6" s="891">
        <v>77603</v>
      </c>
      <c r="F6" s="891">
        <v>77603</v>
      </c>
      <c r="G6" s="1069">
        <v>77603</v>
      </c>
      <c r="H6" s="1069"/>
      <c r="I6" s="893">
        <f>B6-D6-F6</f>
        <v>0</v>
      </c>
    </row>
    <row r="7" spans="1:9" s="56" customFormat="1" ht="12" customHeight="1">
      <c r="A7" s="882" t="s">
        <v>332</v>
      </c>
      <c r="B7" s="886"/>
      <c r="C7" s="895"/>
      <c r="D7" s="886"/>
      <c r="E7" s="886"/>
      <c r="F7" s="886"/>
      <c r="G7" s="1070"/>
      <c r="H7" s="1070">
        <v>56183</v>
      </c>
      <c r="I7" s="887"/>
    </row>
    <row r="8" spans="1:9" s="56" customFormat="1" ht="12" customHeight="1">
      <c r="A8" s="882" t="s">
        <v>333</v>
      </c>
      <c r="B8" s="886"/>
      <c r="C8" s="895"/>
      <c r="D8" s="886"/>
      <c r="E8" s="886"/>
      <c r="F8" s="886"/>
      <c r="G8" s="1070"/>
      <c r="H8" s="1070">
        <v>30447</v>
      </c>
      <c r="I8" s="887"/>
    </row>
    <row r="9" spans="1:9" ht="15.75" customHeight="1">
      <c r="A9" s="872" t="s">
        <v>259</v>
      </c>
      <c r="B9" s="873">
        <v>65891</v>
      </c>
      <c r="C9" s="884" t="s">
        <v>258</v>
      </c>
      <c r="D9" s="873"/>
      <c r="E9" s="873">
        <v>911</v>
      </c>
      <c r="F9" s="873">
        <v>911</v>
      </c>
      <c r="G9" s="1071">
        <v>911</v>
      </c>
      <c r="H9" s="1071">
        <v>911</v>
      </c>
      <c r="I9" s="874">
        <f>B9-D9-F9</f>
        <v>64980</v>
      </c>
    </row>
    <row r="10" spans="1:9" ht="15.75" customHeight="1">
      <c r="A10" s="872" t="s">
        <v>394</v>
      </c>
      <c r="B10" s="873">
        <v>35349</v>
      </c>
      <c r="C10" s="896" t="s">
        <v>261</v>
      </c>
      <c r="D10" s="876"/>
      <c r="E10" s="873">
        <v>0</v>
      </c>
      <c r="F10" s="876">
        <v>35349</v>
      </c>
      <c r="G10" s="876">
        <v>35349</v>
      </c>
      <c r="H10" s="1072"/>
      <c r="I10" s="1073"/>
    </row>
    <row r="11" spans="1:9" ht="15.75" customHeight="1">
      <c r="A11" s="872" t="s">
        <v>334</v>
      </c>
      <c r="B11" s="886"/>
      <c r="C11" s="884"/>
      <c r="D11" s="873"/>
      <c r="E11" s="1074"/>
      <c r="F11" s="873"/>
      <c r="G11" s="873"/>
      <c r="H11" s="873">
        <v>49509</v>
      </c>
      <c r="I11" s="874"/>
    </row>
    <row r="12" spans="1:9" ht="15.75" customHeight="1">
      <c r="A12" s="872" t="s">
        <v>335</v>
      </c>
      <c r="B12" s="1074"/>
      <c r="C12" s="884"/>
      <c r="D12" s="886"/>
      <c r="E12" s="873"/>
      <c r="F12" s="876"/>
      <c r="G12" s="1072"/>
      <c r="H12" s="1072">
        <v>1859</v>
      </c>
      <c r="I12" s="874"/>
    </row>
    <row r="13" spans="1:9" ht="15.75" customHeight="1">
      <c r="A13" s="872" t="s">
        <v>336</v>
      </c>
      <c r="B13" s="873"/>
      <c r="C13" s="884"/>
      <c r="D13" s="1074"/>
      <c r="E13" s="873"/>
      <c r="F13" s="873"/>
      <c r="G13" s="876"/>
      <c r="H13" s="873">
        <v>3798</v>
      </c>
      <c r="I13" s="1073"/>
    </row>
    <row r="14" spans="1:9" ht="15.75" customHeight="1">
      <c r="A14" s="872" t="s">
        <v>337</v>
      </c>
      <c r="B14" s="1074"/>
      <c r="C14" s="1075"/>
      <c r="D14" s="873"/>
      <c r="E14" s="873"/>
      <c r="F14" s="873"/>
      <c r="G14" s="876"/>
      <c r="H14" s="873">
        <v>1503</v>
      </c>
      <c r="I14" s="877"/>
    </row>
    <row r="15" spans="1:9" ht="15.75" customHeight="1">
      <c r="A15" s="872" t="s">
        <v>338</v>
      </c>
      <c r="B15" s="873"/>
      <c r="C15" s="884"/>
      <c r="D15" s="873"/>
      <c r="E15" s="873"/>
      <c r="F15" s="1074"/>
      <c r="G15" s="876"/>
      <c r="H15" s="1072">
        <v>4600</v>
      </c>
      <c r="I15" s="877"/>
    </row>
    <row r="16" spans="1:9" ht="15.75" customHeight="1" thickBot="1">
      <c r="A16" s="1076" t="s">
        <v>339</v>
      </c>
      <c r="B16" s="1053"/>
      <c r="C16" s="1077"/>
      <c r="D16" s="1078"/>
      <c r="E16" s="1074"/>
      <c r="F16" s="1078"/>
      <c r="G16" s="1078"/>
      <c r="H16" s="1078">
        <v>460</v>
      </c>
      <c r="I16" s="1079"/>
    </row>
    <row r="17" spans="1:9" ht="15.75" customHeight="1" thickBot="1">
      <c r="A17" s="888" t="s">
        <v>262</v>
      </c>
      <c r="B17" s="889"/>
      <c r="C17" s="894"/>
      <c r="D17" s="889"/>
      <c r="E17" s="889">
        <v>78514</v>
      </c>
      <c r="F17" s="889">
        <f>SUM(F6:F10)</f>
        <v>113863</v>
      </c>
      <c r="G17" s="1080">
        <v>113863</v>
      </c>
      <c r="H17" s="1080">
        <f>SUM(H6:H16)</f>
        <v>149270</v>
      </c>
      <c r="I17" s="890"/>
    </row>
    <row r="18" spans="1:9" ht="15.75" customHeight="1">
      <c r="A18" s="885" t="s">
        <v>260</v>
      </c>
      <c r="B18" s="891">
        <v>520</v>
      </c>
      <c r="C18" s="892" t="s">
        <v>261</v>
      </c>
      <c r="D18" s="891"/>
      <c r="E18" s="891">
        <v>250</v>
      </c>
      <c r="F18" s="891">
        <v>250</v>
      </c>
      <c r="G18" s="1069">
        <v>520</v>
      </c>
      <c r="H18" s="1069">
        <v>1780</v>
      </c>
      <c r="I18" s="893"/>
    </row>
    <row r="19" spans="1:9" ht="15.75" customHeight="1">
      <c r="A19" s="1124" t="s">
        <v>255</v>
      </c>
      <c r="B19" s="876">
        <v>233</v>
      </c>
      <c r="C19" s="896" t="s">
        <v>769</v>
      </c>
      <c r="D19" s="1126"/>
      <c r="E19" s="876">
        <v>233</v>
      </c>
      <c r="F19" s="876">
        <v>233</v>
      </c>
      <c r="G19" s="1081">
        <v>233</v>
      </c>
      <c r="H19" s="1081">
        <v>233</v>
      </c>
      <c r="I19" s="1128"/>
    </row>
    <row r="20" spans="1:9" ht="15.75" customHeight="1">
      <c r="A20" s="1125"/>
      <c r="B20" s="886"/>
      <c r="C20" s="895"/>
      <c r="D20" s="1127"/>
      <c r="E20" s="886"/>
      <c r="F20" s="886"/>
      <c r="G20" s="1070"/>
      <c r="H20" s="1070"/>
      <c r="I20" s="1129"/>
    </row>
    <row r="21" spans="1:9" ht="15.75" customHeight="1" thickBot="1">
      <c r="A21" s="1052" t="s">
        <v>412</v>
      </c>
      <c r="B21" s="1053"/>
      <c r="C21" s="1054"/>
      <c r="D21" s="1053"/>
      <c r="E21" s="1053"/>
      <c r="F21" s="1053">
        <v>115</v>
      </c>
      <c r="G21" s="1082">
        <v>1040</v>
      </c>
      <c r="H21" s="1082">
        <v>3221</v>
      </c>
      <c r="I21" s="1055"/>
    </row>
    <row r="22" spans="1:9" ht="15.75" customHeight="1" thickBot="1">
      <c r="A22" s="888" t="s">
        <v>263</v>
      </c>
      <c r="B22" s="889"/>
      <c r="C22" s="894"/>
      <c r="D22" s="889"/>
      <c r="E22" s="889">
        <f>SUM(E18+E19)</f>
        <v>483</v>
      </c>
      <c r="F22" s="889">
        <f>SUM(F18:F21)</f>
        <v>598</v>
      </c>
      <c r="G22" s="1080">
        <v>1793</v>
      </c>
      <c r="H22" s="1080">
        <f>SUM(H18:H21)</f>
        <v>5234</v>
      </c>
      <c r="I22" s="890"/>
    </row>
    <row r="23" spans="1:9" ht="15.75" customHeight="1">
      <c r="A23" s="882"/>
      <c r="B23" s="886"/>
      <c r="C23" s="895"/>
      <c r="D23" s="886"/>
      <c r="E23" s="886"/>
      <c r="F23" s="886"/>
      <c r="G23" s="1070"/>
      <c r="H23" s="1070"/>
      <c r="I23" s="887">
        <f aca="true" t="shared" si="0" ref="I23:I30">B23-D23-F23</f>
        <v>0</v>
      </c>
    </row>
    <row r="24" spans="1:9" ht="15.75" customHeight="1">
      <c r="A24" s="872"/>
      <c r="B24" s="873"/>
      <c r="C24" s="884"/>
      <c r="D24" s="873"/>
      <c r="E24" s="873"/>
      <c r="F24" s="873"/>
      <c r="G24" s="1071"/>
      <c r="H24" s="1071"/>
      <c r="I24" s="874">
        <f t="shared" si="0"/>
        <v>0</v>
      </c>
    </row>
    <row r="25" spans="1:9" ht="15.75" customHeight="1">
      <c r="A25" s="872"/>
      <c r="B25" s="873"/>
      <c r="C25" s="884"/>
      <c r="D25" s="873"/>
      <c r="E25" s="873"/>
      <c r="F25" s="873"/>
      <c r="G25" s="1071"/>
      <c r="H25" s="1071"/>
      <c r="I25" s="874">
        <f t="shared" si="0"/>
        <v>0</v>
      </c>
    </row>
    <row r="26" spans="1:9" ht="15.75" customHeight="1">
      <c r="A26" s="872"/>
      <c r="B26" s="873"/>
      <c r="C26" s="884"/>
      <c r="D26" s="873"/>
      <c r="E26" s="873"/>
      <c r="F26" s="873"/>
      <c r="G26" s="1071"/>
      <c r="H26" s="1071"/>
      <c r="I26" s="874">
        <f t="shared" si="0"/>
        <v>0</v>
      </c>
    </row>
    <row r="27" spans="1:9" ht="15.75" customHeight="1">
      <c r="A27" s="872"/>
      <c r="B27" s="873"/>
      <c r="C27" s="884"/>
      <c r="D27" s="873"/>
      <c r="E27" s="873"/>
      <c r="F27" s="873"/>
      <c r="G27" s="1071"/>
      <c r="H27" s="1071"/>
      <c r="I27" s="874">
        <f t="shared" si="0"/>
        <v>0</v>
      </c>
    </row>
    <row r="28" spans="1:9" ht="15.75" customHeight="1">
      <c r="A28" s="872"/>
      <c r="B28" s="873"/>
      <c r="C28" s="884"/>
      <c r="D28" s="873"/>
      <c r="E28" s="873"/>
      <c r="F28" s="873"/>
      <c r="G28" s="1071"/>
      <c r="H28" s="1071"/>
      <c r="I28" s="874">
        <f t="shared" si="0"/>
        <v>0</v>
      </c>
    </row>
    <row r="29" spans="1:9" ht="15.75" customHeight="1">
      <c r="A29" s="872"/>
      <c r="B29" s="873"/>
      <c r="C29" s="884"/>
      <c r="D29" s="873"/>
      <c r="E29" s="873"/>
      <c r="F29" s="873"/>
      <c r="G29" s="1071"/>
      <c r="H29" s="1071"/>
      <c r="I29" s="874">
        <f t="shared" si="0"/>
        <v>0</v>
      </c>
    </row>
    <row r="30" spans="1:9" ht="15.75" customHeight="1" thickBot="1">
      <c r="A30" s="875"/>
      <c r="B30" s="876"/>
      <c r="C30" s="896"/>
      <c r="D30" s="876"/>
      <c r="E30" s="876"/>
      <c r="F30" s="876"/>
      <c r="G30" s="1081"/>
      <c r="H30" s="1081"/>
      <c r="I30" s="877">
        <f t="shared" si="0"/>
        <v>0</v>
      </c>
    </row>
    <row r="31" spans="1:9" s="57" customFormat="1" ht="18" customHeight="1" thickBot="1">
      <c r="A31" s="878" t="s">
        <v>577</v>
      </c>
      <c r="B31" s="879"/>
      <c r="C31" s="880"/>
      <c r="D31" s="879">
        <f>SUM(D9:D30)</f>
        <v>0</v>
      </c>
      <c r="E31" s="879">
        <f>SUM(E17+E22)</f>
        <v>78997</v>
      </c>
      <c r="F31" s="879">
        <f>SUM(F17+F22)</f>
        <v>114461</v>
      </c>
      <c r="G31" s="1083">
        <v>115656</v>
      </c>
      <c r="H31" s="1083">
        <f>SUM(H17,H22)</f>
        <v>154504</v>
      </c>
      <c r="I31" s="881">
        <f>SUM(I9:I30)</f>
        <v>64980</v>
      </c>
    </row>
  </sheetData>
  <sheetProtection/>
  <mergeCells count="5">
    <mergeCell ref="D1:I1"/>
    <mergeCell ref="A2:I2"/>
    <mergeCell ref="A19:A20"/>
    <mergeCell ref="D19:D20"/>
    <mergeCell ref="I19:I20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80" r:id="rId1"/>
  <headerFooter alignWithMargins="0">
    <oddHeader>&amp;R&amp;"Times New Roman CE,Félkövér dőlt"&amp;11 6. melléklet az 1/2015. (I.27.) önkormányzati rendelethez*</oddHeader>
    <oddFooter>&amp;L* Módosította a 13/2015.(XII.16.) önkormányzati rendelet 7. melléklete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view="pageLayout" workbookViewId="0" topLeftCell="B1">
      <selection activeCell="H29" sqref="H29"/>
    </sheetView>
  </sheetViews>
  <sheetFormatPr defaultColWidth="9.00390625" defaultRowHeight="12.75"/>
  <cols>
    <col min="1" max="1" width="41.875" style="43" customWidth="1"/>
    <col min="2" max="2" width="14.00390625" style="42" customWidth="1"/>
    <col min="3" max="3" width="16.375" style="42" customWidth="1"/>
    <col min="4" max="4" width="14.875" style="42" customWidth="1"/>
    <col min="5" max="5" width="15.375" style="42" customWidth="1"/>
    <col min="6" max="6" width="15.875" style="42" customWidth="1"/>
    <col min="7" max="8" width="12.625" style="42" customWidth="1"/>
    <col min="9" max="9" width="16.625" style="42" customWidth="1"/>
    <col min="10" max="11" width="12.875" style="42" customWidth="1"/>
    <col min="12" max="12" width="13.875" style="42" customWidth="1"/>
    <col min="13" max="16384" width="9.375" style="42" customWidth="1"/>
  </cols>
  <sheetData>
    <row r="1" spans="1:9" ht="24.75" customHeight="1">
      <c r="A1" s="1123" t="s">
        <v>510</v>
      </c>
      <c r="B1" s="1123"/>
      <c r="C1" s="1123"/>
      <c r="D1" s="1123"/>
      <c r="E1" s="1123"/>
      <c r="F1" s="1123"/>
      <c r="G1" s="1123"/>
      <c r="H1" s="1123"/>
      <c r="I1" s="1123"/>
    </row>
    <row r="2" spans="1:9" ht="23.25" customHeight="1" thickBot="1">
      <c r="A2" s="196"/>
      <c r="B2" s="56"/>
      <c r="C2" s="56"/>
      <c r="D2" s="56"/>
      <c r="E2" s="56"/>
      <c r="F2" s="56"/>
      <c r="G2" s="56"/>
      <c r="H2" s="56"/>
      <c r="I2" s="51" t="s">
        <v>574</v>
      </c>
    </row>
    <row r="3" spans="1:9" s="45" customFormat="1" ht="48.75" customHeight="1" thickBot="1">
      <c r="A3" s="197" t="s">
        <v>581</v>
      </c>
      <c r="B3" s="198" t="s">
        <v>579</v>
      </c>
      <c r="C3" s="198" t="s">
        <v>580</v>
      </c>
      <c r="D3" s="198" t="s">
        <v>209</v>
      </c>
      <c r="E3" s="198" t="s">
        <v>211</v>
      </c>
      <c r="F3" s="198" t="s">
        <v>308</v>
      </c>
      <c r="G3" s="716" t="s">
        <v>327</v>
      </c>
      <c r="H3" s="716" t="s">
        <v>328</v>
      </c>
      <c r="I3" s="52" t="s">
        <v>340</v>
      </c>
    </row>
    <row r="4" spans="1:9" s="56" customFormat="1" ht="15" customHeight="1" thickBot="1">
      <c r="A4" s="53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717">
        <v>7</v>
      </c>
      <c r="H4" s="717">
        <v>8</v>
      </c>
      <c r="I4" s="55">
        <v>9</v>
      </c>
    </row>
    <row r="5" spans="1:9" ht="15.75" customHeight="1">
      <c r="A5" s="1084" t="s">
        <v>208</v>
      </c>
      <c r="B5" s="713">
        <v>145651</v>
      </c>
      <c r="C5" s="714" t="s">
        <v>210</v>
      </c>
      <c r="D5" s="1085">
        <v>181000</v>
      </c>
      <c r="E5" s="713">
        <v>181000</v>
      </c>
      <c r="F5" s="1085">
        <v>145651</v>
      </c>
      <c r="G5" s="719">
        <v>145651</v>
      </c>
      <c r="H5" s="1085"/>
      <c r="I5" s="715">
        <v>0</v>
      </c>
    </row>
    <row r="6" spans="1:9" ht="15.75" customHeight="1">
      <c r="A6" s="711" t="s">
        <v>341</v>
      </c>
      <c r="B6" s="713"/>
      <c r="C6" s="714"/>
      <c r="D6" s="704"/>
      <c r="E6" s="713"/>
      <c r="F6" s="704"/>
      <c r="G6" s="713"/>
      <c r="H6" s="912">
        <v>70232</v>
      </c>
      <c r="I6" s="715"/>
    </row>
    <row r="7" spans="1:9" ht="15.75" customHeight="1">
      <c r="A7" s="711" t="s">
        <v>342</v>
      </c>
      <c r="B7" s="704"/>
      <c r="C7" s="714"/>
      <c r="D7" s="910"/>
      <c r="E7" s="713"/>
      <c r="F7" s="704"/>
      <c r="G7" s="713"/>
      <c r="H7" s="704">
        <v>43950</v>
      </c>
      <c r="I7" s="715"/>
    </row>
    <row r="8" spans="1:9" ht="15.75" customHeight="1">
      <c r="A8" s="711" t="s">
        <v>343</v>
      </c>
      <c r="B8" s="704"/>
      <c r="C8" s="714"/>
      <c r="D8" s="704"/>
      <c r="E8" s="713"/>
      <c r="F8" s="910"/>
      <c r="G8" s="713"/>
      <c r="H8" s="704">
        <v>1880</v>
      </c>
      <c r="I8" s="715"/>
    </row>
    <row r="9" spans="1:9" ht="15.75" customHeight="1" thickBot="1">
      <c r="A9" s="909" t="s">
        <v>344</v>
      </c>
      <c r="B9" s="910"/>
      <c r="C9" s="1086"/>
      <c r="D9" s="910"/>
      <c r="E9" s="1087"/>
      <c r="F9" s="1087"/>
      <c r="G9" s="1087"/>
      <c r="H9" s="912">
        <v>26307</v>
      </c>
      <c r="I9" s="1088"/>
    </row>
    <row r="10" spans="1:9" ht="15.75" customHeight="1" thickBot="1">
      <c r="A10" s="907" t="s">
        <v>262</v>
      </c>
      <c r="B10" s="902"/>
      <c r="C10" s="903"/>
      <c r="D10" s="902"/>
      <c r="E10" s="906">
        <v>181000</v>
      </c>
      <c r="F10" s="906">
        <v>145651</v>
      </c>
      <c r="G10" s="904">
        <v>145651</v>
      </c>
      <c r="H10" s="904">
        <f>SUM(H5:H9)</f>
        <v>142369</v>
      </c>
      <c r="I10" s="905">
        <v>0</v>
      </c>
    </row>
    <row r="11" spans="1:9" ht="15.75" customHeight="1" thickBot="1">
      <c r="A11" s="909" t="s">
        <v>264</v>
      </c>
      <c r="B11" s="910"/>
      <c r="C11" s="911" t="s">
        <v>769</v>
      </c>
      <c r="D11" s="910">
        <v>1000</v>
      </c>
      <c r="E11" s="910">
        <v>1000</v>
      </c>
      <c r="F11" s="910">
        <v>1000</v>
      </c>
      <c r="G11" s="912"/>
      <c r="H11" s="912"/>
      <c r="I11" s="908">
        <v>0</v>
      </c>
    </row>
    <row r="12" spans="1:9" ht="15.75" customHeight="1" thickBot="1">
      <c r="A12" s="907" t="s">
        <v>263</v>
      </c>
      <c r="B12" s="902"/>
      <c r="C12" s="903"/>
      <c r="D12" s="902"/>
      <c r="E12" s="906">
        <v>1000</v>
      </c>
      <c r="F12" s="906">
        <v>1000</v>
      </c>
      <c r="G12" s="904"/>
      <c r="H12" s="904"/>
      <c r="I12" s="905">
        <v>0</v>
      </c>
    </row>
    <row r="13" spans="1:9" ht="15.75" customHeight="1">
      <c r="A13" s="897"/>
      <c r="B13" s="898"/>
      <c r="C13" s="899"/>
      <c r="D13" s="898"/>
      <c r="E13" s="898"/>
      <c r="F13" s="898"/>
      <c r="G13" s="900"/>
      <c r="H13" s="900"/>
      <c r="I13" s="901">
        <f aca="true" t="shared" si="0" ref="I13:I27">B13-D13-E13</f>
        <v>0</v>
      </c>
    </row>
    <row r="14" spans="1:9" ht="15.75" customHeight="1">
      <c r="A14" s="711"/>
      <c r="B14" s="704"/>
      <c r="C14" s="705"/>
      <c r="D14" s="704"/>
      <c r="E14" s="704"/>
      <c r="F14" s="704"/>
      <c r="G14" s="718"/>
      <c r="H14" s="718"/>
      <c r="I14" s="706">
        <f t="shared" si="0"/>
        <v>0</v>
      </c>
    </row>
    <row r="15" spans="1:9" ht="15.75" customHeight="1">
      <c r="A15" s="711"/>
      <c r="B15" s="704"/>
      <c r="C15" s="705"/>
      <c r="D15" s="704"/>
      <c r="E15" s="704"/>
      <c r="F15" s="704"/>
      <c r="G15" s="718"/>
      <c r="H15" s="718"/>
      <c r="I15" s="706">
        <f t="shared" si="0"/>
        <v>0</v>
      </c>
    </row>
    <row r="16" spans="1:9" ht="15.75" customHeight="1">
      <c r="A16" s="711"/>
      <c r="B16" s="704"/>
      <c r="C16" s="705"/>
      <c r="D16" s="704"/>
      <c r="E16" s="704"/>
      <c r="F16" s="704"/>
      <c r="G16" s="718"/>
      <c r="H16" s="718"/>
      <c r="I16" s="706">
        <f t="shared" si="0"/>
        <v>0</v>
      </c>
    </row>
    <row r="17" spans="1:9" ht="15.75" customHeight="1">
      <c r="A17" s="711"/>
      <c r="B17" s="704"/>
      <c r="C17" s="705"/>
      <c r="D17" s="704"/>
      <c r="E17" s="704"/>
      <c r="F17" s="704"/>
      <c r="G17" s="718"/>
      <c r="H17" s="718"/>
      <c r="I17" s="706">
        <f t="shared" si="0"/>
        <v>0</v>
      </c>
    </row>
    <row r="18" spans="1:9" ht="15.75" customHeight="1">
      <c r="A18" s="711"/>
      <c r="B18" s="704"/>
      <c r="C18" s="705"/>
      <c r="D18" s="704"/>
      <c r="E18" s="704"/>
      <c r="F18" s="704"/>
      <c r="G18" s="718"/>
      <c r="H18" s="718"/>
      <c r="I18" s="706">
        <f t="shared" si="0"/>
        <v>0</v>
      </c>
    </row>
    <row r="19" spans="1:9" ht="15.75" customHeight="1">
      <c r="A19" s="711"/>
      <c r="B19" s="704"/>
      <c r="C19" s="705"/>
      <c r="D19" s="704"/>
      <c r="E19" s="704"/>
      <c r="F19" s="704"/>
      <c r="G19" s="718"/>
      <c r="H19" s="718"/>
      <c r="I19" s="706">
        <f t="shared" si="0"/>
        <v>0</v>
      </c>
    </row>
    <row r="20" spans="1:9" ht="15.75" customHeight="1">
      <c r="A20" s="711"/>
      <c r="B20" s="704"/>
      <c r="C20" s="705"/>
      <c r="D20" s="704"/>
      <c r="E20" s="704"/>
      <c r="F20" s="704"/>
      <c r="G20" s="718"/>
      <c r="H20" s="718"/>
      <c r="I20" s="706">
        <f t="shared" si="0"/>
        <v>0</v>
      </c>
    </row>
    <row r="21" spans="1:9" ht="15.75" customHeight="1">
      <c r="A21" s="711"/>
      <c r="B21" s="704"/>
      <c r="C21" s="705"/>
      <c r="D21" s="704"/>
      <c r="E21" s="704"/>
      <c r="F21" s="704"/>
      <c r="G21" s="718"/>
      <c r="H21" s="718"/>
      <c r="I21" s="706">
        <f t="shared" si="0"/>
        <v>0</v>
      </c>
    </row>
    <row r="22" spans="1:9" ht="15.75" customHeight="1">
      <c r="A22" s="711"/>
      <c r="B22" s="704"/>
      <c r="C22" s="705"/>
      <c r="D22" s="704"/>
      <c r="E22" s="704"/>
      <c r="F22" s="704"/>
      <c r="G22" s="718"/>
      <c r="H22" s="718"/>
      <c r="I22" s="706">
        <f t="shared" si="0"/>
        <v>0</v>
      </c>
    </row>
    <row r="23" spans="1:9" ht="15.75" customHeight="1">
      <c r="A23" s="711"/>
      <c r="B23" s="704"/>
      <c r="C23" s="705"/>
      <c r="D23" s="704"/>
      <c r="E23" s="704"/>
      <c r="F23" s="704"/>
      <c r="G23" s="718"/>
      <c r="H23" s="718"/>
      <c r="I23" s="706">
        <f t="shared" si="0"/>
        <v>0</v>
      </c>
    </row>
    <row r="24" spans="1:9" ht="15.75" customHeight="1">
      <c r="A24" s="711"/>
      <c r="B24" s="704"/>
      <c r="C24" s="705"/>
      <c r="D24" s="704"/>
      <c r="E24" s="704"/>
      <c r="F24" s="704"/>
      <c r="G24" s="718"/>
      <c r="H24" s="718"/>
      <c r="I24" s="706">
        <f t="shared" si="0"/>
        <v>0</v>
      </c>
    </row>
    <row r="25" spans="1:9" ht="15.75" customHeight="1">
      <c r="A25" s="711"/>
      <c r="B25" s="704"/>
      <c r="C25" s="705"/>
      <c r="D25" s="704"/>
      <c r="E25" s="704"/>
      <c r="F25" s="704"/>
      <c r="G25" s="718"/>
      <c r="H25" s="718"/>
      <c r="I25" s="706">
        <f t="shared" si="0"/>
        <v>0</v>
      </c>
    </row>
    <row r="26" spans="1:9" ht="15.75" customHeight="1">
      <c r="A26" s="711"/>
      <c r="B26" s="704"/>
      <c r="C26" s="705"/>
      <c r="D26" s="704"/>
      <c r="E26" s="704"/>
      <c r="F26" s="704"/>
      <c r="G26" s="718"/>
      <c r="H26" s="718"/>
      <c r="I26" s="706">
        <f t="shared" si="0"/>
        <v>0</v>
      </c>
    </row>
    <row r="27" spans="1:9" ht="15.75" customHeight="1" thickBot="1">
      <c r="A27" s="712"/>
      <c r="B27" s="713"/>
      <c r="C27" s="714"/>
      <c r="D27" s="713"/>
      <c r="E27" s="713"/>
      <c r="F27" s="713"/>
      <c r="G27" s="719"/>
      <c r="H27" s="719"/>
      <c r="I27" s="715">
        <f t="shared" si="0"/>
        <v>0</v>
      </c>
    </row>
    <row r="28" spans="1:9" s="57" customFormat="1" ht="18" customHeight="1" thickBot="1">
      <c r="A28" s="707" t="s">
        <v>577</v>
      </c>
      <c r="B28" s="708">
        <f>SUM(B5:B27)</f>
        <v>145651</v>
      </c>
      <c r="C28" s="709"/>
      <c r="D28" s="708">
        <f>SUM(D5:D27)</f>
        <v>182000</v>
      </c>
      <c r="E28" s="708">
        <v>182000</v>
      </c>
      <c r="F28" s="708">
        <v>146651</v>
      </c>
      <c r="G28" s="720">
        <v>145651</v>
      </c>
      <c r="H28" s="720">
        <v>142369</v>
      </c>
      <c r="I28" s="710">
        <f>SUM(I5:I27)</f>
        <v>0</v>
      </c>
    </row>
  </sheetData>
  <sheetProtection/>
  <mergeCells count="1">
    <mergeCell ref="A1:I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5" r:id="rId1"/>
  <headerFooter alignWithMargins="0">
    <oddHeader xml:space="preserve">&amp;R&amp;"Times New Roman CE,Félkövér dőlt"&amp;12 &amp;11 7. melléklet az 1/2015. (I.27.) önkormányzati rendelethez*&amp;"Times New Roman CE,Normál"&amp;10   </oddHeader>
    <oddFooter>&amp;L* Módosította a 13/2015.(XII.16.) önkormányzati rendelet 8. melléklete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48"/>
  <sheetViews>
    <sheetView zoomScalePageLayoutView="0" workbookViewId="0" topLeftCell="A1">
      <selection activeCell="B2" sqref="B2:E2"/>
    </sheetView>
  </sheetViews>
  <sheetFormatPr defaultColWidth="9.00390625" defaultRowHeight="12.75"/>
  <cols>
    <col min="1" max="1" width="38.625" style="47" customWidth="1"/>
    <col min="2" max="5" width="13.875" style="47" customWidth="1"/>
    <col min="6" max="16384" width="9.375" style="47" customWidth="1"/>
  </cols>
  <sheetData>
    <row r="1" spans="1:5" ht="12.75">
      <c r="A1" s="214"/>
      <c r="B1" s="214"/>
      <c r="C1" s="214"/>
      <c r="D1" s="214"/>
      <c r="E1" s="214"/>
    </row>
    <row r="2" spans="1:5" ht="15.75">
      <c r="A2" s="215" t="s">
        <v>650</v>
      </c>
      <c r="B2" s="1130"/>
      <c r="C2" s="1130"/>
      <c r="D2" s="1130"/>
      <c r="E2" s="1130"/>
    </row>
    <row r="3" spans="1:5" ht="14.25" thickBot="1">
      <c r="A3" s="214"/>
      <c r="B3" s="214"/>
      <c r="C3" s="214"/>
      <c r="D3" s="1131" t="s">
        <v>643</v>
      </c>
      <c r="E3" s="1131"/>
    </row>
    <row r="4" spans="1:5" ht="15" customHeight="1" thickBot="1">
      <c r="A4" s="216" t="s">
        <v>642</v>
      </c>
      <c r="B4" s="217" t="s">
        <v>769</v>
      </c>
      <c r="C4" s="217" t="s">
        <v>770</v>
      </c>
      <c r="D4" s="217" t="s">
        <v>176</v>
      </c>
      <c r="E4" s="218" t="s">
        <v>560</v>
      </c>
    </row>
    <row r="5" spans="1:5" ht="12.75">
      <c r="A5" s="219" t="s">
        <v>644</v>
      </c>
      <c r="B5" s="88"/>
      <c r="C5" s="88"/>
      <c r="D5" s="88"/>
      <c r="E5" s="220">
        <f aca="true" t="shared" si="0" ref="E5:E11">SUM(B5:D5)</f>
        <v>0</v>
      </c>
    </row>
    <row r="6" spans="1:5" ht="12.75">
      <c r="A6" s="221" t="s">
        <v>657</v>
      </c>
      <c r="B6" s="89"/>
      <c r="C6" s="89"/>
      <c r="D6" s="89"/>
      <c r="E6" s="222">
        <f t="shared" si="0"/>
        <v>0</v>
      </c>
    </row>
    <row r="7" spans="1:5" ht="12.75">
      <c r="A7" s="223" t="s">
        <v>645</v>
      </c>
      <c r="B7" s="90"/>
      <c r="C7" s="90"/>
      <c r="D7" s="90"/>
      <c r="E7" s="224">
        <f t="shared" si="0"/>
        <v>0</v>
      </c>
    </row>
    <row r="8" spans="1:5" ht="12.75">
      <c r="A8" s="223" t="s">
        <v>659</v>
      </c>
      <c r="B8" s="90"/>
      <c r="C8" s="90"/>
      <c r="D8" s="90"/>
      <c r="E8" s="224">
        <f t="shared" si="0"/>
        <v>0</v>
      </c>
    </row>
    <row r="9" spans="1:5" ht="12.75">
      <c r="A9" s="223" t="s">
        <v>646</v>
      </c>
      <c r="B9" s="90"/>
      <c r="C9" s="90"/>
      <c r="D9" s="90"/>
      <c r="E9" s="224">
        <f t="shared" si="0"/>
        <v>0</v>
      </c>
    </row>
    <row r="10" spans="1:5" ht="12.75">
      <c r="A10" s="223" t="s">
        <v>647</v>
      </c>
      <c r="B10" s="90"/>
      <c r="C10" s="90"/>
      <c r="D10" s="90"/>
      <c r="E10" s="224">
        <f t="shared" si="0"/>
        <v>0</v>
      </c>
    </row>
    <row r="11" spans="1:5" ht="13.5" thickBot="1">
      <c r="A11" s="91"/>
      <c r="B11" s="92"/>
      <c r="C11" s="92"/>
      <c r="D11" s="92"/>
      <c r="E11" s="224">
        <f t="shared" si="0"/>
        <v>0</v>
      </c>
    </row>
    <row r="12" spans="1:5" ht="13.5" thickBot="1">
      <c r="A12" s="225" t="s">
        <v>649</v>
      </c>
      <c r="B12" s="226">
        <f>B5+SUM(B7:B11)</f>
        <v>0</v>
      </c>
      <c r="C12" s="226">
        <f>C5+SUM(C7:C11)</f>
        <v>0</v>
      </c>
      <c r="D12" s="226">
        <f>D5+SUM(D7:D11)</f>
        <v>0</v>
      </c>
      <c r="E12" s="227">
        <f>E5+SUM(E7:E11)</f>
        <v>0</v>
      </c>
    </row>
    <row r="13" spans="1:5" ht="13.5" thickBot="1">
      <c r="A13" s="50"/>
      <c r="B13" s="50"/>
      <c r="C13" s="50"/>
      <c r="D13" s="50"/>
      <c r="E13" s="50"/>
    </row>
    <row r="14" spans="1:5" ht="15" customHeight="1" thickBot="1">
      <c r="A14" s="216" t="s">
        <v>648</v>
      </c>
      <c r="B14" s="217" t="s">
        <v>769</v>
      </c>
      <c r="C14" s="217" t="s">
        <v>770</v>
      </c>
      <c r="D14" s="217" t="s">
        <v>176</v>
      </c>
      <c r="E14" s="218" t="s">
        <v>560</v>
      </c>
    </row>
    <row r="15" spans="1:5" ht="12.75">
      <c r="A15" s="219" t="s">
        <v>653</v>
      </c>
      <c r="B15" s="88"/>
      <c r="C15" s="88"/>
      <c r="D15" s="88"/>
      <c r="E15" s="220">
        <f>SUM(B15:D15)</f>
        <v>0</v>
      </c>
    </row>
    <row r="16" spans="1:5" ht="12.75">
      <c r="A16" s="228" t="s">
        <v>654</v>
      </c>
      <c r="B16" s="90"/>
      <c r="C16" s="90"/>
      <c r="D16" s="90"/>
      <c r="E16" s="224">
        <f>SUM(B16:D16)</f>
        <v>0</v>
      </c>
    </row>
    <row r="17" spans="1:5" ht="12.75">
      <c r="A17" s="223" t="s">
        <v>655</v>
      </c>
      <c r="B17" s="90"/>
      <c r="C17" s="90"/>
      <c r="D17" s="90"/>
      <c r="E17" s="224">
        <f>SUM(B17:D17)</f>
        <v>0</v>
      </c>
    </row>
    <row r="18" spans="1:5" ht="13.5" thickBot="1">
      <c r="A18" s="223" t="s">
        <v>656</v>
      </c>
      <c r="B18" s="90"/>
      <c r="C18" s="90"/>
      <c r="D18" s="90"/>
      <c r="E18" s="224">
        <f>SUM(B18:D18)</f>
        <v>0</v>
      </c>
    </row>
    <row r="19" spans="1:5" ht="13.5" thickBot="1">
      <c r="A19" s="225" t="s">
        <v>561</v>
      </c>
      <c r="B19" s="226"/>
      <c r="C19" s="226">
        <f>SUM(C15:C18)</f>
        <v>0</v>
      </c>
      <c r="D19" s="226">
        <f>SUM(D15:D18)</f>
        <v>0</v>
      </c>
      <c r="E19" s="227">
        <f>SUM(E15:E18)</f>
        <v>0</v>
      </c>
    </row>
    <row r="20" spans="1:5" ht="12.75">
      <c r="A20" s="214"/>
      <c r="B20" s="214"/>
      <c r="C20" s="214"/>
      <c r="D20" s="214"/>
      <c r="E20" s="214"/>
    </row>
    <row r="21" spans="1:5" ht="12.75">
      <c r="A21" s="214"/>
      <c r="B21" s="214"/>
      <c r="C21" s="214"/>
      <c r="D21" s="214"/>
      <c r="E21" s="214"/>
    </row>
    <row r="22" spans="1:5" ht="15.75">
      <c r="A22" s="215" t="s">
        <v>650</v>
      </c>
      <c r="B22" s="1130" t="s">
        <v>505</v>
      </c>
      <c r="C22" s="1130"/>
      <c r="D22" s="1130"/>
      <c r="E22" s="1130"/>
    </row>
    <row r="23" spans="1:5" ht="12.75">
      <c r="A23" s="1132" t="s">
        <v>212</v>
      </c>
      <c r="B23" s="1133"/>
      <c r="C23" s="1133"/>
      <c r="D23" s="1133"/>
      <c r="E23" s="1133"/>
    </row>
    <row r="24" spans="1:5" ht="24.75" customHeight="1">
      <c r="A24" s="1133"/>
      <c r="B24" s="1133"/>
      <c r="C24" s="1133"/>
      <c r="D24" s="1133"/>
      <c r="E24" s="1133"/>
    </row>
    <row r="25" spans="1:5" ht="14.25" thickBot="1">
      <c r="A25" s="214"/>
      <c r="B25" s="214"/>
      <c r="C25" s="214"/>
      <c r="D25" s="1131" t="s">
        <v>643</v>
      </c>
      <c r="E25" s="1131"/>
    </row>
    <row r="26" spans="1:5" ht="13.5" thickBot="1">
      <c r="A26" s="216" t="s">
        <v>642</v>
      </c>
      <c r="B26" s="217" t="s">
        <v>769</v>
      </c>
      <c r="C26" s="217" t="s">
        <v>770</v>
      </c>
      <c r="D26" s="217" t="s">
        <v>176</v>
      </c>
      <c r="E26" s="218" t="s">
        <v>560</v>
      </c>
    </row>
    <row r="27" spans="1:5" ht="12.75">
      <c r="A27" s="219" t="s">
        <v>644</v>
      </c>
      <c r="B27" s="88"/>
      <c r="C27" s="88"/>
      <c r="D27" s="88"/>
      <c r="E27" s="220">
        <f aca="true" t="shared" si="1" ref="E27:E33">SUM(B27:D27)</f>
        <v>0</v>
      </c>
    </row>
    <row r="28" spans="1:5" ht="12.75">
      <c r="A28" s="221" t="s">
        <v>657</v>
      </c>
      <c r="B28" s="89"/>
      <c r="C28" s="89"/>
      <c r="D28" s="89"/>
      <c r="E28" s="222">
        <f t="shared" si="1"/>
        <v>0</v>
      </c>
    </row>
    <row r="29" spans="1:5" ht="12.75">
      <c r="A29" s="223" t="s">
        <v>645</v>
      </c>
      <c r="B29" s="90">
        <v>141172</v>
      </c>
      <c r="C29" s="90"/>
      <c r="D29" s="90"/>
      <c r="E29" s="224">
        <f t="shared" si="1"/>
        <v>141172</v>
      </c>
    </row>
    <row r="30" spans="1:5" ht="12.75">
      <c r="A30" s="223" t="s">
        <v>659</v>
      </c>
      <c r="B30" s="90"/>
      <c r="C30" s="90"/>
      <c r="D30" s="90"/>
      <c r="E30" s="224">
        <f t="shared" si="1"/>
        <v>0</v>
      </c>
    </row>
    <row r="31" spans="1:5" ht="12.75">
      <c r="A31" s="223" t="s">
        <v>646</v>
      </c>
      <c r="B31" s="90"/>
      <c r="C31" s="90"/>
      <c r="D31" s="90"/>
      <c r="E31" s="224">
        <f t="shared" si="1"/>
        <v>0</v>
      </c>
    </row>
    <row r="32" spans="1:5" ht="12.75">
      <c r="A32" s="223" t="s">
        <v>647</v>
      </c>
      <c r="B32" s="90"/>
      <c r="C32" s="90"/>
      <c r="D32" s="90"/>
      <c r="E32" s="224">
        <f t="shared" si="1"/>
        <v>0</v>
      </c>
    </row>
    <row r="33" spans="1:5" ht="13.5" thickBot="1">
      <c r="A33" s="91"/>
      <c r="B33" s="92"/>
      <c r="C33" s="92"/>
      <c r="D33" s="92"/>
      <c r="E33" s="224">
        <f t="shared" si="1"/>
        <v>0</v>
      </c>
    </row>
    <row r="34" spans="1:5" ht="13.5" thickBot="1">
      <c r="A34" s="225" t="s">
        <v>649</v>
      </c>
      <c r="B34" s="226">
        <f>B27+SUM(B29:B33)</f>
        <v>141172</v>
      </c>
      <c r="C34" s="226">
        <f>C27+SUM(C29:C33)</f>
        <v>0</v>
      </c>
      <c r="D34" s="226">
        <f>D27+SUM(D29:D33)</f>
        <v>0</v>
      </c>
      <c r="E34" s="227">
        <f>E27+SUM(E29:E33)</f>
        <v>141172</v>
      </c>
    </row>
    <row r="35" spans="1:5" ht="13.5" thickBot="1">
      <c r="A35" s="50"/>
      <c r="B35" s="50"/>
      <c r="C35" s="50"/>
      <c r="D35" s="50"/>
      <c r="E35" s="50"/>
    </row>
    <row r="36" spans="1:5" ht="13.5" thickBot="1">
      <c r="A36" s="216" t="s">
        <v>648</v>
      </c>
      <c r="B36" s="217" t="s">
        <v>769</v>
      </c>
      <c r="C36" s="217" t="s">
        <v>770</v>
      </c>
      <c r="D36" s="217" t="s">
        <v>176</v>
      </c>
      <c r="E36" s="218" t="s">
        <v>560</v>
      </c>
    </row>
    <row r="37" spans="1:5" ht="12.75">
      <c r="A37" s="219" t="s">
        <v>653</v>
      </c>
      <c r="B37" s="88">
        <v>3470</v>
      </c>
      <c r="C37" s="88"/>
      <c r="D37" s="88"/>
      <c r="E37" s="220">
        <f>SUM(B37:D37)</f>
        <v>3470</v>
      </c>
    </row>
    <row r="38" spans="1:5" ht="12.75">
      <c r="A38" s="228" t="s">
        <v>654</v>
      </c>
      <c r="B38" s="90">
        <v>122792</v>
      </c>
      <c r="C38" s="90"/>
      <c r="D38" s="90"/>
      <c r="E38" s="224">
        <f>SUM(B38:D38)</f>
        <v>122792</v>
      </c>
    </row>
    <row r="39" spans="1:5" ht="12.75">
      <c r="A39" s="223" t="s">
        <v>655</v>
      </c>
      <c r="B39" s="90">
        <v>14910</v>
      </c>
      <c r="C39" s="90"/>
      <c r="D39" s="90"/>
      <c r="E39" s="224">
        <f>SUM(B39:D39)</f>
        <v>14910</v>
      </c>
    </row>
    <row r="40" spans="1:5" ht="13.5" thickBot="1">
      <c r="A40" s="223" t="s">
        <v>656</v>
      </c>
      <c r="B40" s="90"/>
      <c r="C40" s="90"/>
      <c r="D40" s="90"/>
      <c r="E40" s="224">
        <f>SUM(B40:D40)</f>
        <v>0</v>
      </c>
    </row>
    <row r="41" spans="1:5" ht="13.5" thickBot="1">
      <c r="A41" s="225" t="s">
        <v>561</v>
      </c>
      <c r="B41" s="226">
        <f>SUM(B37:B40)</f>
        <v>141172</v>
      </c>
      <c r="C41" s="226">
        <f>SUM(C37:C40)</f>
        <v>0</v>
      </c>
      <c r="D41" s="226">
        <f>SUM(D37:D40)</f>
        <v>0</v>
      </c>
      <c r="E41" s="227">
        <f>SUM(E37:E40)</f>
        <v>141172</v>
      </c>
    </row>
    <row r="42" spans="1:5" ht="12.75">
      <c r="A42" s="214"/>
      <c r="B42" s="214"/>
      <c r="C42" s="214"/>
      <c r="D42" s="214"/>
      <c r="E42" s="214"/>
    </row>
    <row r="43" spans="1:5" ht="15.75">
      <c r="A43" s="1141" t="s">
        <v>213</v>
      </c>
      <c r="B43" s="1141"/>
      <c r="C43" s="1141"/>
      <c r="D43" s="1141"/>
      <c r="E43" s="1141"/>
    </row>
    <row r="44" spans="1:5" ht="13.5" thickBot="1">
      <c r="A44" s="214"/>
      <c r="B44" s="214"/>
      <c r="C44" s="214"/>
      <c r="D44" s="214"/>
      <c r="E44" s="214"/>
    </row>
    <row r="45" spans="1:8" ht="13.5" thickBot="1">
      <c r="A45" s="1146" t="s">
        <v>651</v>
      </c>
      <c r="B45" s="1147"/>
      <c r="C45" s="1148"/>
      <c r="D45" s="1144" t="s">
        <v>660</v>
      </c>
      <c r="E45" s="1145"/>
      <c r="H45" s="48"/>
    </row>
    <row r="46" spans="1:5" ht="12.75">
      <c r="A46" s="1149"/>
      <c r="B46" s="1150"/>
      <c r="C46" s="1151"/>
      <c r="D46" s="1137"/>
      <c r="E46" s="1138"/>
    </row>
    <row r="47" spans="1:5" ht="13.5" thickBot="1">
      <c r="A47" s="1152"/>
      <c r="B47" s="1153"/>
      <c r="C47" s="1154"/>
      <c r="D47" s="1139"/>
      <c r="E47" s="1140"/>
    </row>
    <row r="48" spans="1:5" ht="13.5" thickBot="1">
      <c r="A48" s="1134" t="s">
        <v>561</v>
      </c>
      <c r="B48" s="1135"/>
      <c r="C48" s="1136"/>
      <c r="D48" s="1142">
        <f>SUM(D46:E47)</f>
        <v>0</v>
      </c>
      <c r="E48" s="1143"/>
    </row>
  </sheetData>
  <sheetProtection/>
  <mergeCells count="14">
    <mergeCell ref="D45:E45"/>
    <mergeCell ref="A45:C45"/>
    <mergeCell ref="A46:C46"/>
    <mergeCell ref="A47:C47"/>
    <mergeCell ref="B2:E2"/>
    <mergeCell ref="B22:E22"/>
    <mergeCell ref="D3:E3"/>
    <mergeCell ref="D25:E25"/>
    <mergeCell ref="A23:E24"/>
    <mergeCell ref="A48:C48"/>
    <mergeCell ref="D46:E46"/>
    <mergeCell ref="D47:E47"/>
    <mergeCell ref="A43:E43"/>
    <mergeCell ref="D48:E48"/>
  </mergeCells>
  <conditionalFormatting sqref="B41:D41 D48:E48 B19:E19 E27:E34 B34:D34 E37:E41 E5:E12 B12:D12 E15:E18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1/2015. (I.27.)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9"/>
  <sheetViews>
    <sheetView zoomScaleSheetLayoutView="85" zoomScalePageLayoutView="0" workbookViewId="0" topLeftCell="A1">
      <selection activeCell="F1" sqref="F1"/>
    </sheetView>
  </sheetViews>
  <sheetFormatPr defaultColWidth="9.00390625" defaultRowHeight="12.75"/>
  <cols>
    <col min="1" max="1" width="11.00390625" style="1091" customWidth="1"/>
    <col min="2" max="2" width="58.125" style="1092" customWidth="1"/>
    <col min="3" max="3" width="13.875" style="1092" customWidth="1"/>
    <col min="4" max="5" width="13.375" style="1093" customWidth="1"/>
    <col min="6" max="6" width="12.875" style="1093" customWidth="1"/>
    <col min="7" max="16384" width="9.375" style="3" customWidth="1"/>
  </cols>
  <sheetData>
    <row r="1" spans="1:6" s="2" customFormat="1" ht="16.5" customHeight="1">
      <c r="A1" s="229"/>
      <c r="B1" s="231"/>
      <c r="C1" s="231"/>
      <c r="D1" s="253"/>
      <c r="E1" s="253"/>
      <c r="F1" s="253" t="s">
        <v>414</v>
      </c>
    </row>
    <row r="2" spans="1:6" s="2" customFormat="1" ht="16.5" customHeight="1" thickBot="1">
      <c r="A2" s="229"/>
      <c r="B2" s="231"/>
      <c r="C2" s="231"/>
      <c r="D2" s="253"/>
      <c r="E2" s="253"/>
      <c r="F2" s="253"/>
    </row>
    <row r="3" spans="1:6" s="93" customFormat="1" ht="21" customHeight="1">
      <c r="A3" s="393" t="s">
        <v>575</v>
      </c>
      <c r="B3" s="359" t="s">
        <v>743</v>
      </c>
      <c r="C3" s="974"/>
      <c r="D3" s="361"/>
      <c r="E3" s="361"/>
      <c r="F3" s="361" t="s">
        <v>562</v>
      </c>
    </row>
    <row r="4" spans="1:6" s="93" customFormat="1" ht="39.75" customHeight="1" thickBot="1">
      <c r="A4" s="1089" t="s">
        <v>717</v>
      </c>
      <c r="B4" s="360" t="s">
        <v>53</v>
      </c>
      <c r="C4" s="360"/>
      <c r="D4" s="362"/>
      <c r="E4" s="362"/>
      <c r="F4" s="362">
        <v>1</v>
      </c>
    </row>
    <row r="5" spans="1:6" s="94" customFormat="1" ht="15.75" customHeight="1" thickBot="1">
      <c r="A5" s="232"/>
      <c r="B5" s="232"/>
      <c r="C5" s="232"/>
      <c r="D5" s="233"/>
      <c r="E5" s="233" t="s">
        <v>563</v>
      </c>
      <c r="F5" s="233" t="s">
        <v>563</v>
      </c>
    </row>
    <row r="6" spans="1:6" ht="24.75" thickBot="1">
      <c r="A6" s="394" t="s">
        <v>719</v>
      </c>
      <c r="B6" s="234" t="s">
        <v>564</v>
      </c>
      <c r="C6" s="1090" t="s">
        <v>345</v>
      </c>
      <c r="D6" s="363" t="s">
        <v>346</v>
      </c>
      <c r="E6" s="363" t="s">
        <v>347</v>
      </c>
      <c r="F6" s="363" t="s">
        <v>348</v>
      </c>
    </row>
    <row r="7" spans="1:6" s="58" customFormat="1" ht="12.75" customHeight="1" thickBot="1">
      <c r="A7" s="202">
        <v>1</v>
      </c>
      <c r="B7" s="203">
        <v>2</v>
      </c>
      <c r="C7" s="204">
        <v>3</v>
      </c>
      <c r="D7" s="204">
        <v>4</v>
      </c>
      <c r="E7" s="204">
        <v>5</v>
      </c>
      <c r="F7" s="204">
        <v>6</v>
      </c>
    </row>
    <row r="8" spans="1:6" s="58" customFormat="1" ht="15.75" customHeight="1" thickBot="1">
      <c r="A8" s="236"/>
      <c r="B8" s="237" t="s">
        <v>566</v>
      </c>
      <c r="C8" s="364"/>
      <c r="D8" s="364"/>
      <c r="E8" s="364"/>
      <c r="F8" s="364"/>
    </row>
    <row r="9" spans="1:6" s="58" customFormat="1" ht="12" customHeight="1" thickBot="1">
      <c r="A9" s="32" t="s">
        <v>528</v>
      </c>
      <c r="B9" s="21" t="s">
        <v>777</v>
      </c>
      <c r="C9" s="298">
        <f>+C10+C11+C12+C13+C14+C15+C16+C17+C18</f>
        <v>343101</v>
      </c>
      <c r="D9" s="298">
        <f>+D10+D11+D12+D13+D14+D15+D16+D17+D18+D19</f>
        <v>351159</v>
      </c>
      <c r="E9" s="298">
        <f>+E10+E11+E12+E13+E14+E15+E16+E17+E18+E19</f>
        <v>359228</v>
      </c>
      <c r="F9" s="298">
        <f>+F10+F11+F12+F13+F14+F15+F16+F17+F18+F19</f>
        <v>361722</v>
      </c>
    </row>
    <row r="10" spans="1:6" s="95" customFormat="1" ht="12" customHeight="1">
      <c r="A10" s="421" t="s">
        <v>613</v>
      </c>
      <c r="B10" s="403" t="s">
        <v>778</v>
      </c>
      <c r="C10" s="315">
        <v>128864</v>
      </c>
      <c r="D10" s="315">
        <v>128864</v>
      </c>
      <c r="E10" s="315">
        <v>128864</v>
      </c>
      <c r="F10" s="315">
        <v>128864</v>
      </c>
    </row>
    <row r="11" spans="1:6" s="96" customFormat="1" ht="12" customHeight="1">
      <c r="A11" s="422" t="s">
        <v>614</v>
      </c>
      <c r="B11" s="404" t="s">
        <v>779</v>
      </c>
      <c r="C11" s="300">
        <v>97314</v>
      </c>
      <c r="D11" s="300">
        <v>97314</v>
      </c>
      <c r="E11" s="300">
        <v>98824</v>
      </c>
      <c r="F11" s="300">
        <v>99643</v>
      </c>
    </row>
    <row r="12" spans="1:6" s="96" customFormat="1" ht="12" customHeight="1">
      <c r="A12" s="422" t="s">
        <v>615</v>
      </c>
      <c r="B12" s="404" t="s">
        <v>780</v>
      </c>
      <c r="C12" s="300">
        <v>110624</v>
      </c>
      <c r="D12" s="300">
        <v>110624</v>
      </c>
      <c r="E12" s="300">
        <v>110208</v>
      </c>
      <c r="F12" s="300">
        <v>110208</v>
      </c>
    </row>
    <row r="13" spans="1:6" s="96" customFormat="1" ht="12" customHeight="1">
      <c r="A13" s="422" t="s">
        <v>616</v>
      </c>
      <c r="B13" s="404" t="s">
        <v>781</v>
      </c>
      <c r="C13" s="300">
        <v>6299</v>
      </c>
      <c r="D13" s="300">
        <v>6299</v>
      </c>
      <c r="E13" s="300">
        <v>6299</v>
      </c>
      <c r="F13" s="300">
        <v>6299</v>
      </c>
    </row>
    <row r="14" spans="1:6" s="96" customFormat="1" ht="12" customHeight="1">
      <c r="A14" s="422" t="s">
        <v>661</v>
      </c>
      <c r="B14" s="404" t="s">
        <v>782</v>
      </c>
      <c r="C14" s="447"/>
      <c r="D14" s="300"/>
      <c r="E14" s="300"/>
      <c r="F14" s="300"/>
    </row>
    <row r="15" spans="1:6" s="95" customFormat="1" ht="12" customHeight="1">
      <c r="A15" s="423" t="s">
        <v>617</v>
      </c>
      <c r="B15" s="405" t="s">
        <v>783</v>
      </c>
      <c r="C15" s="448"/>
      <c r="D15" s="300"/>
      <c r="E15" s="300"/>
      <c r="F15" s="300"/>
    </row>
    <row r="16" spans="1:6" s="95" customFormat="1" ht="12" customHeight="1">
      <c r="A16" s="423" t="s">
        <v>618</v>
      </c>
      <c r="B16" s="404" t="s">
        <v>397</v>
      </c>
      <c r="C16" s="1056"/>
      <c r="D16" s="1056">
        <v>1910</v>
      </c>
      <c r="E16" s="1056">
        <v>1937</v>
      </c>
      <c r="F16" s="1056">
        <v>1957</v>
      </c>
    </row>
    <row r="17" spans="1:6" s="95" customFormat="1" ht="12" customHeight="1">
      <c r="A17" s="423" t="s">
        <v>628</v>
      </c>
      <c r="B17" s="404" t="s">
        <v>398</v>
      </c>
      <c r="C17" s="300"/>
      <c r="D17" s="1057">
        <v>3193</v>
      </c>
      <c r="E17" s="1057">
        <v>5573</v>
      </c>
      <c r="F17" s="1057">
        <v>7228</v>
      </c>
    </row>
    <row r="18" spans="1:6" s="95" customFormat="1" ht="12" customHeight="1">
      <c r="A18" s="422" t="s">
        <v>629</v>
      </c>
      <c r="B18" s="404" t="s">
        <v>399</v>
      </c>
      <c r="C18" s="300"/>
      <c r="D18" s="300">
        <v>2707</v>
      </c>
      <c r="E18" s="300">
        <v>7275</v>
      </c>
      <c r="F18" s="300">
        <v>7275</v>
      </c>
    </row>
    <row r="19" spans="1:6" s="95" customFormat="1" ht="12" customHeight="1" thickBot="1">
      <c r="A19" s="431" t="s">
        <v>630</v>
      </c>
      <c r="B19" s="721" t="s">
        <v>400</v>
      </c>
      <c r="C19" s="1056"/>
      <c r="D19" s="1056">
        <v>248</v>
      </c>
      <c r="E19" s="1056">
        <v>248</v>
      </c>
      <c r="F19" s="1056">
        <v>248</v>
      </c>
    </row>
    <row r="20" spans="1:6" s="95" customFormat="1" ht="12" customHeight="1" thickBot="1">
      <c r="A20" s="32" t="s">
        <v>529</v>
      </c>
      <c r="B20" s="293" t="s">
        <v>784</v>
      </c>
      <c r="C20" s="298">
        <f>+C21+C22+C23+C24+C25</f>
        <v>16465</v>
      </c>
      <c r="D20" s="298">
        <f>+D21+D22+D23+D24+D25</f>
        <v>19789</v>
      </c>
      <c r="E20" s="298">
        <f>+E21+E22+E23+E24+E25+E27+E28</f>
        <v>78937</v>
      </c>
      <c r="F20" s="298">
        <f>+F21+F22+F23+F24+F25+F27+F28</f>
        <v>24155</v>
      </c>
    </row>
    <row r="21" spans="1:6" s="95" customFormat="1" ht="12" customHeight="1">
      <c r="A21" s="421" t="s">
        <v>619</v>
      </c>
      <c r="B21" s="403" t="s">
        <v>785</v>
      </c>
      <c r="C21" s="301"/>
      <c r="D21" s="301"/>
      <c r="E21" s="301"/>
      <c r="F21" s="301"/>
    </row>
    <row r="22" spans="1:6" s="95" customFormat="1" ht="12" customHeight="1">
      <c r="A22" s="422" t="s">
        <v>620</v>
      </c>
      <c r="B22" s="404" t="s">
        <v>396</v>
      </c>
      <c r="C22" s="300"/>
      <c r="D22" s="300">
        <v>3324</v>
      </c>
      <c r="E22" s="300">
        <v>8851</v>
      </c>
      <c r="F22" s="300">
        <v>10514</v>
      </c>
    </row>
    <row r="23" spans="1:6" s="95" customFormat="1" ht="12" customHeight="1">
      <c r="A23" s="422" t="s">
        <v>621</v>
      </c>
      <c r="B23" s="404" t="s">
        <v>267</v>
      </c>
      <c r="C23" s="918">
        <v>4148</v>
      </c>
      <c r="D23" s="918">
        <v>4148</v>
      </c>
      <c r="E23" s="918">
        <v>4148</v>
      </c>
      <c r="F23" s="918">
        <v>0</v>
      </c>
    </row>
    <row r="24" spans="1:6" s="95" customFormat="1" ht="12" customHeight="1">
      <c r="A24" s="422" t="s">
        <v>622</v>
      </c>
      <c r="B24" s="404" t="s">
        <v>234</v>
      </c>
      <c r="C24" s="300">
        <v>8400</v>
      </c>
      <c r="D24" s="300">
        <v>8400</v>
      </c>
      <c r="E24" s="300">
        <v>8400</v>
      </c>
      <c r="F24" s="300">
        <v>8400</v>
      </c>
    </row>
    <row r="25" spans="1:6" s="95" customFormat="1" ht="12" customHeight="1">
      <c r="A25" s="422" t="s">
        <v>623</v>
      </c>
      <c r="B25" s="915" t="s">
        <v>242</v>
      </c>
      <c r="C25" s="916">
        <v>3917</v>
      </c>
      <c r="D25" s="916">
        <v>3917</v>
      </c>
      <c r="E25" s="916">
        <v>3917</v>
      </c>
      <c r="F25" s="916">
        <v>3917</v>
      </c>
    </row>
    <row r="26" spans="1:6" s="96" customFormat="1" ht="12" customHeight="1">
      <c r="A26" s="422" t="s">
        <v>299</v>
      </c>
      <c r="B26" s="404" t="s">
        <v>788</v>
      </c>
      <c r="C26" s="300">
        <v>3917</v>
      </c>
      <c r="D26" s="1057">
        <v>3917</v>
      </c>
      <c r="E26" s="1057">
        <v>3917</v>
      </c>
      <c r="F26" s="1057">
        <v>3917</v>
      </c>
    </row>
    <row r="27" spans="1:6" s="96" customFormat="1" ht="12" customHeight="1">
      <c r="A27" s="422" t="s">
        <v>632</v>
      </c>
      <c r="B27" s="404" t="s">
        <v>317</v>
      </c>
      <c r="C27" s="300"/>
      <c r="D27" s="1057"/>
      <c r="E27" s="1057">
        <v>1194</v>
      </c>
      <c r="F27" s="1057">
        <v>1324</v>
      </c>
    </row>
    <row r="28" spans="1:6" s="96" customFormat="1" ht="12" customHeight="1">
      <c r="A28" s="422" t="s">
        <v>634</v>
      </c>
      <c r="B28" s="404" t="s">
        <v>293</v>
      </c>
      <c r="C28" s="300"/>
      <c r="D28" s="1057"/>
      <c r="E28" s="1057">
        <v>52427</v>
      </c>
      <c r="F28" s="1057"/>
    </row>
    <row r="29" spans="1:6" s="96" customFormat="1" ht="12" customHeight="1" thickBot="1">
      <c r="A29" s="431" t="s">
        <v>302</v>
      </c>
      <c r="B29" s="721" t="s">
        <v>349</v>
      </c>
      <c r="C29" s="1056"/>
      <c r="D29" s="1056"/>
      <c r="E29" s="1056">
        <v>52427</v>
      </c>
      <c r="F29" s="1056"/>
    </row>
    <row r="30" spans="1:6" s="96" customFormat="1" ht="12" customHeight="1" thickBot="1">
      <c r="A30" s="32" t="s">
        <v>530</v>
      </c>
      <c r="B30" s="21" t="s">
        <v>789</v>
      </c>
      <c r="C30" s="298">
        <f>+C31+C32+C33+C34+C35</f>
        <v>99485</v>
      </c>
      <c r="D30" s="298">
        <f>+D31+D32+D33+D34+D35</f>
        <v>99485</v>
      </c>
      <c r="E30" s="298">
        <f>+E31+E32+E33+E34+E35+E37</f>
        <v>207640</v>
      </c>
      <c r="F30" s="298">
        <f>+F31+F32+F33+F34+F35+F37</f>
        <v>264215</v>
      </c>
    </row>
    <row r="31" spans="1:6" s="96" customFormat="1" ht="12" customHeight="1">
      <c r="A31" s="421" t="s">
        <v>602</v>
      </c>
      <c r="B31" s="403" t="s">
        <v>790</v>
      </c>
      <c r="C31" s="301"/>
      <c r="D31" s="301"/>
      <c r="E31" s="301"/>
      <c r="F31" s="301"/>
    </row>
    <row r="32" spans="1:6" s="95" customFormat="1" ht="12" customHeight="1">
      <c r="A32" s="422" t="s">
        <v>603</v>
      </c>
      <c r="B32" s="404" t="s">
        <v>791</v>
      </c>
      <c r="C32" s="300"/>
      <c r="D32" s="300"/>
      <c r="E32" s="300"/>
      <c r="F32" s="300"/>
    </row>
    <row r="33" spans="1:6" s="96" customFormat="1" ht="12" customHeight="1">
      <c r="A33" s="422" t="s">
        <v>604</v>
      </c>
      <c r="B33" s="404" t="s">
        <v>84</v>
      </c>
      <c r="C33" s="300"/>
      <c r="D33" s="300"/>
      <c r="E33" s="300"/>
      <c r="F33" s="300"/>
    </row>
    <row r="34" spans="1:6" s="96" customFormat="1" ht="12" customHeight="1">
      <c r="A34" s="422" t="s">
        <v>605</v>
      </c>
      <c r="B34" s="919" t="s">
        <v>275</v>
      </c>
      <c r="C34" s="918">
        <v>7446</v>
      </c>
      <c r="D34" s="918">
        <v>7446</v>
      </c>
      <c r="E34" s="918">
        <v>7446</v>
      </c>
      <c r="F34" s="918">
        <v>11594</v>
      </c>
    </row>
    <row r="35" spans="1:6" s="96" customFormat="1" ht="12" customHeight="1">
      <c r="A35" s="422" t="s">
        <v>684</v>
      </c>
      <c r="B35" s="915" t="s">
        <v>241</v>
      </c>
      <c r="C35" s="916">
        <v>92039</v>
      </c>
      <c r="D35" s="916">
        <v>92039</v>
      </c>
      <c r="E35" s="916">
        <v>92039</v>
      </c>
      <c r="F35" s="916">
        <v>92039</v>
      </c>
    </row>
    <row r="36" spans="1:6" s="96" customFormat="1" ht="12" customHeight="1">
      <c r="A36" s="422" t="s">
        <v>304</v>
      </c>
      <c r="B36" s="404" t="s">
        <v>793</v>
      </c>
      <c r="C36" s="300">
        <v>92039</v>
      </c>
      <c r="D36" s="1057">
        <v>92039</v>
      </c>
      <c r="E36" s="1057">
        <v>92039</v>
      </c>
      <c r="F36" s="1057">
        <v>92039</v>
      </c>
    </row>
    <row r="37" spans="1:6" s="96" customFormat="1" ht="12" customHeight="1">
      <c r="A37" s="422" t="s">
        <v>685</v>
      </c>
      <c r="B37" s="404" t="s">
        <v>320</v>
      </c>
      <c r="C37" s="300"/>
      <c r="D37" s="1057"/>
      <c r="E37" s="1057">
        <v>108155</v>
      </c>
      <c r="F37" s="1057">
        <v>160582</v>
      </c>
    </row>
    <row r="38" spans="1:6" s="96" customFormat="1" ht="12" customHeight="1" thickBot="1">
      <c r="A38" s="431" t="s">
        <v>306</v>
      </c>
      <c r="B38" s="721" t="s">
        <v>307</v>
      </c>
      <c r="C38" s="1056"/>
      <c r="D38" s="1056"/>
      <c r="E38" s="1056">
        <v>108155</v>
      </c>
      <c r="F38" s="1056">
        <v>160582</v>
      </c>
    </row>
    <row r="39" spans="1:6" s="96" customFormat="1" ht="12" customHeight="1" thickBot="1">
      <c r="A39" s="32" t="s">
        <v>686</v>
      </c>
      <c r="B39" s="21" t="s">
        <v>794</v>
      </c>
      <c r="C39" s="304">
        <f>+C40+C43+C44+C46+C45</f>
        <v>114350</v>
      </c>
      <c r="D39" s="304">
        <f>+D40+D43+D44+D46+D45</f>
        <v>114350</v>
      </c>
      <c r="E39" s="304">
        <f>+E40+E43+E44+E46+E45</f>
        <v>114350</v>
      </c>
      <c r="F39" s="304">
        <f>+F40+F43+F44+F46+F45</f>
        <v>114350</v>
      </c>
    </row>
    <row r="40" spans="1:6" s="96" customFormat="1" ht="12" customHeight="1">
      <c r="A40" s="421" t="s">
        <v>795</v>
      </c>
      <c r="B40" s="403" t="s">
        <v>801</v>
      </c>
      <c r="C40" s="398">
        <f>+C41+C42</f>
        <v>95800</v>
      </c>
      <c r="D40" s="398">
        <f>+D41+D42</f>
        <v>95800</v>
      </c>
      <c r="E40" s="398">
        <f>+E41+E42</f>
        <v>95800</v>
      </c>
      <c r="F40" s="398">
        <f>+F41+F42</f>
        <v>95800</v>
      </c>
    </row>
    <row r="41" spans="1:6" s="96" customFormat="1" ht="12" customHeight="1">
      <c r="A41" s="422" t="s">
        <v>796</v>
      </c>
      <c r="B41" s="829" t="s">
        <v>235</v>
      </c>
      <c r="C41" s="300">
        <v>5800</v>
      </c>
      <c r="D41" s="300">
        <v>5800</v>
      </c>
      <c r="E41" s="300">
        <v>5800</v>
      </c>
      <c r="F41" s="300">
        <v>5800</v>
      </c>
    </row>
    <row r="42" spans="1:6" s="96" customFormat="1" ht="12" customHeight="1">
      <c r="A42" s="422" t="s">
        <v>797</v>
      </c>
      <c r="B42" s="829" t="s">
        <v>240</v>
      </c>
      <c r="C42" s="300">
        <v>90000</v>
      </c>
      <c r="D42" s="300">
        <v>90000</v>
      </c>
      <c r="E42" s="300">
        <v>90000</v>
      </c>
      <c r="F42" s="300">
        <v>90000</v>
      </c>
    </row>
    <row r="43" spans="1:6" s="96" customFormat="1" ht="12" customHeight="1">
      <c r="A43" s="422" t="s">
        <v>798</v>
      </c>
      <c r="B43" s="404" t="s">
        <v>804</v>
      </c>
      <c r="C43" s="300">
        <v>16000</v>
      </c>
      <c r="D43" s="300">
        <v>16000</v>
      </c>
      <c r="E43" s="300">
        <v>16000</v>
      </c>
      <c r="F43" s="300">
        <v>16000</v>
      </c>
    </row>
    <row r="44" spans="1:6" s="96" customFormat="1" ht="12" customHeight="1">
      <c r="A44" s="422" t="s">
        <v>799</v>
      </c>
      <c r="B44" s="404" t="s">
        <v>236</v>
      </c>
      <c r="C44" s="300">
        <v>250</v>
      </c>
      <c r="D44" s="300">
        <v>250</v>
      </c>
      <c r="E44" s="300">
        <v>250</v>
      </c>
      <c r="F44" s="300">
        <v>250</v>
      </c>
    </row>
    <row r="45" spans="1:6" s="96" customFormat="1" ht="12" customHeight="1">
      <c r="A45" s="422" t="s">
        <v>800</v>
      </c>
      <c r="B45" s="405" t="s">
        <v>239</v>
      </c>
      <c r="C45" s="302">
        <v>1300</v>
      </c>
      <c r="D45" s="302">
        <v>1300</v>
      </c>
      <c r="E45" s="302">
        <v>1300</v>
      </c>
      <c r="F45" s="302">
        <v>1300</v>
      </c>
    </row>
    <row r="46" spans="1:6" s="96" customFormat="1" ht="12" customHeight="1" thickBot="1">
      <c r="A46" s="422" t="s">
        <v>237</v>
      </c>
      <c r="B46" s="405" t="s">
        <v>238</v>
      </c>
      <c r="C46" s="302">
        <v>1000</v>
      </c>
      <c r="D46" s="302">
        <v>1000</v>
      </c>
      <c r="E46" s="302">
        <v>1000</v>
      </c>
      <c r="F46" s="302">
        <v>1000</v>
      </c>
    </row>
    <row r="47" spans="1:6" s="96" customFormat="1" ht="12" customHeight="1" thickBot="1">
      <c r="A47" s="32" t="s">
        <v>532</v>
      </c>
      <c r="B47" s="21" t="s">
        <v>807</v>
      </c>
      <c r="C47" s="298">
        <f>SUM(C48:C57)</f>
        <v>26993</v>
      </c>
      <c r="D47" s="298">
        <f>SUM(D48:D57)</f>
        <v>35867</v>
      </c>
      <c r="E47" s="298">
        <f>SUM(E48:E57)</f>
        <v>35867</v>
      </c>
      <c r="F47" s="298">
        <f>SUM(F48:F57)</f>
        <v>35867</v>
      </c>
    </row>
    <row r="48" spans="1:6" s="96" customFormat="1" ht="12" customHeight="1">
      <c r="A48" s="421" t="s">
        <v>606</v>
      </c>
      <c r="B48" s="403" t="s">
        <v>810</v>
      </c>
      <c r="C48" s="301"/>
      <c r="D48" s="301"/>
      <c r="E48" s="301"/>
      <c r="F48" s="301"/>
    </row>
    <row r="49" spans="1:6" s="96" customFormat="1" ht="12" customHeight="1">
      <c r="A49" s="422" t="s">
        <v>607</v>
      </c>
      <c r="B49" s="404" t="s">
        <v>811</v>
      </c>
      <c r="C49" s="300"/>
      <c r="D49" s="300">
        <v>5623</v>
      </c>
      <c r="E49" s="300">
        <v>5623</v>
      </c>
      <c r="F49" s="300">
        <v>11823</v>
      </c>
    </row>
    <row r="50" spans="1:6" s="96" customFormat="1" ht="12" customHeight="1">
      <c r="A50" s="422" t="s">
        <v>608</v>
      </c>
      <c r="B50" s="404" t="s">
        <v>812</v>
      </c>
      <c r="C50" s="300">
        <v>300</v>
      </c>
      <c r="D50" s="300">
        <v>300</v>
      </c>
      <c r="E50" s="300">
        <v>300</v>
      </c>
      <c r="F50" s="300">
        <v>300</v>
      </c>
    </row>
    <row r="51" spans="1:6" s="96" customFormat="1" ht="12" customHeight="1">
      <c r="A51" s="422" t="s">
        <v>688</v>
      </c>
      <c r="B51" s="404" t="s">
        <v>813</v>
      </c>
      <c r="C51" s="300">
        <v>6200</v>
      </c>
      <c r="D51" s="300">
        <v>6200</v>
      </c>
      <c r="E51" s="300">
        <v>6200</v>
      </c>
      <c r="F51" s="300"/>
    </row>
    <row r="52" spans="1:6" s="96" customFormat="1" ht="12" customHeight="1">
      <c r="A52" s="422" t="s">
        <v>689</v>
      </c>
      <c r="B52" s="404" t="s">
        <v>814</v>
      </c>
      <c r="C52" s="300">
        <v>14955</v>
      </c>
      <c r="D52" s="300">
        <v>16855</v>
      </c>
      <c r="E52" s="300">
        <v>16855</v>
      </c>
      <c r="F52" s="300">
        <v>16855</v>
      </c>
    </row>
    <row r="53" spans="1:6" s="96" customFormat="1" ht="12" customHeight="1">
      <c r="A53" s="422" t="s">
        <v>690</v>
      </c>
      <c r="B53" s="404" t="s">
        <v>815</v>
      </c>
      <c r="C53" s="300">
        <v>4038</v>
      </c>
      <c r="D53" s="300">
        <v>4038</v>
      </c>
      <c r="E53" s="300">
        <v>4038</v>
      </c>
      <c r="F53" s="300">
        <v>4038</v>
      </c>
    </row>
    <row r="54" spans="1:6" s="96" customFormat="1" ht="12" customHeight="1">
      <c r="A54" s="422" t="s">
        <v>691</v>
      </c>
      <c r="B54" s="404" t="s">
        <v>816</v>
      </c>
      <c r="C54" s="300"/>
      <c r="D54" s="300">
        <v>1351</v>
      </c>
      <c r="E54" s="300">
        <v>1351</v>
      </c>
      <c r="F54" s="300">
        <v>1351</v>
      </c>
    </row>
    <row r="55" spans="1:6" s="96" customFormat="1" ht="12" customHeight="1">
      <c r="A55" s="422" t="s">
        <v>692</v>
      </c>
      <c r="B55" s="404" t="s">
        <v>817</v>
      </c>
      <c r="C55" s="300">
        <v>1500</v>
      </c>
      <c r="D55" s="300">
        <v>1500</v>
      </c>
      <c r="E55" s="300">
        <v>1500</v>
      </c>
      <c r="F55" s="300">
        <v>1500</v>
      </c>
    </row>
    <row r="56" spans="1:6" s="96" customFormat="1" ht="12" customHeight="1">
      <c r="A56" s="422" t="s">
        <v>808</v>
      </c>
      <c r="B56" s="404" t="s">
        <v>818</v>
      </c>
      <c r="C56" s="303"/>
      <c r="D56" s="303"/>
      <c r="E56" s="303"/>
      <c r="F56" s="303"/>
    </row>
    <row r="57" spans="1:6" s="96" customFormat="1" ht="12" customHeight="1" thickBot="1">
      <c r="A57" s="423" t="s">
        <v>809</v>
      </c>
      <c r="B57" s="405" t="s">
        <v>819</v>
      </c>
      <c r="C57" s="392"/>
      <c r="D57" s="392"/>
      <c r="E57" s="392"/>
      <c r="F57" s="392"/>
    </row>
    <row r="58" spans="1:6" s="96" customFormat="1" ht="12" customHeight="1" thickBot="1">
      <c r="A58" s="32" t="s">
        <v>533</v>
      </c>
      <c r="B58" s="21" t="s">
        <v>820</v>
      </c>
      <c r="C58" s="298">
        <f>SUM(C59:C63)</f>
        <v>0</v>
      </c>
      <c r="D58" s="298">
        <f>SUM(D59:D63)</f>
        <v>3643</v>
      </c>
      <c r="E58" s="298">
        <f>SUM(E59:E63)</f>
        <v>3643</v>
      </c>
      <c r="F58" s="298">
        <f>SUM(F59:F63)</f>
        <v>3643</v>
      </c>
    </row>
    <row r="59" spans="1:6" s="96" customFormat="1" ht="12" customHeight="1">
      <c r="A59" s="421" t="s">
        <v>609</v>
      </c>
      <c r="B59" s="403" t="s">
        <v>824</v>
      </c>
      <c r="C59" s="449"/>
      <c r="D59" s="449"/>
      <c r="E59" s="449"/>
      <c r="F59" s="449"/>
    </row>
    <row r="60" spans="1:6" s="96" customFormat="1" ht="12" customHeight="1">
      <c r="A60" s="422" t="s">
        <v>610</v>
      </c>
      <c r="B60" s="404" t="s">
        <v>825</v>
      </c>
      <c r="C60" s="303"/>
      <c r="D60" s="303">
        <v>3643</v>
      </c>
      <c r="E60" s="303">
        <v>3643</v>
      </c>
      <c r="F60" s="303">
        <v>3643</v>
      </c>
    </row>
    <row r="61" spans="1:6" s="96" customFormat="1" ht="12" customHeight="1">
      <c r="A61" s="422" t="s">
        <v>821</v>
      </c>
      <c r="B61" s="404" t="s">
        <v>826</v>
      </c>
      <c r="C61" s="303"/>
      <c r="D61" s="303"/>
      <c r="E61" s="303"/>
      <c r="F61" s="303"/>
    </row>
    <row r="62" spans="1:6" s="96" customFormat="1" ht="12" customHeight="1">
      <c r="A62" s="422" t="s">
        <v>822</v>
      </c>
      <c r="B62" s="404" t="s">
        <v>827</v>
      </c>
      <c r="C62" s="303"/>
      <c r="D62" s="303"/>
      <c r="E62" s="303"/>
      <c r="F62" s="303"/>
    </row>
    <row r="63" spans="1:6" s="96" customFormat="1" ht="12" customHeight="1" thickBot="1">
      <c r="A63" s="423" t="s">
        <v>823</v>
      </c>
      <c r="B63" s="405" t="s">
        <v>828</v>
      </c>
      <c r="C63" s="392"/>
      <c r="D63" s="392"/>
      <c r="E63" s="392"/>
      <c r="F63" s="392"/>
    </row>
    <row r="64" spans="1:6" s="96" customFormat="1" ht="12" customHeight="1" thickBot="1">
      <c r="A64" s="32" t="s">
        <v>693</v>
      </c>
      <c r="B64" s="21" t="s">
        <v>829</v>
      </c>
      <c r="C64" s="298">
        <f>SUM(C65:C67)</f>
        <v>53885</v>
      </c>
      <c r="D64" s="298">
        <f>SUM(D65:D67)</f>
        <v>54504</v>
      </c>
      <c r="E64" s="298">
        <f>SUM(E65:E67)</f>
        <v>2077</v>
      </c>
      <c r="F64" s="298">
        <f>SUM(F65:F67)</f>
        <v>2077</v>
      </c>
    </row>
    <row r="65" spans="1:6" s="96" customFormat="1" ht="12" customHeight="1">
      <c r="A65" s="421" t="s">
        <v>611</v>
      </c>
      <c r="B65" s="403" t="s">
        <v>401</v>
      </c>
      <c r="C65" s="301"/>
      <c r="D65" s="301">
        <v>619</v>
      </c>
      <c r="E65" s="301">
        <v>619</v>
      </c>
      <c r="F65" s="301">
        <v>619</v>
      </c>
    </row>
    <row r="66" spans="1:6" s="96" customFormat="1" ht="12" customHeight="1">
      <c r="A66" s="422" t="s">
        <v>612</v>
      </c>
      <c r="B66" s="404" t="s">
        <v>266</v>
      </c>
      <c r="C66" s="918">
        <v>1458</v>
      </c>
      <c r="D66" s="918">
        <v>1458</v>
      </c>
      <c r="E66" s="918">
        <v>1458</v>
      </c>
      <c r="F66" s="918">
        <v>1458</v>
      </c>
    </row>
    <row r="67" spans="1:6" s="96" customFormat="1" ht="12" customHeight="1">
      <c r="A67" s="422" t="s">
        <v>833</v>
      </c>
      <c r="B67" s="404" t="s">
        <v>268</v>
      </c>
      <c r="C67" s="918">
        <v>52427</v>
      </c>
      <c r="D67" s="918">
        <v>52427</v>
      </c>
      <c r="E67" s="918"/>
      <c r="F67" s="918"/>
    </row>
    <row r="68" spans="1:6" s="96" customFormat="1" ht="12" customHeight="1" thickBot="1">
      <c r="A68" s="423" t="s">
        <v>834</v>
      </c>
      <c r="B68" s="405" t="s">
        <v>832</v>
      </c>
      <c r="C68" s="302"/>
      <c r="D68" s="302"/>
      <c r="E68" s="302"/>
      <c r="F68" s="302"/>
    </row>
    <row r="69" spans="1:6" s="96" customFormat="1" ht="12" customHeight="1" thickBot="1">
      <c r="A69" s="32" t="s">
        <v>535</v>
      </c>
      <c r="B69" s="293" t="s">
        <v>835</v>
      </c>
      <c r="C69" s="298">
        <f>SUM(C70:C72)</f>
        <v>108155</v>
      </c>
      <c r="D69" s="298">
        <f>SUM(D70:D72)</f>
        <v>108155</v>
      </c>
      <c r="E69" s="298">
        <f>SUM(E70:E72)</f>
        <v>0</v>
      </c>
      <c r="F69" s="298">
        <f>SUM(F70:F72)</f>
        <v>0</v>
      </c>
    </row>
    <row r="70" spans="1:6" s="96" customFormat="1" ht="12" customHeight="1">
      <c r="A70" s="421" t="s">
        <v>694</v>
      </c>
      <c r="B70" s="403" t="s">
        <v>837</v>
      </c>
      <c r="C70" s="303"/>
      <c r="D70" s="303"/>
      <c r="E70" s="303"/>
      <c r="F70" s="303"/>
    </row>
    <row r="71" spans="1:6" s="96" customFormat="1" ht="12" customHeight="1">
      <c r="A71" s="422" t="s">
        <v>695</v>
      </c>
      <c r="B71" s="404" t="s">
        <v>87</v>
      </c>
      <c r="C71" s="303"/>
      <c r="D71" s="303"/>
      <c r="E71" s="303"/>
      <c r="F71" s="303"/>
    </row>
    <row r="72" spans="1:6" s="96" customFormat="1" ht="12" customHeight="1">
      <c r="A72" s="422" t="s">
        <v>749</v>
      </c>
      <c r="B72" s="404" t="s">
        <v>269</v>
      </c>
      <c r="C72" s="917">
        <v>108155</v>
      </c>
      <c r="D72" s="917">
        <v>108155</v>
      </c>
      <c r="E72" s="917"/>
      <c r="F72" s="917"/>
    </row>
    <row r="73" spans="1:6" s="96" customFormat="1" ht="12" customHeight="1" thickBot="1">
      <c r="A73" s="423" t="s">
        <v>836</v>
      </c>
      <c r="B73" s="405" t="s">
        <v>839</v>
      </c>
      <c r="C73" s="303"/>
      <c r="D73" s="303"/>
      <c r="E73" s="303"/>
      <c r="F73" s="303"/>
    </row>
    <row r="74" spans="1:6" s="96" customFormat="1" ht="12" customHeight="1" thickBot="1">
      <c r="A74" s="32" t="s">
        <v>536</v>
      </c>
      <c r="B74" s="21" t="s">
        <v>840</v>
      </c>
      <c r="C74" s="304">
        <f>+C9+C20+C30+C39+C47+C58+C64+C69</f>
        <v>762434</v>
      </c>
      <c r="D74" s="304">
        <f>+D9+D20+D30+D39+D47+D58+D64+D69</f>
        <v>786952</v>
      </c>
      <c r="E74" s="304">
        <f>+E9+E20+E30+E39+E47+E58+E64+E69</f>
        <v>801742</v>
      </c>
      <c r="F74" s="304">
        <f>+F9+F20+F30+F39+F47+F58+F64+F69</f>
        <v>806029</v>
      </c>
    </row>
    <row r="75" spans="1:6" s="96" customFormat="1" ht="12" customHeight="1" thickBot="1">
      <c r="A75" s="424" t="s">
        <v>48</v>
      </c>
      <c r="B75" s="293" t="s">
        <v>842</v>
      </c>
      <c r="C75" s="298">
        <f>SUM(C76:C78)</f>
        <v>0</v>
      </c>
      <c r="D75" s="298">
        <f>SUM(D76:D78)</f>
        <v>0</v>
      </c>
      <c r="E75" s="298">
        <f>SUM(E76:E78)</f>
        <v>0</v>
      </c>
      <c r="F75" s="298">
        <f>SUM(F76:F78)</f>
        <v>0</v>
      </c>
    </row>
    <row r="76" spans="1:6" s="96" customFormat="1" ht="12" customHeight="1">
      <c r="A76" s="421" t="s">
        <v>875</v>
      </c>
      <c r="B76" s="403" t="s">
        <v>843</v>
      </c>
      <c r="C76" s="303"/>
      <c r="D76" s="303"/>
      <c r="E76" s="303"/>
      <c r="F76" s="303"/>
    </row>
    <row r="77" spans="1:6" s="96" customFormat="1" ht="12" customHeight="1">
      <c r="A77" s="422" t="s">
        <v>884</v>
      </c>
      <c r="B77" s="404" t="s">
        <v>844</v>
      </c>
      <c r="C77" s="303"/>
      <c r="D77" s="303"/>
      <c r="E77" s="303"/>
      <c r="F77" s="303"/>
    </row>
    <row r="78" spans="1:6" s="96" customFormat="1" ht="12" customHeight="1" thickBot="1">
      <c r="A78" s="423" t="s">
        <v>885</v>
      </c>
      <c r="B78" s="407" t="s">
        <v>845</v>
      </c>
      <c r="C78" s="303"/>
      <c r="D78" s="303"/>
      <c r="E78" s="303"/>
      <c r="F78" s="303"/>
    </row>
    <row r="79" spans="1:6" s="96" customFormat="1" ht="12" customHeight="1" thickBot="1">
      <c r="A79" s="424" t="s">
        <v>846</v>
      </c>
      <c r="B79" s="293" t="s">
        <v>847</v>
      </c>
      <c r="C79" s="298">
        <f>SUM(C80:C83)</f>
        <v>0</v>
      </c>
      <c r="D79" s="298">
        <f>SUM(D80:D83)</f>
        <v>0</v>
      </c>
      <c r="E79" s="298">
        <f>SUM(E80:E83)</f>
        <v>0</v>
      </c>
      <c r="F79" s="298">
        <f>SUM(F80:F83)</f>
        <v>0</v>
      </c>
    </row>
    <row r="80" spans="1:6" s="96" customFormat="1" ht="12" customHeight="1">
      <c r="A80" s="421" t="s">
        <v>662</v>
      </c>
      <c r="B80" s="403" t="s">
        <v>848</v>
      </c>
      <c r="C80" s="303"/>
      <c r="D80" s="303"/>
      <c r="E80" s="303"/>
      <c r="F80" s="303"/>
    </row>
    <row r="81" spans="1:6" s="96" customFormat="1" ht="12" customHeight="1">
      <c r="A81" s="422" t="s">
        <v>663</v>
      </c>
      <c r="B81" s="404" t="s">
        <v>849</v>
      </c>
      <c r="C81" s="303"/>
      <c r="D81" s="303"/>
      <c r="E81" s="303"/>
      <c r="F81" s="303"/>
    </row>
    <row r="82" spans="1:6" s="96" customFormat="1" ht="12" customHeight="1">
      <c r="A82" s="422" t="s">
        <v>876</v>
      </c>
      <c r="B82" s="404" t="s">
        <v>850</v>
      </c>
      <c r="C82" s="303"/>
      <c r="D82" s="303"/>
      <c r="E82" s="303"/>
      <c r="F82" s="303"/>
    </row>
    <row r="83" spans="1:6" s="96" customFormat="1" ht="12" customHeight="1" thickBot="1">
      <c r="A83" s="423" t="s">
        <v>877</v>
      </c>
      <c r="B83" s="405" t="s">
        <v>851</v>
      </c>
      <c r="C83" s="303"/>
      <c r="D83" s="303"/>
      <c r="E83" s="303"/>
      <c r="F83" s="303"/>
    </row>
    <row r="84" spans="1:6" s="96" customFormat="1" ht="12" customHeight="1" thickBot="1">
      <c r="A84" s="424" t="s">
        <v>852</v>
      </c>
      <c r="B84" s="293" t="s">
        <v>853</v>
      </c>
      <c r="C84" s="298">
        <f>SUM(C85:C86)</f>
        <v>223615</v>
      </c>
      <c r="D84" s="298">
        <f>SUM(D85:D86)</f>
        <v>240297</v>
      </c>
      <c r="E84" s="298">
        <f>SUM(E85:E86)</f>
        <v>240297</v>
      </c>
      <c r="F84" s="298">
        <f>SUM(F85:F86)</f>
        <v>240297</v>
      </c>
    </row>
    <row r="85" spans="1:6" s="96" customFormat="1" ht="12" customHeight="1">
      <c r="A85" s="421" t="s">
        <v>878</v>
      </c>
      <c r="B85" s="403" t="s">
        <v>274</v>
      </c>
      <c r="C85" s="303">
        <v>223615</v>
      </c>
      <c r="D85" s="303">
        <v>240297</v>
      </c>
      <c r="E85" s="303">
        <v>240297</v>
      </c>
      <c r="F85" s="303">
        <v>240297</v>
      </c>
    </row>
    <row r="86" spans="1:6" s="96" customFormat="1" ht="12" customHeight="1" thickBot="1">
      <c r="A86" s="423" t="s">
        <v>879</v>
      </c>
      <c r="B86" s="405" t="s">
        <v>855</v>
      </c>
      <c r="C86" s="303"/>
      <c r="D86" s="303"/>
      <c r="E86" s="303"/>
      <c r="F86" s="303"/>
    </row>
    <row r="87" spans="1:6" s="95" customFormat="1" ht="12" customHeight="1" thickBot="1">
      <c r="A87" s="424" t="s">
        <v>856</v>
      </c>
      <c r="B87" s="293" t="s">
        <v>857</v>
      </c>
      <c r="C87" s="298">
        <f>SUM(C88:C90)</f>
        <v>0</v>
      </c>
      <c r="D87" s="298">
        <f>SUM(D88:D90)</f>
        <v>0</v>
      </c>
      <c r="E87" s="298">
        <f>SUM(E88:E90)</f>
        <v>0</v>
      </c>
      <c r="F87" s="298">
        <f>SUM(F88:F90)</f>
        <v>0</v>
      </c>
    </row>
    <row r="88" spans="1:6" s="96" customFormat="1" ht="12" customHeight="1">
      <c r="A88" s="421" t="s">
        <v>880</v>
      </c>
      <c r="B88" s="403" t="s">
        <v>858</v>
      </c>
      <c r="C88" s="303"/>
      <c r="D88" s="303"/>
      <c r="E88" s="303"/>
      <c r="F88" s="303"/>
    </row>
    <row r="89" spans="1:6" s="96" customFormat="1" ht="12" customHeight="1">
      <c r="A89" s="422" t="s">
        <v>881</v>
      </c>
      <c r="B89" s="404" t="s">
        <v>859</v>
      </c>
      <c r="C89" s="303"/>
      <c r="D89" s="303"/>
      <c r="E89" s="303"/>
      <c r="F89" s="303"/>
    </row>
    <row r="90" spans="1:6" s="96" customFormat="1" ht="12" customHeight="1" thickBot="1">
      <c r="A90" s="423" t="s">
        <v>882</v>
      </c>
      <c r="B90" s="405" t="s">
        <v>860</v>
      </c>
      <c r="C90" s="303"/>
      <c r="D90" s="303"/>
      <c r="E90" s="303"/>
      <c r="F90" s="303"/>
    </row>
    <row r="91" spans="1:6" s="96" customFormat="1" ht="12" customHeight="1" thickBot="1">
      <c r="A91" s="424" t="s">
        <v>861</v>
      </c>
      <c r="B91" s="293" t="s">
        <v>883</v>
      </c>
      <c r="C91" s="298">
        <f>SUM(C92:C95)</f>
        <v>0</v>
      </c>
      <c r="D91" s="298">
        <f>SUM(D92:D95)</f>
        <v>0</v>
      </c>
      <c r="E91" s="298">
        <f>SUM(E92:E95)</f>
        <v>0</v>
      </c>
      <c r="F91" s="298">
        <f>SUM(F92:F95)</f>
        <v>0</v>
      </c>
    </row>
    <row r="92" spans="1:6" s="96" customFormat="1" ht="12" customHeight="1">
      <c r="A92" s="425" t="s">
        <v>862</v>
      </c>
      <c r="B92" s="403" t="s">
        <v>863</v>
      </c>
      <c r="C92" s="303"/>
      <c r="D92" s="303"/>
      <c r="E92" s="303"/>
      <c r="F92" s="303"/>
    </row>
    <row r="93" spans="1:6" s="96" customFormat="1" ht="12" customHeight="1">
      <c r="A93" s="426" t="s">
        <v>864</v>
      </c>
      <c r="B93" s="404" t="s">
        <v>865</v>
      </c>
      <c r="C93" s="303"/>
      <c r="D93" s="303"/>
      <c r="E93" s="303"/>
      <c r="F93" s="303"/>
    </row>
    <row r="94" spans="1:6" s="96" customFormat="1" ht="12" customHeight="1">
      <c r="A94" s="426" t="s">
        <v>866</v>
      </c>
      <c r="B94" s="404" t="s">
        <v>867</v>
      </c>
      <c r="C94" s="303"/>
      <c r="D94" s="303"/>
      <c r="E94" s="303"/>
      <c r="F94" s="303"/>
    </row>
    <row r="95" spans="1:6" s="95" customFormat="1" ht="12" customHeight="1" thickBot="1">
      <c r="A95" s="427" t="s">
        <v>868</v>
      </c>
      <c r="B95" s="405" t="s">
        <v>869</v>
      </c>
      <c r="C95" s="303"/>
      <c r="D95" s="303"/>
      <c r="E95" s="303"/>
      <c r="F95" s="303"/>
    </row>
    <row r="96" spans="1:6" s="95" customFormat="1" ht="12" customHeight="1" thickBot="1">
      <c r="A96" s="424" t="s">
        <v>870</v>
      </c>
      <c r="B96" s="293" t="s">
        <v>871</v>
      </c>
      <c r="C96" s="450"/>
      <c r="D96" s="450"/>
      <c r="E96" s="450"/>
      <c r="F96" s="450"/>
    </row>
    <row r="97" spans="1:6" s="95" customFormat="1" ht="12" customHeight="1" thickBot="1">
      <c r="A97" s="424" t="s">
        <v>872</v>
      </c>
      <c r="B97" s="411" t="s">
        <v>873</v>
      </c>
      <c r="C97" s="304">
        <f>+C75+C79+C84+C87+C91+C96</f>
        <v>223615</v>
      </c>
      <c r="D97" s="304">
        <f>+D75+D79+D84+D87+D91+D96</f>
        <v>240297</v>
      </c>
      <c r="E97" s="304">
        <f>+E75+E79+E84+E87+E91+E96</f>
        <v>240297</v>
      </c>
      <c r="F97" s="304">
        <f>+F75+F79+F84+F87+F91+F96</f>
        <v>240297</v>
      </c>
    </row>
    <row r="98" spans="1:6" s="95" customFormat="1" ht="12" customHeight="1" thickBot="1">
      <c r="A98" s="428" t="s">
        <v>886</v>
      </c>
      <c r="B98" s="413" t="s">
        <v>75</v>
      </c>
      <c r="C98" s="304">
        <f>+C74+C97</f>
        <v>986049</v>
      </c>
      <c r="D98" s="304">
        <f>+D74+D97</f>
        <v>1027249</v>
      </c>
      <c r="E98" s="304">
        <f>+E74+E97</f>
        <v>1042039</v>
      </c>
      <c r="F98" s="304">
        <f>+F74+F97</f>
        <v>1046326</v>
      </c>
    </row>
    <row r="99" spans="1:6" s="96" customFormat="1" ht="15" customHeight="1">
      <c r="A99" s="242"/>
      <c r="B99" s="243"/>
      <c r="C99" s="369"/>
      <c r="D99" s="369"/>
      <c r="E99" s="369"/>
      <c r="F99" s="369"/>
    </row>
    <row r="100" spans="1:6" ht="13.5" thickBot="1">
      <c r="A100" s="429"/>
      <c r="B100" s="245"/>
      <c r="C100" s="370"/>
      <c r="D100" s="370"/>
      <c r="E100" s="370"/>
      <c r="F100" s="370"/>
    </row>
    <row r="101" spans="1:6" s="58" customFormat="1" ht="16.5" customHeight="1" thickBot="1">
      <c r="A101" s="246"/>
      <c r="B101" s="247" t="s">
        <v>568</v>
      </c>
      <c r="C101" s="371"/>
      <c r="D101" s="371"/>
      <c r="E101" s="371"/>
      <c r="F101" s="371"/>
    </row>
    <row r="102" spans="1:6" s="97" customFormat="1" ht="12" customHeight="1" thickBot="1">
      <c r="A102" s="395" t="s">
        <v>528</v>
      </c>
      <c r="B102" s="31" t="s">
        <v>889</v>
      </c>
      <c r="C102" s="297">
        <f>SUM(C103:C107)</f>
        <v>524182</v>
      </c>
      <c r="D102" s="297">
        <f>SUM(D103:D107)</f>
        <v>546101</v>
      </c>
      <c r="E102" s="297">
        <f>SUM(E103:E107)</f>
        <v>564402</v>
      </c>
      <c r="F102" s="297">
        <f>SUM(F103:F107)</f>
        <v>373431</v>
      </c>
    </row>
    <row r="103" spans="1:6" ht="12" customHeight="1">
      <c r="A103" s="430" t="s">
        <v>613</v>
      </c>
      <c r="B103" s="10" t="s">
        <v>558</v>
      </c>
      <c r="C103" s="299">
        <v>36533</v>
      </c>
      <c r="D103" s="299">
        <v>41742</v>
      </c>
      <c r="E103" s="299">
        <v>48959</v>
      </c>
      <c r="F103" s="299">
        <v>51179</v>
      </c>
    </row>
    <row r="104" spans="1:6" ht="12" customHeight="1">
      <c r="A104" s="422" t="s">
        <v>614</v>
      </c>
      <c r="B104" s="8" t="s">
        <v>696</v>
      </c>
      <c r="C104" s="300">
        <v>9683</v>
      </c>
      <c r="D104" s="300">
        <v>10809</v>
      </c>
      <c r="E104" s="300">
        <v>11910</v>
      </c>
      <c r="F104" s="300">
        <v>12966</v>
      </c>
    </row>
    <row r="105" spans="1:6" ht="12" customHeight="1">
      <c r="A105" s="422" t="s">
        <v>615</v>
      </c>
      <c r="B105" s="8" t="s">
        <v>273</v>
      </c>
      <c r="C105" s="302">
        <v>133062</v>
      </c>
      <c r="D105" s="302">
        <v>133962</v>
      </c>
      <c r="E105" s="302">
        <v>134004</v>
      </c>
      <c r="F105" s="302">
        <v>151568</v>
      </c>
    </row>
    <row r="106" spans="1:6" ht="12" customHeight="1">
      <c r="A106" s="422" t="s">
        <v>616</v>
      </c>
      <c r="B106" s="11" t="s">
        <v>697</v>
      </c>
      <c r="C106" s="302">
        <v>9611</v>
      </c>
      <c r="D106" s="302">
        <v>11121</v>
      </c>
      <c r="E106" s="302">
        <v>11121</v>
      </c>
      <c r="F106" s="302">
        <v>11121</v>
      </c>
    </row>
    <row r="107" spans="1:6" ht="12" customHeight="1">
      <c r="A107" s="422" t="s">
        <v>627</v>
      </c>
      <c r="B107" s="19" t="s">
        <v>698</v>
      </c>
      <c r="C107" s="302">
        <f>SUM(C108:C117)</f>
        <v>335293</v>
      </c>
      <c r="D107" s="302">
        <f>SUM(D108:D117)</f>
        <v>348467</v>
      </c>
      <c r="E107" s="302">
        <f>SUM(E108:E117)</f>
        <v>358408</v>
      </c>
      <c r="F107" s="302">
        <f>SUM(F108:F117)</f>
        <v>146597</v>
      </c>
    </row>
    <row r="108" spans="1:6" ht="12" customHeight="1">
      <c r="A108" s="422" t="s">
        <v>617</v>
      </c>
      <c r="B108" s="8" t="s">
        <v>890</v>
      </c>
      <c r="C108" s="302"/>
      <c r="D108" s="302"/>
      <c r="E108" s="302"/>
      <c r="F108" s="302"/>
    </row>
    <row r="109" spans="1:6" ht="12" customHeight="1">
      <c r="A109" s="422" t="s">
        <v>618</v>
      </c>
      <c r="B109" s="142" t="s">
        <v>891</v>
      </c>
      <c r="C109" s="302"/>
      <c r="D109" s="302"/>
      <c r="E109" s="302"/>
      <c r="F109" s="302"/>
    </row>
    <row r="110" spans="1:6" ht="12" customHeight="1">
      <c r="A110" s="422" t="s">
        <v>628</v>
      </c>
      <c r="B110" s="143" t="s">
        <v>892</v>
      </c>
      <c r="C110" s="302"/>
      <c r="D110" s="302"/>
      <c r="E110" s="302"/>
      <c r="F110" s="302"/>
    </row>
    <row r="111" spans="1:6" ht="12" customHeight="1">
      <c r="A111" s="422" t="s">
        <v>629</v>
      </c>
      <c r="B111" s="143" t="s">
        <v>893</v>
      </c>
      <c r="C111" s="302"/>
      <c r="D111" s="302"/>
      <c r="E111" s="302"/>
      <c r="F111" s="302"/>
    </row>
    <row r="112" spans="1:6" ht="12" customHeight="1">
      <c r="A112" s="422" t="s">
        <v>630</v>
      </c>
      <c r="B112" s="142" t="s">
        <v>265</v>
      </c>
      <c r="C112" s="302">
        <v>294719</v>
      </c>
      <c r="D112" s="302">
        <v>307893</v>
      </c>
      <c r="E112" s="302">
        <v>315834</v>
      </c>
      <c r="F112" s="302">
        <v>131680</v>
      </c>
    </row>
    <row r="113" spans="1:6" ht="12" customHeight="1">
      <c r="A113" s="422" t="s">
        <v>631</v>
      </c>
      <c r="B113" s="142" t="s">
        <v>270</v>
      </c>
      <c r="C113" s="883">
        <v>27657</v>
      </c>
      <c r="D113" s="883">
        <v>27657</v>
      </c>
      <c r="E113" s="883">
        <v>27657</v>
      </c>
      <c r="F113" s="883"/>
    </row>
    <row r="114" spans="1:6" ht="12" customHeight="1">
      <c r="A114" s="422" t="s">
        <v>633</v>
      </c>
      <c r="B114" s="143" t="s">
        <v>896</v>
      </c>
      <c r="C114" s="302"/>
      <c r="D114" s="302"/>
      <c r="E114" s="302"/>
      <c r="F114" s="302"/>
    </row>
    <row r="115" spans="1:6" ht="12" customHeight="1">
      <c r="A115" s="431" t="s">
        <v>699</v>
      </c>
      <c r="B115" s="144" t="s">
        <v>322</v>
      </c>
      <c r="C115" s="302"/>
      <c r="D115" s="302"/>
      <c r="E115" s="302">
        <v>2000</v>
      </c>
      <c r="F115" s="302">
        <v>2000</v>
      </c>
    </row>
    <row r="116" spans="1:6" ht="12" customHeight="1">
      <c r="A116" s="422" t="s">
        <v>887</v>
      </c>
      <c r="B116" s="143" t="s">
        <v>386</v>
      </c>
      <c r="C116" s="883">
        <v>9717</v>
      </c>
      <c r="D116" s="883">
        <v>9717</v>
      </c>
      <c r="E116" s="883">
        <v>9717</v>
      </c>
      <c r="F116" s="883">
        <v>9717</v>
      </c>
    </row>
    <row r="117" spans="1:6" ht="12" customHeight="1" thickBot="1">
      <c r="A117" s="432" t="s">
        <v>888</v>
      </c>
      <c r="B117" s="868" t="s">
        <v>256</v>
      </c>
      <c r="C117" s="306">
        <v>3200</v>
      </c>
      <c r="D117" s="306">
        <v>3200</v>
      </c>
      <c r="E117" s="306">
        <v>3200</v>
      </c>
      <c r="F117" s="306">
        <v>3200</v>
      </c>
    </row>
    <row r="118" spans="1:6" ht="12" customHeight="1" thickBot="1">
      <c r="A118" s="32" t="s">
        <v>529</v>
      </c>
      <c r="B118" s="30" t="s">
        <v>900</v>
      </c>
      <c r="C118" s="298">
        <f>+C119+C121+C123</f>
        <v>310835</v>
      </c>
      <c r="D118" s="298">
        <f>+D119+D121+D123</f>
        <v>312547</v>
      </c>
      <c r="E118" s="298">
        <f>+E119+E121+E123</f>
        <v>310950</v>
      </c>
      <c r="F118" s="298">
        <f>+F119+F121+F123</f>
        <v>370134</v>
      </c>
    </row>
    <row r="119" spans="1:6" ht="12" customHeight="1">
      <c r="A119" s="421" t="s">
        <v>619</v>
      </c>
      <c r="B119" s="8" t="s">
        <v>747</v>
      </c>
      <c r="C119" s="301">
        <v>78514</v>
      </c>
      <c r="D119" s="301">
        <v>113863</v>
      </c>
      <c r="E119" s="301">
        <v>113863</v>
      </c>
      <c r="F119" s="301">
        <v>149270</v>
      </c>
    </row>
    <row r="120" spans="1:6" ht="12" customHeight="1">
      <c r="A120" s="421" t="s">
        <v>620</v>
      </c>
      <c r="B120" s="12" t="s">
        <v>904</v>
      </c>
      <c r="C120" s="301"/>
      <c r="D120" s="301"/>
      <c r="E120" s="301"/>
      <c r="F120" s="301"/>
    </row>
    <row r="121" spans="1:6" ht="12" customHeight="1">
      <c r="A121" s="421" t="s">
        <v>621</v>
      </c>
      <c r="B121" s="12" t="s">
        <v>700</v>
      </c>
      <c r="C121" s="300">
        <v>181000</v>
      </c>
      <c r="D121" s="300">
        <v>145651</v>
      </c>
      <c r="E121" s="300">
        <v>145651</v>
      </c>
      <c r="F121" s="300">
        <v>142369</v>
      </c>
    </row>
    <row r="122" spans="1:6" ht="12" customHeight="1">
      <c r="A122" s="421" t="s">
        <v>622</v>
      </c>
      <c r="B122" s="12" t="s">
        <v>905</v>
      </c>
      <c r="C122" s="271"/>
      <c r="D122" s="271"/>
      <c r="E122" s="271"/>
      <c r="F122" s="271"/>
    </row>
    <row r="123" spans="1:6" ht="12" customHeight="1">
      <c r="A123" s="421" t="s">
        <v>623</v>
      </c>
      <c r="B123" s="295" t="s">
        <v>750</v>
      </c>
      <c r="C123" s="271">
        <f>SUM(C124:C131)</f>
        <v>51321</v>
      </c>
      <c r="D123" s="271">
        <f>SUM(D124:D131)</f>
        <v>53033</v>
      </c>
      <c r="E123" s="271">
        <f>SUM(E124:E131)</f>
        <v>51436</v>
      </c>
      <c r="F123" s="271">
        <f>SUM(F124:F131)</f>
        <v>78495</v>
      </c>
    </row>
    <row r="124" spans="1:6" ht="12" customHeight="1">
      <c r="A124" s="421" t="s">
        <v>632</v>
      </c>
      <c r="B124" s="294" t="s">
        <v>88</v>
      </c>
      <c r="C124" s="271"/>
      <c r="D124" s="271"/>
      <c r="E124" s="271"/>
      <c r="F124" s="271"/>
    </row>
    <row r="125" spans="1:6" ht="12" customHeight="1">
      <c r="A125" s="421" t="s">
        <v>634</v>
      </c>
      <c r="B125" s="399" t="s">
        <v>910</v>
      </c>
      <c r="C125" s="271"/>
      <c r="D125" s="271"/>
      <c r="E125" s="271"/>
      <c r="F125" s="271"/>
    </row>
    <row r="126" spans="1:6" ht="12" customHeight="1">
      <c r="A126" s="421" t="s">
        <v>701</v>
      </c>
      <c r="B126" s="914" t="s">
        <v>395</v>
      </c>
      <c r="C126" s="271">
        <v>483</v>
      </c>
      <c r="D126" s="271">
        <v>2195</v>
      </c>
      <c r="E126" s="271">
        <v>598</v>
      </c>
      <c r="F126" s="271"/>
    </row>
    <row r="127" spans="1:6" ht="12" customHeight="1">
      <c r="A127" s="421" t="s">
        <v>702</v>
      </c>
      <c r="B127" s="914" t="s">
        <v>272</v>
      </c>
      <c r="C127" s="913">
        <v>49638</v>
      </c>
      <c r="D127" s="913">
        <v>49638</v>
      </c>
      <c r="E127" s="913">
        <v>49638</v>
      </c>
      <c r="F127" s="913">
        <v>77295</v>
      </c>
    </row>
    <row r="128" spans="1:6" ht="12" customHeight="1">
      <c r="A128" s="421" t="s">
        <v>703</v>
      </c>
      <c r="B128" s="143" t="s">
        <v>908</v>
      </c>
      <c r="C128" s="271"/>
      <c r="D128" s="271"/>
      <c r="E128" s="271"/>
      <c r="F128" s="271"/>
    </row>
    <row r="129" spans="1:6" ht="12" customHeight="1">
      <c r="A129" s="421" t="s">
        <v>901</v>
      </c>
      <c r="B129" s="143" t="s">
        <v>896</v>
      </c>
      <c r="C129" s="271"/>
      <c r="D129" s="271"/>
      <c r="E129" s="271"/>
      <c r="F129" s="271"/>
    </row>
    <row r="130" spans="1:6" ht="12" customHeight="1">
      <c r="A130" s="421" t="s">
        <v>902</v>
      </c>
      <c r="B130" s="143" t="s">
        <v>907</v>
      </c>
      <c r="C130" s="271"/>
      <c r="D130" s="271"/>
      <c r="E130" s="271"/>
      <c r="F130" s="271"/>
    </row>
    <row r="131" spans="1:6" ht="12" customHeight="1" thickBot="1">
      <c r="A131" s="431" t="s">
        <v>903</v>
      </c>
      <c r="B131" s="143" t="s">
        <v>906</v>
      </c>
      <c r="C131" s="272">
        <v>1200</v>
      </c>
      <c r="D131" s="272">
        <v>1200</v>
      </c>
      <c r="E131" s="272">
        <v>1200</v>
      </c>
      <c r="F131" s="272">
        <v>1200</v>
      </c>
    </row>
    <row r="132" spans="1:6" ht="12" customHeight="1" thickBot="1">
      <c r="A132" s="32" t="s">
        <v>530</v>
      </c>
      <c r="B132" s="124" t="s">
        <v>911</v>
      </c>
      <c r="C132" s="298">
        <f>+C133+C134</f>
        <v>151032</v>
      </c>
      <c r="D132" s="298">
        <f>+D133+D134</f>
        <v>168601</v>
      </c>
      <c r="E132" s="298">
        <f>+E133+E134</f>
        <v>154766</v>
      </c>
      <c r="F132" s="298">
        <f>+F133+F134</f>
        <v>100661</v>
      </c>
    </row>
    <row r="133" spans="1:6" ht="12" customHeight="1">
      <c r="A133" s="421" t="s">
        <v>602</v>
      </c>
      <c r="B133" s="920" t="s">
        <v>277</v>
      </c>
      <c r="C133" s="921">
        <v>102156</v>
      </c>
      <c r="D133" s="921">
        <v>119725</v>
      </c>
      <c r="E133" s="921">
        <v>105890</v>
      </c>
      <c r="F133" s="921">
        <v>83910</v>
      </c>
    </row>
    <row r="134" spans="1:6" ht="12" customHeight="1" thickBot="1">
      <c r="A134" s="423" t="s">
        <v>603</v>
      </c>
      <c r="B134" s="12" t="s">
        <v>276</v>
      </c>
      <c r="C134" s="302">
        <v>48876</v>
      </c>
      <c r="D134" s="302">
        <v>48876</v>
      </c>
      <c r="E134" s="302">
        <v>48876</v>
      </c>
      <c r="F134" s="302">
        <v>16751</v>
      </c>
    </row>
    <row r="135" spans="1:6" ht="12" customHeight="1" thickBot="1">
      <c r="A135" s="32" t="s">
        <v>531</v>
      </c>
      <c r="B135" s="124" t="s">
        <v>912</v>
      </c>
      <c r="C135" s="298">
        <f>+C102+C118+C132</f>
        <v>986049</v>
      </c>
      <c r="D135" s="298">
        <f>+D102+D118+D132</f>
        <v>1027249</v>
      </c>
      <c r="E135" s="298">
        <f>+E102+E118+E132</f>
        <v>1030118</v>
      </c>
      <c r="F135" s="298">
        <f>+F102+F118+F132</f>
        <v>844226</v>
      </c>
    </row>
    <row r="136" spans="1:6" ht="12" customHeight="1" thickBot="1">
      <c r="A136" s="32" t="s">
        <v>532</v>
      </c>
      <c r="B136" s="124" t="s">
        <v>913</v>
      </c>
      <c r="C136" s="298">
        <f>+C137+C138+C139</f>
        <v>0</v>
      </c>
      <c r="D136" s="298">
        <f>+D137+D138+D139</f>
        <v>0</v>
      </c>
      <c r="E136" s="298">
        <f>+E137+E138+E139</f>
        <v>0</v>
      </c>
      <c r="F136" s="298">
        <f>+F137+F138+F139</f>
        <v>0</v>
      </c>
    </row>
    <row r="137" spans="1:6" s="97" customFormat="1" ht="12" customHeight="1">
      <c r="A137" s="421" t="s">
        <v>606</v>
      </c>
      <c r="B137" s="9" t="s">
        <v>914</v>
      </c>
      <c r="C137" s="271"/>
      <c r="D137" s="271"/>
      <c r="E137" s="271"/>
      <c r="F137" s="271"/>
    </row>
    <row r="138" spans="1:6" ht="12" customHeight="1">
      <c r="A138" s="421" t="s">
        <v>607</v>
      </c>
      <c r="B138" s="9" t="s">
        <v>915</v>
      </c>
      <c r="C138" s="271"/>
      <c r="D138" s="271"/>
      <c r="E138" s="271"/>
      <c r="F138" s="271"/>
    </row>
    <row r="139" spans="1:6" ht="12" customHeight="1" thickBot="1">
      <c r="A139" s="431" t="s">
        <v>608</v>
      </c>
      <c r="B139" s="7" t="s">
        <v>916</v>
      </c>
      <c r="C139" s="271"/>
      <c r="D139" s="271"/>
      <c r="E139" s="271"/>
      <c r="F139" s="271"/>
    </row>
    <row r="140" spans="1:6" ht="12" customHeight="1" thickBot="1">
      <c r="A140" s="32" t="s">
        <v>533</v>
      </c>
      <c r="B140" s="124" t="s">
        <v>47</v>
      </c>
      <c r="C140" s="298">
        <f>+C141+C142+C143+C144</f>
        <v>0</v>
      </c>
      <c r="D140" s="298">
        <f>+D141+D142+D143+D144</f>
        <v>0</v>
      </c>
      <c r="E140" s="298">
        <f>+E141+E142+E143+E144</f>
        <v>0</v>
      </c>
      <c r="F140" s="298">
        <f>+F141+F142+F143+F144</f>
        <v>0</v>
      </c>
    </row>
    <row r="141" spans="1:6" ht="12" customHeight="1">
      <c r="A141" s="421" t="s">
        <v>609</v>
      </c>
      <c r="B141" s="9" t="s">
        <v>917</v>
      </c>
      <c r="C141" s="271"/>
      <c r="D141" s="271"/>
      <c r="E141" s="271"/>
      <c r="F141" s="271"/>
    </row>
    <row r="142" spans="1:6" ht="12" customHeight="1">
      <c r="A142" s="421" t="s">
        <v>610</v>
      </c>
      <c r="B142" s="9" t="s">
        <v>918</v>
      </c>
      <c r="C142" s="271"/>
      <c r="D142" s="271"/>
      <c r="E142" s="271"/>
      <c r="F142" s="271"/>
    </row>
    <row r="143" spans="1:6" ht="12" customHeight="1">
      <c r="A143" s="421" t="s">
        <v>821</v>
      </c>
      <c r="B143" s="9" t="s">
        <v>919</v>
      </c>
      <c r="C143" s="271"/>
      <c r="D143" s="271"/>
      <c r="E143" s="271"/>
      <c r="F143" s="271"/>
    </row>
    <row r="144" spans="1:6" s="97" customFormat="1" ht="12" customHeight="1" thickBot="1">
      <c r="A144" s="431" t="s">
        <v>822</v>
      </c>
      <c r="B144" s="7" t="s">
        <v>920</v>
      </c>
      <c r="C144" s="271"/>
      <c r="D144" s="271"/>
      <c r="E144" s="271"/>
      <c r="F144" s="271"/>
    </row>
    <row r="145" spans="1:14" ht="12" customHeight="1" thickBot="1">
      <c r="A145" s="32" t="s">
        <v>534</v>
      </c>
      <c r="B145" s="124" t="s">
        <v>921</v>
      </c>
      <c r="C145" s="304">
        <f>+C146+C147+C148+C149</f>
        <v>0</v>
      </c>
      <c r="D145" s="304">
        <f>+D146+D147+D148+D149</f>
        <v>0</v>
      </c>
      <c r="E145" s="304">
        <f>+E146+E147+E148+E149</f>
        <v>11921</v>
      </c>
      <c r="F145" s="304">
        <f>+F146+F147+F148+F149</f>
        <v>202100</v>
      </c>
      <c r="N145" s="254"/>
    </row>
    <row r="146" spans="1:6" ht="12.75">
      <c r="A146" s="421" t="s">
        <v>611</v>
      </c>
      <c r="B146" s="9" t="s">
        <v>922</v>
      </c>
      <c r="C146" s="271"/>
      <c r="D146" s="271"/>
      <c r="E146" s="271"/>
      <c r="F146" s="271"/>
    </row>
    <row r="147" spans="1:6" ht="12" customHeight="1">
      <c r="A147" s="421" t="s">
        <v>612</v>
      </c>
      <c r="B147" s="9" t="s">
        <v>6</v>
      </c>
      <c r="C147" s="271"/>
      <c r="D147" s="271"/>
      <c r="E147" s="271">
        <v>11921</v>
      </c>
      <c r="F147" s="271">
        <v>11921</v>
      </c>
    </row>
    <row r="148" spans="1:6" s="97" customFormat="1" ht="12" customHeight="1">
      <c r="A148" s="421" t="s">
        <v>833</v>
      </c>
      <c r="B148" s="9" t="s">
        <v>350</v>
      </c>
      <c r="C148" s="271"/>
      <c r="D148" s="271"/>
      <c r="E148" s="271"/>
      <c r="F148" s="271">
        <v>190179</v>
      </c>
    </row>
    <row r="149" spans="1:6" s="97" customFormat="1" ht="12" customHeight="1" thickBot="1">
      <c r="A149" s="431" t="s">
        <v>834</v>
      </c>
      <c r="B149" s="7" t="s">
        <v>351</v>
      </c>
      <c r="C149" s="271"/>
      <c r="D149" s="271"/>
      <c r="E149" s="271"/>
      <c r="F149" s="271"/>
    </row>
    <row r="150" spans="1:6" s="97" customFormat="1" ht="12" customHeight="1" thickBot="1">
      <c r="A150" s="32" t="s">
        <v>535</v>
      </c>
      <c r="B150" s="124" t="s">
        <v>925</v>
      </c>
      <c r="C150" s="307">
        <f>+C151+C152+C153+C154</f>
        <v>0</v>
      </c>
      <c r="D150" s="307">
        <f>+D151+D152+D153+D154</f>
        <v>0</v>
      </c>
      <c r="E150" s="307">
        <f>+E151+E152+E153+E154</f>
        <v>0</v>
      </c>
      <c r="F150" s="307">
        <f>+F151+F152+F153+F154</f>
        <v>0</v>
      </c>
    </row>
    <row r="151" spans="1:6" s="97" customFormat="1" ht="12" customHeight="1">
      <c r="A151" s="421" t="s">
        <v>694</v>
      </c>
      <c r="B151" s="9" t="s">
        <v>0</v>
      </c>
      <c r="C151" s="271"/>
      <c r="D151" s="271"/>
      <c r="E151" s="271"/>
      <c r="F151" s="271"/>
    </row>
    <row r="152" spans="1:6" s="97" customFormat="1" ht="12" customHeight="1">
      <c r="A152" s="421" t="s">
        <v>695</v>
      </c>
      <c r="B152" s="9" t="s">
        <v>1</v>
      </c>
      <c r="C152" s="271"/>
      <c r="D152" s="271"/>
      <c r="E152" s="271"/>
      <c r="F152" s="271"/>
    </row>
    <row r="153" spans="1:6" s="97" customFormat="1" ht="12" customHeight="1">
      <c r="A153" s="421" t="s">
        <v>749</v>
      </c>
      <c r="B153" s="9" t="s">
        <v>2</v>
      </c>
      <c r="C153" s="271"/>
      <c r="D153" s="271"/>
      <c r="E153" s="271"/>
      <c r="F153" s="271"/>
    </row>
    <row r="154" spans="1:6" ht="12.75" customHeight="1" thickBot="1">
      <c r="A154" s="421" t="s">
        <v>836</v>
      </c>
      <c r="B154" s="9" t="s">
        <v>3</v>
      </c>
      <c r="C154" s="271"/>
      <c r="D154" s="271"/>
      <c r="E154" s="271"/>
      <c r="F154" s="271"/>
    </row>
    <row r="155" spans="1:6" ht="12" customHeight="1" thickBot="1">
      <c r="A155" s="32" t="s">
        <v>536</v>
      </c>
      <c r="B155" s="124" t="s">
        <v>4</v>
      </c>
      <c r="C155" s="415">
        <f>+C136+C140+C145+C150</f>
        <v>0</v>
      </c>
      <c r="D155" s="415">
        <f>+D136+D140+D145+D150</f>
        <v>0</v>
      </c>
      <c r="E155" s="415">
        <f>+E136+E140+E145+E150</f>
        <v>11921</v>
      </c>
      <c r="F155" s="415">
        <f>+F136+F140+F145+F150</f>
        <v>202100</v>
      </c>
    </row>
    <row r="156" spans="1:6" ht="15" customHeight="1" thickBot="1">
      <c r="A156" s="433" t="s">
        <v>537</v>
      </c>
      <c r="B156" s="381" t="s">
        <v>5</v>
      </c>
      <c r="C156" s="415">
        <f>+C135+C155</f>
        <v>986049</v>
      </c>
      <c r="D156" s="415">
        <f>+D135+D155</f>
        <v>1027249</v>
      </c>
      <c r="E156" s="415">
        <f>+E135+E155</f>
        <v>1042039</v>
      </c>
      <c r="F156" s="415">
        <f>+F135+F155</f>
        <v>1046326</v>
      </c>
    </row>
    <row r="157" ht="13.5" thickBot="1">
      <c r="C157" s="1093"/>
    </row>
    <row r="158" spans="1:6" ht="15" customHeight="1" thickBot="1">
      <c r="A158" s="251" t="s">
        <v>720</v>
      </c>
      <c r="B158" s="252"/>
      <c r="C158" s="121">
        <v>17</v>
      </c>
      <c r="D158" s="121">
        <v>17</v>
      </c>
      <c r="E158" s="121">
        <v>17</v>
      </c>
      <c r="F158" s="121">
        <v>17</v>
      </c>
    </row>
    <row r="159" spans="1:6" ht="14.25" customHeight="1" thickBot="1">
      <c r="A159" s="251" t="s">
        <v>721</v>
      </c>
      <c r="B159" s="252"/>
      <c r="C159" s="121">
        <v>15</v>
      </c>
      <c r="D159" s="121">
        <v>15</v>
      </c>
      <c r="E159" s="121">
        <v>15</v>
      </c>
      <c r="F159" s="121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Footer>&amp;L* Módosította a 13/2015.(XII.16.) önkormányzati rendelet 9. melléklete</oddFooter>
  </headerFooter>
  <rowBreaks count="1" manualBreakCount="1">
    <brk id="9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9"/>
  <sheetViews>
    <sheetView zoomScaleSheetLayoutView="85" zoomScalePageLayoutView="0" workbookViewId="0" topLeftCell="A1">
      <selection activeCell="F1" sqref="F1"/>
    </sheetView>
  </sheetViews>
  <sheetFormatPr defaultColWidth="9.00390625" defaultRowHeight="12.75"/>
  <cols>
    <col min="1" max="1" width="9.125" style="1091" customWidth="1"/>
    <col min="2" max="2" width="63.50390625" style="1092" customWidth="1"/>
    <col min="3" max="3" width="13.125" style="1092" customWidth="1"/>
    <col min="4" max="4" width="13.50390625" style="1093" customWidth="1"/>
    <col min="5" max="5" width="13.625" style="1093" customWidth="1"/>
    <col min="6" max="6" width="13.00390625" style="1093" customWidth="1"/>
    <col min="7" max="16384" width="9.375" style="3" customWidth="1"/>
  </cols>
  <sheetData>
    <row r="1" spans="1:6" s="2" customFormat="1" ht="16.5" customHeight="1">
      <c r="A1" s="229"/>
      <c r="B1" s="231"/>
      <c r="C1" s="231"/>
      <c r="D1" s="253"/>
      <c r="E1" s="253"/>
      <c r="F1" s="253" t="s">
        <v>415</v>
      </c>
    </row>
    <row r="2" spans="1:6" s="2" customFormat="1" ht="16.5" customHeight="1" thickBot="1">
      <c r="A2" s="229"/>
      <c r="B2" s="231"/>
      <c r="C2" s="231"/>
      <c r="D2" s="253"/>
      <c r="E2" s="253"/>
      <c r="F2" s="253"/>
    </row>
    <row r="3" spans="1:6" s="93" customFormat="1" ht="21" customHeight="1">
      <c r="A3" s="393" t="s">
        <v>575</v>
      </c>
      <c r="B3" s="359" t="s">
        <v>743</v>
      </c>
      <c r="C3" s="361"/>
      <c r="D3" s="361"/>
      <c r="E3" s="361"/>
      <c r="F3" s="361" t="s">
        <v>562</v>
      </c>
    </row>
    <row r="4" spans="1:6" s="93" customFormat="1" ht="27.75" customHeight="1" thickBot="1">
      <c r="A4" s="973" t="s">
        <v>717</v>
      </c>
      <c r="B4" s="360" t="s">
        <v>89</v>
      </c>
      <c r="C4" s="362"/>
      <c r="D4" s="362"/>
      <c r="E4" s="362"/>
      <c r="F4" s="362">
        <v>2</v>
      </c>
    </row>
    <row r="5" spans="1:6" s="94" customFormat="1" ht="15.75" customHeight="1" thickBot="1">
      <c r="A5" s="232"/>
      <c r="B5" s="232"/>
      <c r="C5" s="233"/>
      <c r="D5" s="233"/>
      <c r="E5" s="233" t="s">
        <v>563</v>
      </c>
      <c r="F5" s="233" t="s">
        <v>563</v>
      </c>
    </row>
    <row r="6" spans="1:6" ht="24.75" thickBot="1">
      <c r="A6" s="394" t="s">
        <v>719</v>
      </c>
      <c r="B6" s="234" t="s">
        <v>564</v>
      </c>
      <c r="C6" s="363" t="s">
        <v>345</v>
      </c>
      <c r="D6" s="363" t="s">
        <v>346</v>
      </c>
      <c r="E6" s="363" t="s">
        <v>347</v>
      </c>
      <c r="F6" s="363" t="s">
        <v>348</v>
      </c>
    </row>
    <row r="7" spans="1:6" s="58" customFormat="1" ht="12.75" customHeight="1" thickBot="1">
      <c r="A7" s="202">
        <v>1</v>
      </c>
      <c r="B7" s="203">
        <v>2</v>
      </c>
      <c r="C7" s="204">
        <v>3</v>
      </c>
      <c r="D7" s="204">
        <v>4</v>
      </c>
      <c r="E7" s="204">
        <v>5</v>
      </c>
      <c r="F7" s="204">
        <v>6</v>
      </c>
    </row>
    <row r="8" spans="1:6" s="58" customFormat="1" ht="15.75" customHeight="1" thickBot="1">
      <c r="A8" s="236"/>
      <c r="B8" s="237" t="s">
        <v>566</v>
      </c>
      <c r="C8" s="364"/>
      <c r="D8" s="364"/>
      <c r="E8" s="364"/>
      <c r="F8" s="364"/>
    </row>
    <row r="9" spans="1:6" s="58" customFormat="1" ht="12" customHeight="1" thickBot="1">
      <c r="A9" s="32" t="s">
        <v>528</v>
      </c>
      <c r="B9" s="21" t="s">
        <v>777</v>
      </c>
      <c r="C9" s="298">
        <f>+C10+C11+C12+C13+C14+C15</f>
        <v>247740</v>
      </c>
      <c r="D9" s="298">
        <f>+D10+D11+D12+D13+D14+D15+D16+D17+D18+D19</f>
        <v>257969</v>
      </c>
      <c r="E9" s="298">
        <f>+E10+E11+E12+E13+E14+E15+E16+E17+E18+E19</f>
        <v>265753</v>
      </c>
      <c r="F9" s="298">
        <f>+F10+F11+F12+F13+F14+F15+F16+F17+F18+F19</f>
        <v>268081</v>
      </c>
    </row>
    <row r="10" spans="1:6" s="95" customFormat="1" ht="12" customHeight="1">
      <c r="A10" s="421" t="s">
        <v>613</v>
      </c>
      <c r="B10" s="403" t="s">
        <v>778</v>
      </c>
      <c r="C10" s="301">
        <v>33503</v>
      </c>
      <c r="D10" s="301">
        <v>35674</v>
      </c>
      <c r="E10" s="301">
        <v>35674</v>
      </c>
      <c r="F10" s="301">
        <v>35674</v>
      </c>
    </row>
    <row r="11" spans="1:6" s="96" customFormat="1" ht="12" customHeight="1">
      <c r="A11" s="422" t="s">
        <v>614</v>
      </c>
      <c r="B11" s="404" t="s">
        <v>779</v>
      </c>
      <c r="C11" s="300">
        <v>97314</v>
      </c>
      <c r="D11" s="300">
        <v>97314</v>
      </c>
      <c r="E11" s="300">
        <v>98824</v>
      </c>
      <c r="F11" s="300">
        <v>99643</v>
      </c>
    </row>
    <row r="12" spans="1:6" s="96" customFormat="1" ht="12" customHeight="1">
      <c r="A12" s="422" t="s">
        <v>615</v>
      </c>
      <c r="B12" s="404" t="s">
        <v>780</v>
      </c>
      <c r="C12" s="300">
        <v>110624</v>
      </c>
      <c r="D12" s="300">
        <v>110624</v>
      </c>
      <c r="E12" s="300">
        <v>110208</v>
      </c>
      <c r="F12" s="300">
        <v>110208</v>
      </c>
    </row>
    <row r="13" spans="1:6" s="96" customFormat="1" ht="12" customHeight="1">
      <c r="A13" s="422" t="s">
        <v>616</v>
      </c>
      <c r="B13" s="404" t="s">
        <v>781</v>
      </c>
      <c r="C13" s="300">
        <v>6299</v>
      </c>
      <c r="D13" s="300">
        <v>6299</v>
      </c>
      <c r="E13" s="300">
        <v>6299</v>
      </c>
      <c r="F13" s="300">
        <v>6299</v>
      </c>
    </row>
    <row r="14" spans="1:6" s="96" customFormat="1" ht="12" customHeight="1">
      <c r="A14" s="422" t="s">
        <v>661</v>
      </c>
      <c r="B14" s="404" t="s">
        <v>782</v>
      </c>
      <c r="C14" s="447"/>
      <c r="D14" s="300"/>
      <c r="E14" s="300"/>
      <c r="F14" s="300"/>
    </row>
    <row r="15" spans="1:6" s="95" customFormat="1" ht="12" customHeight="1">
      <c r="A15" s="423" t="s">
        <v>617</v>
      </c>
      <c r="B15" s="405" t="s">
        <v>783</v>
      </c>
      <c r="C15" s="448"/>
      <c r="D15" s="300"/>
      <c r="E15" s="300"/>
      <c r="F15" s="300"/>
    </row>
    <row r="16" spans="1:6" s="95" customFormat="1" ht="12" customHeight="1">
      <c r="A16" s="423" t="s">
        <v>618</v>
      </c>
      <c r="B16" s="404" t="s">
        <v>397</v>
      </c>
      <c r="C16" s="300"/>
      <c r="D16" s="300">
        <v>1910</v>
      </c>
      <c r="E16" s="300">
        <v>1937</v>
      </c>
      <c r="F16" s="300">
        <v>1957</v>
      </c>
    </row>
    <row r="17" spans="1:6" s="95" customFormat="1" ht="12" customHeight="1">
      <c r="A17" s="423" t="s">
        <v>628</v>
      </c>
      <c r="B17" s="404" t="s">
        <v>398</v>
      </c>
      <c r="C17" s="300"/>
      <c r="D17" s="300">
        <v>3193</v>
      </c>
      <c r="E17" s="300">
        <v>5288</v>
      </c>
      <c r="F17" s="300">
        <v>6777</v>
      </c>
    </row>
    <row r="18" spans="1:6" s="95" customFormat="1" ht="12" customHeight="1">
      <c r="A18" s="423" t="s">
        <v>629</v>
      </c>
      <c r="B18" s="404" t="s">
        <v>399</v>
      </c>
      <c r="C18" s="300"/>
      <c r="D18" s="300">
        <v>2707</v>
      </c>
      <c r="E18" s="300">
        <v>7275</v>
      </c>
      <c r="F18" s="300">
        <v>7275</v>
      </c>
    </row>
    <row r="19" spans="1:6" s="95" customFormat="1" ht="12" customHeight="1" thickBot="1">
      <c r="A19" s="423" t="s">
        <v>630</v>
      </c>
      <c r="B19" s="721" t="s">
        <v>400</v>
      </c>
      <c r="C19" s="300"/>
      <c r="D19" s="300">
        <v>248</v>
      </c>
      <c r="E19" s="300">
        <v>248</v>
      </c>
      <c r="F19" s="300">
        <v>248</v>
      </c>
    </row>
    <row r="20" spans="1:6" s="95" customFormat="1" ht="12" customHeight="1" thickBot="1">
      <c r="A20" s="32" t="s">
        <v>529</v>
      </c>
      <c r="B20" s="293" t="s">
        <v>784</v>
      </c>
      <c r="C20" s="298">
        <f>+C21+C22+C23+C24+C25</f>
        <v>16465</v>
      </c>
      <c r="D20" s="298">
        <f>+D21+D22+D23+D24+D25</f>
        <v>19789</v>
      </c>
      <c r="E20" s="298">
        <f>+E21+E22+E23+E24+E25+E27+E28</f>
        <v>78937</v>
      </c>
      <c r="F20" s="298">
        <f>+F21+F22+F23+F24+F25+F27+F28</f>
        <v>24155</v>
      </c>
    </row>
    <row r="21" spans="1:6" s="95" customFormat="1" ht="12" customHeight="1">
      <c r="A21" s="421" t="s">
        <v>619</v>
      </c>
      <c r="B21" s="403" t="s">
        <v>785</v>
      </c>
      <c r="C21" s="301"/>
      <c r="D21" s="301"/>
      <c r="E21" s="301"/>
      <c r="F21" s="301"/>
    </row>
    <row r="22" spans="1:6" s="95" customFormat="1" ht="12" customHeight="1">
      <c r="A22" s="422" t="s">
        <v>620</v>
      </c>
      <c r="B22" s="404" t="s">
        <v>396</v>
      </c>
      <c r="C22" s="300"/>
      <c r="D22" s="300">
        <v>3324</v>
      </c>
      <c r="E22" s="300">
        <v>8851</v>
      </c>
      <c r="F22" s="300">
        <v>10514</v>
      </c>
    </row>
    <row r="23" spans="1:6" s="95" customFormat="1" ht="12" customHeight="1">
      <c r="A23" s="422" t="s">
        <v>621</v>
      </c>
      <c r="B23" s="404" t="s">
        <v>267</v>
      </c>
      <c r="C23" s="300">
        <v>4148</v>
      </c>
      <c r="D23" s="300">
        <v>4148</v>
      </c>
      <c r="E23" s="300">
        <v>4148</v>
      </c>
      <c r="F23" s="300"/>
    </row>
    <row r="24" spans="1:6" s="95" customFormat="1" ht="12" customHeight="1">
      <c r="A24" s="422" t="s">
        <v>622</v>
      </c>
      <c r="B24" s="404" t="s">
        <v>234</v>
      </c>
      <c r="C24" s="300">
        <v>8400</v>
      </c>
      <c r="D24" s="300">
        <v>8400</v>
      </c>
      <c r="E24" s="300">
        <v>8400</v>
      </c>
      <c r="F24" s="300">
        <v>8400</v>
      </c>
    </row>
    <row r="25" spans="1:8" s="95" customFormat="1" ht="12" customHeight="1">
      <c r="A25" s="422" t="s">
        <v>623</v>
      </c>
      <c r="B25" s="919" t="s">
        <v>242</v>
      </c>
      <c r="C25" s="300">
        <v>3917</v>
      </c>
      <c r="D25" s="300">
        <v>3917</v>
      </c>
      <c r="E25" s="300">
        <v>3917</v>
      </c>
      <c r="F25" s="300">
        <v>3917</v>
      </c>
      <c r="H25" s="1094"/>
    </row>
    <row r="26" spans="1:6" s="96" customFormat="1" ht="12" customHeight="1">
      <c r="A26" s="422" t="s">
        <v>299</v>
      </c>
      <c r="B26" s="404" t="s">
        <v>788</v>
      </c>
      <c r="C26" s="300">
        <v>3917</v>
      </c>
      <c r="D26" s="1057">
        <v>3917</v>
      </c>
      <c r="E26" s="1057">
        <v>3917</v>
      </c>
      <c r="F26" s="1057">
        <v>3917</v>
      </c>
    </row>
    <row r="27" spans="1:6" s="96" customFormat="1" ht="12" customHeight="1">
      <c r="A27" s="422" t="s">
        <v>632</v>
      </c>
      <c r="B27" s="404" t="s">
        <v>317</v>
      </c>
      <c r="C27" s="300"/>
      <c r="D27" s="1057"/>
      <c r="E27" s="1057">
        <v>1194</v>
      </c>
      <c r="F27" s="1057">
        <v>1324</v>
      </c>
    </row>
    <row r="28" spans="1:6" s="96" customFormat="1" ht="12" customHeight="1">
      <c r="A28" s="422" t="s">
        <v>634</v>
      </c>
      <c r="B28" s="404" t="s">
        <v>293</v>
      </c>
      <c r="C28" s="300"/>
      <c r="D28" s="1057"/>
      <c r="E28" s="1057">
        <v>52427</v>
      </c>
      <c r="F28" s="1057"/>
    </row>
    <row r="29" spans="1:6" s="96" customFormat="1" ht="12" customHeight="1" thickBot="1">
      <c r="A29" s="431" t="s">
        <v>302</v>
      </c>
      <c r="B29" s="721" t="s">
        <v>349</v>
      </c>
      <c r="C29" s="1056"/>
      <c r="D29" s="1056"/>
      <c r="E29" s="1056">
        <v>52427</v>
      </c>
      <c r="F29" s="1056"/>
    </row>
    <row r="30" spans="1:6" s="96" customFormat="1" ht="12" customHeight="1" thickBot="1">
      <c r="A30" s="32" t="s">
        <v>530</v>
      </c>
      <c r="B30" s="21" t="s">
        <v>789</v>
      </c>
      <c r="C30" s="298">
        <f>+C31+C32+C33+C34+C35</f>
        <v>99485</v>
      </c>
      <c r="D30" s="298">
        <f>+D31+D32+D33+D34+D35</f>
        <v>99485</v>
      </c>
      <c r="E30" s="298">
        <f>+E31+E32+E33+E34+E35+E37</f>
        <v>207640</v>
      </c>
      <c r="F30" s="298">
        <f>+F31+F32+F33+F34+F35+F37</f>
        <v>264215</v>
      </c>
    </row>
    <row r="31" spans="1:6" s="96" customFormat="1" ht="12" customHeight="1">
      <c r="A31" s="421" t="s">
        <v>602</v>
      </c>
      <c r="B31" s="403" t="s">
        <v>790</v>
      </c>
      <c r="C31" s="301"/>
      <c r="D31" s="301"/>
      <c r="E31" s="301"/>
      <c r="F31" s="301"/>
    </row>
    <row r="32" spans="1:6" s="95" customFormat="1" ht="12" customHeight="1">
      <c r="A32" s="422" t="s">
        <v>603</v>
      </c>
      <c r="B32" s="404" t="s">
        <v>791</v>
      </c>
      <c r="C32" s="300"/>
      <c r="D32" s="300"/>
      <c r="E32" s="300"/>
      <c r="F32" s="300"/>
    </row>
    <row r="33" spans="1:6" s="96" customFormat="1" ht="12" customHeight="1">
      <c r="A33" s="422" t="s">
        <v>604</v>
      </c>
      <c r="B33" s="404" t="s">
        <v>84</v>
      </c>
      <c r="C33" s="300"/>
      <c r="D33" s="300"/>
      <c r="E33" s="300"/>
      <c r="F33" s="300"/>
    </row>
    <row r="34" spans="1:6" s="96" customFormat="1" ht="12" customHeight="1">
      <c r="A34" s="422" t="s">
        <v>605</v>
      </c>
      <c r="B34" s="919" t="s">
        <v>275</v>
      </c>
      <c r="C34" s="300">
        <v>7446</v>
      </c>
      <c r="D34" s="300">
        <v>7446</v>
      </c>
      <c r="E34" s="300">
        <v>7446</v>
      </c>
      <c r="F34" s="300">
        <v>11594</v>
      </c>
    </row>
    <row r="35" spans="1:6" s="96" customFormat="1" ht="12" customHeight="1">
      <c r="A35" s="422" t="s">
        <v>684</v>
      </c>
      <c r="B35" s="919" t="s">
        <v>241</v>
      </c>
      <c r="C35" s="300">
        <v>92039</v>
      </c>
      <c r="D35" s="300">
        <v>92039</v>
      </c>
      <c r="E35" s="300">
        <v>92039</v>
      </c>
      <c r="F35" s="300">
        <v>92039</v>
      </c>
    </row>
    <row r="36" spans="1:6" s="96" customFormat="1" ht="12" customHeight="1">
      <c r="A36" s="422" t="s">
        <v>304</v>
      </c>
      <c r="B36" s="404" t="s">
        <v>793</v>
      </c>
      <c r="C36" s="300">
        <v>92039</v>
      </c>
      <c r="D36" s="1057">
        <v>92039</v>
      </c>
      <c r="E36" s="1057">
        <v>92039</v>
      </c>
      <c r="F36" s="1057">
        <v>92039</v>
      </c>
    </row>
    <row r="37" spans="1:6" s="96" customFormat="1" ht="12" customHeight="1">
      <c r="A37" s="422" t="s">
        <v>685</v>
      </c>
      <c r="B37" s="404" t="s">
        <v>352</v>
      </c>
      <c r="C37" s="300"/>
      <c r="D37" s="1057"/>
      <c r="E37" s="1057">
        <v>108155</v>
      </c>
      <c r="F37" s="1057">
        <v>160582</v>
      </c>
    </row>
    <row r="38" spans="1:6" s="96" customFormat="1" ht="12" customHeight="1" thickBot="1">
      <c r="A38" s="431" t="s">
        <v>306</v>
      </c>
      <c r="B38" s="721" t="s">
        <v>307</v>
      </c>
      <c r="C38" s="1056"/>
      <c r="D38" s="1056"/>
      <c r="E38" s="1056">
        <v>108155</v>
      </c>
      <c r="F38" s="1056">
        <v>160582</v>
      </c>
    </row>
    <row r="39" spans="1:6" s="96" customFormat="1" ht="12" customHeight="1" thickBot="1">
      <c r="A39" s="32" t="s">
        <v>686</v>
      </c>
      <c r="B39" s="21" t="s">
        <v>794</v>
      </c>
      <c r="C39" s="304">
        <f>+C40+C43+C44+C46+C45</f>
        <v>114350</v>
      </c>
      <c r="D39" s="304">
        <f>+D40+D43+D44+D46+D45</f>
        <v>114350</v>
      </c>
      <c r="E39" s="304">
        <f>+E40+E43+E44+E46+E45</f>
        <v>114350</v>
      </c>
      <c r="F39" s="304">
        <f>+F40+F43+F44+F46+F45</f>
        <v>114350</v>
      </c>
    </row>
    <row r="40" spans="1:6" s="96" customFormat="1" ht="12" customHeight="1">
      <c r="A40" s="421" t="s">
        <v>795</v>
      </c>
      <c r="B40" s="403" t="s">
        <v>801</v>
      </c>
      <c r="C40" s="398">
        <f>+C41+C42</f>
        <v>95800</v>
      </c>
      <c r="D40" s="398">
        <f>+D41+D42</f>
        <v>95800</v>
      </c>
      <c r="E40" s="398">
        <f>+E41+E42</f>
        <v>95800</v>
      </c>
      <c r="F40" s="398">
        <f>+F41+F42</f>
        <v>95800</v>
      </c>
    </row>
    <row r="41" spans="1:6" s="96" customFormat="1" ht="12" customHeight="1">
      <c r="A41" s="422" t="s">
        <v>796</v>
      </c>
      <c r="B41" s="829" t="s">
        <v>235</v>
      </c>
      <c r="C41" s="300">
        <v>5800</v>
      </c>
      <c r="D41" s="300">
        <v>5800</v>
      </c>
      <c r="E41" s="300">
        <v>5800</v>
      </c>
      <c r="F41" s="300">
        <v>5800</v>
      </c>
    </row>
    <row r="42" spans="1:6" s="96" customFormat="1" ht="12" customHeight="1">
      <c r="A42" s="422" t="s">
        <v>797</v>
      </c>
      <c r="B42" s="829" t="s">
        <v>240</v>
      </c>
      <c r="C42" s="300">
        <v>90000</v>
      </c>
      <c r="D42" s="300">
        <v>90000</v>
      </c>
      <c r="E42" s="300">
        <v>90000</v>
      </c>
      <c r="F42" s="300">
        <v>90000</v>
      </c>
    </row>
    <row r="43" spans="1:6" s="96" customFormat="1" ht="12" customHeight="1">
      <c r="A43" s="422" t="s">
        <v>798</v>
      </c>
      <c r="B43" s="404" t="s">
        <v>804</v>
      </c>
      <c r="C43" s="300">
        <v>16000</v>
      </c>
      <c r="D43" s="300">
        <v>16000</v>
      </c>
      <c r="E43" s="300">
        <v>16000</v>
      </c>
      <c r="F43" s="300">
        <v>16000</v>
      </c>
    </row>
    <row r="44" spans="1:6" s="96" customFormat="1" ht="12" customHeight="1">
      <c r="A44" s="422" t="s">
        <v>799</v>
      </c>
      <c r="B44" s="404" t="s">
        <v>236</v>
      </c>
      <c r="C44" s="300">
        <v>250</v>
      </c>
      <c r="D44" s="300">
        <v>250</v>
      </c>
      <c r="E44" s="300">
        <v>250</v>
      </c>
      <c r="F44" s="300">
        <v>250</v>
      </c>
    </row>
    <row r="45" spans="1:6" s="96" customFormat="1" ht="12" customHeight="1">
      <c r="A45" s="422" t="s">
        <v>800</v>
      </c>
      <c r="B45" s="405" t="s">
        <v>239</v>
      </c>
      <c r="C45" s="302">
        <v>1300</v>
      </c>
      <c r="D45" s="302">
        <v>1300</v>
      </c>
      <c r="E45" s="302">
        <v>1300</v>
      </c>
      <c r="F45" s="302">
        <v>1300</v>
      </c>
    </row>
    <row r="46" spans="1:6" s="96" customFormat="1" ht="12" customHeight="1" thickBot="1">
      <c r="A46" s="422" t="s">
        <v>237</v>
      </c>
      <c r="B46" s="405" t="s">
        <v>238</v>
      </c>
      <c r="C46" s="302">
        <v>1000</v>
      </c>
      <c r="D46" s="302">
        <v>1000</v>
      </c>
      <c r="E46" s="302">
        <v>1000</v>
      </c>
      <c r="F46" s="302">
        <v>1000</v>
      </c>
    </row>
    <row r="47" spans="1:6" s="96" customFormat="1" ht="12" customHeight="1" thickBot="1">
      <c r="A47" s="32" t="s">
        <v>532</v>
      </c>
      <c r="B47" s="21" t="s">
        <v>807</v>
      </c>
      <c r="C47" s="298">
        <f>SUM(C48:C57)</f>
        <v>22343</v>
      </c>
      <c r="D47" s="298">
        <f>SUM(D48:D57)</f>
        <v>31217</v>
      </c>
      <c r="E47" s="298">
        <f>SUM(E48:E57)</f>
        <v>31217</v>
      </c>
      <c r="F47" s="298">
        <f>SUM(F48:F57)</f>
        <v>31217</v>
      </c>
    </row>
    <row r="48" spans="1:6" s="96" customFormat="1" ht="12" customHeight="1">
      <c r="A48" s="421" t="s">
        <v>606</v>
      </c>
      <c r="B48" s="403" t="s">
        <v>810</v>
      </c>
      <c r="C48" s="301"/>
      <c r="D48" s="301"/>
      <c r="E48" s="301"/>
      <c r="F48" s="301"/>
    </row>
    <row r="49" spans="1:6" s="96" customFormat="1" ht="12" customHeight="1">
      <c r="A49" s="422" t="s">
        <v>607</v>
      </c>
      <c r="B49" s="404" t="s">
        <v>811</v>
      </c>
      <c r="C49" s="300"/>
      <c r="D49" s="300">
        <v>5623</v>
      </c>
      <c r="E49" s="300">
        <v>5623</v>
      </c>
      <c r="F49" s="300">
        <v>7173</v>
      </c>
    </row>
    <row r="50" spans="1:6" s="96" customFormat="1" ht="12" customHeight="1">
      <c r="A50" s="422" t="s">
        <v>608</v>
      </c>
      <c r="B50" s="404" t="s">
        <v>812</v>
      </c>
      <c r="C50" s="300">
        <v>300</v>
      </c>
      <c r="D50" s="300">
        <v>300</v>
      </c>
      <c r="E50" s="300">
        <v>300</v>
      </c>
      <c r="F50" s="300">
        <v>300</v>
      </c>
    </row>
    <row r="51" spans="1:6" s="96" customFormat="1" ht="12" customHeight="1">
      <c r="A51" s="422" t="s">
        <v>688</v>
      </c>
      <c r="B51" s="404" t="s">
        <v>813</v>
      </c>
      <c r="C51" s="300">
        <v>1550</v>
      </c>
      <c r="D51" s="300">
        <v>1550</v>
      </c>
      <c r="E51" s="300">
        <v>1550</v>
      </c>
      <c r="F51" s="300"/>
    </row>
    <row r="52" spans="1:6" s="96" customFormat="1" ht="12" customHeight="1">
      <c r="A52" s="422" t="s">
        <v>689</v>
      </c>
      <c r="B52" s="404" t="s">
        <v>814</v>
      </c>
      <c r="C52" s="300">
        <v>14955</v>
      </c>
      <c r="D52" s="300">
        <v>16855</v>
      </c>
      <c r="E52" s="300">
        <v>16855</v>
      </c>
      <c r="F52" s="300">
        <v>16855</v>
      </c>
    </row>
    <row r="53" spans="1:6" s="96" customFormat="1" ht="12" customHeight="1">
      <c r="A53" s="422" t="s">
        <v>690</v>
      </c>
      <c r="B53" s="404" t="s">
        <v>815</v>
      </c>
      <c r="C53" s="300">
        <v>4038</v>
      </c>
      <c r="D53" s="300">
        <v>4038</v>
      </c>
      <c r="E53" s="300">
        <v>4038</v>
      </c>
      <c r="F53" s="300">
        <v>4038</v>
      </c>
    </row>
    <row r="54" spans="1:6" s="96" customFormat="1" ht="12" customHeight="1">
      <c r="A54" s="422" t="s">
        <v>691</v>
      </c>
      <c r="B54" s="404" t="s">
        <v>816</v>
      </c>
      <c r="C54" s="300"/>
      <c r="D54" s="300">
        <v>1351</v>
      </c>
      <c r="E54" s="300">
        <v>1351</v>
      </c>
      <c r="F54" s="300">
        <v>1351</v>
      </c>
    </row>
    <row r="55" spans="1:6" s="96" customFormat="1" ht="12" customHeight="1">
      <c r="A55" s="422" t="s">
        <v>692</v>
      </c>
      <c r="B55" s="404" t="s">
        <v>817</v>
      </c>
      <c r="C55" s="300">
        <v>1500</v>
      </c>
      <c r="D55" s="300">
        <v>1500</v>
      </c>
      <c r="E55" s="300">
        <v>1500</v>
      </c>
      <c r="F55" s="300">
        <v>1500</v>
      </c>
    </row>
    <row r="56" spans="1:6" s="96" customFormat="1" ht="12" customHeight="1">
      <c r="A56" s="422" t="s">
        <v>808</v>
      </c>
      <c r="B56" s="404" t="s">
        <v>818</v>
      </c>
      <c r="C56" s="303"/>
      <c r="D56" s="303"/>
      <c r="E56" s="303"/>
      <c r="F56" s="303"/>
    </row>
    <row r="57" spans="1:6" s="96" customFormat="1" ht="12" customHeight="1" thickBot="1">
      <c r="A57" s="423" t="s">
        <v>809</v>
      </c>
      <c r="B57" s="405" t="s">
        <v>819</v>
      </c>
      <c r="C57" s="392"/>
      <c r="D57" s="392"/>
      <c r="E57" s="392"/>
      <c r="F57" s="392"/>
    </row>
    <row r="58" spans="1:6" s="96" customFormat="1" ht="12" customHeight="1" thickBot="1">
      <c r="A58" s="32" t="s">
        <v>533</v>
      </c>
      <c r="B58" s="21" t="s">
        <v>820</v>
      </c>
      <c r="C58" s="298">
        <f>SUM(C59:C63)</f>
        <v>0</v>
      </c>
      <c r="D58" s="298">
        <f>SUM(D59:D63)</f>
        <v>3643</v>
      </c>
      <c r="E58" s="298">
        <f>SUM(E59:E63)</f>
        <v>3643</v>
      </c>
      <c r="F58" s="298">
        <f>SUM(F59:F63)</f>
        <v>3643</v>
      </c>
    </row>
    <row r="59" spans="1:6" s="96" customFormat="1" ht="12" customHeight="1">
      <c r="A59" s="421" t="s">
        <v>609</v>
      </c>
      <c r="B59" s="403" t="s">
        <v>824</v>
      </c>
      <c r="C59" s="449"/>
      <c r="D59" s="449"/>
      <c r="E59" s="449"/>
      <c r="F59" s="449"/>
    </row>
    <row r="60" spans="1:6" s="96" customFormat="1" ht="12" customHeight="1">
      <c r="A60" s="422" t="s">
        <v>610</v>
      </c>
      <c r="B60" s="404" t="s">
        <v>825</v>
      </c>
      <c r="C60" s="303"/>
      <c r="D60" s="303">
        <v>3643</v>
      </c>
      <c r="E60" s="303">
        <v>3643</v>
      </c>
      <c r="F60" s="303">
        <v>3643</v>
      </c>
    </row>
    <row r="61" spans="1:6" s="96" customFormat="1" ht="12" customHeight="1">
      <c r="A61" s="422" t="s">
        <v>821</v>
      </c>
      <c r="B61" s="404" t="s">
        <v>826</v>
      </c>
      <c r="C61" s="303"/>
      <c r="D61" s="303"/>
      <c r="E61" s="303"/>
      <c r="F61" s="303"/>
    </row>
    <row r="62" spans="1:6" s="96" customFormat="1" ht="12" customHeight="1">
      <c r="A62" s="422" t="s">
        <v>822</v>
      </c>
      <c r="B62" s="404" t="s">
        <v>827</v>
      </c>
      <c r="C62" s="303"/>
      <c r="D62" s="303"/>
      <c r="E62" s="303"/>
      <c r="F62" s="303"/>
    </row>
    <row r="63" spans="1:6" s="96" customFormat="1" ht="12" customHeight="1" thickBot="1">
      <c r="A63" s="423" t="s">
        <v>823</v>
      </c>
      <c r="B63" s="405" t="s">
        <v>828</v>
      </c>
      <c r="C63" s="392"/>
      <c r="D63" s="392"/>
      <c r="E63" s="392"/>
      <c r="F63" s="392"/>
    </row>
    <row r="64" spans="1:6" s="96" customFormat="1" ht="12" customHeight="1" thickBot="1">
      <c r="A64" s="32" t="s">
        <v>693</v>
      </c>
      <c r="B64" s="21" t="s">
        <v>829</v>
      </c>
      <c r="C64" s="298">
        <f>SUM(C65:C67)</f>
        <v>53885</v>
      </c>
      <c r="D64" s="298">
        <f>SUM(D65:D67)</f>
        <v>54504</v>
      </c>
      <c r="E64" s="298">
        <f>SUM(E65:E67)</f>
        <v>2077</v>
      </c>
      <c r="F64" s="298">
        <f>SUM(F65:F67)</f>
        <v>2077</v>
      </c>
    </row>
    <row r="65" spans="1:6" s="96" customFormat="1" ht="12" customHeight="1">
      <c r="A65" s="421" t="s">
        <v>611</v>
      </c>
      <c r="B65" s="404" t="s">
        <v>402</v>
      </c>
      <c r="C65" s="301"/>
      <c r="D65" s="301">
        <v>619</v>
      </c>
      <c r="E65" s="301">
        <v>619</v>
      </c>
      <c r="F65" s="301">
        <v>619</v>
      </c>
    </row>
    <row r="66" spans="1:6" s="96" customFormat="1" ht="12" customHeight="1">
      <c r="A66" s="422" t="s">
        <v>612</v>
      </c>
      <c r="B66" s="404" t="s">
        <v>266</v>
      </c>
      <c r="C66" s="300">
        <v>1458</v>
      </c>
      <c r="D66" s="300">
        <v>1458</v>
      </c>
      <c r="E66" s="300">
        <v>1458</v>
      </c>
      <c r="F66" s="300">
        <v>1458</v>
      </c>
    </row>
    <row r="67" spans="1:6" s="96" customFormat="1" ht="12" customHeight="1">
      <c r="A67" s="422" t="s">
        <v>833</v>
      </c>
      <c r="B67" s="404" t="s">
        <v>268</v>
      </c>
      <c r="C67" s="300">
        <v>52427</v>
      </c>
      <c r="D67" s="300">
        <v>52427</v>
      </c>
      <c r="E67" s="300"/>
      <c r="F67" s="300"/>
    </row>
    <row r="68" spans="1:6" s="96" customFormat="1" ht="12" customHeight="1" thickBot="1">
      <c r="A68" s="423" t="s">
        <v>834</v>
      </c>
      <c r="B68" s="405" t="s">
        <v>832</v>
      </c>
      <c r="C68" s="302"/>
      <c r="D68" s="302"/>
      <c r="E68" s="302"/>
      <c r="F68" s="302"/>
    </row>
    <row r="69" spans="1:6" s="96" customFormat="1" ht="12" customHeight="1" thickBot="1">
      <c r="A69" s="32" t="s">
        <v>535</v>
      </c>
      <c r="B69" s="293" t="s">
        <v>835</v>
      </c>
      <c r="C69" s="298">
        <f>SUM(C70:C72)</f>
        <v>108155</v>
      </c>
      <c r="D69" s="298">
        <f>SUM(D70:D72)</f>
        <v>108155</v>
      </c>
      <c r="E69" s="298">
        <f>SUM(E70:E72)</f>
        <v>0</v>
      </c>
      <c r="F69" s="298">
        <f>SUM(F70:F72)</f>
        <v>0</v>
      </c>
    </row>
    <row r="70" spans="1:6" s="96" customFormat="1" ht="12" customHeight="1">
      <c r="A70" s="421" t="s">
        <v>694</v>
      </c>
      <c r="B70" s="403" t="s">
        <v>837</v>
      </c>
      <c r="C70" s="303"/>
      <c r="D70" s="303"/>
      <c r="E70" s="303"/>
      <c r="F70" s="303"/>
    </row>
    <row r="71" spans="1:6" s="96" customFormat="1" ht="12" customHeight="1">
      <c r="A71" s="422" t="s">
        <v>695</v>
      </c>
      <c r="B71" s="404" t="s">
        <v>87</v>
      </c>
      <c r="C71" s="303"/>
      <c r="D71" s="303"/>
      <c r="E71" s="303"/>
      <c r="F71" s="303"/>
    </row>
    <row r="72" spans="1:6" s="96" customFormat="1" ht="12" customHeight="1">
      <c r="A72" s="422" t="s">
        <v>749</v>
      </c>
      <c r="B72" s="404" t="s">
        <v>269</v>
      </c>
      <c r="C72" s="303">
        <v>108155</v>
      </c>
      <c r="D72" s="303">
        <v>108155</v>
      </c>
      <c r="E72" s="303"/>
      <c r="F72" s="303"/>
    </row>
    <row r="73" spans="1:6" s="96" customFormat="1" ht="12" customHeight="1" thickBot="1">
      <c r="A73" s="423" t="s">
        <v>836</v>
      </c>
      <c r="B73" s="405" t="s">
        <v>839</v>
      </c>
      <c r="C73" s="303"/>
      <c r="D73" s="303"/>
      <c r="E73" s="303"/>
      <c r="F73" s="303"/>
    </row>
    <row r="74" spans="1:6" s="96" customFormat="1" ht="12" customHeight="1" thickBot="1">
      <c r="A74" s="32" t="s">
        <v>536</v>
      </c>
      <c r="B74" s="21" t="s">
        <v>840</v>
      </c>
      <c r="C74" s="304">
        <f>+C9+C20+C30+C39+C47+C58+C64+C69</f>
        <v>662423</v>
      </c>
      <c r="D74" s="304">
        <f>+D9+D20+D30+D39+D47+D58+D64+D69</f>
        <v>689112</v>
      </c>
      <c r="E74" s="304">
        <f>+E9+E20+E30+E39+E47+E58+E64+E69</f>
        <v>703617</v>
      </c>
      <c r="F74" s="304">
        <f>+F9+F20+F30+F39+F47+F58+F64+F69</f>
        <v>707738</v>
      </c>
    </row>
    <row r="75" spans="1:6" s="96" customFormat="1" ht="12" customHeight="1" thickBot="1">
      <c r="A75" s="424" t="s">
        <v>48</v>
      </c>
      <c r="B75" s="293" t="s">
        <v>842</v>
      </c>
      <c r="C75" s="298">
        <f>SUM(C76:C78)</f>
        <v>0</v>
      </c>
      <c r="D75" s="298">
        <f>SUM(D76:D78)</f>
        <v>0</v>
      </c>
      <c r="E75" s="298">
        <f>SUM(E76:E78)</f>
        <v>0</v>
      </c>
      <c r="F75" s="298">
        <f>SUM(F76:F78)</f>
        <v>0</v>
      </c>
    </row>
    <row r="76" spans="1:6" s="96" customFormat="1" ht="12" customHeight="1">
      <c r="A76" s="421" t="s">
        <v>875</v>
      </c>
      <c r="B76" s="403" t="s">
        <v>843</v>
      </c>
      <c r="C76" s="303"/>
      <c r="D76" s="303"/>
      <c r="E76" s="303"/>
      <c r="F76" s="303"/>
    </row>
    <row r="77" spans="1:6" s="96" customFormat="1" ht="12" customHeight="1">
      <c r="A77" s="422" t="s">
        <v>884</v>
      </c>
      <c r="B77" s="404" t="s">
        <v>844</v>
      </c>
      <c r="C77" s="303"/>
      <c r="D77" s="303"/>
      <c r="E77" s="303"/>
      <c r="F77" s="303"/>
    </row>
    <row r="78" spans="1:6" s="96" customFormat="1" ht="12" customHeight="1" thickBot="1">
      <c r="A78" s="423" t="s">
        <v>885</v>
      </c>
      <c r="B78" s="407" t="s">
        <v>845</v>
      </c>
      <c r="C78" s="303"/>
      <c r="D78" s="303"/>
      <c r="E78" s="303"/>
      <c r="F78" s="303"/>
    </row>
    <row r="79" spans="1:6" s="96" customFormat="1" ht="12" customHeight="1" thickBot="1">
      <c r="A79" s="424" t="s">
        <v>846</v>
      </c>
      <c r="B79" s="293" t="s">
        <v>847</v>
      </c>
      <c r="C79" s="298">
        <f>SUM(C80:C83)</f>
        <v>0</v>
      </c>
      <c r="D79" s="298">
        <f>SUM(D80:D83)</f>
        <v>0</v>
      </c>
      <c r="E79" s="298">
        <f>SUM(E80:E83)</f>
        <v>0</v>
      </c>
      <c r="F79" s="298">
        <f>SUM(F80:F83)</f>
        <v>0</v>
      </c>
    </row>
    <row r="80" spans="1:6" s="96" customFormat="1" ht="12" customHeight="1">
      <c r="A80" s="421" t="s">
        <v>662</v>
      </c>
      <c r="B80" s="403" t="s">
        <v>848</v>
      </c>
      <c r="C80" s="303"/>
      <c r="D80" s="303"/>
      <c r="E80" s="303"/>
      <c r="F80" s="303"/>
    </row>
    <row r="81" spans="1:6" s="96" customFormat="1" ht="12" customHeight="1">
      <c r="A81" s="422" t="s">
        <v>663</v>
      </c>
      <c r="B81" s="404" t="s">
        <v>849</v>
      </c>
      <c r="C81" s="303"/>
      <c r="D81" s="303"/>
      <c r="E81" s="303"/>
      <c r="F81" s="303"/>
    </row>
    <row r="82" spans="1:6" s="96" customFormat="1" ht="12" customHeight="1">
      <c r="A82" s="422" t="s">
        <v>876</v>
      </c>
      <c r="B82" s="404" t="s">
        <v>850</v>
      </c>
      <c r="C82" s="303"/>
      <c r="D82" s="303"/>
      <c r="E82" s="303"/>
      <c r="F82" s="303"/>
    </row>
    <row r="83" spans="1:6" s="96" customFormat="1" ht="12" customHeight="1" thickBot="1">
      <c r="A83" s="423" t="s">
        <v>877</v>
      </c>
      <c r="B83" s="405" t="s">
        <v>851</v>
      </c>
      <c r="C83" s="303"/>
      <c r="D83" s="303"/>
      <c r="E83" s="303"/>
      <c r="F83" s="303"/>
    </row>
    <row r="84" spans="1:6" s="96" customFormat="1" ht="12" customHeight="1" thickBot="1">
      <c r="A84" s="424" t="s">
        <v>852</v>
      </c>
      <c r="B84" s="293" t="s">
        <v>853</v>
      </c>
      <c r="C84" s="298">
        <f>SUM(C85:C86)</f>
        <v>223615</v>
      </c>
      <c r="D84" s="298">
        <f>SUM(D85:D86)</f>
        <v>240297</v>
      </c>
      <c r="E84" s="298">
        <f>SUM(E85:E86)</f>
        <v>240297</v>
      </c>
      <c r="F84" s="298">
        <f>SUM(F85:F86)</f>
        <v>240297</v>
      </c>
    </row>
    <row r="85" spans="1:6" s="96" customFormat="1" ht="12" customHeight="1">
      <c r="A85" s="421" t="s">
        <v>878</v>
      </c>
      <c r="B85" s="403" t="s">
        <v>854</v>
      </c>
      <c r="C85" s="303">
        <v>223615</v>
      </c>
      <c r="D85" s="303">
        <v>240297</v>
      </c>
      <c r="E85" s="303">
        <v>240297</v>
      </c>
      <c r="F85" s="303">
        <v>240297</v>
      </c>
    </row>
    <row r="86" spans="1:6" s="96" customFormat="1" ht="12" customHeight="1" thickBot="1">
      <c r="A86" s="423" t="s">
        <v>879</v>
      </c>
      <c r="B86" s="405" t="s">
        <v>855</v>
      </c>
      <c r="C86" s="303"/>
      <c r="D86" s="303"/>
      <c r="E86" s="303"/>
      <c r="F86" s="303"/>
    </row>
    <row r="87" spans="1:6" s="95" customFormat="1" ht="12" customHeight="1" thickBot="1">
      <c r="A87" s="424" t="s">
        <v>856</v>
      </c>
      <c r="B87" s="293" t="s">
        <v>857</v>
      </c>
      <c r="C87" s="298">
        <f>SUM(C88:C90)</f>
        <v>0</v>
      </c>
      <c r="D87" s="298">
        <f>SUM(D88:D90)</f>
        <v>0</v>
      </c>
      <c r="E87" s="298">
        <f>SUM(E88:E90)</f>
        <v>0</v>
      </c>
      <c r="F87" s="298">
        <f>SUM(F88:F90)</f>
        <v>0</v>
      </c>
    </row>
    <row r="88" spans="1:6" s="96" customFormat="1" ht="12" customHeight="1">
      <c r="A88" s="421" t="s">
        <v>880</v>
      </c>
      <c r="B88" s="403" t="s">
        <v>858</v>
      </c>
      <c r="C88" s="303"/>
      <c r="D88" s="303"/>
      <c r="E88" s="303"/>
      <c r="F88" s="303"/>
    </row>
    <row r="89" spans="1:6" s="96" customFormat="1" ht="12" customHeight="1">
      <c r="A89" s="422" t="s">
        <v>881</v>
      </c>
      <c r="B89" s="404" t="s">
        <v>859</v>
      </c>
      <c r="C89" s="303"/>
      <c r="D89" s="303"/>
      <c r="E89" s="303"/>
      <c r="F89" s="303"/>
    </row>
    <row r="90" spans="1:6" s="96" customFormat="1" ht="12" customHeight="1" thickBot="1">
      <c r="A90" s="423" t="s">
        <v>882</v>
      </c>
      <c r="B90" s="405" t="s">
        <v>860</v>
      </c>
      <c r="C90" s="303"/>
      <c r="D90" s="303"/>
      <c r="E90" s="303"/>
      <c r="F90" s="303"/>
    </row>
    <row r="91" spans="1:6" s="96" customFormat="1" ht="12" customHeight="1" thickBot="1">
      <c r="A91" s="424" t="s">
        <v>861</v>
      </c>
      <c r="B91" s="293" t="s">
        <v>883</v>
      </c>
      <c r="C91" s="298">
        <f>SUM(C92:C95)</f>
        <v>0</v>
      </c>
      <c r="D91" s="298">
        <f>SUM(D92:D95)</f>
        <v>0</v>
      </c>
      <c r="E91" s="298">
        <f>SUM(E92:E95)</f>
        <v>0</v>
      </c>
      <c r="F91" s="298">
        <f>SUM(F92:F95)</f>
        <v>0</v>
      </c>
    </row>
    <row r="92" spans="1:6" s="96" customFormat="1" ht="12" customHeight="1">
      <c r="A92" s="425" t="s">
        <v>862</v>
      </c>
      <c r="B92" s="403" t="s">
        <v>863</v>
      </c>
      <c r="C92" s="303"/>
      <c r="D92" s="303"/>
      <c r="E92" s="303"/>
      <c r="F92" s="303"/>
    </row>
    <row r="93" spans="1:6" s="96" customFormat="1" ht="12" customHeight="1">
      <c r="A93" s="426" t="s">
        <v>864</v>
      </c>
      <c r="B93" s="404" t="s">
        <v>865</v>
      </c>
      <c r="C93" s="303"/>
      <c r="D93" s="303"/>
      <c r="E93" s="303"/>
      <c r="F93" s="303"/>
    </row>
    <row r="94" spans="1:6" s="96" customFormat="1" ht="12" customHeight="1">
      <c r="A94" s="426" t="s">
        <v>866</v>
      </c>
      <c r="B94" s="404" t="s">
        <v>867</v>
      </c>
      <c r="C94" s="303"/>
      <c r="D94" s="303"/>
      <c r="E94" s="303"/>
      <c r="F94" s="303"/>
    </row>
    <row r="95" spans="1:6" s="95" customFormat="1" ht="12" customHeight="1" thickBot="1">
      <c r="A95" s="427" t="s">
        <v>868</v>
      </c>
      <c r="B95" s="405" t="s">
        <v>869</v>
      </c>
      <c r="C95" s="303"/>
      <c r="D95" s="303"/>
      <c r="E95" s="303"/>
      <c r="F95" s="303"/>
    </row>
    <row r="96" spans="1:6" s="95" customFormat="1" ht="12" customHeight="1" thickBot="1">
      <c r="A96" s="424" t="s">
        <v>870</v>
      </c>
      <c r="B96" s="293" t="s">
        <v>871</v>
      </c>
      <c r="C96" s="450"/>
      <c r="D96" s="450"/>
      <c r="E96" s="450"/>
      <c r="F96" s="450"/>
    </row>
    <row r="97" spans="1:6" s="95" customFormat="1" ht="12" customHeight="1" thickBot="1">
      <c r="A97" s="424" t="s">
        <v>872</v>
      </c>
      <c r="B97" s="411" t="s">
        <v>873</v>
      </c>
      <c r="C97" s="304">
        <f>+C75+C79+C84+C87+C91+C96</f>
        <v>223615</v>
      </c>
      <c r="D97" s="304">
        <f>+D75+D79+D84+D87+D91+D96</f>
        <v>240297</v>
      </c>
      <c r="E97" s="304">
        <f>+E75+E79+E84+E87+E91+E96</f>
        <v>240297</v>
      </c>
      <c r="F97" s="304">
        <f>+F75+F79+F84+F87+F91+F96</f>
        <v>240297</v>
      </c>
    </row>
    <row r="98" spans="1:6" s="95" customFormat="1" ht="12" customHeight="1" thickBot="1">
      <c r="A98" s="428" t="s">
        <v>886</v>
      </c>
      <c r="B98" s="413" t="s">
        <v>75</v>
      </c>
      <c r="C98" s="304">
        <f>+C74+C97</f>
        <v>886038</v>
      </c>
      <c r="D98" s="304">
        <f>+D74+D97</f>
        <v>929409</v>
      </c>
      <c r="E98" s="304">
        <f>+E74+E97</f>
        <v>943914</v>
      </c>
      <c r="F98" s="304">
        <f>+F74+F97</f>
        <v>948035</v>
      </c>
    </row>
    <row r="99" spans="1:6" s="96" customFormat="1" ht="15" customHeight="1">
      <c r="A99" s="242"/>
      <c r="B99" s="243"/>
      <c r="C99" s="369"/>
      <c r="D99" s="369"/>
      <c r="E99" s="369"/>
      <c r="F99" s="369"/>
    </row>
    <row r="100" spans="1:6" ht="13.5" thickBot="1">
      <c r="A100" s="429"/>
      <c r="B100" s="245"/>
      <c r="C100" s="370"/>
      <c r="D100" s="370"/>
      <c r="E100" s="370"/>
      <c r="F100" s="370"/>
    </row>
    <row r="101" spans="1:6" s="58" customFormat="1" ht="16.5" customHeight="1" thickBot="1">
      <c r="A101" s="246"/>
      <c r="B101" s="247" t="s">
        <v>568</v>
      </c>
      <c r="C101" s="371"/>
      <c r="D101" s="371"/>
      <c r="E101" s="371"/>
      <c r="F101" s="371"/>
    </row>
    <row r="102" spans="1:6" s="97" customFormat="1" ht="12" customHeight="1" thickBot="1">
      <c r="A102" s="395" t="s">
        <v>528</v>
      </c>
      <c r="B102" s="31" t="s">
        <v>889</v>
      </c>
      <c r="C102" s="297">
        <f>SUM(C103:C107)</f>
        <v>425621</v>
      </c>
      <c r="D102" s="297">
        <f>SUM(D103:D107)</f>
        <v>449711</v>
      </c>
      <c r="E102" s="297">
        <f>SUM(E103:E107)</f>
        <v>467727</v>
      </c>
      <c r="F102" s="297">
        <f>SUM(F103:F107)</f>
        <v>369981</v>
      </c>
    </row>
    <row r="103" spans="1:6" ht="12" customHeight="1">
      <c r="A103" s="430" t="s">
        <v>613</v>
      </c>
      <c r="B103" s="10" t="s">
        <v>558</v>
      </c>
      <c r="C103" s="299">
        <v>36533</v>
      </c>
      <c r="D103" s="299">
        <v>41742</v>
      </c>
      <c r="E103" s="299">
        <v>52508</v>
      </c>
      <c r="F103" s="299">
        <v>51179</v>
      </c>
    </row>
    <row r="104" spans="1:6" ht="12" customHeight="1">
      <c r="A104" s="422" t="s">
        <v>614</v>
      </c>
      <c r="B104" s="8" t="s">
        <v>696</v>
      </c>
      <c r="C104" s="300">
        <v>9683</v>
      </c>
      <c r="D104" s="300">
        <v>10809</v>
      </c>
      <c r="E104" s="300">
        <v>12688</v>
      </c>
      <c r="F104" s="300">
        <v>12966</v>
      </c>
    </row>
    <row r="105" spans="1:6" ht="12" customHeight="1">
      <c r="A105" s="422" t="s">
        <v>615</v>
      </c>
      <c r="B105" s="8" t="s">
        <v>652</v>
      </c>
      <c r="C105" s="302">
        <v>133062</v>
      </c>
      <c r="D105" s="302">
        <v>133962</v>
      </c>
      <c r="E105" s="302">
        <v>134004</v>
      </c>
      <c r="F105" s="302">
        <v>151568</v>
      </c>
    </row>
    <row r="106" spans="1:6" ht="12" customHeight="1">
      <c r="A106" s="422" t="s">
        <v>616</v>
      </c>
      <c r="B106" s="11" t="s">
        <v>697</v>
      </c>
      <c r="C106" s="302">
        <v>9611</v>
      </c>
      <c r="D106" s="302">
        <v>11121</v>
      </c>
      <c r="E106" s="302">
        <v>11121</v>
      </c>
      <c r="F106" s="302">
        <v>11121</v>
      </c>
    </row>
    <row r="107" spans="1:6" ht="12" customHeight="1">
      <c r="A107" s="422" t="s">
        <v>627</v>
      </c>
      <c r="B107" s="19" t="s">
        <v>698</v>
      </c>
      <c r="C107" s="302">
        <f>SUM(C108:C117)</f>
        <v>236732</v>
      </c>
      <c r="D107" s="302">
        <f>SUM(D108:D117)</f>
        <v>252077</v>
      </c>
      <c r="E107" s="302">
        <f>SUM(E108:E117)</f>
        <v>257406</v>
      </c>
      <c r="F107" s="302">
        <f>SUM(F108:F117)</f>
        <v>143147</v>
      </c>
    </row>
    <row r="108" spans="1:6" ht="12" customHeight="1">
      <c r="A108" s="422" t="s">
        <v>617</v>
      </c>
      <c r="B108" s="8" t="s">
        <v>890</v>
      </c>
      <c r="C108" s="302"/>
      <c r="D108" s="302"/>
      <c r="E108" s="302"/>
      <c r="F108" s="302"/>
    </row>
    <row r="109" spans="1:6" ht="12" customHeight="1">
      <c r="A109" s="422" t="s">
        <v>618</v>
      </c>
      <c r="B109" s="142" t="s">
        <v>891</v>
      </c>
      <c r="C109" s="302"/>
      <c r="D109" s="302"/>
      <c r="E109" s="302"/>
      <c r="F109" s="302"/>
    </row>
    <row r="110" spans="1:6" ht="12" customHeight="1">
      <c r="A110" s="422" t="s">
        <v>628</v>
      </c>
      <c r="B110" s="143" t="s">
        <v>892</v>
      </c>
      <c r="C110" s="302"/>
      <c r="D110" s="302"/>
      <c r="E110" s="302"/>
      <c r="F110" s="302"/>
    </row>
    <row r="111" spans="1:6" ht="12" customHeight="1">
      <c r="A111" s="422" t="s">
        <v>629</v>
      </c>
      <c r="B111" s="143" t="s">
        <v>893</v>
      </c>
      <c r="C111" s="302"/>
      <c r="D111" s="302"/>
      <c r="E111" s="302"/>
      <c r="F111" s="302"/>
    </row>
    <row r="112" spans="1:6" ht="12" customHeight="1">
      <c r="A112" s="422" t="s">
        <v>630</v>
      </c>
      <c r="B112" s="142" t="s">
        <v>291</v>
      </c>
      <c r="C112" s="302">
        <v>197608</v>
      </c>
      <c r="D112" s="302">
        <v>212953</v>
      </c>
      <c r="E112" s="302">
        <v>218282</v>
      </c>
      <c r="F112" s="302">
        <v>131680</v>
      </c>
    </row>
    <row r="113" spans="1:6" ht="12" customHeight="1">
      <c r="A113" s="422" t="s">
        <v>631</v>
      </c>
      <c r="B113" s="142" t="s">
        <v>270</v>
      </c>
      <c r="C113" s="302">
        <v>27657</v>
      </c>
      <c r="D113" s="302">
        <v>27657</v>
      </c>
      <c r="E113" s="302">
        <v>27657</v>
      </c>
      <c r="F113" s="302"/>
    </row>
    <row r="114" spans="1:6" ht="12" customHeight="1">
      <c r="A114" s="422" t="s">
        <v>633</v>
      </c>
      <c r="B114" s="143" t="s">
        <v>896</v>
      </c>
      <c r="C114" s="302"/>
      <c r="D114" s="302"/>
      <c r="E114" s="302"/>
      <c r="F114" s="302"/>
    </row>
    <row r="115" spans="1:6" ht="12" customHeight="1">
      <c r="A115" s="431" t="s">
        <v>699</v>
      </c>
      <c r="B115" s="144" t="s">
        <v>353</v>
      </c>
      <c r="C115" s="302"/>
      <c r="D115" s="302"/>
      <c r="E115" s="302"/>
      <c r="F115" s="302"/>
    </row>
    <row r="116" spans="1:6" ht="12" customHeight="1">
      <c r="A116" s="422" t="s">
        <v>887</v>
      </c>
      <c r="B116" s="143" t="s">
        <v>271</v>
      </c>
      <c r="C116" s="302">
        <v>9717</v>
      </c>
      <c r="D116" s="302">
        <v>9717</v>
      </c>
      <c r="E116" s="302">
        <v>9717</v>
      </c>
      <c r="F116" s="302">
        <v>9717</v>
      </c>
    </row>
    <row r="117" spans="1:6" ht="12" customHeight="1" thickBot="1">
      <c r="A117" s="432" t="s">
        <v>888</v>
      </c>
      <c r="B117" s="145" t="s">
        <v>899</v>
      </c>
      <c r="C117" s="306">
        <v>1750</v>
      </c>
      <c r="D117" s="306">
        <v>1750</v>
      </c>
      <c r="E117" s="306">
        <v>1750</v>
      </c>
      <c r="F117" s="306">
        <v>1750</v>
      </c>
    </row>
    <row r="118" spans="1:6" ht="12" customHeight="1" thickBot="1">
      <c r="A118" s="32" t="s">
        <v>529</v>
      </c>
      <c r="B118" s="30" t="s">
        <v>900</v>
      </c>
      <c r="C118" s="298">
        <f>+C119+C121+C123</f>
        <v>309385</v>
      </c>
      <c r="D118" s="298">
        <f>+D119+D121+D123</f>
        <v>311097</v>
      </c>
      <c r="E118" s="298">
        <f>+E119+E121+E123</f>
        <v>309500</v>
      </c>
      <c r="F118" s="298">
        <f>+F119+F121+F123</f>
        <v>368934</v>
      </c>
    </row>
    <row r="119" spans="1:6" ht="12" customHeight="1">
      <c r="A119" s="421" t="s">
        <v>619</v>
      </c>
      <c r="B119" s="8" t="s">
        <v>747</v>
      </c>
      <c r="C119" s="301">
        <v>78514</v>
      </c>
      <c r="D119" s="301">
        <v>113863</v>
      </c>
      <c r="E119" s="301">
        <v>113863</v>
      </c>
      <c r="F119" s="301">
        <v>149270</v>
      </c>
    </row>
    <row r="120" spans="1:6" ht="12" customHeight="1">
      <c r="A120" s="421" t="s">
        <v>620</v>
      </c>
      <c r="B120" s="12" t="s">
        <v>904</v>
      </c>
      <c r="C120" s="301"/>
      <c r="D120" s="301"/>
      <c r="E120" s="301"/>
      <c r="F120" s="301">
        <v>87541</v>
      </c>
    </row>
    <row r="121" spans="1:6" ht="12" customHeight="1">
      <c r="A121" s="421" t="s">
        <v>621</v>
      </c>
      <c r="B121" s="12" t="s">
        <v>700</v>
      </c>
      <c r="C121" s="300">
        <v>181000</v>
      </c>
      <c r="D121" s="300">
        <v>145651</v>
      </c>
      <c r="E121" s="300">
        <v>145651</v>
      </c>
      <c r="F121" s="300">
        <v>142369</v>
      </c>
    </row>
    <row r="122" spans="1:6" ht="12" customHeight="1">
      <c r="A122" s="421" t="s">
        <v>622</v>
      </c>
      <c r="B122" s="12" t="s">
        <v>905</v>
      </c>
      <c r="C122" s="271"/>
      <c r="D122" s="271"/>
      <c r="E122" s="271"/>
      <c r="F122" s="271">
        <v>26307</v>
      </c>
    </row>
    <row r="123" spans="1:6" ht="12" customHeight="1">
      <c r="A123" s="421" t="s">
        <v>623</v>
      </c>
      <c r="B123" s="295" t="s">
        <v>750</v>
      </c>
      <c r="C123" s="271">
        <f>SUM(C124:C131)</f>
        <v>49871</v>
      </c>
      <c r="D123" s="271">
        <f>SUM(D124:D131)</f>
        <v>51583</v>
      </c>
      <c r="E123" s="271">
        <f>SUM(E124:E131)</f>
        <v>49986</v>
      </c>
      <c r="F123" s="271">
        <f>SUM(F124:F131)</f>
        <v>77295</v>
      </c>
    </row>
    <row r="124" spans="1:6" ht="12" customHeight="1">
      <c r="A124" s="421" t="s">
        <v>632</v>
      </c>
      <c r="B124" s="294" t="s">
        <v>88</v>
      </c>
      <c r="C124" s="271"/>
      <c r="D124" s="271"/>
      <c r="E124" s="271"/>
      <c r="F124" s="271"/>
    </row>
    <row r="125" spans="1:6" ht="12" customHeight="1">
      <c r="A125" s="421" t="s">
        <v>634</v>
      </c>
      <c r="B125" s="399" t="s">
        <v>910</v>
      </c>
      <c r="C125" s="271"/>
      <c r="D125" s="271"/>
      <c r="E125" s="271"/>
      <c r="F125" s="271"/>
    </row>
    <row r="126" spans="1:6" ht="12" customHeight="1">
      <c r="A126" s="421" t="s">
        <v>701</v>
      </c>
      <c r="B126" s="143" t="s">
        <v>893</v>
      </c>
      <c r="C126" s="271"/>
      <c r="D126" s="271"/>
      <c r="E126" s="271"/>
      <c r="F126" s="271"/>
    </row>
    <row r="127" spans="1:6" ht="12" customHeight="1">
      <c r="A127" s="421" t="s">
        <v>702</v>
      </c>
      <c r="B127" s="143" t="s">
        <v>290</v>
      </c>
      <c r="C127" s="271">
        <v>233</v>
      </c>
      <c r="D127" s="271">
        <v>1945</v>
      </c>
      <c r="E127" s="271">
        <v>348</v>
      </c>
      <c r="F127" s="271"/>
    </row>
    <row r="128" spans="1:6" ht="12" customHeight="1">
      <c r="A128" s="421" t="s">
        <v>703</v>
      </c>
      <c r="B128" s="143" t="s">
        <v>289</v>
      </c>
      <c r="C128" s="271">
        <v>49638</v>
      </c>
      <c r="D128" s="271">
        <v>49638</v>
      </c>
      <c r="E128" s="271">
        <v>49638</v>
      </c>
      <c r="F128" s="271">
        <v>77295</v>
      </c>
    </row>
    <row r="129" spans="1:6" ht="12" customHeight="1">
      <c r="A129" s="421" t="s">
        <v>901</v>
      </c>
      <c r="B129" s="143" t="s">
        <v>896</v>
      </c>
      <c r="C129" s="271"/>
      <c r="D129" s="271"/>
      <c r="E129" s="271"/>
      <c r="F129" s="271"/>
    </row>
    <row r="130" spans="1:6" ht="12" customHeight="1">
      <c r="A130" s="421" t="s">
        <v>902</v>
      </c>
      <c r="B130" s="143" t="s">
        <v>907</v>
      </c>
      <c r="C130" s="271"/>
      <c r="D130" s="271"/>
      <c r="E130" s="271"/>
      <c r="F130" s="271"/>
    </row>
    <row r="131" spans="1:6" ht="12" customHeight="1" thickBot="1">
      <c r="A131" s="431" t="s">
        <v>903</v>
      </c>
      <c r="B131" s="143" t="s">
        <v>906</v>
      </c>
      <c r="C131" s="272"/>
      <c r="D131" s="272"/>
      <c r="E131" s="272"/>
      <c r="F131" s="272"/>
    </row>
    <row r="132" spans="1:6" ht="12" customHeight="1" thickBot="1">
      <c r="A132" s="32" t="s">
        <v>530</v>
      </c>
      <c r="B132" s="124" t="s">
        <v>911</v>
      </c>
      <c r="C132" s="298">
        <f>+C133+C134</f>
        <v>151032</v>
      </c>
      <c r="D132" s="298">
        <f>+D133+D134</f>
        <v>168601</v>
      </c>
      <c r="E132" s="298">
        <f>+E133+E134</f>
        <v>154766</v>
      </c>
      <c r="F132" s="298">
        <f>+F133+F134</f>
        <v>100661</v>
      </c>
    </row>
    <row r="133" spans="1:6" ht="12" customHeight="1">
      <c r="A133" s="421" t="s">
        <v>602</v>
      </c>
      <c r="B133" s="9" t="s">
        <v>570</v>
      </c>
      <c r="C133" s="301">
        <v>102156</v>
      </c>
      <c r="D133" s="301">
        <v>119725</v>
      </c>
      <c r="E133" s="301">
        <v>105890</v>
      </c>
      <c r="F133" s="301">
        <v>83910</v>
      </c>
    </row>
    <row r="134" spans="1:6" ht="12" customHeight="1" thickBot="1">
      <c r="A134" s="423" t="s">
        <v>603</v>
      </c>
      <c r="B134" s="12" t="s">
        <v>571</v>
      </c>
      <c r="C134" s="302">
        <v>48876</v>
      </c>
      <c r="D134" s="302">
        <v>48876</v>
      </c>
      <c r="E134" s="302">
        <v>48876</v>
      </c>
      <c r="F134" s="302">
        <v>16751</v>
      </c>
    </row>
    <row r="135" spans="1:6" ht="12" customHeight="1" thickBot="1">
      <c r="A135" s="32" t="s">
        <v>531</v>
      </c>
      <c r="B135" s="124" t="s">
        <v>912</v>
      </c>
      <c r="C135" s="298">
        <f>+C102+C118+C132</f>
        <v>886038</v>
      </c>
      <c r="D135" s="298">
        <f>+D102+D118+D132</f>
        <v>929409</v>
      </c>
      <c r="E135" s="298">
        <f>+E102+E118+E132</f>
        <v>931993</v>
      </c>
      <c r="F135" s="298">
        <f>+F102+F118+F132</f>
        <v>839576</v>
      </c>
    </row>
    <row r="136" spans="1:6" ht="12" customHeight="1" thickBot="1">
      <c r="A136" s="32" t="s">
        <v>532</v>
      </c>
      <c r="B136" s="124" t="s">
        <v>913</v>
      </c>
      <c r="C136" s="298">
        <f>+C137+C138+C139</f>
        <v>0</v>
      </c>
      <c r="D136" s="298">
        <f>+D137+D138+D139</f>
        <v>0</v>
      </c>
      <c r="E136" s="298">
        <f>+E137+E138+E139</f>
        <v>0</v>
      </c>
      <c r="F136" s="298">
        <f>+F137+F138+F139</f>
        <v>0</v>
      </c>
    </row>
    <row r="137" spans="1:6" s="97" customFormat="1" ht="12" customHeight="1">
      <c r="A137" s="421" t="s">
        <v>606</v>
      </c>
      <c r="B137" s="9" t="s">
        <v>914</v>
      </c>
      <c r="C137" s="271"/>
      <c r="D137" s="271"/>
      <c r="E137" s="271"/>
      <c r="F137" s="271"/>
    </row>
    <row r="138" spans="1:6" ht="12" customHeight="1">
      <c r="A138" s="421" t="s">
        <v>607</v>
      </c>
      <c r="B138" s="9" t="s">
        <v>915</v>
      </c>
      <c r="C138" s="271"/>
      <c r="D138" s="271"/>
      <c r="E138" s="271"/>
      <c r="F138" s="271"/>
    </row>
    <row r="139" spans="1:6" ht="12" customHeight="1" thickBot="1">
      <c r="A139" s="431" t="s">
        <v>608</v>
      </c>
      <c r="B139" s="7" t="s">
        <v>916</v>
      </c>
      <c r="C139" s="271"/>
      <c r="D139" s="271"/>
      <c r="E139" s="271"/>
      <c r="F139" s="271"/>
    </row>
    <row r="140" spans="1:6" ht="12" customHeight="1" thickBot="1">
      <c r="A140" s="32" t="s">
        <v>533</v>
      </c>
      <c r="B140" s="124" t="s">
        <v>47</v>
      </c>
      <c r="C140" s="298">
        <f>+C141+C142+C143+C144</f>
        <v>0</v>
      </c>
      <c r="D140" s="298">
        <f>+D141+D142+D143+D144</f>
        <v>0</v>
      </c>
      <c r="E140" s="298">
        <f>+E141+E142+E143+E144</f>
        <v>0</v>
      </c>
      <c r="F140" s="298">
        <f>+F141+F142+F143+F144</f>
        <v>0</v>
      </c>
    </row>
    <row r="141" spans="1:6" ht="12" customHeight="1">
      <c r="A141" s="421" t="s">
        <v>609</v>
      </c>
      <c r="B141" s="9" t="s">
        <v>917</v>
      </c>
      <c r="C141" s="271"/>
      <c r="D141" s="271"/>
      <c r="E141" s="271"/>
      <c r="F141" s="271"/>
    </row>
    <row r="142" spans="1:6" ht="12" customHeight="1">
      <c r="A142" s="421" t="s">
        <v>610</v>
      </c>
      <c r="B142" s="9" t="s">
        <v>918</v>
      </c>
      <c r="C142" s="271"/>
      <c r="D142" s="271"/>
      <c r="E142" s="271"/>
      <c r="F142" s="271"/>
    </row>
    <row r="143" spans="1:6" ht="12" customHeight="1">
      <c r="A143" s="421" t="s">
        <v>821</v>
      </c>
      <c r="B143" s="9" t="s">
        <v>919</v>
      </c>
      <c r="C143" s="271"/>
      <c r="D143" s="271"/>
      <c r="E143" s="271"/>
      <c r="F143" s="271"/>
    </row>
    <row r="144" spans="1:6" s="97" customFormat="1" ht="12" customHeight="1" thickBot="1">
      <c r="A144" s="431" t="s">
        <v>822</v>
      </c>
      <c r="B144" s="7" t="s">
        <v>920</v>
      </c>
      <c r="C144" s="271"/>
      <c r="D144" s="271"/>
      <c r="E144" s="271"/>
      <c r="F144" s="271"/>
    </row>
    <row r="145" spans="1:14" ht="12" customHeight="1" thickBot="1">
      <c r="A145" s="32" t="s">
        <v>534</v>
      </c>
      <c r="B145" s="124" t="s">
        <v>921</v>
      </c>
      <c r="C145" s="304">
        <f>+C146+C147+C148+C149</f>
        <v>0</v>
      </c>
      <c r="D145" s="304">
        <f>+D146+D147+D148+D149</f>
        <v>0</v>
      </c>
      <c r="E145" s="304">
        <f>+E146+E147+E148+E149</f>
        <v>11921</v>
      </c>
      <c r="F145" s="304">
        <f>+F146+F147+F148+F149</f>
        <v>108459</v>
      </c>
      <c r="N145" s="254"/>
    </row>
    <row r="146" spans="1:6" ht="12.75">
      <c r="A146" s="421" t="s">
        <v>611</v>
      </c>
      <c r="B146" s="9" t="s">
        <v>922</v>
      </c>
      <c r="C146" s="271"/>
      <c r="D146" s="271"/>
      <c r="E146" s="271"/>
      <c r="F146" s="271"/>
    </row>
    <row r="147" spans="1:6" ht="12" customHeight="1">
      <c r="A147" s="421" t="s">
        <v>612</v>
      </c>
      <c r="B147" s="9" t="s">
        <v>6</v>
      </c>
      <c r="C147" s="271"/>
      <c r="D147" s="271"/>
      <c r="E147" s="271">
        <v>11921</v>
      </c>
      <c r="F147" s="271">
        <v>11921</v>
      </c>
    </row>
    <row r="148" spans="1:6" s="97" customFormat="1" ht="12" customHeight="1">
      <c r="A148" s="421" t="s">
        <v>833</v>
      </c>
      <c r="B148" s="9" t="s">
        <v>354</v>
      </c>
      <c r="C148" s="271"/>
      <c r="D148" s="271"/>
      <c r="E148" s="271"/>
      <c r="F148" s="271">
        <v>96538</v>
      </c>
    </row>
    <row r="149" spans="1:6" s="97" customFormat="1" ht="12" customHeight="1" thickBot="1">
      <c r="A149" s="431" t="s">
        <v>834</v>
      </c>
      <c r="B149" s="7" t="s">
        <v>351</v>
      </c>
      <c r="C149" s="271"/>
      <c r="D149" s="271"/>
      <c r="E149" s="271"/>
      <c r="F149" s="271"/>
    </row>
    <row r="150" spans="1:6" s="97" customFormat="1" ht="12" customHeight="1" thickBot="1">
      <c r="A150" s="32" t="s">
        <v>535</v>
      </c>
      <c r="B150" s="124" t="s">
        <v>925</v>
      </c>
      <c r="C150" s="307">
        <f>+C151+C152+C153+C154</f>
        <v>0</v>
      </c>
      <c r="D150" s="307">
        <f>+D151+D152+D153+D154</f>
        <v>0</v>
      </c>
      <c r="E150" s="307">
        <f>+E151+E152+E153+E154</f>
        <v>0</v>
      </c>
      <c r="F150" s="307">
        <f>+F151+F152+F153+F154</f>
        <v>0</v>
      </c>
    </row>
    <row r="151" spans="1:6" s="97" customFormat="1" ht="12" customHeight="1">
      <c r="A151" s="421" t="s">
        <v>694</v>
      </c>
      <c r="B151" s="9" t="s">
        <v>0</v>
      </c>
      <c r="C151" s="271"/>
      <c r="D151" s="271"/>
      <c r="E151" s="271"/>
      <c r="F151" s="271"/>
    </row>
    <row r="152" spans="1:6" s="97" customFormat="1" ht="12" customHeight="1">
      <c r="A152" s="421" t="s">
        <v>695</v>
      </c>
      <c r="B152" s="9" t="s">
        <v>1</v>
      </c>
      <c r="C152" s="271"/>
      <c r="D152" s="271"/>
      <c r="E152" s="271"/>
      <c r="F152" s="271"/>
    </row>
    <row r="153" spans="1:6" s="97" customFormat="1" ht="12" customHeight="1">
      <c r="A153" s="421" t="s">
        <v>749</v>
      </c>
      <c r="B153" s="9" t="s">
        <v>2</v>
      </c>
      <c r="C153" s="271"/>
      <c r="D153" s="271"/>
      <c r="E153" s="271"/>
      <c r="F153" s="271"/>
    </row>
    <row r="154" spans="1:6" ht="12.75" customHeight="1" thickBot="1">
      <c r="A154" s="421" t="s">
        <v>836</v>
      </c>
      <c r="B154" s="9" t="s">
        <v>3</v>
      </c>
      <c r="C154" s="271"/>
      <c r="D154" s="271"/>
      <c r="E154" s="271"/>
      <c r="F154" s="271"/>
    </row>
    <row r="155" spans="1:6" ht="12" customHeight="1" thickBot="1">
      <c r="A155" s="32" t="s">
        <v>536</v>
      </c>
      <c r="B155" s="124" t="s">
        <v>4</v>
      </c>
      <c r="C155" s="415">
        <f>+C136+C140+C145+C150</f>
        <v>0</v>
      </c>
      <c r="D155" s="415">
        <f>+D136+D140+D145+D150</f>
        <v>0</v>
      </c>
      <c r="E155" s="415">
        <f>+E136+E140+E145+E150</f>
        <v>11921</v>
      </c>
      <c r="F155" s="415">
        <f>+F136+F140+F145+F150</f>
        <v>108459</v>
      </c>
    </row>
    <row r="156" spans="1:6" ht="15" customHeight="1" thickBot="1">
      <c r="A156" s="433" t="s">
        <v>537</v>
      </c>
      <c r="B156" s="381" t="s">
        <v>5</v>
      </c>
      <c r="C156" s="415">
        <f>+C135+C155</f>
        <v>886038</v>
      </c>
      <c r="D156" s="415">
        <f>+D135+D155</f>
        <v>929409</v>
      </c>
      <c r="E156" s="415">
        <f>+E135+E155</f>
        <v>943914</v>
      </c>
      <c r="F156" s="415">
        <f>+F135+F155</f>
        <v>948035</v>
      </c>
    </row>
    <row r="157" ht="13.5" thickBot="1">
      <c r="C157" s="1093"/>
    </row>
    <row r="158" spans="1:6" ht="15" customHeight="1" thickBot="1">
      <c r="A158" s="251" t="s">
        <v>720</v>
      </c>
      <c r="B158" s="252"/>
      <c r="C158" s="121">
        <v>17</v>
      </c>
      <c r="D158" s="121">
        <v>17</v>
      </c>
      <c r="E158" s="121">
        <v>17</v>
      </c>
      <c r="F158" s="121">
        <v>17</v>
      </c>
    </row>
    <row r="159" spans="1:6" ht="14.25" customHeight="1" thickBot="1">
      <c r="A159" s="251" t="s">
        <v>721</v>
      </c>
      <c r="B159" s="252"/>
      <c r="C159" s="121">
        <v>15</v>
      </c>
      <c r="D159" s="121">
        <v>15</v>
      </c>
      <c r="E159" s="121">
        <v>15</v>
      </c>
      <c r="F159" s="121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Footer>&amp;L* Módosította a 13/2015. (XII.16.) önkormányzati rendelet 10. melléklete</oddFooter>
  </headerFooter>
  <rowBreaks count="1" manualBreakCount="1">
    <brk id="9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N149"/>
  <sheetViews>
    <sheetView zoomScaleSheetLayoutView="85" zoomScalePageLayoutView="0" workbookViewId="0" topLeftCell="A1">
      <selection activeCell="F1" sqref="F1"/>
    </sheetView>
  </sheetViews>
  <sheetFormatPr defaultColWidth="9.00390625" defaultRowHeight="12.75"/>
  <cols>
    <col min="1" max="1" width="11.125" style="1091" customWidth="1"/>
    <col min="2" max="2" width="58.625" style="1092" customWidth="1"/>
    <col min="3" max="3" width="13.00390625" style="1092" customWidth="1"/>
    <col min="4" max="4" width="13.50390625" style="1093" customWidth="1"/>
    <col min="5" max="5" width="14.00390625" style="1093" customWidth="1"/>
    <col min="6" max="6" width="15.625" style="1093" customWidth="1"/>
    <col min="7" max="16384" width="9.375" style="3" customWidth="1"/>
  </cols>
  <sheetData>
    <row r="1" spans="1:6" s="2" customFormat="1" ht="16.5" customHeight="1">
      <c r="A1" s="229"/>
      <c r="B1" s="231"/>
      <c r="C1" s="231"/>
      <c r="D1" s="253"/>
      <c r="E1" s="253"/>
      <c r="F1" s="253" t="s">
        <v>416</v>
      </c>
    </row>
    <row r="2" spans="1:6" s="2" customFormat="1" ht="16.5" customHeight="1" thickBot="1">
      <c r="A2" s="229"/>
      <c r="B2" s="231"/>
      <c r="C2" s="231"/>
      <c r="D2" s="253"/>
      <c r="E2" s="253"/>
      <c r="F2" s="253"/>
    </row>
    <row r="3" spans="1:6" s="93" customFormat="1" ht="21" customHeight="1">
      <c r="A3" s="393" t="s">
        <v>575</v>
      </c>
      <c r="B3" s="359" t="s">
        <v>743</v>
      </c>
      <c r="C3" s="361"/>
      <c r="D3" s="361"/>
      <c r="E3" s="361"/>
      <c r="F3" s="361" t="s">
        <v>562</v>
      </c>
    </row>
    <row r="4" spans="1:6" s="93" customFormat="1" ht="26.25" customHeight="1" thickBot="1">
      <c r="A4" s="973" t="s">
        <v>717</v>
      </c>
      <c r="B4" s="360" t="s">
        <v>90</v>
      </c>
      <c r="C4" s="362"/>
      <c r="D4" s="362"/>
      <c r="E4" s="362"/>
      <c r="F4" s="362">
        <v>3</v>
      </c>
    </row>
    <row r="5" spans="1:6" s="94" customFormat="1" ht="15.75" customHeight="1" thickBot="1">
      <c r="A5" s="232"/>
      <c r="B5" s="232"/>
      <c r="C5" s="233"/>
      <c r="D5" s="233"/>
      <c r="E5" s="233" t="s">
        <v>563</v>
      </c>
      <c r="F5" s="233" t="s">
        <v>563</v>
      </c>
    </row>
    <row r="6" spans="1:6" ht="24.75" thickBot="1">
      <c r="A6" s="394" t="s">
        <v>719</v>
      </c>
      <c r="B6" s="234" t="s">
        <v>564</v>
      </c>
      <c r="C6" s="363" t="s">
        <v>345</v>
      </c>
      <c r="D6" s="363" t="s">
        <v>346</v>
      </c>
      <c r="E6" s="363" t="s">
        <v>347</v>
      </c>
      <c r="F6" s="363" t="s">
        <v>348</v>
      </c>
    </row>
    <row r="7" spans="1:6" s="58" customFormat="1" ht="12.75" customHeight="1" thickBot="1">
      <c r="A7" s="202">
        <v>1</v>
      </c>
      <c r="B7" s="203">
        <v>2</v>
      </c>
      <c r="C7" s="204">
        <v>3</v>
      </c>
      <c r="D7" s="204">
        <v>4</v>
      </c>
      <c r="E7" s="204">
        <v>5</v>
      </c>
      <c r="F7" s="204">
        <v>6</v>
      </c>
    </row>
    <row r="8" spans="1:6" s="58" customFormat="1" ht="15.75" customHeight="1" thickBot="1">
      <c r="A8" s="236"/>
      <c r="B8" s="237" t="s">
        <v>566</v>
      </c>
      <c r="C8" s="364"/>
      <c r="D8" s="364"/>
      <c r="E8" s="364"/>
      <c r="F8" s="364"/>
    </row>
    <row r="9" spans="1:6" s="58" customFormat="1" ht="12" customHeight="1" thickBot="1">
      <c r="A9" s="32" t="s">
        <v>528</v>
      </c>
      <c r="B9" s="21" t="s">
        <v>777</v>
      </c>
      <c r="C9" s="298">
        <f>+C10+C11+C12+C13+C14+C15</f>
        <v>0</v>
      </c>
      <c r="D9" s="298">
        <f>+D10+D11+D12+D13+D14+D15</f>
        <v>0</v>
      </c>
      <c r="E9" s="298">
        <f>+E10+E11+E12+E13+E14+E15</f>
        <v>0</v>
      </c>
      <c r="F9" s="298">
        <f>+F10+F11+F12+F13+F14+F15</f>
        <v>0</v>
      </c>
    </row>
    <row r="10" spans="1:6" s="95" customFormat="1" ht="12" customHeight="1">
      <c r="A10" s="421" t="s">
        <v>613</v>
      </c>
      <c r="B10" s="403" t="s">
        <v>778</v>
      </c>
      <c r="C10" s="301"/>
      <c r="D10" s="301"/>
      <c r="E10" s="301"/>
      <c r="F10" s="301"/>
    </row>
    <row r="11" spans="1:6" s="96" customFormat="1" ht="12" customHeight="1">
      <c r="A11" s="422" t="s">
        <v>614</v>
      </c>
      <c r="B11" s="404" t="s">
        <v>779</v>
      </c>
      <c r="C11" s="300"/>
      <c r="D11" s="300"/>
      <c r="E11" s="300"/>
      <c r="F11" s="300"/>
    </row>
    <row r="12" spans="1:6" s="96" customFormat="1" ht="12" customHeight="1">
      <c r="A12" s="422" t="s">
        <v>615</v>
      </c>
      <c r="B12" s="404" t="s">
        <v>780</v>
      </c>
      <c r="C12" s="300"/>
      <c r="D12" s="300"/>
      <c r="E12" s="300"/>
      <c r="F12" s="300"/>
    </row>
    <row r="13" spans="1:6" s="96" customFormat="1" ht="12" customHeight="1">
      <c r="A13" s="422" t="s">
        <v>616</v>
      </c>
      <c r="B13" s="404" t="s">
        <v>781</v>
      </c>
      <c r="C13" s="300"/>
      <c r="D13" s="300"/>
      <c r="E13" s="300"/>
      <c r="F13" s="300"/>
    </row>
    <row r="14" spans="1:6" s="96" customFormat="1" ht="12" customHeight="1">
      <c r="A14" s="422" t="s">
        <v>661</v>
      </c>
      <c r="B14" s="404" t="s">
        <v>782</v>
      </c>
      <c r="C14" s="447"/>
      <c r="D14" s="447"/>
      <c r="E14" s="447"/>
      <c r="F14" s="447"/>
    </row>
    <row r="15" spans="1:6" s="95" customFormat="1" ht="12" customHeight="1" thickBot="1">
      <c r="A15" s="423" t="s">
        <v>617</v>
      </c>
      <c r="B15" s="405" t="s">
        <v>783</v>
      </c>
      <c r="C15" s="448"/>
      <c r="D15" s="448"/>
      <c r="E15" s="448"/>
      <c r="F15" s="448"/>
    </row>
    <row r="16" spans="1:6" s="95" customFormat="1" ht="12" customHeight="1" thickBot="1">
      <c r="A16" s="32" t="s">
        <v>529</v>
      </c>
      <c r="B16" s="293" t="s">
        <v>784</v>
      </c>
      <c r="C16" s="298">
        <f>+C17+C18+C19+C20+C21</f>
        <v>0</v>
      </c>
      <c r="D16" s="298">
        <f>+D17+D18+D19+D20+D21</f>
        <v>0</v>
      </c>
      <c r="E16" s="298">
        <f>+E17+E18+E19+E20+E21</f>
        <v>0</v>
      </c>
      <c r="F16" s="298">
        <f>+F17+F18+F19+F20+F21</f>
        <v>0</v>
      </c>
    </row>
    <row r="17" spans="1:6" s="95" customFormat="1" ht="12" customHeight="1">
      <c r="A17" s="421" t="s">
        <v>619</v>
      </c>
      <c r="B17" s="403" t="s">
        <v>785</v>
      </c>
      <c r="C17" s="301"/>
      <c r="D17" s="301"/>
      <c r="E17" s="301"/>
      <c r="F17" s="301"/>
    </row>
    <row r="18" spans="1:6" s="95" customFormat="1" ht="12" customHeight="1">
      <c r="A18" s="422" t="s">
        <v>620</v>
      </c>
      <c r="B18" s="404" t="s">
        <v>786</v>
      </c>
      <c r="C18" s="300"/>
      <c r="D18" s="300"/>
      <c r="E18" s="300"/>
      <c r="F18" s="300"/>
    </row>
    <row r="19" spans="1:6" s="95" customFormat="1" ht="12" customHeight="1">
      <c r="A19" s="422" t="s">
        <v>621</v>
      </c>
      <c r="B19" s="404" t="s">
        <v>82</v>
      </c>
      <c r="C19" s="300"/>
      <c r="D19" s="300"/>
      <c r="E19" s="300"/>
      <c r="F19" s="300"/>
    </row>
    <row r="20" spans="1:6" s="95" customFormat="1" ht="12" customHeight="1">
      <c r="A20" s="422" t="s">
        <v>622</v>
      </c>
      <c r="B20" s="404" t="s">
        <v>83</v>
      </c>
      <c r="C20" s="300"/>
      <c r="D20" s="300"/>
      <c r="E20" s="300"/>
      <c r="F20" s="300"/>
    </row>
    <row r="21" spans="1:6" s="95" customFormat="1" ht="12" customHeight="1">
      <c r="A21" s="422" t="s">
        <v>623</v>
      </c>
      <c r="B21" s="404" t="s">
        <v>787</v>
      </c>
      <c r="C21" s="300"/>
      <c r="D21" s="300"/>
      <c r="E21" s="300"/>
      <c r="F21" s="300"/>
    </row>
    <row r="22" spans="1:6" s="96" customFormat="1" ht="12" customHeight="1" thickBot="1">
      <c r="A22" s="423" t="s">
        <v>632</v>
      </c>
      <c r="B22" s="405" t="s">
        <v>788</v>
      </c>
      <c r="C22" s="302"/>
      <c r="D22" s="302"/>
      <c r="E22" s="302"/>
      <c r="F22" s="302"/>
    </row>
    <row r="23" spans="1:6" s="96" customFormat="1" ht="12" customHeight="1" thickBot="1">
      <c r="A23" s="32" t="s">
        <v>530</v>
      </c>
      <c r="B23" s="21" t="s">
        <v>789</v>
      </c>
      <c r="C23" s="298">
        <f>+C24+C25+C26+C27+C28</f>
        <v>0</v>
      </c>
      <c r="D23" s="298">
        <f>+D24+D25+D26+D27+D28</f>
        <v>0</v>
      </c>
      <c r="E23" s="298">
        <f>+E24+E25+E26+E27+E28</f>
        <v>0</v>
      </c>
      <c r="F23" s="298">
        <f>+F24+F25+F26+F27+F28</f>
        <v>0</v>
      </c>
    </row>
    <row r="24" spans="1:6" s="96" customFormat="1" ht="12" customHeight="1">
      <c r="A24" s="421" t="s">
        <v>602</v>
      </c>
      <c r="B24" s="403" t="s">
        <v>790</v>
      </c>
      <c r="C24" s="301"/>
      <c r="D24" s="301"/>
      <c r="E24" s="301"/>
      <c r="F24" s="301"/>
    </row>
    <row r="25" spans="1:6" s="95" customFormat="1" ht="12" customHeight="1">
      <c r="A25" s="422" t="s">
        <v>603</v>
      </c>
      <c r="B25" s="404" t="s">
        <v>791</v>
      </c>
      <c r="C25" s="300"/>
      <c r="D25" s="300"/>
      <c r="E25" s="300"/>
      <c r="F25" s="300"/>
    </row>
    <row r="26" spans="1:6" s="96" customFormat="1" ht="12" customHeight="1">
      <c r="A26" s="422" t="s">
        <v>604</v>
      </c>
      <c r="B26" s="404" t="s">
        <v>84</v>
      </c>
      <c r="C26" s="300"/>
      <c r="D26" s="300"/>
      <c r="E26" s="300"/>
      <c r="F26" s="300"/>
    </row>
    <row r="27" spans="1:6" s="96" customFormat="1" ht="12" customHeight="1">
      <c r="A27" s="422" t="s">
        <v>605</v>
      </c>
      <c r="B27" s="404" t="s">
        <v>85</v>
      </c>
      <c r="C27" s="300"/>
      <c r="D27" s="300"/>
      <c r="E27" s="300"/>
      <c r="F27" s="300"/>
    </row>
    <row r="28" spans="1:6" s="96" customFormat="1" ht="12" customHeight="1">
      <c r="A28" s="422" t="s">
        <v>684</v>
      </c>
      <c r="B28" s="404" t="s">
        <v>792</v>
      </c>
      <c r="C28" s="300"/>
      <c r="D28" s="300"/>
      <c r="E28" s="300"/>
      <c r="F28" s="300"/>
    </row>
    <row r="29" spans="1:6" s="96" customFormat="1" ht="12" customHeight="1" thickBot="1">
      <c r="A29" s="423" t="s">
        <v>685</v>
      </c>
      <c r="B29" s="405" t="s">
        <v>793</v>
      </c>
      <c r="C29" s="302"/>
      <c r="D29" s="302"/>
      <c r="E29" s="302"/>
      <c r="F29" s="302"/>
    </row>
    <row r="30" spans="1:6" s="96" customFormat="1" ht="12" customHeight="1" thickBot="1">
      <c r="A30" s="32" t="s">
        <v>686</v>
      </c>
      <c r="B30" s="21" t="s">
        <v>794</v>
      </c>
      <c r="C30" s="304">
        <f>+C31+C34+C35+C36</f>
        <v>0</v>
      </c>
      <c r="D30" s="304">
        <f>+D31+D34+D35+D36</f>
        <v>0</v>
      </c>
      <c r="E30" s="304">
        <f>+E31+E34+E35+E36</f>
        <v>0</v>
      </c>
      <c r="F30" s="304">
        <f>+F31+F34+F35+F36</f>
        <v>0</v>
      </c>
    </row>
    <row r="31" spans="1:6" s="96" customFormat="1" ht="12" customHeight="1">
      <c r="A31" s="421" t="s">
        <v>795</v>
      </c>
      <c r="B31" s="403" t="s">
        <v>801</v>
      </c>
      <c r="C31" s="398">
        <f>+C32+C33</f>
        <v>0</v>
      </c>
      <c r="D31" s="398">
        <f>+D32+D33</f>
        <v>0</v>
      </c>
      <c r="E31" s="398">
        <f>+E32+E33</f>
        <v>0</v>
      </c>
      <c r="F31" s="398">
        <f>+F32+F33</f>
        <v>0</v>
      </c>
    </row>
    <row r="32" spans="1:6" s="96" customFormat="1" ht="12" customHeight="1">
      <c r="A32" s="422" t="s">
        <v>796</v>
      </c>
      <c r="B32" s="404" t="s">
        <v>802</v>
      </c>
      <c r="C32" s="300"/>
      <c r="D32" s="300"/>
      <c r="E32" s="300"/>
      <c r="F32" s="300"/>
    </row>
    <row r="33" spans="1:6" s="96" customFormat="1" ht="12" customHeight="1">
      <c r="A33" s="422" t="s">
        <v>797</v>
      </c>
      <c r="B33" s="404" t="s">
        <v>803</v>
      </c>
      <c r="C33" s="300"/>
      <c r="D33" s="300"/>
      <c r="E33" s="300"/>
      <c r="F33" s="300"/>
    </row>
    <row r="34" spans="1:6" s="96" customFormat="1" ht="12" customHeight="1">
      <c r="A34" s="422" t="s">
        <v>798</v>
      </c>
      <c r="B34" s="404" t="s">
        <v>804</v>
      </c>
      <c r="C34" s="300"/>
      <c r="D34" s="300"/>
      <c r="E34" s="300"/>
      <c r="F34" s="300"/>
    </row>
    <row r="35" spans="1:6" s="96" customFormat="1" ht="12" customHeight="1">
      <c r="A35" s="422" t="s">
        <v>799</v>
      </c>
      <c r="B35" s="404" t="s">
        <v>805</v>
      </c>
      <c r="C35" s="300"/>
      <c r="D35" s="300"/>
      <c r="E35" s="300"/>
      <c r="F35" s="300"/>
    </row>
    <row r="36" spans="1:6" s="96" customFormat="1" ht="12" customHeight="1" thickBot="1">
      <c r="A36" s="423" t="s">
        <v>800</v>
      </c>
      <c r="B36" s="405" t="s">
        <v>806</v>
      </c>
      <c r="C36" s="302"/>
      <c r="D36" s="302"/>
      <c r="E36" s="302"/>
      <c r="F36" s="302"/>
    </row>
    <row r="37" spans="1:6" s="96" customFormat="1" ht="12" customHeight="1" thickBot="1">
      <c r="A37" s="32" t="s">
        <v>532</v>
      </c>
      <c r="B37" s="21" t="s">
        <v>807</v>
      </c>
      <c r="C37" s="298">
        <f>SUM(C38:C47)</f>
        <v>4650</v>
      </c>
      <c r="D37" s="298">
        <f>SUM(D38:D47)</f>
        <v>4650</v>
      </c>
      <c r="E37" s="298">
        <f>SUM(E38:E47)</f>
        <v>4650</v>
      </c>
      <c r="F37" s="298">
        <f>SUM(F38:F47)</f>
        <v>4650</v>
      </c>
    </row>
    <row r="38" spans="1:6" s="96" customFormat="1" ht="12" customHeight="1">
      <c r="A38" s="421" t="s">
        <v>606</v>
      </c>
      <c r="B38" s="403" t="s">
        <v>810</v>
      </c>
      <c r="C38" s="301"/>
      <c r="D38" s="301"/>
      <c r="E38" s="301"/>
      <c r="F38" s="301"/>
    </row>
    <row r="39" spans="1:6" s="96" customFormat="1" ht="12" customHeight="1">
      <c r="A39" s="422" t="s">
        <v>607</v>
      </c>
      <c r="B39" s="404" t="s">
        <v>811</v>
      </c>
      <c r="C39" s="300"/>
      <c r="D39" s="300"/>
      <c r="E39" s="300"/>
      <c r="F39" s="300">
        <v>4650</v>
      </c>
    </row>
    <row r="40" spans="1:6" s="96" customFormat="1" ht="12" customHeight="1">
      <c r="A40" s="422" t="s">
        <v>608</v>
      </c>
      <c r="B40" s="404" t="s">
        <v>812</v>
      </c>
      <c r="C40" s="300"/>
      <c r="D40" s="300"/>
      <c r="E40" s="300"/>
      <c r="F40" s="300"/>
    </row>
    <row r="41" spans="1:6" s="96" customFormat="1" ht="12" customHeight="1">
      <c r="A41" s="422" t="s">
        <v>688</v>
      </c>
      <c r="B41" s="404" t="s">
        <v>813</v>
      </c>
      <c r="C41" s="300">
        <v>4650</v>
      </c>
      <c r="D41" s="300">
        <v>4650</v>
      </c>
      <c r="E41" s="300">
        <v>4650</v>
      </c>
      <c r="F41" s="300"/>
    </row>
    <row r="42" spans="1:6" s="96" customFormat="1" ht="12" customHeight="1">
      <c r="A42" s="422" t="s">
        <v>689</v>
      </c>
      <c r="B42" s="404" t="s">
        <v>814</v>
      </c>
      <c r="C42" s="300"/>
      <c r="D42" s="300"/>
      <c r="E42" s="300"/>
      <c r="F42" s="300"/>
    </row>
    <row r="43" spans="1:6" s="96" customFormat="1" ht="12" customHeight="1">
      <c r="A43" s="422" t="s">
        <v>690</v>
      </c>
      <c r="B43" s="404" t="s">
        <v>815</v>
      </c>
      <c r="C43" s="300"/>
      <c r="D43" s="300"/>
      <c r="E43" s="300"/>
      <c r="F43" s="300"/>
    </row>
    <row r="44" spans="1:6" s="96" customFormat="1" ht="12" customHeight="1">
      <c r="A44" s="422" t="s">
        <v>691</v>
      </c>
      <c r="B44" s="404" t="s">
        <v>816</v>
      </c>
      <c r="C44" s="300"/>
      <c r="D44" s="300"/>
      <c r="E44" s="300"/>
      <c r="F44" s="300"/>
    </row>
    <row r="45" spans="1:6" s="96" customFormat="1" ht="12" customHeight="1">
      <c r="A45" s="422" t="s">
        <v>692</v>
      </c>
      <c r="B45" s="404" t="s">
        <v>817</v>
      </c>
      <c r="C45" s="300"/>
      <c r="D45" s="300"/>
      <c r="E45" s="300"/>
      <c r="F45" s="300"/>
    </row>
    <row r="46" spans="1:6" s="96" customFormat="1" ht="12" customHeight="1">
      <c r="A46" s="422" t="s">
        <v>808</v>
      </c>
      <c r="B46" s="404" t="s">
        <v>818</v>
      </c>
      <c r="C46" s="303"/>
      <c r="D46" s="303"/>
      <c r="E46" s="303"/>
      <c r="F46" s="303"/>
    </row>
    <row r="47" spans="1:6" s="96" customFormat="1" ht="12" customHeight="1" thickBot="1">
      <c r="A47" s="423" t="s">
        <v>809</v>
      </c>
      <c r="B47" s="405" t="s">
        <v>819</v>
      </c>
      <c r="C47" s="392"/>
      <c r="D47" s="392"/>
      <c r="E47" s="392"/>
      <c r="F47" s="392"/>
    </row>
    <row r="48" spans="1:6" s="96" customFormat="1" ht="12" customHeight="1" thickBot="1">
      <c r="A48" s="32" t="s">
        <v>533</v>
      </c>
      <c r="B48" s="21" t="s">
        <v>820</v>
      </c>
      <c r="C48" s="298">
        <f>SUM(C49:C53)</f>
        <v>0</v>
      </c>
      <c r="D48" s="298">
        <f>SUM(D49:D53)</f>
        <v>0</v>
      </c>
      <c r="E48" s="298">
        <f>SUM(E49:E53)</f>
        <v>0</v>
      </c>
      <c r="F48" s="298">
        <f>SUM(F49:F53)</f>
        <v>0</v>
      </c>
    </row>
    <row r="49" spans="1:6" s="96" customFormat="1" ht="12" customHeight="1">
      <c r="A49" s="421" t="s">
        <v>609</v>
      </c>
      <c r="B49" s="403" t="s">
        <v>824</v>
      </c>
      <c r="C49" s="449"/>
      <c r="D49" s="449"/>
      <c r="E49" s="449"/>
      <c r="F49" s="449"/>
    </row>
    <row r="50" spans="1:6" s="96" customFormat="1" ht="12" customHeight="1">
      <c r="A50" s="422" t="s">
        <v>610</v>
      </c>
      <c r="B50" s="404" t="s">
        <v>825</v>
      </c>
      <c r="C50" s="303"/>
      <c r="D50" s="303"/>
      <c r="E50" s="303"/>
      <c r="F50" s="303"/>
    </row>
    <row r="51" spans="1:6" s="96" customFormat="1" ht="12" customHeight="1">
      <c r="A51" s="422" t="s">
        <v>821</v>
      </c>
      <c r="B51" s="404" t="s">
        <v>826</v>
      </c>
      <c r="C51" s="303"/>
      <c r="D51" s="303"/>
      <c r="E51" s="303"/>
      <c r="F51" s="303"/>
    </row>
    <row r="52" spans="1:6" s="96" customFormat="1" ht="12" customHeight="1">
      <c r="A52" s="422" t="s">
        <v>822</v>
      </c>
      <c r="B52" s="404" t="s">
        <v>827</v>
      </c>
      <c r="C52" s="303"/>
      <c r="D52" s="303"/>
      <c r="E52" s="303"/>
      <c r="F52" s="303"/>
    </row>
    <row r="53" spans="1:6" s="96" customFormat="1" ht="12" customHeight="1" thickBot="1">
      <c r="A53" s="423" t="s">
        <v>823</v>
      </c>
      <c r="B53" s="405" t="s">
        <v>828</v>
      </c>
      <c r="C53" s="392"/>
      <c r="D53" s="392"/>
      <c r="E53" s="392"/>
      <c r="F53" s="392"/>
    </row>
    <row r="54" spans="1:6" s="96" customFormat="1" ht="12" customHeight="1" thickBot="1">
      <c r="A54" s="32" t="s">
        <v>693</v>
      </c>
      <c r="B54" s="21" t="s">
        <v>829</v>
      </c>
      <c r="C54" s="298">
        <f>SUM(C55:C57)</f>
        <v>0</v>
      </c>
      <c r="D54" s="298">
        <f>SUM(D55:D57)</f>
        <v>0</v>
      </c>
      <c r="E54" s="298">
        <f>SUM(E55:E57)</f>
        <v>0</v>
      </c>
      <c r="F54" s="298">
        <f>SUM(F55:F57)</f>
        <v>0</v>
      </c>
    </row>
    <row r="55" spans="1:6" s="96" customFormat="1" ht="12" customHeight="1">
      <c r="A55" s="421" t="s">
        <v>611</v>
      </c>
      <c r="B55" s="403" t="s">
        <v>830</v>
      </c>
      <c r="C55" s="301"/>
      <c r="D55" s="301"/>
      <c r="E55" s="301"/>
      <c r="F55" s="301"/>
    </row>
    <row r="56" spans="1:6" s="96" customFormat="1" ht="12" customHeight="1">
      <c r="A56" s="422" t="s">
        <v>612</v>
      </c>
      <c r="B56" s="404" t="s">
        <v>86</v>
      </c>
      <c r="C56" s="300"/>
      <c r="D56" s="300"/>
      <c r="E56" s="300"/>
      <c r="F56" s="300"/>
    </row>
    <row r="57" spans="1:6" s="96" customFormat="1" ht="12" customHeight="1">
      <c r="A57" s="422" t="s">
        <v>833</v>
      </c>
      <c r="B57" s="404" t="s">
        <v>831</v>
      </c>
      <c r="C57" s="300"/>
      <c r="D57" s="300"/>
      <c r="E57" s="300"/>
      <c r="F57" s="300"/>
    </row>
    <row r="58" spans="1:6" s="96" customFormat="1" ht="12" customHeight="1" thickBot="1">
      <c r="A58" s="423" t="s">
        <v>834</v>
      </c>
      <c r="B58" s="405" t="s">
        <v>832</v>
      </c>
      <c r="C58" s="302"/>
      <c r="D58" s="302"/>
      <c r="E58" s="302"/>
      <c r="F58" s="302"/>
    </row>
    <row r="59" spans="1:6" s="96" customFormat="1" ht="12" customHeight="1" thickBot="1">
      <c r="A59" s="32" t="s">
        <v>535</v>
      </c>
      <c r="B59" s="293" t="s">
        <v>835</v>
      </c>
      <c r="C59" s="298">
        <f>SUM(C60:C62)</f>
        <v>0</v>
      </c>
      <c r="D59" s="298">
        <f>SUM(D60:D62)</f>
        <v>0</v>
      </c>
      <c r="E59" s="298">
        <f>SUM(E60:E62)</f>
        <v>0</v>
      </c>
      <c r="F59" s="298">
        <f>SUM(F60:F62)</f>
        <v>0</v>
      </c>
    </row>
    <row r="60" spans="1:6" s="96" customFormat="1" ht="12" customHeight="1">
      <c r="A60" s="421" t="s">
        <v>694</v>
      </c>
      <c r="B60" s="403" t="s">
        <v>837</v>
      </c>
      <c r="C60" s="303"/>
      <c r="D60" s="303"/>
      <c r="E60" s="303"/>
      <c r="F60" s="303"/>
    </row>
    <row r="61" spans="1:6" s="96" customFormat="1" ht="12" customHeight="1">
      <c r="A61" s="422" t="s">
        <v>695</v>
      </c>
      <c r="B61" s="404" t="s">
        <v>87</v>
      </c>
      <c r="C61" s="303"/>
      <c r="D61" s="303"/>
      <c r="E61" s="303"/>
      <c r="F61" s="303"/>
    </row>
    <row r="62" spans="1:6" s="96" customFormat="1" ht="12" customHeight="1">
      <c r="A62" s="422" t="s">
        <v>749</v>
      </c>
      <c r="B62" s="404" t="s">
        <v>838</v>
      </c>
      <c r="C62" s="303"/>
      <c r="D62" s="303"/>
      <c r="E62" s="303"/>
      <c r="F62" s="303"/>
    </row>
    <row r="63" spans="1:6" s="96" customFormat="1" ht="12" customHeight="1" thickBot="1">
      <c r="A63" s="423" t="s">
        <v>836</v>
      </c>
      <c r="B63" s="405" t="s">
        <v>839</v>
      </c>
      <c r="C63" s="303"/>
      <c r="D63" s="303"/>
      <c r="E63" s="303"/>
      <c r="F63" s="303"/>
    </row>
    <row r="64" spans="1:6" s="96" customFormat="1" ht="12" customHeight="1" thickBot="1">
      <c r="A64" s="32" t="s">
        <v>536</v>
      </c>
      <c r="B64" s="21" t="s">
        <v>840</v>
      </c>
      <c r="C64" s="304">
        <f>+C9+C16+C23+C30+C37+C48+C54+C59</f>
        <v>4650</v>
      </c>
      <c r="D64" s="304">
        <f>+D9+D16+D23+D30+D37+D48+D54+D59</f>
        <v>4650</v>
      </c>
      <c r="E64" s="304">
        <f>+E9+E16+E23+E30+E37+E48+E54+E59</f>
        <v>4650</v>
      </c>
      <c r="F64" s="304">
        <f>+F9+F16+F23+F30+F37+F48+F54+F59</f>
        <v>4650</v>
      </c>
    </row>
    <row r="65" spans="1:6" s="96" customFormat="1" ht="12" customHeight="1" thickBot="1">
      <c r="A65" s="424" t="s">
        <v>48</v>
      </c>
      <c r="B65" s="293" t="s">
        <v>842</v>
      </c>
      <c r="C65" s="298">
        <f>SUM(C66:C68)</f>
        <v>0</v>
      </c>
      <c r="D65" s="298">
        <f>SUM(D66:D68)</f>
        <v>0</v>
      </c>
      <c r="E65" s="298">
        <f>SUM(E66:E68)</f>
        <v>0</v>
      </c>
      <c r="F65" s="298">
        <f>SUM(F66:F68)</f>
        <v>0</v>
      </c>
    </row>
    <row r="66" spans="1:6" s="96" customFormat="1" ht="12" customHeight="1">
      <c r="A66" s="421" t="s">
        <v>875</v>
      </c>
      <c r="B66" s="403" t="s">
        <v>843</v>
      </c>
      <c r="C66" s="303"/>
      <c r="D66" s="303"/>
      <c r="E66" s="303"/>
      <c r="F66" s="303"/>
    </row>
    <row r="67" spans="1:6" s="96" customFormat="1" ht="12" customHeight="1">
      <c r="A67" s="422" t="s">
        <v>884</v>
      </c>
      <c r="B67" s="404" t="s">
        <v>844</v>
      </c>
      <c r="C67" s="303"/>
      <c r="D67" s="303"/>
      <c r="E67" s="303"/>
      <c r="F67" s="303"/>
    </row>
    <row r="68" spans="1:6" s="96" customFormat="1" ht="12" customHeight="1" thickBot="1">
      <c r="A68" s="423" t="s">
        <v>885</v>
      </c>
      <c r="B68" s="407" t="s">
        <v>845</v>
      </c>
      <c r="C68" s="303"/>
      <c r="D68" s="303"/>
      <c r="E68" s="303"/>
      <c r="F68" s="303"/>
    </row>
    <row r="69" spans="1:6" s="96" customFormat="1" ht="12" customHeight="1" thickBot="1">
      <c r="A69" s="424" t="s">
        <v>846</v>
      </c>
      <c r="B69" s="293" t="s">
        <v>847</v>
      </c>
      <c r="C69" s="298">
        <f>SUM(C70:C73)</f>
        <v>0</v>
      </c>
      <c r="D69" s="298">
        <f>SUM(D70:D73)</f>
        <v>0</v>
      </c>
      <c r="E69" s="298">
        <f>SUM(E70:E73)</f>
        <v>0</v>
      </c>
      <c r="F69" s="298">
        <f>SUM(F70:F73)</f>
        <v>0</v>
      </c>
    </row>
    <row r="70" spans="1:6" s="96" customFormat="1" ht="12" customHeight="1">
      <c r="A70" s="421" t="s">
        <v>662</v>
      </c>
      <c r="B70" s="403" t="s">
        <v>848</v>
      </c>
      <c r="C70" s="303"/>
      <c r="D70" s="303"/>
      <c r="E70" s="303"/>
      <c r="F70" s="303"/>
    </row>
    <row r="71" spans="1:6" s="96" customFormat="1" ht="12" customHeight="1">
      <c r="A71" s="422" t="s">
        <v>663</v>
      </c>
      <c r="B71" s="404" t="s">
        <v>849</v>
      </c>
      <c r="C71" s="303"/>
      <c r="D71" s="303"/>
      <c r="E71" s="303"/>
      <c r="F71" s="303"/>
    </row>
    <row r="72" spans="1:6" s="96" customFormat="1" ht="12" customHeight="1">
      <c r="A72" s="422" t="s">
        <v>876</v>
      </c>
      <c r="B72" s="404" t="s">
        <v>850</v>
      </c>
      <c r="C72" s="303"/>
      <c r="D72" s="303"/>
      <c r="E72" s="303"/>
      <c r="F72" s="303"/>
    </row>
    <row r="73" spans="1:6" s="96" customFormat="1" ht="12" customHeight="1" thickBot="1">
      <c r="A73" s="423" t="s">
        <v>877</v>
      </c>
      <c r="B73" s="405" t="s">
        <v>851</v>
      </c>
      <c r="C73" s="303"/>
      <c r="D73" s="303"/>
      <c r="E73" s="303"/>
      <c r="F73" s="303"/>
    </row>
    <row r="74" spans="1:6" s="96" customFormat="1" ht="12" customHeight="1" thickBot="1">
      <c r="A74" s="424" t="s">
        <v>852</v>
      </c>
      <c r="B74" s="293" t="s">
        <v>853</v>
      </c>
      <c r="C74" s="298">
        <f>SUM(C75:C76)</f>
        <v>0</v>
      </c>
      <c r="D74" s="298">
        <f>SUM(D75:D76)</f>
        <v>0</v>
      </c>
      <c r="E74" s="298">
        <f>SUM(E75:E76)</f>
        <v>0</v>
      </c>
      <c r="F74" s="298">
        <f>SUM(F75:F76)</f>
        <v>0</v>
      </c>
    </row>
    <row r="75" spans="1:6" s="96" customFormat="1" ht="12" customHeight="1">
      <c r="A75" s="421" t="s">
        <v>878</v>
      </c>
      <c r="B75" s="403" t="s">
        <v>854</v>
      </c>
      <c r="C75" s="303"/>
      <c r="D75" s="303"/>
      <c r="E75" s="303"/>
      <c r="F75" s="303"/>
    </row>
    <row r="76" spans="1:6" s="96" customFormat="1" ht="12" customHeight="1" thickBot="1">
      <c r="A76" s="423" t="s">
        <v>879</v>
      </c>
      <c r="B76" s="405" t="s">
        <v>855</v>
      </c>
      <c r="C76" s="303"/>
      <c r="D76" s="303"/>
      <c r="E76" s="303"/>
      <c r="F76" s="303"/>
    </row>
    <row r="77" spans="1:6" s="95" customFormat="1" ht="12" customHeight="1" thickBot="1">
      <c r="A77" s="424" t="s">
        <v>856</v>
      </c>
      <c r="B77" s="293" t="s">
        <v>857</v>
      </c>
      <c r="C77" s="298">
        <f>SUM(C78:C80)</f>
        <v>0</v>
      </c>
      <c r="D77" s="298">
        <f>SUM(D78:D80)</f>
        <v>0</v>
      </c>
      <c r="E77" s="298">
        <f>SUM(E78:E80)</f>
        <v>0</v>
      </c>
      <c r="F77" s="298">
        <f>SUM(F78:F80)</f>
        <v>0</v>
      </c>
    </row>
    <row r="78" spans="1:6" s="96" customFormat="1" ht="12" customHeight="1">
      <c r="A78" s="421" t="s">
        <v>880</v>
      </c>
      <c r="B78" s="403" t="s">
        <v>858</v>
      </c>
      <c r="C78" s="303"/>
      <c r="D78" s="303"/>
      <c r="E78" s="303"/>
      <c r="F78" s="303"/>
    </row>
    <row r="79" spans="1:6" s="96" customFormat="1" ht="12" customHeight="1">
      <c r="A79" s="422" t="s">
        <v>881</v>
      </c>
      <c r="B79" s="404" t="s">
        <v>859</v>
      </c>
      <c r="C79" s="303"/>
      <c r="D79" s="303"/>
      <c r="E79" s="303"/>
      <c r="F79" s="303"/>
    </row>
    <row r="80" spans="1:6" s="96" customFormat="1" ht="12" customHeight="1" thickBot="1">
      <c r="A80" s="423" t="s">
        <v>882</v>
      </c>
      <c r="B80" s="405" t="s">
        <v>860</v>
      </c>
      <c r="C80" s="303"/>
      <c r="D80" s="303"/>
      <c r="E80" s="303"/>
      <c r="F80" s="303"/>
    </row>
    <row r="81" spans="1:6" s="96" customFormat="1" ht="12" customHeight="1" thickBot="1">
      <c r="A81" s="424" t="s">
        <v>861</v>
      </c>
      <c r="B81" s="293" t="s">
        <v>883</v>
      </c>
      <c r="C81" s="298">
        <f>SUM(C82:C85)</f>
        <v>0</v>
      </c>
      <c r="D81" s="298">
        <f>SUM(D82:D85)</f>
        <v>0</v>
      </c>
      <c r="E81" s="298">
        <f>SUM(E82:E85)</f>
        <v>0</v>
      </c>
      <c r="F81" s="298">
        <f>SUM(F82:F85)</f>
        <v>0</v>
      </c>
    </row>
    <row r="82" spans="1:6" s="96" customFormat="1" ht="12" customHeight="1">
      <c r="A82" s="425" t="s">
        <v>862</v>
      </c>
      <c r="B82" s="403" t="s">
        <v>863</v>
      </c>
      <c r="C82" s="303"/>
      <c r="D82" s="303"/>
      <c r="E82" s="303"/>
      <c r="F82" s="303"/>
    </row>
    <row r="83" spans="1:6" s="96" customFormat="1" ht="12" customHeight="1">
      <c r="A83" s="426" t="s">
        <v>864</v>
      </c>
      <c r="B83" s="404" t="s">
        <v>865</v>
      </c>
      <c r="C83" s="303"/>
      <c r="D83" s="303"/>
      <c r="E83" s="303"/>
      <c r="F83" s="303"/>
    </row>
    <row r="84" spans="1:6" s="96" customFormat="1" ht="12" customHeight="1">
      <c r="A84" s="426" t="s">
        <v>866</v>
      </c>
      <c r="B84" s="404" t="s">
        <v>867</v>
      </c>
      <c r="C84" s="303"/>
      <c r="D84" s="303"/>
      <c r="E84" s="303"/>
      <c r="F84" s="303"/>
    </row>
    <row r="85" spans="1:6" s="95" customFormat="1" ht="12" customHeight="1" thickBot="1">
      <c r="A85" s="427" t="s">
        <v>868</v>
      </c>
      <c r="B85" s="405" t="s">
        <v>869</v>
      </c>
      <c r="C85" s="303"/>
      <c r="D85" s="303"/>
      <c r="E85" s="303"/>
      <c r="F85" s="303"/>
    </row>
    <row r="86" spans="1:6" s="95" customFormat="1" ht="12" customHeight="1" thickBot="1">
      <c r="A86" s="424" t="s">
        <v>870</v>
      </c>
      <c r="B86" s="293" t="s">
        <v>871</v>
      </c>
      <c r="C86" s="450"/>
      <c r="D86" s="450"/>
      <c r="E86" s="450"/>
      <c r="F86" s="450"/>
    </row>
    <row r="87" spans="1:6" s="95" customFormat="1" ht="12" customHeight="1" thickBot="1">
      <c r="A87" s="424" t="s">
        <v>872</v>
      </c>
      <c r="B87" s="411" t="s">
        <v>873</v>
      </c>
      <c r="C87" s="304">
        <f>+C65+C69+C74+C77+C81+C86</f>
        <v>0</v>
      </c>
      <c r="D87" s="304">
        <f>+D65+D69+D74+D77+D81+D86</f>
        <v>0</v>
      </c>
      <c r="E87" s="304">
        <f>+E65+E69+E74+E77+E81+E86</f>
        <v>0</v>
      </c>
      <c r="F87" s="304">
        <f>+F65+F69+F74+F77+F81+F86</f>
        <v>0</v>
      </c>
    </row>
    <row r="88" spans="1:6" s="95" customFormat="1" ht="12" customHeight="1" thickBot="1">
      <c r="A88" s="428" t="s">
        <v>886</v>
      </c>
      <c r="B88" s="413" t="s">
        <v>75</v>
      </c>
      <c r="C88" s="304">
        <f>+C64+C87</f>
        <v>4650</v>
      </c>
      <c r="D88" s="304">
        <f>+D64+D87</f>
        <v>4650</v>
      </c>
      <c r="E88" s="304">
        <f>+E64+E87</f>
        <v>4650</v>
      </c>
      <c r="F88" s="304">
        <f>+F64+F87</f>
        <v>4650</v>
      </c>
    </row>
    <row r="89" spans="1:6" s="96" customFormat="1" ht="15" customHeight="1">
      <c r="A89" s="242"/>
      <c r="B89" s="243"/>
      <c r="C89" s="369"/>
      <c r="D89" s="369"/>
      <c r="E89" s="369"/>
      <c r="F89" s="369"/>
    </row>
    <row r="90" spans="1:6" ht="13.5" thickBot="1">
      <c r="A90" s="429"/>
      <c r="B90" s="245"/>
      <c r="C90" s="370"/>
      <c r="D90" s="370"/>
      <c r="E90" s="370"/>
      <c r="F90" s="370"/>
    </row>
    <row r="91" spans="1:6" s="58" customFormat="1" ht="16.5" customHeight="1" thickBot="1">
      <c r="A91" s="246"/>
      <c r="B91" s="247" t="s">
        <v>568</v>
      </c>
      <c r="C91" s="371"/>
      <c r="D91" s="371"/>
      <c r="E91" s="371"/>
      <c r="F91" s="371"/>
    </row>
    <row r="92" spans="1:6" s="97" customFormat="1" ht="12" customHeight="1" thickBot="1">
      <c r="A92" s="395" t="s">
        <v>528</v>
      </c>
      <c r="B92" s="31" t="s">
        <v>889</v>
      </c>
      <c r="C92" s="297">
        <f>SUM(C93:C97)</f>
        <v>3450</v>
      </c>
      <c r="D92" s="297">
        <f>SUM(D93:D97)</f>
        <v>3450</v>
      </c>
      <c r="E92" s="297">
        <f>SUM(E93:E97)</f>
        <v>3450</v>
      </c>
      <c r="F92" s="297">
        <f>SUM(F93:F97)</f>
        <v>3450</v>
      </c>
    </row>
    <row r="93" spans="1:6" ht="12" customHeight="1">
      <c r="A93" s="430" t="s">
        <v>613</v>
      </c>
      <c r="B93" s="10" t="s">
        <v>558</v>
      </c>
      <c r="C93" s="299"/>
      <c r="D93" s="299"/>
      <c r="E93" s="299"/>
      <c r="F93" s="299"/>
    </row>
    <row r="94" spans="1:6" ht="12" customHeight="1">
      <c r="A94" s="422" t="s">
        <v>614</v>
      </c>
      <c r="B94" s="8" t="s">
        <v>696</v>
      </c>
      <c r="C94" s="300"/>
      <c r="D94" s="300"/>
      <c r="E94" s="300"/>
      <c r="F94" s="300"/>
    </row>
    <row r="95" spans="1:6" ht="12" customHeight="1">
      <c r="A95" s="422" t="s">
        <v>615</v>
      </c>
      <c r="B95" s="8" t="s">
        <v>652</v>
      </c>
      <c r="C95" s="302"/>
      <c r="D95" s="302"/>
      <c r="E95" s="302"/>
      <c r="F95" s="302"/>
    </row>
    <row r="96" spans="1:6" ht="12" customHeight="1">
      <c r="A96" s="422" t="s">
        <v>616</v>
      </c>
      <c r="B96" s="11" t="s">
        <v>697</v>
      </c>
      <c r="C96" s="302"/>
      <c r="D96" s="302"/>
      <c r="E96" s="302"/>
      <c r="F96" s="302"/>
    </row>
    <row r="97" spans="1:6" ht="12" customHeight="1">
      <c r="A97" s="422" t="s">
        <v>627</v>
      </c>
      <c r="B97" s="19" t="s">
        <v>698</v>
      </c>
      <c r="C97" s="302">
        <v>3450</v>
      </c>
      <c r="D97" s="302">
        <v>3450</v>
      </c>
      <c r="E97" s="302">
        <v>3450</v>
      </c>
      <c r="F97" s="302">
        <v>3450</v>
      </c>
    </row>
    <row r="98" spans="1:6" ht="12" customHeight="1">
      <c r="A98" s="422" t="s">
        <v>617</v>
      </c>
      <c r="B98" s="8" t="s">
        <v>890</v>
      </c>
      <c r="C98" s="302"/>
      <c r="D98" s="302"/>
      <c r="E98" s="302"/>
      <c r="F98" s="302"/>
    </row>
    <row r="99" spans="1:6" ht="12" customHeight="1">
      <c r="A99" s="422" t="s">
        <v>618</v>
      </c>
      <c r="B99" s="142" t="s">
        <v>891</v>
      </c>
      <c r="C99" s="302"/>
      <c r="D99" s="302"/>
      <c r="E99" s="302"/>
      <c r="F99" s="302"/>
    </row>
    <row r="100" spans="1:6" ht="12" customHeight="1">
      <c r="A100" s="422" t="s">
        <v>628</v>
      </c>
      <c r="B100" s="143" t="s">
        <v>892</v>
      </c>
      <c r="C100" s="302"/>
      <c r="D100" s="302"/>
      <c r="E100" s="302"/>
      <c r="F100" s="302"/>
    </row>
    <row r="101" spans="1:6" ht="12" customHeight="1">
      <c r="A101" s="422" t="s">
        <v>629</v>
      </c>
      <c r="B101" s="143" t="s">
        <v>893</v>
      </c>
      <c r="C101" s="302"/>
      <c r="D101" s="302"/>
      <c r="E101" s="302"/>
      <c r="F101" s="302"/>
    </row>
    <row r="102" spans="1:6" ht="12" customHeight="1">
      <c r="A102" s="422" t="s">
        <v>630</v>
      </c>
      <c r="B102" s="142" t="s">
        <v>894</v>
      </c>
      <c r="C102" s="302">
        <v>2000</v>
      </c>
      <c r="D102" s="302">
        <v>2000</v>
      </c>
      <c r="E102" s="302"/>
      <c r="F102" s="302"/>
    </row>
    <row r="103" spans="1:6" ht="12" customHeight="1">
      <c r="A103" s="422" t="s">
        <v>631</v>
      </c>
      <c r="B103" s="142" t="s">
        <v>895</v>
      </c>
      <c r="C103" s="302"/>
      <c r="D103" s="302"/>
      <c r="E103" s="302"/>
      <c r="F103" s="302"/>
    </row>
    <row r="104" spans="1:6" ht="12" customHeight="1">
      <c r="A104" s="422" t="s">
        <v>633</v>
      </c>
      <c r="B104" s="143" t="s">
        <v>896</v>
      </c>
      <c r="C104" s="302"/>
      <c r="D104" s="302"/>
      <c r="E104" s="302"/>
      <c r="F104" s="302"/>
    </row>
    <row r="105" spans="1:6" ht="12" customHeight="1">
      <c r="A105" s="431" t="s">
        <v>699</v>
      </c>
      <c r="B105" s="144" t="s">
        <v>355</v>
      </c>
      <c r="C105" s="302"/>
      <c r="D105" s="302"/>
      <c r="E105" s="302">
        <v>2000</v>
      </c>
      <c r="F105" s="302">
        <v>2000</v>
      </c>
    </row>
    <row r="106" spans="1:6" ht="12" customHeight="1">
      <c r="A106" s="422" t="s">
        <v>887</v>
      </c>
      <c r="B106" s="144" t="s">
        <v>898</v>
      </c>
      <c r="C106" s="302"/>
      <c r="D106" s="302"/>
      <c r="E106" s="302"/>
      <c r="F106" s="302"/>
    </row>
    <row r="107" spans="1:6" ht="12" customHeight="1" thickBot="1">
      <c r="A107" s="432" t="s">
        <v>888</v>
      </c>
      <c r="B107" s="145" t="s">
        <v>899</v>
      </c>
      <c r="C107" s="306">
        <v>1450</v>
      </c>
      <c r="D107" s="306">
        <v>1450</v>
      </c>
      <c r="E107" s="306">
        <v>1450</v>
      </c>
      <c r="F107" s="306">
        <v>1450</v>
      </c>
    </row>
    <row r="108" spans="1:6" ht="12" customHeight="1" thickBot="1">
      <c r="A108" s="32" t="s">
        <v>529</v>
      </c>
      <c r="B108" s="30" t="s">
        <v>900</v>
      </c>
      <c r="C108" s="298">
        <f>+C109+C111+C113</f>
        <v>1200</v>
      </c>
      <c r="D108" s="298">
        <f>+D109+D111+D113</f>
        <v>1200</v>
      </c>
      <c r="E108" s="298">
        <f>+E109+E111+E113</f>
        <v>1200</v>
      </c>
      <c r="F108" s="298">
        <f>+F109+F111+F113</f>
        <v>1200</v>
      </c>
    </row>
    <row r="109" spans="1:6" ht="12" customHeight="1">
      <c r="A109" s="421" t="s">
        <v>619</v>
      </c>
      <c r="B109" s="8" t="s">
        <v>747</v>
      </c>
      <c r="C109" s="301"/>
      <c r="D109" s="301"/>
      <c r="E109" s="301"/>
      <c r="F109" s="301"/>
    </row>
    <row r="110" spans="1:6" ht="12" customHeight="1">
      <c r="A110" s="421" t="s">
        <v>620</v>
      </c>
      <c r="B110" s="12" t="s">
        <v>904</v>
      </c>
      <c r="C110" s="301"/>
      <c r="D110" s="301"/>
      <c r="E110" s="301"/>
      <c r="F110" s="301"/>
    </row>
    <row r="111" spans="1:6" ht="12" customHeight="1">
      <c r="A111" s="421" t="s">
        <v>621</v>
      </c>
      <c r="B111" s="12" t="s">
        <v>700</v>
      </c>
      <c r="C111" s="300"/>
      <c r="D111" s="300"/>
      <c r="E111" s="300"/>
      <c r="F111" s="300"/>
    </row>
    <row r="112" spans="1:6" ht="12" customHeight="1">
      <c r="A112" s="421" t="s">
        <v>622</v>
      </c>
      <c r="B112" s="12" t="s">
        <v>905</v>
      </c>
      <c r="C112" s="271"/>
      <c r="D112" s="271"/>
      <c r="E112" s="271"/>
      <c r="F112" s="271"/>
    </row>
    <row r="113" spans="1:6" ht="12" customHeight="1">
      <c r="A113" s="421" t="s">
        <v>623</v>
      </c>
      <c r="B113" s="295" t="s">
        <v>750</v>
      </c>
      <c r="C113" s="271">
        <v>1200</v>
      </c>
      <c r="D113" s="271">
        <v>1200</v>
      </c>
      <c r="E113" s="271">
        <v>1200</v>
      </c>
      <c r="F113" s="271">
        <v>1200</v>
      </c>
    </row>
    <row r="114" spans="1:6" ht="12" customHeight="1">
      <c r="A114" s="421" t="s">
        <v>632</v>
      </c>
      <c r="B114" s="294" t="s">
        <v>88</v>
      </c>
      <c r="C114" s="271"/>
      <c r="D114" s="271"/>
      <c r="E114" s="271"/>
      <c r="F114" s="271"/>
    </row>
    <row r="115" spans="1:6" ht="12" customHeight="1">
      <c r="A115" s="421" t="s">
        <v>634</v>
      </c>
      <c r="B115" s="399" t="s">
        <v>910</v>
      </c>
      <c r="C115" s="271"/>
      <c r="D115" s="271"/>
      <c r="E115" s="271"/>
      <c r="F115" s="271"/>
    </row>
    <row r="116" spans="1:6" ht="12" customHeight="1">
      <c r="A116" s="421" t="s">
        <v>701</v>
      </c>
      <c r="B116" s="143" t="s">
        <v>893</v>
      </c>
      <c r="C116" s="271"/>
      <c r="D116" s="271"/>
      <c r="E116" s="271"/>
      <c r="F116" s="271"/>
    </row>
    <row r="117" spans="1:6" ht="12" customHeight="1">
      <c r="A117" s="421" t="s">
        <v>702</v>
      </c>
      <c r="B117" s="143" t="s">
        <v>909</v>
      </c>
      <c r="C117" s="271"/>
      <c r="D117" s="271"/>
      <c r="E117" s="271"/>
      <c r="F117" s="271"/>
    </row>
    <row r="118" spans="1:6" ht="12" customHeight="1">
      <c r="A118" s="421" t="s">
        <v>703</v>
      </c>
      <c r="B118" s="143" t="s">
        <v>908</v>
      </c>
      <c r="C118" s="271"/>
      <c r="D118" s="271"/>
      <c r="E118" s="271"/>
      <c r="F118" s="271"/>
    </row>
    <row r="119" spans="1:6" ht="12" customHeight="1">
      <c r="A119" s="421" t="s">
        <v>901</v>
      </c>
      <c r="B119" s="143" t="s">
        <v>896</v>
      </c>
      <c r="C119" s="271"/>
      <c r="D119" s="271"/>
      <c r="E119" s="271"/>
      <c r="F119" s="271"/>
    </row>
    <row r="120" spans="1:6" ht="12" customHeight="1">
      <c r="A120" s="421" t="s">
        <v>902</v>
      </c>
      <c r="B120" s="143" t="s">
        <v>907</v>
      </c>
      <c r="C120" s="271"/>
      <c r="D120" s="271"/>
      <c r="E120" s="271"/>
      <c r="F120" s="271"/>
    </row>
    <row r="121" spans="1:6" ht="12" customHeight="1" thickBot="1">
      <c r="A121" s="431" t="s">
        <v>903</v>
      </c>
      <c r="B121" s="143" t="s">
        <v>906</v>
      </c>
      <c r="C121" s="272">
        <v>1200</v>
      </c>
      <c r="D121" s="272">
        <v>1200</v>
      </c>
      <c r="E121" s="272">
        <v>1200</v>
      </c>
      <c r="F121" s="272">
        <v>1200</v>
      </c>
    </row>
    <row r="122" spans="1:6" ht="12" customHeight="1" thickBot="1">
      <c r="A122" s="32" t="s">
        <v>530</v>
      </c>
      <c r="B122" s="124" t="s">
        <v>911</v>
      </c>
      <c r="C122" s="298">
        <f>+C123+C124</f>
        <v>0</v>
      </c>
      <c r="D122" s="298">
        <f>+D123+D124</f>
        <v>0</v>
      </c>
      <c r="E122" s="298">
        <f>+E123+E124</f>
        <v>0</v>
      </c>
      <c r="F122" s="298">
        <f>+F123+F124</f>
        <v>0</v>
      </c>
    </row>
    <row r="123" spans="1:6" ht="12" customHeight="1">
      <c r="A123" s="421" t="s">
        <v>602</v>
      </c>
      <c r="B123" s="9" t="s">
        <v>570</v>
      </c>
      <c r="C123" s="301"/>
      <c r="D123" s="301"/>
      <c r="E123" s="301"/>
      <c r="F123" s="301"/>
    </row>
    <row r="124" spans="1:6" ht="12" customHeight="1" thickBot="1">
      <c r="A124" s="423" t="s">
        <v>603</v>
      </c>
      <c r="B124" s="12" t="s">
        <v>571</v>
      </c>
      <c r="C124" s="302"/>
      <c r="D124" s="302"/>
      <c r="E124" s="302"/>
      <c r="F124" s="302"/>
    </row>
    <row r="125" spans="1:6" ht="12" customHeight="1" thickBot="1">
      <c r="A125" s="32" t="s">
        <v>531</v>
      </c>
      <c r="B125" s="124" t="s">
        <v>912</v>
      </c>
      <c r="C125" s="298">
        <f>+C92+C108+C122</f>
        <v>4650</v>
      </c>
      <c r="D125" s="298">
        <f>+D92+D108+D122</f>
        <v>4650</v>
      </c>
      <c r="E125" s="298">
        <f>+E92+E108+E122</f>
        <v>4650</v>
      </c>
      <c r="F125" s="298">
        <f>+F92+F108+F122</f>
        <v>4650</v>
      </c>
    </row>
    <row r="126" spans="1:6" ht="12" customHeight="1" thickBot="1">
      <c r="A126" s="32" t="s">
        <v>532</v>
      </c>
      <c r="B126" s="124" t="s">
        <v>913</v>
      </c>
      <c r="C126" s="298">
        <f>+C127+C128+C129</f>
        <v>0</v>
      </c>
      <c r="D126" s="298">
        <f>+D127+D128+D129</f>
        <v>0</v>
      </c>
      <c r="E126" s="298">
        <f>+E127+E128+E129</f>
        <v>0</v>
      </c>
      <c r="F126" s="298">
        <f>+F127+F128+F129</f>
        <v>0</v>
      </c>
    </row>
    <row r="127" spans="1:6" s="97" customFormat="1" ht="12" customHeight="1">
      <c r="A127" s="421" t="s">
        <v>606</v>
      </c>
      <c r="B127" s="9" t="s">
        <v>914</v>
      </c>
      <c r="C127" s="271"/>
      <c r="D127" s="271"/>
      <c r="E127" s="271"/>
      <c r="F127" s="271"/>
    </row>
    <row r="128" spans="1:6" ht="12" customHeight="1">
      <c r="A128" s="421" t="s">
        <v>607</v>
      </c>
      <c r="B128" s="9" t="s">
        <v>915</v>
      </c>
      <c r="C128" s="271"/>
      <c r="D128" s="271"/>
      <c r="E128" s="271"/>
      <c r="F128" s="271"/>
    </row>
    <row r="129" spans="1:6" ht="12" customHeight="1" thickBot="1">
      <c r="A129" s="431" t="s">
        <v>608</v>
      </c>
      <c r="B129" s="7" t="s">
        <v>916</v>
      </c>
      <c r="C129" s="271"/>
      <c r="D129" s="271"/>
      <c r="E129" s="271"/>
      <c r="F129" s="271"/>
    </row>
    <row r="130" spans="1:6" ht="12" customHeight="1" thickBot="1">
      <c r="A130" s="32" t="s">
        <v>533</v>
      </c>
      <c r="B130" s="124" t="s">
        <v>47</v>
      </c>
      <c r="C130" s="298">
        <f>+C131+C132+C133+C134</f>
        <v>0</v>
      </c>
      <c r="D130" s="298">
        <f>+D131+D132+D133+D134</f>
        <v>0</v>
      </c>
      <c r="E130" s="298">
        <f>+E131+E132+E133+E134</f>
        <v>0</v>
      </c>
      <c r="F130" s="298">
        <f>+F131+F132+F133+F134</f>
        <v>0</v>
      </c>
    </row>
    <row r="131" spans="1:6" ht="12" customHeight="1">
      <c r="A131" s="421" t="s">
        <v>609</v>
      </c>
      <c r="B131" s="9" t="s">
        <v>917</v>
      </c>
      <c r="C131" s="271"/>
      <c r="D131" s="271"/>
      <c r="E131" s="271"/>
      <c r="F131" s="271"/>
    </row>
    <row r="132" spans="1:6" ht="12" customHeight="1">
      <c r="A132" s="421" t="s">
        <v>610</v>
      </c>
      <c r="B132" s="9" t="s">
        <v>918</v>
      </c>
      <c r="C132" s="271"/>
      <c r="D132" s="271"/>
      <c r="E132" s="271"/>
      <c r="F132" s="271"/>
    </row>
    <row r="133" spans="1:6" ht="12" customHeight="1">
      <c r="A133" s="421" t="s">
        <v>821</v>
      </c>
      <c r="B133" s="9" t="s">
        <v>919</v>
      </c>
      <c r="C133" s="271"/>
      <c r="D133" s="271"/>
      <c r="E133" s="271"/>
      <c r="F133" s="271"/>
    </row>
    <row r="134" spans="1:6" s="97" customFormat="1" ht="12" customHeight="1" thickBot="1">
      <c r="A134" s="431" t="s">
        <v>822</v>
      </c>
      <c r="B134" s="7" t="s">
        <v>920</v>
      </c>
      <c r="C134" s="271"/>
      <c r="D134" s="271"/>
      <c r="E134" s="271"/>
      <c r="F134" s="271"/>
    </row>
    <row r="135" spans="1:14" ht="12" customHeight="1" thickBot="1">
      <c r="A135" s="32" t="s">
        <v>534</v>
      </c>
      <c r="B135" s="124" t="s">
        <v>921</v>
      </c>
      <c r="C135" s="304">
        <f>+C136+C137+C138+C139</f>
        <v>0</v>
      </c>
      <c r="D135" s="304">
        <f>+D136+D137+D138+D139</f>
        <v>0</v>
      </c>
      <c r="E135" s="304">
        <f>+E136+E137+E138+E139</f>
        <v>0</v>
      </c>
      <c r="F135" s="304">
        <f>+F136+F137+F138+F139</f>
        <v>0</v>
      </c>
      <c r="N135" s="254"/>
    </row>
    <row r="136" spans="1:6" ht="12.75">
      <c r="A136" s="421" t="s">
        <v>611</v>
      </c>
      <c r="B136" s="9" t="s">
        <v>922</v>
      </c>
      <c r="C136" s="271"/>
      <c r="D136" s="271"/>
      <c r="E136" s="271"/>
      <c r="F136" s="271"/>
    </row>
    <row r="137" spans="1:6" ht="12" customHeight="1">
      <c r="A137" s="421" t="s">
        <v>612</v>
      </c>
      <c r="B137" s="9" t="s">
        <v>6</v>
      </c>
      <c r="C137" s="271"/>
      <c r="D137" s="271"/>
      <c r="E137" s="271"/>
      <c r="F137" s="271"/>
    </row>
    <row r="138" spans="1:6" s="97" customFormat="1" ht="12" customHeight="1">
      <c r="A138" s="421" t="s">
        <v>833</v>
      </c>
      <c r="B138" s="9" t="s">
        <v>923</v>
      </c>
      <c r="C138" s="271"/>
      <c r="D138" s="271"/>
      <c r="E138" s="271"/>
      <c r="F138" s="271"/>
    </row>
    <row r="139" spans="1:6" s="97" customFormat="1" ht="12" customHeight="1" thickBot="1">
      <c r="A139" s="431" t="s">
        <v>834</v>
      </c>
      <c r="B139" s="7" t="s">
        <v>924</v>
      </c>
      <c r="C139" s="271"/>
      <c r="D139" s="271"/>
      <c r="E139" s="271"/>
      <c r="F139" s="271"/>
    </row>
    <row r="140" spans="1:6" s="97" customFormat="1" ht="12" customHeight="1" thickBot="1">
      <c r="A140" s="32" t="s">
        <v>535</v>
      </c>
      <c r="B140" s="124" t="s">
        <v>925</v>
      </c>
      <c r="C140" s="307">
        <f>+C141+C142+C143+C144</f>
        <v>0</v>
      </c>
      <c r="D140" s="307">
        <f>+D141+D142+D143+D144</f>
        <v>0</v>
      </c>
      <c r="E140" s="307">
        <f>+E141+E142+E143+E144</f>
        <v>0</v>
      </c>
      <c r="F140" s="307">
        <f>+F141+F142+F143+F144</f>
        <v>0</v>
      </c>
    </row>
    <row r="141" spans="1:6" s="97" customFormat="1" ht="12" customHeight="1">
      <c r="A141" s="421" t="s">
        <v>694</v>
      </c>
      <c r="B141" s="9" t="s">
        <v>0</v>
      </c>
      <c r="C141" s="271"/>
      <c r="D141" s="271"/>
      <c r="E141" s="271"/>
      <c r="F141" s="271"/>
    </row>
    <row r="142" spans="1:6" s="97" customFormat="1" ht="12" customHeight="1">
      <c r="A142" s="421" t="s">
        <v>695</v>
      </c>
      <c r="B142" s="9" t="s">
        <v>1</v>
      </c>
      <c r="C142" s="271"/>
      <c r="D142" s="271"/>
      <c r="E142" s="271"/>
      <c r="F142" s="271"/>
    </row>
    <row r="143" spans="1:6" s="97" customFormat="1" ht="12" customHeight="1">
      <c r="A143" s="421" t="s">
        <v>749</v>
      </c>
      <c r="B143" s="9" t="s">
        <v>2</v>
      </c>
      <c r="C143" s="271"/>
      <c r="D143" s="271"/>
      <c r="E143" s="271"/>
      <c r="F143" s="271"/>
    </row>
    <row r="144" spans="1:6" ht="12.75" customHeight="1" thickBot="1">
      <c r="A144" s="421" t="s">
        <v>836</v>
      </c>
      <c r="B144" s="9" t="s">
        <v>3</v>
      </c>
      <c r="C144" s="271"/>
      <c r="D144" s="271"/>
      <c r="E144" s="271"/>
      <c r="F144" s="271"/>
    </row>
    <row r="145" spans="1:6" ht="12" customHeight="1" thickBot="1">
      <c r="A145" s="32" t="s">
        <v>536</v>
      </c>
      <c r="B145" s="124" t="s">
        <v>4</v>
      </c>
      <c r="C145" s="415">
        <f>+C126+C130+C135+C140</f>
        <v>0</v>
      </c>
      <c r="D145" s="415">
        <f>+D126+D130+D135+D140</f>
        <v>0</v>
      </c>
      <c r="E145" s="415">
        <f>+E126+E130+E135+E140</f>
        <v>0</v>
      </c>
      <c r="F145" s="415">
        <f>+F126+F130+F135+F140</f>
        <v>0</v>
      </c>
    </row>
    <row r="146" spans="1:6" ht="15" customHeight="1" thickBot="1">
      <c r="A146" s="433" t="s">
        <v>537</v>
      </c>
      <c r="B146" s="381" t="s">
        <v>5</v>
      </c>
      <c r="C146" s="415">
        <f>+C125+C145</f>
        <v>4650</v>
      </c>
      <c r="D146" s="415">
        <f>+D125+D145</f>
        <v>4650</v>
      </c>
      <c r="E146" s="415">
        <f>+E125+E145</f>
        <v>4650</v>
      </c>
      <c r="F146" s="415">
        <f>+F125+F145</f>
        <v>4650</v>
      </c>
    </row>
    <row r="147" ht="13.5" thickBot="1">
      <c r="C147" s="1093"/>
    </row>
    <row r="148" spans="1:6" ht="15" customHeight="1" thickBot="1">
      <c r="A148" s="251" t="s">
        <v>720</v>
      </c>
      <c r="B148" s="252"/>
      <c r="C148" s="121"/>
      <c r="D148" s="121"/>
      <c r="E148" s="121"/>
      <c r="F148" s="121"/>
    </row>
    <row r="149" spans="1:6" ht="14.25" customHeight="1" thickBot="1">
      <c r="A149" s="251" t="s">
        <v>721</v>
      </c>
      <c r="B149" s="252"/>
      <c r="C149" s="121"/>
      <c r="D149" s="121"/>
      <c r="E149" s="121"/>
      <c r="F149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Footer>&amp;L* Módosította a13/2015. (XII.16.) önkormányzati rendelet 11. melléklete</oddFooter>
  </headerFooter>
  <rowBreaks count="1" manualBreakCount="1">
    <brk id="8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3"/>
  <sheetViews>
    <sheetView zoomScaleSheetLayoutView="85" zoomScalePageLayoutView="0" workbookViewId="0" topLeftCell="A1">
      <selection activeCell="F1" sqref="F1"/>
    </sheetView>
  </sheetViews>
  <sheetFormatPr defaultColWidth="9.00390625" defaultRowHeight="12.75"/>
  <cols>
    <col min="1" max="1" width="10.625" style="1091" customWidth="1"/>
    <col min="2" max="2" width="63.625" style="1092" customWidth="1"/>
    <col min="3" max="3" width="12.625" style="1092" customWidth="1"/>
    <col min="4" max="5" width="13.00390625" style="1093" customWidth="1"/>
    <col min="6" max="6" width="12.875" style="1093" customWidth="1"/>
    <col min="7" max="16384" width="9.375" style="3" customWidth="1"/>
  </cols>
  <sheetData>
    <row r="1" spans="1:6" s="2" customFormat="1" ht="16.5" customHeight="1">
      <c r="A1" s="229"/>
      <c r="B1" s="231"/>
      <c r="C1" s="231"/>
      <c r="D1" s="253"/>
      <c r="E1" s="253"/>
      <c r="F1" s="253" t="s">
        <v>417</v>
      </c>
    </row>
    <row r="2" spans="1:6" s="2" customFormat="1" ht="16.5" customHeight="1" thickBot="1">
      <c r="A2" s="229"/>
      <c r="B2" s="231"/>
      <c r="C2" s="231"/>
      <c r="D2" s="253"/>
      <c r="E2" s="253"/>
      <c r="F2" s="253"/>
    </row>
    <row r="3" spans="1:6" s="93" customFormat="1" ht="21" customHeight="1">
      <c r="A3" s="393" t="s">
        <v>575</v>
      </c>
      <c r="B3" s="359" t="s">
        <v>743</v>
      </c>
      <c r="C3" s="975"/>
      <c r="D3" s="975"/>
      <c r="E3" s="975"/>
      <c r="F3" s="975" t="s">
        <v>562</v>
      </c>
    </row>
    <row r="4" spans="1:6" s="93" customFormat="1" ht="40.5" customHeight="1" thickBot="1">
      <c r="A4" s="973" t="s">
        <v>717</v>
      </c>
      <c r="B4" s="360" t="s">
        <v>91</v>
      </c>
      <c r="C4" s="362"/>
      <c r="D4" s="362"/>
      <c r="E4" s="362"/>
      <c r="F4" s="362">
        <v>4</v>
      </c>
    </row>
    <row r="5" spans="1:6" s="94" customFormat="1" ht="15.75" customHeight="1" thickBot="1">
      <c r="A5" s="232"/>
      <c r="B5" s="232"/>
      <c r="C5" s="233"/>
      <c r="D5" s="233"/>
      <c r="E5" s="233" t="s">
        <v>563</v>
      </c>
      <c r="F5" s="233" t="s">
        <v>563</v>
      </c>
    </row>
    <row r="6" spans="1:6" ht="24.75" thickBot="1">
      <c r="A6" s="394" t="s">
        <v>719</v>
      </c>
      <c r="B6" s="234" t="s">
        <v>564</v>
      </c>
      <c r="C6" s="363" t="s">
        <v>345</v>
      </c>
      <c r="D6" s="363" t="s">
        <v>346</v>
      </c>
      <c r="E6" s="363" t="s">
        <v>347</v>
      </c>
      <c r="F6" s="363" t="s">
        <v>348</v>
      </c>
    </row>
    <row r="7" spans="1:6" s="58" customFormat="1" ht="12.75" customHeight="1" thickBot="1">
      <c r="A7" s="202">
        <v>1</v>
      </c>
      <c r="B7" s="203">
        <v>2</v>
      </c>
      <c r="C7" s="204">
        <v>3</v>
      </c>
      <c r="D7" s="204">
        <v>4</v>
      </c>
      <c r="E7" s="204">
        <v>5</v>
      </c>
      <c r="F7" s="204">
        <v>5</v>
      </c>
    </row>
    <row r="8" spans="1:6" s="58" customFormat="1" ht="15.75" customHeight="1" thickBot="1">
      <c r="A8" s="236"/>
      <c r="B8" s="237" t="s">
        <v>566</v>
      </c>
      <c r="C8" s="364"/>
      <c r="D8" s="364"/>
      <c r="E8" s="364"/>
      <c r="F8" s="364"/>
    </row>
    <row r="9" spans="1:6" s="58" customFormat="1" ht="12" customHeight="1" thickBot="1">
      <c r="A9" s="32" t="s">
        <v>528</v>
      </c>
      <c r="B9" s="21" t="s">
        <v>777</v>
      </c>
      <c r="C9" s="298">
        <f>+C10+C11+C12+C13</f>
        <v>95361</v>
      </c>
      <c r="D9" s="298">
        <f>+D10+D11+D12+D13</f>
        <v>93190</v>
      </c>
      <c r="E9" s="298">
        <f>+E10+E11+E12+E13+E17</f>
        <v>93475</v>
      </c>
      <c r="F9" s="298">
        <f>+F10+F11+F12+F13+F17</f>
        <v>93641</v>
      </c>
    </row>
    <row r="10" spans="1:6" s="95" customFormat="1" ht="12" customHeight="1">
      <c r="A10" s="421" t="s">
        <v>613</v>
      </c>
      <c r="B10" s="403" t="s">
        <v>778</v>
      </c>
      <c r="C10" s="301">
        <v>95361</v>
      </c>
      <c r="D10" s="301">
        <v>93190</v>
      </c>
      <c r="E10" s="301">
        <v>93190</v>
      </c>
      <c r="F10" s="301">
        <v>93190</v>
      </c>
    </row>
    <row r="11" spans="1:6" s="96" customFormat="1" ht="12" customHeight="1">
      <c r="A11" s="422" t="s">
        <v>614</v>
      </c>
      <c r="B11" s="404" t="s">
        <v>779</v>
      </c>
      <c r="C11" s="300"/>
      <c r="D11" s="300"/>
      <c r="E11" s="300"/>
      <c r="F11" s="300"/>
    </row>
    <row r="12" spans="1:6" s="96" customFormat="1" ht="12" customHeight="1">
      <c r="A12" s="422" t="s">
        <v>615</v>
      </c>
      <c r="B12" s="404" t="s">
        <v>780</v>
      </c>
      <c r="C12" s="300"/>
      <c r="D12" s="300"/>
      <c r="E12" s="300"/>
      <c r="F12" s="300"/>
    </row>
    <row r="13" spans="1:6" s="96" customFormat="1" ht="12" customHeight="1">
      <c r="A13" s="422" t="s">
        <v>616</v>
      </c>
      <c r="B13" s="404" t="s">
        <v>781</v>
      </c>
      <c r="C13" s="300"/>
      <c r="D13" s="300"/>
      <c r="E13" s="300"/>
      <c r="F13" s="300"/>
    </row>
    <row r="14" spans="1:6" s="96" customFormat="1" ht="12" customHeight="1">
      <c r="A14" s="422" t="s">
        <v>661</v>
      </c>
      <c r="B14" s="404" t="s">
        <v>782</v>
      </c>
      <c r="C14" s="300"/>
      <c r="D14" s="1057"/>
      <c r="E14" s="1057"/>
      <c r="F14" s="1057"/>
    </row>
    <row r="15" spans="1:6" s="96" customFormat="1" ht="12" customHeight="1">
      <c r="A15" s="422" t="s">
        <v>617</v>
      </c>
      <c r="B15" s="404" t="s">
        <v>783</v>
      </c>
      <c r="C15" s="300"/>
      <c r="D15" s="1057"/>
      <c r="E15" s="1057"/>
      <c r="F15" s="1057"/>
    </row>
    <row r="16" spans="1:6" s="96" customFormat="1" ht="12" customHeight="1">
      <c r="A16" s="422" t="s">
        <v>618</v>
      </c>
      <c r="B16" s="404" t="s">
        <v>356</v>
      </c>
      <c r="C16" s="300"/>
      <c r="D16" s="1057"/>
      <c r="E16" s="1057"/>
      <c r="F16" s="1057"/>
    </row>
    <row r="17" spans="1:6" s="96" customFormat="1" ht="12" customHeight="1">
      <c r="A17" s="422" t="s">
        <v>628</v>
      </c>
      <c r="B17" s="404" t="s">
        <v>398</v>
      </c>
      <c r="C17" s="300"/>
      <c r="D17" s="1057"/>
      <c r="E17" s="1057">
        <v>285</v>
      </c>
      <c r="F17" s="1057">
        <v>451</v>
      </c>
    </row>
    <row r="18" spans="1:6" s="96" customFormat="1" ht="12" customHeight="1">
      <c r="A18" s="422" t="s">
        <v>629</v>
      </c>
      <c r="B18" s="404" t="s">
        <v>399</v>
      </c>
      <c r="C18" s="300"/>
      <c r="D18" s="1057"/>
      <c r="E18" s="1057"/>
      <c r="F18" s="1057"/>
    </row>
    <row r="19" spans="1:6" s="96" customFormat="1" ht="12" customHeight="1" thickBot="1">
      <c r="A19" s="431" t="s">
        <v>630</v>
      </c>
      <c r="B19" s="721" t="s">
        <v>400</v>
      </c>
      <c r="C19" s="1056"/>
      <c r="D19" s="1056"/>
      <c r="E19" s="1056"/>
      <c r="F19" s="1056"/>
    </row>
    <row r="20" spans="1:6" s="95" customFormat="1" ht="12" customHeight="1" thickBot="1">
      <c r="A20" s="32" t="s">
        <v>529</v>
      </c>
      <c r="B20" s="293" t="s">
        <v>784</v>
      </c>
      <c r="C20" s="298">
        <f>+C21+C22+C23+C24+C25</f>
        <v>0</v>
      </c>
      <c r="D20" s="298">
        <f>+D21+D22+D23+D24+D25</f>
        <v>0</v>
      </c>
      <c r="E20" s="298">
        <f>+E21+E22+E23+E24+E25</f>
        <v>0</v>
      </c>
      <c r="F20" s="298">
        <f>+F21+F22+F23+F24+F25</f>
        <v>0</v>
      </c>
    </row>
    <row r="21" spans="1:6" s="95" customFormat="1" ht="12" customHeight="1">
      <c r="A21" s="421" t="s">
        <v>619</v>
      </c>
      <c r="B21" s="403" t="s">
        <v>785</v>
      </c>
      <c r="C21" s="301"/>
      <c r="D21" s="301"/>
      <c r="E21" s="301"/>
      <c r="F21" s="301"/>
    </row>
    <row r="22" spans="1:6" s="95" customFormat="1" ht="12" customHeight="1">
      <c r="A22" s="422" t="s">
        <v>620</v>
      </c>
      <c r="B22" s="404" t="s">
        <v>786</v>
      </c>
      <c r="C22" s="300"/>
      <c r="D22" s="300"/>
      <c r="E22" s="300"/>
      <c r="F22" s="300"/>
    </row>
    <row r="23" spans="1:6" s="95" customFormat="1" ht="12" customHeight="1">
      <c r="A23" s="422" t="s">
        <v>621</v>
      </c>
      <c r="B23" s="404" t="s">
        <v>82</v>
      </c>
      <c r="C23" s="300"/>
      <c r="D23" s="300"/>
      <c r="E23" s="300"/>
      <c r="F23" s="300"/>
    </row>
    <row r="24" spans="1:6" s="95" customFormat="1" ht="12" customHeight="1">
      <c r="A24" s="422" t="s">
        <v>622</v>
      </c>
      <c r="B24" s="404" t="s">
        <v>83</v>
      </c>
      <c r="C24" s="300"/>
      <c r="D24" s="300"/>
      <c r="E24" s="300"/>
      <c r="F24" s="300"/>
    </row>
    <row r="25" spans="1:6" s="95" customFormat="1" ht="12" customHeight="1">
      <c r="A25" s="422" t="s">
        <v>623</v>
      </c>
      <c r="B25" s="404" t="s">
        <v>787</v>
      </c>
      <c r="C25" s="300"/>
      <c r="D25" s="300"/>
      <c r="E25" s="300"/>
      <c r="F25" s="300"/>
    </row>
    <row r="26" spans="1:6" s="96" customFormat="1" ht="12" customHeight="1" thickBot="1">
      <c r="A26" s="423" t="s">
        <v>632</v>
      </c>
      <c r="B26" s="405" t="s">
        <v>788</v>
      </c>
      <c r="C26" s="302"/>
      <c r="D26" s="302"/>
      <c r="E26" s="302"/>
      <c r="F26" s="302"/>
    </row>
    <row r="27" spans="1:6" s="96" customFormat="1" ht="12" customHeight="1" thickBot="1">
      <c r="A27" s="32" t="s">
        <v>530</v>
      </c>
      <c r="B27" s="21" t="s">
        <v>789</v>
      </c>
      <c r="C27" s="298">
        <f>+C28+C29+C30+C31+C32</f>
        <v>0</v>
      </c>
      <c r="D27" s="298">
        <f>+D28+D29+D30+D31+D32</f>
        <v>0</v>
      </c>
      <c r="E27" s="298">
        <f>+E28+E29+E30+E31+E32</f>
        <v>0</v>
      </c>
      <c r="F27" s="298">
        <f>+F28+F29+F30+F31+F32</f>
        <v>0</v>
      </c>
    </row>
    <row r="28" spans="1:6" s="96" customFormat="1" ht="12" customHeight="1">
      <c r="A28" s="421" t="s">
        <v>602</v>
      </c>
      <c r="B28" s="403" t="s">
        <v>790</v>
      </c>
      <c r="C28" s="301"/>
      <c r="D28" s="301"/>
      <c r="E28" s="301"/>
      <c r="F28" s="301"/>
    </row>
    <row r="29" spans="1:6" s="95" customFormat="1" ht="12" customHeight="1">
      <c r="A29" s="422" t="s">
        <v>603</v>
      </c>
      <c r="B29" s="404" t="s">
        <v>791</v>
      </c>
      <c r="C29" s="300"/>
      <c r="D29" s="300"/>
      <c r="E29" s="300"/>
      <c r="F29" s="300"/>
    </row>
    <row r="30" spans="1:6" s="96" customFormat="1" ht="12" customHeight="1">
      <c r="A30" s="422" t="s">
        <v>604</v>
      </c>
      <c r="B30" s="404" t="s">
        <v>84</v>
      </c>
      <c r="C30" s="300"/>
      <c r="D30" s="300"/>
      <c r="E30" s="300"/>
      <c r="F30" s="300"/>
    </row>
    <row r="31" spans="1:6" s="96" customFormat="1" ht="12" customHeight="1">
      <c r="A31" s="422" t="s">
        <v>605</v>
      </c>
      <c r="B31" s="404" t="s">
        <v>85</v>
      </c>
      <c r="C31" s="300"/>
      <c r="D31" s="300"/>
      <c r="E31" s="300"/>
      <c r="F31" s="300"/>
    </row>
    <row r="32" spans="1:6" s="96" customFormat="1" ht="12" customHeight="1">
      <c r="A32" s="422" t="s">
        <v>684</v>
      </c>
      <c r="B32" s="404" t="s">
        <v>792</v>
      </c>
      <c r="C32" s="300"/>
      <c r="D32" s="300"/>
      <c r="E32" s="300"/>
      <c r="F32" s="300"/>
    </row>
    <row r="33" spans="1:6" s="96" customFormat="1" ht="12" customHeight="1" thickBot="1">
      <c r="A33" s="423" t="s">
        <v>685</v>
      </c>
      <c r="B33" s="405" t="s">
        <v>793</v>
      </c>
      <c r="C33" s="302"/>
      <c r="D33" s="302"/>
      <c r="E33" s="302"/>
      <c r="F33" s="302"/>
    </row>
    <row r="34" spans="1:6" s="96" customFormat="1" ht="12" customHeight="1" thickBot="1">
      <c r="A34" s="32" t="s">
        <v>686</v>
      </c>
      <c r="B34" s="21" t="s">
        <v>794</v>
      </c>
      <c r="C34" s="304">
        <f>+C35+C38+C39+C40</f>
        <v>0</v>
      </c>
      <c r="D34" s="304">
        <f>+D35+D38+D39+D40</f>
        <v>0</v>
      </c>
      <c r="E34" s="304">
        <f>+E35+E38+E39+E40</f>
        <v>0</v>
      </c>
      <c r="F34" s="304">
        <f>+F35+F38+F39+F40</f>
        <v>0</v>
      </c>
    </row>
    <row r="35" spans="1:6" s="96" customFormat="1" ht="12" customHeight="1">
      <c r="A35" s="421" t="s">
        <v>795</v>
      </c>
      <c r="B35" s="403" t="s">
        <v>801</v>
      </c>
      <c r="C35" s="398">
        <f>+C36+C37</f>
        <v>0</v>
      </c>
      <c r="D35" s="398">
        <f>+D36+D37</f>
        <v>0</v>
      </c>
      <c r="E35" s="398">
        <f>+E36+E37</f>
        <v>0</v>
      </c>
      <c r="F35" s="398">
        <f>+F36+F37</f>
        <v>0</v>
      </c>
    </row>
    <row r="36" spans="1:6" s="96" customFormat="1" ht="12" customHeight="1">
      <c r="A36" s="422" t="s">
        <v>796</v>
      </c>
      <c r="B36" s="404" t="s">
        <v>802</v>
      </c>
      <c r="C36" s="300"/>
      <c r="D36" s="300"/>
      <c r="E36" s="300"/>
      <c r="F36" s="300"/>
    </row>
    <row r="37" spans="1:6" s="96" customFormat="1" ht="12" customHeight="1">
      <c r="A37" s="422" t="s">
        <v>797</v>
      </c>
      <c r="B37" s="404" t="s">
        <v>803</v>
      </c>
      <c r="C37" s="300"/>
      <c r="D37" s="300"/>
      <c r="E37" s="300"/>
      <c r="F37" s="300"/>
    </row>
    <row r="38" spans="1:6" s="96" customFormat="1" ht="12" customHeight="1">
      <c r="A38" s="422" t="s">
        <v>798</v>
      </c>
      <c r="B38" s="404" t="s">
        <v>804</v>
      </c>
      <c r="C38" s="300"/>
      <c r="D38" s="300"/>
      <c r="E38" s="300"/>
      <c r="F38" s="300"/>
    </row>
    <row r="39" spans="1:6" s="96" customFormat="1" ht="12" customHeight="1">
      <c r="A39" s="422" t="s">
        <v>799</v>
      </c>
      <c r="B39" s="404" t="s">
        <v>805</v>
      </c>
      <c r="C39" s="300"/>
      <c r="D39" s="300"/>
      <c r="E39" s="300"/>
      <c r="F39" s="300"/>
    </row>
    <row r="40" spans="1:6" s="96" customFormat="1" ht="12" customHeight="1" thickBot="1">
      <c r="A40" s="423" t="s">
        <v>800</v>
      </c>
      <c r="B40" s="405" t="s">
        <v>806</v>
      </c>
      <c r="C40" s="302"/>
      <c r="D40" s="302"/>
      <c r="E40" s="302"/>
      <c r="F40" s="302"/>
    </row>
    <row r="41" spans="1:6" s="96" customFormat="1" ht="12" customHeight="1" thickBot="1">
      <c r="A41" s="32" t="s">
        <v>532</v>
      </c>
      <c r="B41" s="21" t="s">
        <v>807</v>
      </c>
      <c r="C41" s="298">
        <f>SUM(C42:C51)</f>
        <v>0</v>
      </c>
      <c r="D41" s="298">
        <f>SUM(D42:D51)</f>
        <v>0</v>
      </c>
      <c r="E41" s="298">
        <f>SUM(E42:E51)</f>
        <v>0</v>
      </c>
      <c r="F41" s="298">
        <f>SUM(F42:F51)</f>
        <v>0</v>
      </c>
    </row>
    <row r="42" spans="1:6" s="96" customFormat="1" ht="12" customHeight="1">
      <c r="A42" s="421" t="s">
        <v>606</v>
      </c>
      <c r="B42" s="403" t="s">
        <v>810</v>
      </c>
      <c r="C42" s="301"/>
      <c r="D42" s="301"/>
      <c r="E42" s="301"/>
      <c r="F42" s="301"/>
    </row>
    <row r="43" spans="1:6" s="96" customFormat="1" ht="12" customHeight="1">
      <c r="A43" s="422" t="s">
        <v>607</v>
      </c>
      <c r="B43" s="404" t="s">
        <v>811</v>
      </c>
      <c r="C43" s="300"/>
      <c r="D43" s="300"/>
      <c r="E43" s="300"/>
      <c r="F43" s="300"/>
    </row>
    <row r="44" spans="1:6" s="96" customFormat="1" ht="12" customHeight="1">
      <c r="A44" s="422" t="s">
        <v>608</v>
      </c>
      <c r="B44" s="404" t="s">
        <v>812</v>
      </c>
      <c r="C44" s="300"/>
      <c r="D44" s="300"/>
      <c r="E44" s="300"/>
      <c r="F44" s="300"/>
    </row>
    <row r="45" spans="1:6" s="96" customFormat="1" ht="12" customHeight="1">
      <c r="A45" s="422" t="s">
        <v>688</v>
      </c>
      <c r="B45" s="404" t="s">
        <v>813</v>
      </c>
      <c r="C45" s="300"/>
      <c r="D45" s="300"/>
      <c r="E45" s="300"/>
      <c r="F45" s="300"/>
    </row>
    <row r="46" spans="1:6" s="96" customFormat="1" ht="12" customHeight="1">
      <c r="A46" s="422" t="s">
        <v>689</v>
      </c>
      <c r="B46" s="404" t="s">
        <v>814</v>
      </c>
      <c r="C46" s="300"/>
      <c r="D46" s="300"/>
      <c r="E46" s="300"/>
      <c r="F46" s="300"/>
    </row>
    <row r="47" spans="1:6" s="96" customFormat="1" ht="12" customHeight="1">
      <c r="A47" s="422" t="s">
        <v>690</v>
      </c>
      <c r="B47" s="404" t="s">
        <v>815</v>
      </c>
      <c r="C47" s="300"/>
      <c r="D47" s="300"/>
      <c r="E47" s="300"/>
      <c r="F47" s="300"/>
    </row>
    <row r="48" spans="1:6" s="96" customFormat="1" ht="12" customHeight="1">
      <c r="A48" s="422" t="s">
        <v>691</v>
      </c>
      <c r="B48" s="404" t="s">
        <v>816</v>
      </c>
      <c r="C48" s="300"/>
      <c r="D48" s="300"/>
      <c r="E48" s="300"/>
      <c r="F48" s="300"/>
    </row>
    <row r="49" spans="1:6" s="96" customFormat="1" ht="12" customHeight="1">
      <c r="A49" s="422" t="s">
        <v>692</v>
      </c>
      <c r="B49" s="404" t="s">
        <v>817</v>
      </c>
      <c r="C49" s="300"/>
      <c r="D49" s="300"/>
      <c r="E49" s="300"/>
      <c r="F49" s="300"/>
    </row>
    <row r="50" spans="1:6" s="96" customFormat="1" ht="12" customHeight="1">
      <c r="A50" s="422" t="s">
        <v>808</v>
      </c>
      <c r="B50" s="404" t="s">
        <v>818</v>
      </c>
      <c r="C50" s="303"/>
      <c r="D50" s="303"/>
      <c r="E50" s="303"/>
      <c r="F50" s="303"/>
    </row>
    <row r="51" spans="1:6" s="96" customFormat="1" ht="12" customHeight="1" thickBot="1">
      <c r="A51" s="423" t="s">
        <v>809</v>
      </c>
      <c r="B51" s="405" t="s">
        <v>819</v>
      </c>
      <c r="C51" s="392"/>
      <c r="D51" s="392"/>
      <c r="E51" s="392"/>
      <c r="F51" s="392"/>
    </row>
    <row r="52" spans="1:6" s="96" customFormat="1" ht="12" customHeight="1" thickBot="1">
      <c r="A52" s="32" t="s">
        <v>533</v>
      </c>
      <c r="B52" s="21" t="s">
        <v>820</v>
      </c>
      <c r="C52" s="298">
        <f>SUM(C53:C57)</f>
        <v>0</v>
      </c>
      <c r="D52" s="298">
        <f>SUM(D53:D57)</f>
        <v>0</v>
      </c>
      <c r="E52" s="298">
        <f>SUM(E53:E57)</f>
        <v>0</v>
      </c>
      <c r="F52" s="298">
        <f>SUM(F53:F57)</f>
        <v>0</v>
      </c>
    </row>
    <row r="53" spans="1:6" s="96" customFormat="1" ht="12" customHeight="1">
      <c r="A53" s="421" t="s">
        <v>609</v>
      </c>
      <c r="B53" s="403" t="s">
        <v>824</v>
      </c>
      <c r="C53" s="449"/>
      <c r="D53" s="449"/>
      <c r="E53" s="449"/>
      <c r="F53" s="449"/>
    </row>
    <row r="54" spans="1:6" s="96" customFormat="1" ht="12" customHeight="1">
      <c r="A54" s="422" t="s">
        <v>610</v>
      </c>
      <c r="B54" s="404" t="s">
        <v>825</v>
      </c>
      <c r="C54" s="303"/>
      <c r="D54" s="303"/>
      <c r="E54" s="303"/>
      <c r="F54" s="303"/>
    </row>
    <row r="55" spans="1:6" s="96" customFormat="1" ht="12" customHeight="1">
      <c r="A55" s="422" t="s">
        <v>821</v>
      </c>
      <c r="B55" s="404" t="s">
        <v>826</v>
      </c>
      <c r="C55" s="303"/>
      <c r="D55" s="303"/>
      <c r="E55" s="303"/>
      <c r="F55" s="303"/>
    </row>
    <row r="56" spans="1:6" s="96" customFormat="1" ht="12" customHeight="1">
      <c r="A56" s="422" t="s">
        <v>822</v>
      </c>
      <c r="B56" s="404" t="s">
        <v>827</v>
      </c>
      <c r="C56" s="303"/>
      <c r="D56" s="303"/>
      <c r="E56" s="303"/>
      <c r="F56" s="303"/>
    </row>
    <row r="57" spans="1:6" s="96" customFormat="1" ht="12" customHeight="1" thickBot="1">
      <c r="A57" s="423" t="s">
        <v>823</v>
      </c>
      <c r="B57" s="405" t="s">
        <v>828</v>
      </c>
      <c r="C57" s="392"/>
      <c r="D57" s="392"/>
      <c r="E57" s="392"/>
      <c r="F57" s="392"/>
    </row>
    <row r="58" spans="1:6" s="96" customFormat="1" ht="12" customHeight="1" thickBot="1">
      <c r="A58" s="32" t="s">
        <v>693</v>
      </c>
      <c r="B58" s="21" t="s">
        <v>829</v>
      </c>
      <c r="C58" s="298">
        <f>SUM(C59:C61)</f>
        <v>0</v>
      </c>
      <c r="D58" s="298">
        <f>SUM(D59:D61)</f>
        <v>0</v>
      </c>
      <c r="E58" s="298">
        <f>SUM(E59:E61)</f>
        <v>0</v>
      </c>
      <c r="F58" s="298">
        <f>SUM(F59:F61)</f>
        <v>0</v>
      </c>
    </row>
    <row r="59" spans="1:6" s="96" customFormat="1" ht="12" customHeight="1">
      <c r="A59" s="421" t="s">
        <v>611</v>
      </c>
      <c r="B59" s="403" t="s">
        <v>830</v>
      </c>
      <c r="C59" s="301"/>
      <c r="D59" s="301"/>
      <c r="E59" s="301"/>
      <c r="F59" s="301"/>
    </row>
    <row r="60" spans="1:6" s="96" customFormat="1" ht="12" customHeight="1">
      <c r="A60" s="422" t="s">
        <v>612</v>
      </c>
      <c r="B60" s="404" t="s">
        <v>86</v>
      </c>
      <c r="C60" s="300"/>
      <c r="D60" s="300"/>
      <c r="E60" s="300"/>
      <c r="F60" s="300"/>
    </row>
    <row r="61" spans="1:6" s="96" customFormat="1" ht="12" customHeight="1">
      <c r="A61" s="422" t="s">
        <v>833</v>
      </c>
      <c r="B61" s="404" t="s">
        <v>831</v>
      </c>
      <c r="C61" s="300"/>
      <c r="D61" s="300"/>
      <c r="E61" s="300"/>
      <c r="F61" s="300"/>
    </row>
    <row r="62" spans="1:6" s="96" customFormat="1" ht="12" customHeight="1" thickBot="1">
      <c r="A62" s="423" t="s">
        <v>834</v>
      </c>
      <c r="B62" s="405" t="s">
        <v>832</v>
      </c>
      <c r="C62" s="302"/>
      <c r="D62" s="302"/>
      <c r="E62" s="302"/>
      <c r="F62" s="302"/>
    </row>
    <row r="63" spans="1:6" s="96" customFormat="1" ht="12" customHeight="1" thickBot="1">
      <c r="A63" s="32" t="s">
        <v>535</v>
      </c>
      <c r="B63" s="293" t="s">
        <v>835</v>
      </c>
      <c r="C63" s="298">
        <f>SUM(C64:C66)</f>
        <v>0</v>
      </c>
      <c r="D63" s="298">
        <f>SUM(D64:D66)</f>
        <v>0</v>
      </c>
      <c r="E63" s="298">
        <f>SUM(E64:E66)</f>
        <v>0</v>
      </c>
      <c r="F63" s="298">
        <f>SUM(F64:F66)</f>
        <v>0</v>
      </c>
    </row>
    <row r="64" spans="1:6" s="96" customFormat="1" ht="12" customHeight="1">
      <c r="A64" s="421" t="s">
        <v>694</v>
      </c>
      <c r="B64" s="403" t="s">
        <v>837</v>
      </c>
      <c r="C64" s="303"/>
      <c r="D64" s="303"/>
      <c r="E64" s="303"/>
      <c r="F64" s="303"/>
    </row>
    <row r="65" spans="1:6" s="96" customFormat="1" ht="12" customHeight="1">
      <c r="A65" s="422" t="s">
        <v>695</v>
      </c>
      <c r="B65" s="404" t="s">
        <v>87</v>
      </c>
      <c r="C65" s="303"/>
      <c r="D65" s="303"/>
      <c r="E65" s="303"/>
      <c r="F65" s="303"/>
    </row>
    <row r="66" spans="1:6" s="96" customFormat="1" ht="12" customHeight="1">
      <c r="A66" s="422" t="s">
        <v>749</v>
      </c>
      <c r="B66" s="404" t="s">
        <v>838</v>
      </c>
      <c r="C66" s="303"/>
      <c r="D66" s="303"/>
      <c r="E66" s="303"/>
      <c r="F66" s="303"/>
    </row>
    <row r="67" spans="1:6" s="96" customFormat="1" ht="12" customHeight="1" thickBot="1">
      <c r="A67" s="423" t="s">
        <v>836</v>
      </c>
      <c r="B67" s="405" t="s">
        <v>839</v>
      </c>
      <c r="C67" s="303"/>
      <c r="D67" s="303"/>
      <c r="E67" s="303"/>
      <c r="F67" s="303"/>
    </row>
    <row r="68" spans="1:6" s="96" customFormat="1" ht="12" customHeight="1" thickBot="1">
      <c r="A68" s="32" t="s">
        <v>536</v>
      </c>
      <c r="B68" s="21" t="s">
        <v>840</v>
      </c>
      <c r="C68" s="304">
        <f>+C9+C20+C27+C34+C41+C52+C58+C63</f>
        <v>95361</v>
      </c>
      <c r="D68" s="304">
        <f>+D9+D20+D27+D34+D41+D52+D58+D63</f>
        <v>93190</v>
      </c>
      <c r="E68" s="304">
        <f>+E9+E20+E27+E34+E41+E52+E58+E63</f>
        <v>93475</v>
      </c>
      <c r="F68" s="304">
        <f>+F9+F20+F27+F34+F41+F52+F58+F63</f>
        <v>93641</v>
      </c>
    </row>
    <row r="69" spans="1:6" s="96" customFormat="1" ht="12" customHeight="1" thickBot="1">
      <c r="A69" s="424" t="s">
        <v>48</v>
      </c>
      <c r="B69" s="293" t="s">
        <v>842</v>
      </c>
      <c r="C69" s="298">
        <f>SUM(C70:C72)</f>
        <v>0</v>
      </c>
      <c r="D69" s="298">
        <f>SUM(D70:D72)</f>
        <v>0</v>
      </c>
      <c r="E69" s="298">
        <f>SUM(E70:E72)</f>
        <v>0</v>
      </c>
      <c r="F69" s="298">
        <f>SUM(F70:F72)</f>
        <v>0</v>
      </c>
    </row>
    <row r="70" spans="1:6" s="96" customFormat="1" ht="12" customHeight="1">
      <c r="A70" s="421" t="s">
        <v>875</v>
      </c>
      <c r="B70" s="403" t="s">
        <v>843</v>
      </c>
      <c r="C70" s="303"/>
      <c r="D70" s="303"/>
      <c r="E70" s="303"/>
      <c r="F70" s="303"/>
    </row>
    <row r="71" spans="1:6" s="96" customFormat="1" ht="12" customHeight="1">
      <c r="A71" s="422" t="s">
        <v>884</v>
      </c>
      <c r="B71" s="404" t="s">
        <v>844</v>
      </c>
      <c r="C71" s="303"/>
      <c r="D71" s="303"/>
      <c r="E71" s="303"/>
      <c r="F71" s="303"/>
    </row>
    <row r="72" spans="1:6" s="96" customFormat="1" ht="12" customHeight="1" thickBot="1">
      <c r="A72" s="423" t="s">
        <v>885</v>
      </c>
      <c r="B72" s="407" t="s">
        <v>845</v>
      </c>
      <c r="C72" s="303"/>
      <c r="D72" s="303"/>
      <c r="E72" s="303"/>
      <c r="F72" s="303"/>
    </row>
    <row r="73" spans="1:6" s="96" customFormat="1" ht="12" customHeight="1" thickBot="1">
      <c r="A73" s="424" t="s">
        <v>846</v>
      </c>
      <c r="B73" s="293" t="s">
        <v>847</v>
      </c>
      <c r="C73" s="298">
        <f>SUM(C74:C77)</f>
        <v>0</v>
      </c>
      <c r="D73" s="298">
        <f>SUM(D74:D77)</f>
        <v>0</v>
      </c>
      <c r="E73" s="298">
        <f>SUM(E74:E77)</f>
        <v>0</v>
      </c>
      <c r="F73" s="298">
        <f>SUM(F74:F77)</f>
        <v>0</v>
      </c>
    </row>
    <row r="74" spans="1:6" s="96" customFormat="1" ht="12" customHeight="1">
      <c r="A74" s="421" t="s">
        <v>662</v>
      </c>
      <c r="B74" s="403" t="s">
        <v>848</v>
      </c>
      <c r="C74" s="303"/>
      <c r="D74" s="303"/>
      <c r="E74" s="303"/>
      <c r="F74" s="303"/>
    </row>
    <row r="75" spans="1:6" s="96" customFormat="1" ht="12" customHeight="1">
      <c r="A75" s="422" t="s">
        <v>663</v>
      </c>
      <c r="B75" s="404" t="s">
        <v>849</v>
      </c>
      <c r="C75" s="303"/>
      <c r="D75" s="303"/>
      <c r="E75" s="303"/>
      <c r="F75" s="303"/>
    </row>
    <row r="76" spans="1:6" s="96" customFormat="1" ht="12" customHeight="1">
      <c r="A76" s="422" t="s">
        <v>876</v>
      </c>
      <c r="B76" s="404" t="s">
        <v>850</v>
      </c>
      <c r="C76" s="303"/>
      <c r="D76" s="303"/>
      <c r="E76" s="303"/>
      <c r="F76" s="303"/>
    </row>
    <row r="77" spans="1:6" s="96" customFormat="1" ht="12" customHeight="1" thickBot="1">
      <c r="A77" s="423" t="s">
        <v>877</v>
      </c>
      <c r="B77" s="405" t="s">
        <v>851</v>
      </c>
      <c r="C77" s="303"/>
      <c r="D77" s="303"/>
      <c r="E77" s="303"/>
      <c r="F77" s="303"/>
    </row>
    <row r="78" spans="1:6" s="96" customFormat="1" ht="12" customHeight="1" thickBot="1">
      <c r="A78" s="424" t="s">
        <v>852</v>
      </c>
      <c r="B78" s="293" t="s">
        <v>853</v>
      </c>
      <c r="C78" s="298">
        <f>SUM(C79:C80)</f>
        <v>0</v>
      </c>
      <c r="D78" s="298">
        <f>SUM(D79:D80)</f>
        <v>0</v>
      </c>
      <c r="E78" s="298">
        <f>SUM(E79:E80)</f>
        <v>0</v>
      </c>
      <c r="F78" s="298">
        <f>SUM(F79:F80)</f>
        <v>0</v>
      </c>
    </row>
    <row r="79" spans="1:6" s="96" customFormat="1" ht="12" customHeight="1">
      <c r="A79" s="421" t="s">
        <v>878</v>
      </c>
      <c r="B79" s="403" t="s">
        <v>854</v>
      </c>
      <c r="C79" s="303"/>
      <c r="D79" s="303"/>
      <c r="E79" s="303"/>
      <c r="F79" s="303"/>
    </row>
    <row r="80" spans="1:6" s="96" customFormat="1" ht="12" customHeight="1" thickBot="1">
      <c r="A80" s="423" t="s">
        <v>879</v>
      </c>
      <c r="B80" s="405" t="s">
        <v>855</v>
      </c>
      <c r="C80" s="303"/>
      <c r="D80" s="303"/>
      <c r="E80" s="303"/>
      <c r="F80" s="303"/>
    </row>
    <row r="81" spans="1:6" s="95" customFormat="1" ht="12" customHeight="1" thickBot="1">
      <c r="A81" s="424" t="s">
        <v>856</v>
      </c>
      <c r="B81" s="293" t="s">
        <v>857</v>
      </c>
      <c r="C81" s="298">
        <f>SUM(C82:C84)</f>
        <v>0</v>
      </c>
      <c r="D81" s="298">
        <f>SUM(D82:D84)</f>
        <v>0</v>
      </c>
      <c r="E81" s="298">
        <f>SUM(E82:E84)</f>
        <v>0</v>
      </c>
      <c r="F81" s="298">
        <f>SUM(F82:F84)</f>
        <v>0</v>
      </c>
    </row>
    <row r="82" spans="1:6" s="96" customFormat="1" ht="12" customHeight="1">
      <c r="A82" s="421" t="s">
        <v>880</v>
      </c>
      <c r="B82" s="403" t="s">
        <v>858</v>
      </c>
      <c r="C82" s="303"/>
      <c r="D82" s="303"/>
      <c r="E82" s="303"/>
      <c r="F82" s="303"/>
    </row>
    <row r="83" spans="1:6" s="96" customFormat="1" ht="12" customHeight="1">
      <c r="A83" s="422" t="s">
        <v>881</v>
      </c>
      <c r="B83" s="404" t="s">
        <v>859</v>
      </c>
      <c r="C83" s="303"/>
      <c r="D83" s="303"/>
      <c r="E83" s="303"/>
      <c r="F83" s="303"/>
    </row>
    <row r="84" spans="1:6" s="96" customFormat="1" ht="12" customHeight="1" thickBot="1">
      <c r="A84" s="423" t="s">
        <v>882</v>
      </c>
      <c r="B84" s="405" t="s">
        <v>860</v>
      </c>
      <c r="C84" s="303"/>
      <c r="D84" s="303"/>
      <c r="E84" s="303"/>
      <c r="F84" s="303"/>
    </row>
    <row r="85" spans="1:6" s="96" customFormat="1" ht="12" customHeight="1" thickBot="1">
      <c r="A85" s="424" t="s">
        <v>861</v>
      </c>
      <c r="B85" s="293" t="s">
        <v>883</v>
      </c>
      <c r="C85" s="298">
        <f>SUM(C86:C89)</f>
        <v>0</v>
      </c>
      <c r="D85" s="298">
        <f>SUM(D86:D89)</f>
        <v>0</v>
      </c>
      <c r="E85" s="298">
        <f>SUM(E86:E89)</f>
        <v>0</v>
      </c>
      <c r="F85" s="298">
        <f>SUM(F86:F89)</f>
        <v>0</v>
      </c>
    </row>
    <row r="86" spans="1:6" s="96" customFormat="1" ht="12" customHeight="1">
      <c r="A86" s="425" t="s">
        <v>862</v>
      </c>
      <c r="B86" s="403" t="s">
        <v>863</v>
      </c>
      <c r="C86" s="303"/>
      <c r="D86" s="303"/>
      <c r="E86" s="303"/>
      <c r="F86" s="303"/>
    </row>
    <row r="87" spans="1:6" s="96" customFormat="1" ht="12" customHeight="1">
      <c r="A87" s="426" t="s">
        <v>864</v>
      </c>
      <c r="B87" s="404" t="s">
        <v>865</v>
      </c>
      <c r="C87" s="303"/>
      <c r="D87" s="303"/>
      <c r="E87" s="303"/>
      <c r="F87" s="303"/>
    </row>
    <row r="88" spans="1:6" s="96" customFormat="1" ht="12" customHeight="1">
      <c r="A88" s="426" t="s">
        <v>866</v>
      </c>
      <c r="B88" s="404" t="s">
        <v>867</v>
      </c>
      <c r="C88" s="303"/>
      <c r="D88" s="303"/>
      <c r="E88" s="303"/>
      <c r="F88" s="303"/>
    </row>
    <row r="89" spans="1:6" s="95" customFormat="1" ht="12" customHeight="1" thickBot="1">
      <c r="A89" s="427" t="s">
        <v>868</v>
      </c>
      <c r="B89" s="405" t="s">
        <v>869</v>
      </c>
      <c r="C89" s="303"/>
      <c r="D89" s="303"/>
      <c r="E89" s="303"/>
      <c r="F89" s="303"/>
    </row>
    <row r="90" spans="1:6" s="95" customFormat="1" ht="12" customHeight="1" thickBot="1">
      <c r="A90" s="424" t="s">
        <v>870</v>
      </c>
      <c r="B90" s="293" t="s">
        <v>871</v>
      </c>
      <c r="C90" s="450"/>
      <c r="D90" s="450"/>
      <c r="E90" s="450"/>
      <c r="F90" s="450"/>
    </row>
    <row r="91" spans="1:6" s="95" customFormat="1" ht="12" customHeight="1" thickBot="1">
      <c r="A91" s="424" t="s">
        <v>872</v>
      </c>
      <c r="B91" s="411" t="s">
        <v>873</v>
      </c>
      <c r="C91" s="304">
        <f>+C69+C73+C78+C81+C85+C90</f>
        <v>0</v>
      </c>
      <c r="D91" s="304">
        <f>+D69+D73+D78+D81+D85+D90</f>
        <v>0</v>
      </c>
      <c r="E91" s="304">
        <f>+E69+E73+E78+E81+E85+E90</f>
        <v>0</v>
      </c>
      <c r="F91" s="304">
        <f>+F69+F73+F78+F81+F85+F90</f>
        <v>0</v>
      </c>
    </row>
    <row r="92" spans="1:6" s="95" customFormat="1" ht="12" customHeight="1" thickBot="1">
      <c r="A92" s="428" t="s">
        <v>886</v>
      </c>
      <c r="B92" s="413" t="s">
        <v>75</v>
      </c>
      <c r="C92" s="304">
        <f>+C68+C91</f>
        <v>95361</v>
      </c>
      <c r="D92" s="304">
        <f>+D68+D91</f>
        <v>93190</v>
      </c>
      <c r="E92" s="304">
        <f>+E68+E91</f>
        <v>93475</v>
      </c>
      <c r="F92" s="304">
        <f>+F68+F91</f>
        <v>93641</v>
      </c>
    </row>
    <row r="93" spans="1:6" s="96" customFormat="1" ht="15" customHeight="1">
      <c r="A93" s="242"/>
      <c r="B93" s="243"/>
      <c r="C93" s="369"/>
      <c r="D93" s="369"/>
      <c r="E93" s="369"/>
      <c r="F93" s="369"/>
    </row>
    <row r="94" spans="1:6" ht="13.5" thickBot="1">
      <c r="A94" s="429"/>
      <c r="B94" s="245"/>
      <c r="C94" s="370"/>
      <c r="D94" s="370"/>
      <c r="E94" s="370"/>
      <c r="F94" s="370"/>
    </row>
    <row r="95" spans="1:6" s="58" customFormat="1" ht="16.5" customHeight="1" thickBot="1">
      <c r="A95" s="246"/>
      <c r="B95" s="247" t="s">
        <v>568</v>
      </c>
      <c r="C95" s="371"/>
      <c r="D95" s="371"/>
      <c r="E95" s="371"/>
      <c r="F95" s="371"/>
    </row>
    <row r="96" spans="1:6" s="97" customFormat="1" ht="12" customHeight="1" thickBot="1">
      <c r="A96" s="395" t="s">
        <v>528</v>
      </c>
      <c r="B96" s="31" t="s">
        <v>889</v>
      </c>
      <c r="C96" s="297">
        <f>SUM(C97:C101)</f>
        <v>95111</v>
      </c>
      <c r="D96" s="297">
        <f>SUM(D97:D101)</f>
        <v>92940</v>
      </c>
      <c r="E96" s="297">
        <f>SUM(E97:E101)</f>
        <v>92955</v>
      </c>
      <c r="F96" s="297">
        <f>SUM(F97:F101)</f>
        <v>0</v>
      </c>
    </row>
    <row r="97" spans="1:6" ht="12" customHeight="1">
      <c r="A97" s="430" t="s">
        <v>613</v>
      </c>
      <c r="B97" s="10" t="s">
        <v>558</v>
      </c>
      <c r="C97" s="299"/>
      <c r="D97" s="299"/>
      <c r="E97" s="299"/>
      <c r="F97" s="299"/>
    </row>
    <row r="98" spans="1:6" ht="12" customHeight="1">
      <c r="A98" s="422" t="s">
        <v>614</v>
      </c>
      <c r="B98" s="8" t="s">
        <v>696</v>
      </c>
      <c r="C98" s="300"/>
      <c r="D98" s="300"/>
      <c r="E98" s="300"/>
      <c r="F98" s="300"/>
    </row>
    <row r="99" spans="1:6" ht="12" customHeight="1">
      <c r="A99" s="422" t="s">
        <v>615</v>
      </c>
      <c r="B99" s="8" t="s">
        <v>652</v>
      </c>
      <c r="C99" s="302"/>
      <c r="D99" s="302"/>
      <c r="E99" s="302"/>
      <c r="F99" s="302"/>
    </row>
    <row r="100" spans="1:6" ht="12" customHeight="1">
      <c r="A100" s="422" t="s">
        <v>616</v>
      </c>
      <c r="B100" s="11" t="s">
        <v>697</v>
      </c>
      <c r="C100" s="302"/>
      <c r="D100" s="302"/>
      <c r="E100" s="302"/>
      <c r="F100" s="302"/>
    </row>
    <row r="101" spans="1:6" ht="12" customHeight="1">
      <c r="A101" s="422" t="s">
        <v>627</v>
      </c>
      <c r="B101" s="19" t="s">
        <v>698</v>
      </c>
      <c r="C101" s="302">
        <v>95111</v>
      </c>
      <c r="D101" s="302">
        <v>92940</v>
      </c>
      <c r="E101" s="302">
        <v>92955</v>
      </c>
      <c r="F101" s="302"/>
    </row>
    <row r="102" spans="1:6" ht="12" customHeight="1">
      <c r="A102" s="422" t="s">
        <v>617</v>
      </c>
      <c r="B102" s="8" t="s">
        <v>890</v>
      </c>
      <c r="C102" s="302"/>
      <c r="D102" s="302"/>
      <c r="E102" s="302"/>
      <c r="F102" s="302"/>
    </row>
    <row r="103" spans="1:6" ht="12" customHeight="1">
      <c r="A103" s="422" t="s">
        <v>618</v>
      </c>
      <c r="B103" s="142" t="s">
        <v>891</v>
      </c>
      <c r="C103" s="302"/>
      <c r="D103" s="302"/>
      <c r="E103" s="302"/>
      <c r="F103" s="302"/>
    </row>
    <row r="104" spans="1:6" ht="12" customHeight="1">
      <c r="A104" s="422" t="s">
        <v>628</v>
      </c>
      <c r="B104" s="143" t="s">
        <v>892</v>
      </c>
      <c r="C104" s="302"/>
      <c r="D104" s="302"/>
      <c r="E104" s="302"/>
      <c r="F104" s="302"/>
    </row>
    <row r="105" spans="1:6" ht="12" customHeight="1">
      <c r="A105" s="422" t="s">
        <v>629</v>
      </c>
      <c r="B105" s="143" t="s">
        <v>893</v>
      </c>
      <c r="C105" s="302"/>
      <c r="D105" s="302"/>
      <c r="E105" s="302"/>
      <c r="F105" s="302"/>
    </row>
    <row r="106" spans="1:6" ht="12" customHeight="1">
      <c r="A106" s="422" t="s">
        <v>630</v>
      </c>
      <c r="B106" s="142" t="s">
        <v>166</v>
      </c>
      <c r="C106" s="302">
        <v>95111</v>
      </c>
      <c r="D106" s="302">
        <v>92940</v>
      </c>
      <c r="E106" s="302">
        <v>92955</v>
      </c>
      <c r="F106" s="302"/>
    </row>
    <row r="107" spans="1:6" ht="12" customHeight="1">
      <c r="A107" s="422" t="s">
        <v>631</v>
      </c>
      <c r="B107" s="142" t="s">
        <v>895</v>
      </c>
      <c r="C107" s="302"/>
      <c r="D107" s="302"/>
      <c r="E107" s="302"/>
      <c r="F107" s="302"/>
    </row>
    <row r="108" spans="1:6" ht="12" customHeight="1">
      <c r="A108" s="422" t="s">
        <v>633</v>
      </c>
      <c r="B108" s="143" t="s">
        <v>896</v>
      </c>
      <c r="C108" s="302"/>
      <c r="D108" s="302"/>
      <c r="E108" s="302"/>
      <c r="F108" s="302"/>
    </row>
    <row r="109" spans="1:6" ht="12" customHeight="1">
      <c r="A109" s="431" t="s">
        <v>699</v>
      </c>
      <c r="B109" s="144" t="s">
        <v>897</v>
      </c>
      <c r="C109" s="302"/>
      <c r="D109" s="302"/>
      <c r="E109" s="302"/>
      <c r="F109" s="302"/>
    </row>
    <row r="110" spans="1:6" ht="12" customHeight="1">
      <c r="A110" s="422" t="s">
        <v>887</v>
      </c>
      <c r="B110" s="144" t="s">
        <v>898</v>
      </c>
      <c r="C110" s="302"/>
      <c r="D110" s="302"/>
      <c r="E110" s="302"/>
      <c r="F110" s="302"/>
    </row>
    <row r="111" spans="1:6" ht="12" customHeight="1" thickBot="1">
      <c r="A111" s="432" t="s">
        <v>888</v>
      </c>
      <c r="B111" s="145" t="s">
        <v>899</v>
      </c>
      <c r="C111" s="306"/>
      <c r="D111" s="306"/>
      <c r="E111" s="306"/>
      <c r="F111" s="306"/>
    </row>
    <row r="112" spans="1:6" ht="12" customHeight="1" thickBot="1">
      <c r="A112" s="32" t="s">
        <v>529</v>
      </c>
      <c r="B112" s="30" t="s">
        <v>900</v>
      </c>
      <c r="C112" s="298">
        <f>+C113+C115+C117</f>
        <v>250</v>
      </c>
      <c r="D112" s="298">
        <f>+D113+D115+D117</f>
        <v>250</v>
      </c>
      <c r="E112" s="298">
        <f>+E113+E115+E117</f>
        <v>520</v>
      </c>
      <c r="F112" s="298">
        <f>+F113+F115+F117</f>
        <v>0</v>
      </c>
    </row>
    <row r="113" spans="1:6" ht="12" customHeight="1">
      <c r="A113" s="421" t="s">
        <v>619</v>
      </c>
      <c r="B113" s="8" t="s">
        <v>747</v>
      </c>
      <c r="C113" s="301"/>
      <c r="D113" s="301"/>
      <c r="E113" s="301"/>
      <c r="F113" s="301"/>
    </row>
    <row r="114" spans="1:6" ht="12" customHeight="1">
      <c r="A114" s="421" t="s">
        <v>620</v>
      </c>
      <c r="B114" s="12" t="s">
        <v>904</v>
      </c>
      <c r="C114" s="301"/>
      <c r="D114" s="301"/>
      <c r="E114" s="301"/>
      <c r="F114" s="301"/>
    </row>
    <row r="115" spans="1:6" ht="12" customHeight="1">
      <c r="A115" s="421" t="s">
        <v>621</v>
      </c>
      <c r="B115" s="12" t="s">
        <v>700</v>
      </c>
      <c r="C115" s="300"/>
      <c r="D115" s="300"/>
      <c r="E115" s="300"/>
      <c r="F115" s="300"/>
    </row>
    <row r="116" spans="1:6" ht="12" customHeight="1">
      <c r="A116" s="421" t="s">
        <v>622</v>
      </c>
      <c r="B116" s="12" t="s">
        <v>905</v>
      </c>
      <c r="C116" s="271"/>
      <c r="D116" s="271"/>
      <c r="E116" s="271"/>
      <c r="F116" s="271"/>
    </row>
    <row r="117" spans="1:6" ht="12" customHeight="1">
      <c r="A117" s="421" t="s">
        <v>623</v>
      </c>
      <c r="B117" s="295" t="s">
        <v>750</v>
      </c>
      <c r="C117" s="271">
        <v>250</v>
      </c>
      <c r="D117" s="271">
        <v>250</v>
      </c>
      <c r="E117" s="271">
        <v>520</v>
      </c>
      <c r="F117" s="271"/>
    </row>
    <row r="118" spans="1:6" ht="12" customHeight="1">
      <c r="A118" s="421" t="s">
        <v>632</v>
      </c>
      <c r="B118" s="294" t="s">
        <v>88</v>
      </c>
      <c r="C118" s="271"/>
      <c r="D118" s="271"/>
      <c r="E118" s="271"/>
      <c r="F118" s="271"/>
    </row>
    <row r="119" spans="1:6" ht="12" customHeight="1">
      <c r="A119" s="421" t="s">
        <v>634</v>
      </c>
      <c r="B119" s="399" t="s">
        <v>910</v>
      </c>
      <c r="C119" s="271"/>
      <c r="D119" s="271"/>
      <c r="E119" s="271"/>
      <c r="F119" s="271"/>
    </row>
    <row r="120" spans="1:6" ht="12" customHeight="1">
      <c r="A120" s="421" t="s">
        <v>701</v>
      </c>
      <c r="B120" s="143" t="s">
        <v>893</v>
      </c>
      <c r="C120" s="271">
        <v>250</v>
      </c>
      <c r="D120" s="271">
        <v>250</v>
      </c>
      <c r="E120" s="271"/>
      <c r="F120" s="271"/>
    </row>
    <row r="121" spans="1:6" ht="12" customHeight="1">
      <c r="A121" s="421" t="s">
        <v>702</v>
      </c>
      <c r="B121" s="143" t="s">
        <v>909</v>
      </c>
      <c r="C121" s="271"/>
      <c r="D121" s="271"/>
      <c r="E121" s="271">
        <v>520</v>
      </c>
      <c r="F121" s="271"/>
    </row>
    <row r="122" spans="1:6" ht="12" customHeight="1">
      <c r="A122" s="421" t="s">
        <v>703</v>
      </c>
      <c r="B122" s="143" t="s">
        <v>908</v>
      </c>
      <c r="C122" s="271"/>
      <c r="D122" s="271"/>
      <c r="E122" s="271"/>
      <c r="F122" s="271"/>
    </row>
    <row r="123" spans="1:6" ht="12" customHeight="1">
      <c r="A123" s="421" t="s">
        <v>901</v>
      </c>
      <c r="B123" s="143" t="s">
        <v>896</v>
      </c>
      <c r="C123" s="271"/>
      <c r="D123" s="271"/>
      <c r="E123" s="271"/>
      <c r="F123" s="271"/>
    </row>
    <row r="124" spans="1:6" ht="12" customHeight="1">
      <c r="A124" s="421" t="s">
        <v>902</v>
      </c>
      <c r="B124" s="143" t="s">
        <v>907</v>
      </c>
      <c r="C124" s="271"/>
      <c r="D124" s="271"/>
      <c r="E124" s="271"/>
      <c r="F124" s="271"/>
    </row>
    <row r="125" spans="1:6" ht="12" customHeight="1" thickBot="1">
      <c r="A125" s="431" t="s">
        <v>903</v>
      </c>
      <c r="B125" s="143" t="s">
        <v>906</v>
      </c>
      <c r="C125" s="272"/>
      <c r="D125" s="272"/>
      <c r="E125" s="272"/>
      <c r="F125" s="272"/>
    </row>
    <row r="126" spans="1:6" ht="12" customHeight="1" thickBot="1">
      <c r="A126" s="32" t="s">
        <v>530</v>
      </c>
      <c r="B126" s="124" t="s">
        <v>911</v>
      </c>
      <c r="C126" s="298">
        <f>+C127+C128</f>
        <v>0</v>
      </c>
      <c r="D126" s="298">
        <f>+D127+D128</f>
        <v>0</v>
      </c>
      <c r="E126" s="298">
        <f>+E127+E128</f>
        <v>0</v>
      </c>
      <c r="F126" s="298">
        <f>+F127+F128</f>
        <v>0</v>
      </c>
    </row>
    <row r="127" spans="1:6" ht="12" customHeight="1">
      <c r="A127" s="421" t="s">
        <v>602</v>
      </c>
      <c r="B127" s="9" t="s">
        <v>570</v>
      </c>
      <c r="C127" s="301"/>
      <c r="D127" s="301"/>
      <c r="E127" s="301"/>
      <c r="F127" s="301"/>
    </row>
    <row r="128" spans="1:6" ht="12" customHeight="1" thickBot="1">
      <c r="A128" s="423" t="s">
        <v>603</v>
      </c>
      <c r="B128" s="12" t="s">
        <v>571</v>
      </c>
      <c r="C128" s="302"/>
      <c r="D128" s="302"/>
      <c r="E128" s="302"/>
      <c r="F128" s="302"/>
    </row>
    <row r="129" spans="1:6" ht="12" customHeight="1" thickBot="1">
      <c r="A129" s="32" t="s">
        <v>531</v>
      </c>
      <c r="B129" s="124" t="s">
        <v>912</v>
      </c>
      <c r="C129" s="298">
        <f>+C96+C112+C126</f>
        <v>95361</v>
      </c>
      <c r="D129" s="298">
        <f>+D96+D112+D126</f>
        <v>93190</v>
      </c>
      <c r="E129" s="298">
        <f>+E96+E112+E126</f>
        <v>93475</v>
      </c>
      <c r="F129" s="298">
        <f>+F96+F112+F126</f>
        <v>0</v>
      </c>
    </row>
    <row r="130" spans="1:6" ht="12" customHeight="1" thickBot="1">
      <c r="A130" s="32" t="s">
        <v>532</v>
      </c>
      <c r="B130" s="124" t="s">
        <v>913</v>
      </c>
      <c r="C130" s="298">
        <f>+C131+C132+C133</f>
        <v>0</v>
      </c>
      <c r="D130" s="298">
        <f>+D131+D132+D133</f>
        <v>0</v>
      </c>
      <c r="E130" s="298">
        <f>+E131+E132+E133</f>
        <v>0</v>
      </c>
      <c r="F130" s="298">
        <f>+F131+F132+F133</f>
        <v>0</v>
      </c>
    </row>
    <row r="131" spans="1:6" s="97" customFormat="1" ht="12" customHeight="1">
      <c r="A131" s="421" t="s">
        <v>606</v>
      </c>
      <c r="B131" s="9" t="s">
        <v>914</v>
      </c>
      <c r="C131" s="271"/>
      <c r="D131" s="271"/>
      <c r="E131" s="271"/>
      <c r="F131" s="271"/>
    </row>
    <row r="132" spans="1:6" ht="12" customHeight="1">
      <c r="A132" s="421" t="s">
        <v>607</v>
      </c>
      <c r="B132" s="9" t="s">
        <v>915</v>
      </c>
      <c r="C132" s="271"/>
      <c r="D132" s="271"/>
      <c r="E132" s="271"/>
      <c r="F132" s="271"/>
    </row>
    <row r="133" spans="1:6" ht="12" customHeight="1" thickBot="1">
      <c r="A133" s="431" t="s">
        <v>608</v>
      </c>
      <c r="B133" s="7" t="s">
        <v>916</v>
      </c>
      <c r="C133" s="271"/>
      <c r="D133" s="271"/>
      <c r="E133" s="271"/>
      <c r="F133" s="271"/>
    </row>
    <row r="134" spans="1:6" ht="12" customHeight="1" thickBot="1">
      <c r="A134" s="32" t="s">
        <v>533</v>
      </c>
      <c r="B134" s="124" t="s">
        <v>47</v>
      </c>
      <c r="C134" s="298">
        <f>+C135+C136+C137+C138</f>
        <v>0</v>
      </c>
      <c r="D134" s="298">
        <f>+D135+D136+D137+D138</f>
        <v>0</v>
      </c>
      <c r="E134" s="298">
        <f>+E135+E136+E137+E138</f>
        <v>0</v>
      </c>
      <c r="F134" s="298">
        <f>+F135+F136+F137+F138</f>
        <v>0</v>
      </c>
    </row>
    <row r="135" spans="1:6" ht="12" customHeight="1">
      <c r="A135" s="421" t="s">
        <v>609</v>
      </c>
      <c r="B135" s="9" t="s">
        <v>917</v>
      </c>
      <c r="C135" s="271"/>
      <c r="D135" s="271"/>
      <c r="E135" s="271"/>
      <c r="F135" s="271"/>
    </row>
    <row r="136" spans="1:6" ht="12" customHeight="1">
      <c r="A136" s="421" t="s">
        <v>610</v>
      </c>
      <c r="B136" s="9" t="s">
        <v>918</v>
      </c>
      <c r="C136" s="271"/>
      <c r="D136" s="271"/>
      <c r="E136" s="271"/>
      <c r="F136" s="271"/>
    </row>
    <row r="137" spans="1:6" ht="12" customHeight="1">
      <c r="A137" s="421" t="s">
        <v>821</v>
      </c>
      <c r="B137" s="9" t="s">
        <v>919</v>
      </c>
      <c r="C137" s="271"/>
      <c r="D137" s="271"/>
      <c r="E137" s="271"/>
      <c r="F137" s="271"/>
    </row>
    <row r="138" spans="1:6" s="97" customFormat="1" ht="12" customHeight="1" thickBot="1">
      <c r="A138" s="431" t="s">
        <v>822</v>
      </c>
      <c r="B138" s="7" t="s">
        <v>920</v>
      </c>
      <c r="C138" s="271"/>
      <c r="D138" s="271"/>
      <c r="E138" s="271"/>
      <c r="F138" s="271"/>
    </row>
    <row r="139" spans="1:14" ht="12" customHeight="1" thickBot="1">
      <c r="A139" s="32" t="s">
        <v>534</v>
      </c>
      <c r="B139" s="124" t="s">
        <v>921</v>
      </c>
      <c r="C139" s="304">
        <f>+C140+C141+C142+C143</f>
        <v>0</v>
      </c>
      <c r="D139" s="304">
        <f>+D140+D141+D142+D143</f>
        <v>0</v>
      </c>
      <c r="E139" s="304">
        <f>+E140+E141+E142+E143</f>
        <v>0</v>
      </c>
      <c r="F139" s="304">
        <f>+F140+F141+F142+F143</f>
        <v>93641</v>
      </c>
      <c r="N139" s="254"/>
    </row>
    <row r="140" spans="1:6" ht="12.75">
      <c r="A140" s="421" t="s">
        <v>611</v>
      </c>
      <c r="B140" s="9" t="s">
        <v>922</v>
      </c>
      <c r="C140" s="271"/>
      <c r="D140" s="271"/>
      <c r="E140" s="271"/>
      <c r="F140" s="271"/>
    </row>
    <row r="141" spans="1:6" ht="12" customHeight="1">
      <c r="A141" s="421" t="s">
        <v>612</v>
      </c>
      <c r="B141" s="9" t="s">
        <v>6</v>
      </c>
      <c r="C141" s="271"/>
      <c r="D141" s="271"/>
      <c r="E141" s="271"/>
      <c r="F141" s="271"/>
    </row>
    <row r="142" spans="1:6" s="97" customFormat="1" ht="12" customHeight="1">
      <c r="A142" s="421" t="s">
        <v>833</v>
      </c>
      <c r="B142" s="9" t="s">
        <v>357</v>
      </c>
      <c r="C142" s="271"/>
      <c r="D142" s="271"/>
      <c r="E142" s="271"/>
      <c r="F142" s="271">
        <v>93641</v>
      </c>
    </row>
    <row r="143" spans="1:6" s="97" customFormat="1" ht="12" customHeight="1" thickBot="1">
      <c r="A143" s="431" t="s">
        <v>834</v>
      </c>
      <c r="B143" s="7" t="s">
        <v>924</v>
      </c>
      <c r="C143" s="271"/>
      <c r="D143" s="271"/>
      <c r="E143" s="271"/>
      <c r="F143" s="271"/>
    </row>
    <row r="144" spans="1:6" s="97" customFormat="1" ht="12" customHeight="1" thickBot="1">
      <c r="A144" s="32" t="s">
        <v>535</v>
      </c>
      <c r="B144" s="124" t="s">
        <v>925</v>
      </c>
      <c r="C144" s="307">
        <f>+C145+C146+C147+C148</f>
        <v>0</v>
      </c>
      <c r="D144" s="307">
        <f>+D145+D146+D147+D148</f>
        <v>0</v>
      </c>
      <c r="E144" s="307">
        <f>+E145+E146+E147+E148</f>
        <v>0</v>
      </c>
      <c r="F144" s="307">
        <f>+F145+F146+F147+F148</f>
        <v>0</v>
      </c>
    </row>
    <row r="145" spans="1:6" s="97" customFormat="1" ht="12" customHeight="1">
      <c r="A145" s="421" t="s">
        <v>694</v>
      </c>
      <c r="B145" s="9" t="s">
        <v>0</v>
      </c>
      <c r="C145" s="271"/>
      <c r="D145" s="271"/>
      <c r="E145" s="271"/>
      <c r="F145" s="271"/>
    </row>
    <row r="146" spans="1:6" s="97" customFormat="1" ht="12" customHeight="1">
      <c r="A146" s="421" t="s">
        <v>695</v>
      </c>
      <c r="B146" s="9" t="s">
        <v>1</v>
      </c>
      <c r="C146" s="271"/>
      <c r="D146" s="271"/>
      <c r="E146" s="271"/>
      <c r="F146" s="271"/>
    </row>
    <row r="147" spans="1:6" s="97" customFormat="1" ht="12" customHeight="1">
      <c r="A147" s="421" t="s">
        <v>749</v>
      </c>
      <c r="B147" s="9" t="s">
        <v>2</v>
      </c>
      <c r="C147" s="271"/>
      <c r="D147" s="271"/>
      <c r="E147" s="271"/>
      <c r="F147" s="271"/>
    </row>
    <row r="148" spans="1:6" ht="12.75" customHeight="1" thickBot="1">
      <c r="A148" s="421" t="s">
        <v>836</v>
      </c>
      <c r="B148" s="9" t="s">
        <v>3</v>
      </c>
      <c r="C148" s="271"/>
      <c r="D148" s="271"/>
      <c r="E148" s="271"/>
      <c r="F148" s="271"/>
    </row>
    <row r="149" spans="1:6" ht="12" customHeight="1" thickBot="1">
      <c r="A149" s="32" t="s">
        <v>536</v>
      </c>
      <c r="B149" s="124" t="s">
        <v>4</v>
      </c>
      <c r="C149" s="415">
        <f>+C130+C134+C139+C144</f>
        <v>0</v>
      </c>
      <c r="D149" s="415">
        <f>+D130+D134+D139+D144</f>
        <v>0</v>
      </c>
      <c r="E149" s="415">
        <f>+E130+E134+E139+E144</f>
        <v>0</v>
      </c>
      <c r="F149" s="415">
        <f>+F130+F134+F139+F144</f>
        <v>93641</v>
      </c>
    </row>
    <row r="150" spans="1:6" ht="15" customHeight="1" thickBot="1">
      <c r="A150" s="433" t="s">
        <v>537</v>
      </c>
      <c r="B150" s="381" t="s">
        <v>5</v>
      </c>
      <c r="C150" s="415">
        <f>+C129+C149</f>
        <v>95361</v>
      </c>
      <c r="D150" s="415">
        <f>+D129+D149</f>
        <v>93190</v>
      </c>
      <c r="E150" s="415">
        <f>+E129+E149</f>
        <v>93475</v>
      </c>
      <c r="F150" s="415">
        <f>+F129+F149</f>
        <v>93641</v>
      </c>
    </row>
    <row r="151" ht="13.5" thickBot="1">
      <c r="C151" s="1093"/>
    </row>
    <row r="152" spans="1:6" ht="15" customHeight="1" thickBot="1">
      <c r="A152" s="251" t="s">
        <v>720</v>
      </c>
      <c r="B152" s="252"/>
      <c r="C152" s="121"/>
      <c r="D152" s="121"/>
      <c r="E152" s="121"/>
      <c r="F152" s="121"/>
    </row>
    <row r="153" spans="1:6" ht="14.25" customHeight="1" thickBot="1">
      <c r="A153" s="251" t="s">
        <v>721</v>
      </c>
      <c r="B153" s="252"/>
      <c r="C153" s="121"/>
      <c r="D153" s="121"/>
      <c r="E153" s="121"/>
      <c r="F153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Footer>&amp;L* Módosította a 13/2015.(XII.16.) önkormányzati rendelet 12. melléklete</oddFooter>
  </headerFooter>
  <rowBreaks count="1" manualBreakCount="1">
    <brk id="9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59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11.125" style="249" customWidth="1"/>
    <col min="2" max="2" width="62.00390625" style="250" customWidth="1"/>
    <col min="3" max="3" width="13.50390625" style="250" customWidth="1"/>
    <col min="4" max="4" width="11.50390625" style="250" customWidth="1"/>
    <col min="5" max="6" width="13.875" style="250" customWidth="1"/>
    <col min="7" max="16384" width="9.375" style="250" customWidth="1"/>
  </cols>
  <sheetData>
    <row r="1" spans="1:6" s="230" customFormat="1" ht="15" customHeight="1">
      <c r="A1" s="229"/>
      <c r="B1" s="231"/>
      <c r="C1" s="231"/>
      <c r="D1" s="441"/>
      <c r="E1" s="441"/>
      <c r="F1" s="441" t="s">
        <v>418</v>
      </c>
    </row>
    <row r="2" spans="1:6" s="230" customFormat="1" ht="15" customHeight="1" thickBot="1">
      <c r="A2" s="229"/>
      <c r="B2" s="231"/>
      <c r="C2" s="231"/>
      <c r="D2" s="441"/>
      <c r="E2" s="441"/>
      <c r="F2" s="441"/>
    </row>
    <row r="3" spans="1:6" s="442" customFormat="1" ht="25.5" customHeight="1">
      <c r="A3" s="393" t="s">
        <v>718</v>
      </c>
      <c r="B3" s="359" t="s">
        <v>97</v>
      </c>
      <c r="C3" s="374"/>
      <c r="D3" s="374"/>
      <c r="E3" s="374"/>
      <c r="F3" s="374" t="s">
        <v>572</v>
      </c>
    </row>
    <row r="4" spans="1:6" s="442" customFormat="1" ht="36.75" thickBot="1">
      <c r="A4" s="434" t="s">
        <v>717</v>
      </c>
      <c r="B4" s="360" t="s">
        <v>53</v>
      </c>
      <c r="C4" s="375"/>
      <c r="D4" s="375"/>
      <c r="E4" s="375"/>
      <c r="F4" s="375" t="s">
        <v>562</v>
      </c>
    </row>
    <row r="5" spans="1:6" s="443" customFormat="1" ht="15.75" customHeight="1" thickBot="1">
      <c r="A5" s="824"/>
      <c r="B5" s="825"/>
      <c r="C5" s="1061"/>
      <c r="D5" s="826"/>
      <c r="E5" s="826"/>
      <c r="F5" s="826" t="s">
        <v>563</v>
      </c>
    </row>
    <row r="6" spans="1:6" ht="24.75" thickBot="1">
      <c r="A6" s="394" t="s">
        <v>719</v>
      </c>
      <c r="B6" s="234" t="s">
        <v>564</v>
      </c>
      <c r="C6" s="235" t="s">
        <v>345</v>
      </c>
      <c r="D6" s="235" t="s">
        <v>346</v>
      </c>
      <c r="E6" s="235" t="s">
        <v>347</v>
      </c>
      <c r="F6" s="235" t="s">
        <v>348</v>
      </c>
    </row>
    <row r="7" spans="1:6" s="444" customFormat="1" ht="12.75" customHeight="1" thickBot="1">
      <c r="A7" s="202">
        <v>1</v>
      </c>
      <c r="B7" s="203">
        <v>2</v>
      </c>
      <c r="C7" s="204">
        <v>3</v>
      </c>
      <c r="D7" s="204">
        <v>4</v>
      </c>
      <c r="E7" s="204">
        <v>5</v>
      </c>
      <c r="F7" s="204">
        <v>6</v>
      </c>
    </row>
    <row r="8" spans="1:6" s="444" customFormat="1" ht="15.75" customHeight="1" thickBot="1">
      <c r="A8" s="236"/>
      <c r="B8" s="237" t="s">
        <v>566</v>
      </c>
      <c r="C8" s="238"/>
      <c r="D8" s="238"/>
      <c r="E8" s="238"/>
      <c r="F8" s="238"/>
    </row>
    <row r="9" spans="1:6" s="376" customFormat="1" ht="12" customHeight="1" thickBot="1">
      <c r="A9" s="202" t="s">
        <v>528</v>
      </c>
      <c r="B9" s="239" t="s">
        <v>54</v>
      </c>
      <c r="C9" s="318">
        <f>SUM(C10:C19)</f>
        <v>3000</v>
      </c>
      <c r="D9" s="318">
        <v>3000</v>
      </c>
      <c r="E9" s="318">
        <v>3000</v>
      </c>
      <c r="F9" s="318">
        <f>SUM(F10:F19)</f>
        <v>3000</v>
      </c>
    </row>
    <row r="10" spans="1:6" s="376" customFormat="1" ht="12" customHeight="1">
      <c r="A10" s="435" t="s">
        <v>613</v>
      </c>
      <c r="B10" s="10" t="s">
        <v>810</v>
      </c>
      <c r="C10" s="315">
        <f>'9.2.1.sz.mell.'!C10+'[1]9.2.2. sz.  mell'!C9+'9.2.3.sz.mell.'!C10</f>
        <v>0</v>
      </c>
      <c r="D10" s="315"/>
      <c r="E10" s="315"/>
      <c r="F10" s="315">
        <f>'9.2.1.sz.mell.'!F10+'[1]9.2.2. sz.  mell'!C9+'9.2.3.sz.mell.'!F10</f>
        <v>0</v>
      </c>
    </row>
    <row r="11" spans="1:6" s="376" customFormat="1" ht="12" customHeight="1">
      <c r="A11" s="436" t="s">
        <v>614</v>
      </c>
      <c r="B11" s="8" t="s">
        <v>811</v>
      </c>
      <c r="C11" s="315">
        <f>'9.2.1.sz.mell.'!C11+'[1]9.2.2. sz.  mell'!C10+'9.2.3.sz.mell.'!C11</f>
        <v>3000</v>
      </c>
      <c r="D11" s="315">
        <v>3000</v>
      </c>
      <c r="E11" s="315">
        <v>3000</v>
      </c>
      <c r="F11" s="315">
        <f>'9.2.1.sz.mell.'!F11+'[1]9.2.2. sz.  mell'!C10+'9.2.3.sz.mell.'!F11</f>
        <v>3000</v>
      </c>
    </row>
    <row r="12" spans="1:6" s="376" customFormat="1" ht="12" customHeight="1">
      <c r="A12" s="436" t="s">
        <v>615</v>
      </c>
      <c r="B12" s="8" t="s">
        <v>812</v>
      </c>
      <c r="C12" s="315">
        <f>'9.2.1.sz.mell.'!C12+'[1]9.2.2. sz.  mell'!C11+'9.2.3.sz.mell.'!C12</f>
        <v>0</v>
      </c>
      <c r="D12" s="315"/>
      <c r="E12" s="315"/>
      <c r="F12" s="315">
        <f>'9.2.1.sz.mell.'!F12+'[1]9.2.2. sz.  mell'!C11+'9.2.3.sz.mell.'!F12</f>
        <v>0</v>
      </c>
    </row>
    <row r="13" spans="1:6" s="376" customFormat="1" ht="12" customHeight="1">
      <c r="A13" s="436" t="s">
        <v>616</v>
      </c>
      <c r="B13" s="8" t="s">
        <v>813</v>
      </c>
      <c r="C13" s="315">
        <f>'9.2.1.sz.mell.'!C13+'[1]9.2.2. sz.  mell'!C12+'9.2.3.sz.mell.'!C13</f>
        <v>0</v>
      </c>
      <c r="D13" s="315"/>
      <c r="E13" s="315"/>
      <c r="F13" s="315">
        <f>'9.2.1.sz.mell.'!F13+'[1]9.2.2. sz.  mell'!C12+'9.2.3.sz.mell.'!F13</f>
        <v>0</v>
      </c>
    </row>
    <row r="14" spans="1:6" s="376" customFormat="1" ht="12" customHeight="1">
      <c r="A14" s="436" t="s">
        <v>661</v>
      </c>
      <c r="B14" s="8" t="s">
        <v>814</v>
      </c>
      <c r="C14" s="315">
        <f>'9.2.1.sz.mell.'!C14+'[1]9.2.2. sz.  mell'!C13+'9.2.3.sz.mell.'!C14</f>
        <v>0</v>
      </c>
      <c r="D14" s="315"/>
      <c r="E14" s="315"/>
      <c r="F14" s="315">
        <f>'9.2.1.sz.mell.'!F14+'[1]9.2.2. sz.  mell'!C13+'9.2.3.sz.mell.'!F14</f>
        <v>0</v>
      </c>
    </row>
    <row r="15" spans="1:6" s="376" customFormat="1" ht="12" customHeight="1">
      <c r="A15" s="436" t="s">
        <v>617</v>
      </c>
      <c r="B15" s="8" t="s">
        <v>55</v>
      </c>
      <c r="C15" s="315">
        <f>'9.2.1.sz.mell.'!C15+'[1]9.2.2. sz.  mell'!C14+'9.2.3.sz.mell.'!C15</f>
        <v>0</v>
      </c>
      <c r="D15" s="315"/>
      <c r="E15" s="315"/>
      <c r="F15" s="315">
        <f>'9.2.1.sz.mell.'!F15+'[1]9.2.2. sz.  mell'!C14+'9.2.3.sz.mell.'!F15</f>
        <v>0</v>
      </c>
    </row>
    <row r="16" spans="1:6" s="376" customFormat="1" ht="12" customHeight="1">
      <c r="A16" s="436" t="s">
        <v>618</v>
      </c>
      <c r="B16" s="7" t="s">
        <v>56</v>
      </c>
      <c r="C16" s="315">
        <f>'9.2.1.sz.mell.'!C16+'[1]9.2.2. sz.  mell'!C15+'9.2.3.sz.mell.'!C16</f>
        <v>0</v>
      </c>
      <c r="D16" s="315"/>
      <c r="E16" s="315"/>
      <c r="F16" s="315">
        <f>'9.2.1.sz.mell.'!F16+'[1]9.2.2. sz.  mell'!C15+'9.2.3.sz.mell.'!F16</f>
        <v>0</v>
      </c>
    </row>
    <row r="17" spans="1:6" s="376" customFormat="1" ht="12" customHeight="1">
      <c r="A17" s="436" t="s">
        <v>628</v>
      </c>
      <c r="B17" s="8" t="s">
        <v>817</v>
      </c>
      <c r="C17" s="315">
        <f>'9.2.1.sz.mell.'!C17+'[1]9.2.2. sz.  mell'!C16+'9.2.3.sz.mell.'!C17</f>
        <v>0</v>
      </c>
      <c r="D17" s="315"/>
      <c r="E17" s="315"/>
      <c r="F17" s="315">
        <f>'9.2.1.sz.mell.'!F17+'[1]9.2.2. sz.  mell'!C16+'9.2.3.sz.mell.'!F17</f>
        <v>0</v>
      </c>
    </row>
    <row r="18" spans="1:6" s="445" customFormat="1" ht="12" customHeight="1">
      <c r="A18" s="436" t="s">
        <v>629</v>
      </c>
      <c r="B18" s="8" t="s">
        <v>818</v>
      </c>
      <c r="C18" s="315">
        <f>'9.2.1.sz.mell.'!C18+'[1]9.2.2. sz.  mell'!C17+'9.2.3.sz.mell.'!C18</f>
        <v>0</v>
      </c>
      <c r="D18" s="315"/>
      <c r="E18" s="315"/>
      <c r="F18" s="315">
        <f>'9.2.1.sz.mell.'!F18+'[1]9.2.2. sz.  mell'!C17+'9.2.3.sz.mell.'!F18</f>
        <v>0</v>
      </c>
    </row>
    <row r="19" spans="1:6" s="445" customFormat="1" ht="12" customHeight="1" thickBot="1">
      <c r="A19" s="436" t="s">
        <v>630</v>
      </c>
      <c r="B19" s="7" t="s">
        <v>819</v>
      </c>
      <c r="C19" s="366">
        <f>'9.2.1.sz.mell.'!C19+'[1]9.2.2. sz.  mell'!C18+'9.2.3.sz.mell.'!C19</f>
        <v>0</v>
      </c>
      <c r="D19" s="315"/>
      <c r="E19" s="315"/>
      <c r="F19" s="315">
        <f>'9.2.1.sz.mell.'!F19+'[1]9.2.2. sz.  mell'!C18+'9.2.3.sz.mell.'!F19</f>
        <v>0</v>
      </c>
    </row>
    <row r="20" spans="1:6" s="376" customFormat="1" ht="12" customHeight="1" thickBot="1">
      <c r="A20" s="202" t="s">
        <v>529</v>
      </c>
      <c r="B20" s="823" t="s">
        <v>57</v>
      </c>
      <c r="C20" s="977">
        <f>'9.2.1.sz.mell.'!C20+'[1]9.2.2. sz.  mell'!C19+'9.2.3.sz.mell.'!C20</f>
        <v>0</v>
      </c>
      <c r="D20" s="318"/>
      <c r="E20" s="318"/>
      <c r="F20" s="318">
        <f>SUM(F21:F23)</f>
        <v>0</v>
      </c>
    </row>
    <row r="21" spans="1:6" s="445" customFormat="1" ht="12" customHeight="1">
      <c r="A21" s="436" t="s">
        <v>619</v>
      </c>
      <c r="B21" s="9" t="s">
        <v>785</v>
      </c>
      <c r="C21" s="315">
        <f>'9.2.1.sz.mell.'!C21+'[1]9.2.2. sz.  mell'!C20+'9.2.3.sz.mell.'!C21</f>
        <v>0</v>
      </c>
      <c r="D21" s="315"/>
      <c r="E21" s="315"/>
      <c r="F21" s="315">
        <f>'9.2.1.sz.mell.'!F21+'[1]9.2.2. sz.  mell'!C20+'9.2.3.sz.mell.'!F21</f>
        <v>0</v>
      </c>
    </row>
    <row r="22" spans="1:6" s="445" customFormat="1" ht="12" customHeight="1">
      <c r="A22" s="436" t="s">
        <v>620</v>
      </c>
      <c r="B22" s="8" t="s">
        <v>58</v>
      </c>
      <c r="C22" s="315">
        <f>'9.2.1.sz.mell.'!C22+'[1]9.2.2. sz.  mell'!C21+'9.2.3.sz.mell.'!C22</f>
        <v>0</v>
      </c>
      <c r="D22" s="315"/>
      <c r="E22" s="315"/>
      <c r="F22" s="315">
        <f>'9.2.1.sz.mell.'!F22+'[1]9.2.2. sz.  mell'!C21+'9.2.3.sz.mell.'!F22</f>
        <v>0</v>
      </c>
    </row>
    <row r="23" spans="1:6" s="445" customFormat="1" ht="12" customHeight="1">
      <c r="A23" s="436" t="s">
        <v>621</v>
      </c>
      <c r="B23" s="8" t="s">
        <v>59</v>
      </c>
      <c r="C23" s="315">
        <f>'9.2.1.sz.mell.'!C23+'[1]9.2.2. sz.  mell'!C22+'9.2.3.sz.mell.'!C23</f>
        <v>0</v>
      </c>
      <c r="D23" s="315"/>
      <c r="E23" s="315"/>
      <c r="F23" s="315">
        <f>'9.2.1.sz.mell.'!F23+'[1]9.2.2. sz.  mell'!C22+'9.2.3.sz.mell.'!F23</f>
        <v>0</v>
      </c>
    </row>
    <row r="24" spans="1:6" s="445" customFormat="1" ht="12" customHeight="1" thickBot="1">
      <c r="A24" s="436" t="s">
        <v>622</v>
      </c>
      <c r="B24" s="8" t="s">
        <v>511</v>
      </c>
      <c r="C24" s="366">
        <f>'9.2.1.sz.mell.'!C24+'[1]9.2.2. sz.  mell'!C23+'9.2.3.sz.mell.'!C24</f>
        <v>0</v>
      </c>
      <c r="D24" s="315"/>
      <c r="E24" s="315"/>
      <c r="F24" s="315">
        <f>'9.2.1.sz.mell.'!F24+'[1]9.2.2. sz.  mell'!C23+'9.2.3.sz.mell.'!F24</f>
        <v>0</v>
      </c>
    </row>
    <row r="25" spans="1:6" s="445" customFormat="1" ht="12" customHeight="1" thickBot="1">
      <c r="A25" s="210" t="s">
        <v>530</v>
      </c>
      <c r="B25" s="928" t="s">
        <v>687</v>
      </c>
      <c r="C25" s="977">
        <f>'9.2.1.sz.mell.'!C25+'[1]9.2.2. sz.  mell'!C24+'9.2.3.sz.mell.'!C25</f>
        <v>0</v>
      </c>
      <c r="D25" s="345"/>
      <c r="E25" s="345"/>
      <c r="F25" s="345"/>
    </row>
    <row r="26" spans="1:6" s="445" customFormat="1" ht="12" customHeight="1" thickBot="1">
      <c r="A26" s="210" t="s">
        <v>531</v>
      </c>
      <c r="B26" s="928" t="s">
        <v>60</v>
      </c>
      <c r="C26" s="977">
        <f>'9.2.1.sz.mell.'!C26+'[1]9.2.2. sz.  mell'!C25+'9.2.3.sz.mell.'!C26</f>
        <v>0</v>
      </c>
      <c r="D26" s="318"/>
      <c r="E26" s="318"/>
      <c r="F26" s="318">
        <f>+F27+F28</f>
        <v>0</v>
      </c>
    </row>
    <row r="27" spans="1:6" s="445" customFormat="1" ht="12" customHeight="1">
      <c r="A27" s="437" t="s">
        <v>795</v>
      </c>
      <c r="B27" s="438" t="s">
        <v>58</v>
      </c>
      <c r="C27" s="315">
        <f>'9.2.1.sz.mell.'!C27+'[1]9.2.2. sz.  mell'!C26+'9.2.3.sz.mell.'!C27</f>
        <v>0</v>
      </c>
      <c r="D27" s="315"/>
      <c r="E27" s="315"/>
      <c r="F27" s="315">
        <f>'9.2.1.sz.mell.'!F27+'[1]9.2.2. sz.  mell'!C26+'9.2.3.sz.mell.'!F27</f>
        <v>0</v>
      </c>
    </row>
    <row r="28" spans="1:6" s="445" customFormat="1" ht="12" customHeight="1">
      <c r="A28" s="437" t="s">
        <v>798</v>
      </c>
      <c r="B28" s="439" t="s">
        <v>61</v>
      </c>
      <c r="C28" s="315">
        <f>'9.2.1.sz.mell.'!C28+'[1]9.2.2. sz.  mell'!C27+'9.2.3.sz.mell.'!C28</f>
        <v>0</v>
      </c>
      <c r="D28" s="315"/>
      <c r="E28" s="315"/>
      <c r="F28" s="315">
        <f>'9.2.1.sz.mell.'!F28+'[1]9.2.2. sz.  mell'!C27+'9.2.3.sz.mell.'!F28</f>
        <v>0</v>
      </c>
    </row>
    <row r="29" spans="1:6" s="445" customFormat="1" ht="12" customHeight="1" thickBot="1">
      <c r="A29" s="436" t="s">
        <v>799</v>
      </c>
      <c r="B29" s="440" t="s">
        <v>62</v>
      </c>
      <c r="C29" s="366">
        <f>'9.2.1.sz.mell.'!C29+'[1]9.2.2. sz.  mell'!C28+'9.2.3.sz.mell.'!C29</f>
        <v>0</v>
      </c>
      <c r="D29" s="315"/>
      <c r="E29" s="315"/>
      <c r="F29" s="315">
        <f>'9.2.1.sz.mell.'!F29+'[1]9.2.2. sz.  mell'!C28+'9.2.3.sz.mell.'!F29</f>
        <v>0</v>
      </c>
    </row>
    <row r="30" spans="1:6" s="445" customFormat="1" ht="12" customHeight="1" thickBot="1">
      <c r="A30" s="210" t="s">
        <v>532</v>
      </c>
      <c r="B30" s="928" t="s">
        <v>63</v>
      </c>
      <c r="C30" s="977">
        <f>'9.2.1.sz.mell.'!C30+'[1]9.2.2. sz.  mell'!C29+'9.2.3.sz.mell.'!C30</f>
        <v>0</v>
      </c>
      <c r="D30" s="318"/>
      <c r="E30" s="318"/>
      <c r="F30" s="318">
        <f>+F31+F32+F33</f>
        <v>0</v>
      </c>
    </row>
    <row r="31" spans="1:6" s="445" customFormat="1" ht="12" customHeight="1">
      <c r="A31" s="437" t="s">
        <v>606</v>
      </c>
      <c r="B31" s="438" t="s">
        <v>824</v>
      </c>
      <c r="C31" s="315">
        <f>'9.2.1.sz.mell.'!C31+'[1]9.2.2. sz.  mell'!C30+'9.2.3.sz.mell.'!C31</f>
        <v>0</v>
      </c>
      <c r="D31" s="315"/>
      <c r="E31" s="315"/>
      <c r="F31" s="315">
        <f>'9.2.1.sz.mell.'!F31+'[1]9.2.2. sz.  mell'!C30+'9.2.3.sz.mell.'!F31</f>
        <v>0</v>
      </c>
    </row>
    <row r="32" spans="1:6" s="445" customFormat="1" ht="12" customHeight="1">
      <c r="A32" s="437" t="s">
        <v>607</v>
      </c>
      <c r="B32" s="439" t="s">
        <v>825</v>
      </c>
      <c r="C32" s="315">
        <f>'9.2.1.sz.mell.'!C32+'[1]9.2.2. sz.  mell'!C31+'9.2.3.sz.mell.'!C32</f>
        <v>0</v>
      </c>
      <c r="D32" s="315"/>
      <c r="E32" s="315"/>
      <c r="F32" s="315">
        <f>'9.2.1.sz.mell.'!F32+'[1]9.2.2. sz.  mell'!C31+'9.2.3.sz.mell.'!F32</f>
        <v>0</v>
      </c>
    </row>
    <row r="33" spans="1:6" s="445" customFormat="1" ht="12" customHeight="1" thickBot="1">
      <c r="A33" s="436" t="s">
        <v>608</v>
      </c>
      <c r="B33" s="141" t="s">
        <v>826</v>
      </c>
      <c r="C33" s="366">
        <f>'9.2.1.sz.mell.'!C33+'[1]9.2.2. sz.  mell'!C32+'9.2.3.sz.mell.'!C33</f>
        <v>0</v>
      </c>
      <c r="D33" s="315"/>
      <c r="E33" s="315"/>
      <c r="F33" s="315">
        <f>'9.2.1.sz.mell.'!F33+'[1]9.2.2. sz.  mell'!C32+'9.2.3.sz.mell.'!F33</f>
        <v>0</v>
      </c>
    </row>
    <row r="34" spans="1:6" s="376" customFormat="1" ht="12" customHeight="1" thickBot="1">
      <c r="A34" s="210" t="s">
        <v>533</v>
      </c>
      <c r="B34" s="928" t="s">
        <v>12</v>
      </c>
      <c r="C34" s="978">
        <f>'9.2.1.sz.mell.'!C34+'[1]9.2.2. sz.  mell'!C33+'9.2.3.sz.mell.'!C34</f>
        <v>0</v>
      </c>
      <c r="D34" s="345">
        <v>102</v>
      </c>
      <c r="E34" s="345">
        <v>102</v>
      </c>
      <c r="F34" s="345">
        <v>102</v>
      </c>
    </row>
    <row r="35" spans="1:6" s="376" customFormat="1" ht="12" customHeight="1" thickBot="1">
      <c r="A35" s="210" t="s">
        <v>534</v>
      </c>
      <c r="B35" s="928" t="s">
        <v>64</v>
      </c>
      <c r="C35" s="977">
        <f>'9.2.1.sz.mell.'!C35+'[1]9.2.2. sz.  mell'!C34+'9.2.3.sz.mell.'!C35</f>
        <v>0</v>
      </c>
      <c r="D35" s="367"/>
      <c r="E35" s="367"/>
      <c r="F35" s="367"/>
    </row>
    <row r="36" spans="1:6" s="376" customFormat="1" ht="12" customHeight="1" thickBot="1">
      <c r="A36" s="202" t="s">
        <v>535</v>
      </c>
      <c r="B36" s="928" t="s">
        <v>65</v>
      </c>
      <c r="C36" s="979">
        <f>'9.2.1.sz.mell.'!C36+'[1]9.2.2. sz.  mell'!C35+'9.2.3.sz.mell.'!C36</f>
        <v>3000</v>
      </c>
      <c r="D36" s="368">
        <f>+D9+D20+D25+D26+D30+D34+D35</f>
        <v>3102</v>
      </c>
      <c r="E36" s="368">
        <v>3102</v>
      </c>
      <c r="F36" s="368">
        <f>+F9+F20+F25+F26+F30+F34+F35</f>
        <v>3102</v>
      </c>
    </row>
    <row r="37" spans="1:6" s="376" customFormat="1" ht="12" customHeight="1" thickBot="1">
      <c r="A37" s="240" t="s">
        <v>536</v>
      </c>
      <c r="B37" s="928" t="s">
        <v>66</v>
      </c>
      <c r="C37" s="980">
        <f>'9.2.1.sz.mell.'!C37+'[1]9.2.2. sz.  mell'!C36+'9.2.3.sz.mell.'!C37</f>
        <v>95361</v>
      </c>
      <c r="D37" s="368">
        <v>95714</v>
      </c>
      <c r="E37" s="368">
        <v>95999</v>
      </c>
      <c r="F37" s="368">
        <f>SUM(F38:F40)</f>
        <v>96178</v>
      </c>
    </row>
    <row r="38" spans="1:6" s="376" customFormat="1" ht="12" customHeight="1">
      <c r="A38" s="437" t="s">
        <v>67</v>
      </c>
      <c r="B38" s="438" t="s">
        <v>757</v>
      </c>
      <c r="C38" s="315">
        <f>'9.2.1.sz.mell.'!C38+'[1]9.2.2. sz.  mell'!C37+'9.2.3.sz.mell.'!C38</f>
        <v>0</v>
      </c>
      <c r="D38" s="315">
        <v>97</v>
      </c>
      <c r="E38" s="315">
        <v>97</v>
      </c>
      <c r="F38" s="315">
        <f>'9.2.1.sz.mell.'!F38+'[1]9.2.2. sz.  mell'!C37+'9.2.3.sz.mell.'!F38</f>
        <v>97</v>
      </c>
    </row>
    <row r="39" spans="1:6" s="376" customFormat="1" ht="12" customHeight="1">
      <c r="A39" s="437" t="s">
        <v>68</v>
      </c>
      <c r="B39" s="439" t="s">
        <v>512</v>
      </c>
      <c r="C39" s="315">
        <f>'9.2.1.sz.mell.'!C39+'[1]9.2.2. sz.  mell'!C38+'9.2.3.sz.mell.'!C39</f>
        <v>0</v>
      </c>
      <c r="D39" s="315"/>
      <c r="E39" s="315"/>
      <c r="F39" s="315">
        <f>'9.2.1.sz.mell.'!F39+'[1]9.2.2. sz.  mell'!C38+'9.2.3.sz.mell.'!F39</f>
        <v>0</v>
      </c>
    </row>
    <row r="40" spans="1:6" s="445" customFormat="1" ht="12" customHeight="1" thickBot="1">
      <c r="A40" s="436" t="s">
        <v>69</v>
      </c>
      <c r="B40" s="141" t="s">
        <v>70</v>
      </c>
      <c r="C40" s="366">
        <f>'9.2.1.sz.mell.'!C40+'[1]9.2.2. sz.  mell'!C39+'9.2.3.sz.mell.'!C40</f>
        <v>95361</v>
      </c>
      <c r="D40" s="315">
        <v>95617</v>
      </c>
      <c r="E40" s="315">
        <v>95902</v>
      </c>
      <c r="F40" s="315">
        <v>96081</v>
      </c>
    </row>
    <row r="41" spans="1:6" s="445" customFormat="1" ht="15" customHeight="1" thickBot="1">
      <c r="A41" s="240" t="s">
        <v>537</v>
      </c>
      <c r="B41" s="976" t="s">
        <v>71</v>
      </c>
      <c r="C41" s="981">
        <f>'9.2.1.sz.mell.'!C41+'[1]9.2.2. sz.  mell'!C40+'9.2.3.sz.mell.'!C41</f>
        <v>98361</v>
      </c>
      <c r="D41" s="371">
        <v>98816</v>
      </c>
      <c r="E41" s="371">
        <v>99101</v>
      </c>
      <c r="F41" s="371">
        <f>+F36+F37</f>
        <v>99280</v>
      </c>
    </row>
    <row r="42" spans="1:6" s="445" customFormat="1" ht="15" customHeight="1">
      <c r="A42" s="242"/>
      <c r="B42" s="243"/>
      <c r="C42" s="369"/>
      <c r="D42" s="369"/>
      <c r="E42" s="369"/>
      <c r="F42" s="369"/>
    </row>
    <row r="43" spans="1:6" ht="13.5" thickBot="1">
      <c r="A43" s="244"/>
      <c r="B43" s="245"/>
      <c r="C43" s="370"/>
      <c r="D43" s="370"/>
      <c r="E43" s="370"/>
      <c r="F43" s="370"/>
    </row>
    <row r="44" spans="1:6" s="444" customFormat="1" ht="16.5" customHeight="1" thickBot="1">
      <c r="A44" s="246"/>
      <c r="B44" s="200" t="s">
        <v>568</v>
      </c>
      <c r="C44" s="371"/>
      <c r="D44" s="371"/>
      <c r="E44" s="371"/>
      <c r="F44" s="371"/>
    </row>
    <row r="45" spans="1:6" s="446" customFormat="1" ht="12" customHeight="1" thickBot="1">
      <c r="A45" s="1059" t="s">
        <v>528</v>
      </c>
      <c r="B45" s="1058" t="s">
        <v>72</v>
      </c>
      <c r="C45" s="1060">
        <f>SUM(C46+C47+C48)</f>
        <v>98111</v>
      </c>
      <c r="D45" s="1060">
        <f>SUM(D46+D47+D48)</f>
        <v>98566</v>
      </c>
      <c r="E45" s="1060">
        <v>98581</v>
      </c>
      <c r="F45" s="1060">
        <f>SUM(F46+F47+F48)</f>
        <v>97500</v>
      </c>
    </row>
    <row r="46" spans="1:6" ht="12" customHeight="1">
      <c r="A46" s="436" t="s">
        <v>613</v>
      </c>
      <c r="B46" s="9" t="s">
        <v>558</v>
      </c>
      <c r="C46" s="315">
        <f>'9.2.1.sz.mell.'!C46+'[1]9.2.2. sz.  mell'!C45+'9.2.3.sz.mell.'!C46</f>
        <v>62252</v>
      </c>
      <c r="D46" s="315">
        <v>62610</v>
      </c>
      <c r="E46" s="315">
        <v>62834</v>
      </c>
      <c r="F46" s="315">
        <v>62975</v>
      </c>
    </row>
    <row r="47" spans="1:6" ht="12" customHeight="1">
      <c r="A47" s="436" t="s">
        <v>614</v>
      </c>
      <c r="B47" s="8" t="s">
        <v>696</v>
      </c>
      <c r="C47" s="315">
        <f>'9.2.1.sz.mell.'!C47+'[1]9.2.2. sz.  mell'!C46+'9.2.3.sz.mell.'!C47</f>
        <v>16989</v>
      </c>
      <c r="D47" s="315">
        <v>17086</v>
      </c>
      <c r="E47" s="315">
        <v>17147</v>
      </c>
      <c r="F47" s="315">
        <v>17185</v>
      </c>
    </row>
    <row r="48" spans="1:6" ht="12" customHeight="1">
      <c r="A48" s="436" t="s">
        <v>615</v>
      </c>
      <c r="B48" s="8" t="s">
        <v>652</v>
      </c>
      <c r="C48" s="315">
        <f>'9.2.1.sz.mell.'!C48+'[1]9.2.2. sz.  mell'!C47+'9.2.3.sz.mell.'!C48</f>
        <v>18870</v>
      </c>
      <c r="D48" s="315">
        <v>18870</v>
      </c>
      <c r="E48" s="315">
        <v>18600</v>
      </c>
      <c r="F48" s="315">
        <v>17340</v>
      </c>
    </row>
    <row r="49" spans="1:6" ht="12" customHeight="1">
      <c r="A49" s="436" t="s">
        <v>616</v>
      </c>
      <c r="B49" s="8" t="s">
        <v>697</v>
      </c>
      <c r="C49" s="80"/>
      <c r="D49" s="80"/>
      <c r="E49" s="80"/>
      <c r="F49" s="80"/>
    </row>
    <row r="50" spans="1:6" ht="12" customHeight="1" thickBot="1">
      <c r="A50" s="436" t="s">
        <v>661</v>
      </c>
      <c r="B50" s="8" t="s">
        <v>698</v>
      </c>
      <c r="C50" s="80"/>
      <c r="D50" s="80"/>
      <c r="E50" s="80"/>
      <c r="F50" s="80"/>
    </row>
    <row r="51" spans="1:6" ht="12" customHeight="1" thickBot="1">
      <c r="A51" s="210" t="s">
        <v>529</v>
      </c>
      <c r="B51" s="124" t="s">
        <v>73</v>
      </c>
      <c r="C51" s="318">
        <f>SUM(C52:C54)</f>
        <v>250</v>
      </c>
      <c r="D51" s="318">
        <f>SUM(D52:D54)</f>
        <v>250</v>
      </c>
      <c r="E51" s="318">
        <v>520</v>
      </c>
      <c r="F51" s="318">
        <f>SUM(F52:F54)</f>
        <v>1780</v>
      </c>
    </row>
    <row r="52" spans="1:6" s="446" customFormat="1" ht="12" customHeight="1">
      <c r="A52" s="436" t="s">
        <v>619</v>
      </c>
      <c r="B52" s="9" t="s">
        <v>747</v>
      </c>
      <c r="C52" s="315">
        <f>'9.2.1.sz.mell.'!C52+'[1]9.2.2. sz.  mell'!C51+'9.2.3.sz.mell.'!C52</f>
        <v>250</v>
      </c>
      <c r="D52" s="315">
        <v>250</v>
      </c>
      <c r="E52" s="315">
        <v>520</v>
      </c>
      <c r="F52" s="315">
        <v>1780</v>
      </c>
    </row>
    <row r="53" spans="1:6" ht="12" customHeight="1">
      <c r="A53" s="436" t="s">
        <v>620</v>
      </c>
      <c r="B53" s="8" t="s">
        <v>700</v>
      </c>
      <c r="C53" s="80"/>
      <c r="D53" s="80"/>
      <c r="E53" s="80"/>
      <c r="F53" s="80"/>
    </row>
    <row r="54" spans="1:6" ht="12" customHeight="1">
      <c r="A54" s="436" t="s">
        <v>621</v>
      </c>
      <c r="B54" s="8" t="s">
        <v>569</v>
      </c>
      <c r="C54" s="80"/>
      <c r="D54" s="80"/>
      <c r="E54" s="80"/>
      <c r="F54" s="80"/>
    </row>
    <row r="55" spans="1:6" ht="12" customHeight="1" thickBot="1">
      <c r="A55" s="436" t="s">
        <v>622</v>
      </c>
      <c r="B55" s="8" t="s">
        <v>513</v>
      </c>
      <c r="C55" s="80"/>
      <c r="D55" s="80"/>
      <c r="E55" s="80"/>
      <c r="F55" s="80"/>
    </row>
    <row r="56" spans="1:6" ht="15" customHeight="1" thickBot="1">
      <c r="A56" s="210" t="s">
        <v>530</v>
      </c>
      <c r="B56" s="248" t="s">
        <v>74</v>
      </c>
      <c r="C56" s="372">
        <f>+C45+C51</f>
        <v>98361</v>
      </c>
      <c r="D56" s="372">
        <f>+D45+D51</f>
        <v>98816</v>
      </c>
      <c r="E56" s="372">
        <v>99101</v>
      </c>
      <c r="F56" s="372">
        <f>+F45+F51</f>
        <v>99280</v>
      </c>
    </row>
    <row r="57" spans="3:6" ht="13.5" thickBot="1">
      <c r="C57" s="373"/>
      <c r="D57" s="373"/>
      <c r="E57" s="373"/>
      <c r="F57" s="373"/>
    </row>
    <row r="58" spans="1:6" ht="15" customHeight="1" thickBot="1">
      <c r="A58" s="251" t="s">
        <v>403</v>
      </c>
      <c r="B58" s="252"/>
      <c r="C58" s="121">
        <v>19</v>
      </c>
      <c r="D58" s="121">
        <v>19</v>
      </c>
      <c r="E58" s="121">
        <v>19</v>
      </c>
      <c r="F58" s="121">
        <v>19</v>
      </c>
    </row>
    <row r="59" spans="1:6" ht="14.25" customHeight="1" thickBot="1">
      <c r="A59" s="251" t="s">
        <v>721</v>
      </c>
      <c r="B59" s="252"/>
      <c r="C59" s="121">
        <v>0</v>
      </c>
      <c r="D59" s="121">
        <v>0</v>
      </c>
      <c r="E59" s="121">
        <v>0</v>
      </c>
      <c r="F59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Footer>&amp;L* Módosította a13/2015.(XII.16.) önkormányzati rendelet 13. melléklete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0"/>
  <sheetViews>
    <sheetView view="pageLayout" zoomScaleNormal="120" zoomScaleSheetLayoutView="100" workbookViewId="0" topLeftCell="A1">
      <selection activeCell="F112" sqref="F112"/>
    </sheetView>
  </sheetViews>
  <sheetFormatPr defaultColWidth="9.00390625" defaultRowHeight="12.75"/>
  <cols>
    <col min="1" max="1" width="9.50390625" style="382" customWidth="1"/>
    <col min="2" max="2" width="57.875" style="382" customWidth="1"/>
    <col min="3" max="3" width="12.875" style="382" customWidth="1"/>
    <col min="4" max="6" width="11.00390625" style="383" customWidth="1"/>
    <col min="7" max="7" width="9.00390625" style="400" customWidth="1"/>
    <col min="8" max="16384" width="9.375" style="400" customWidth="1"/>
  </cols>
  <sheetData>
    <row r="1" spans="1:6" ht="15.75" customHeight="1">
      <c r="A1" s="1101" t="s">
        <v>525</v>
      </c>
      <c r="B1" s="1101"/>
      <c r="C1" s="1101"/>
      <c r="D1" s="1101"/>
      <c r="E1" s="1101"/>
      <c r="F1" s="1101"/>
    </row>
    <row r="2" spans="1:6" ht="15.75" customHeight="1" thickBot="1">
      <c r="A2" s="1100" t="s">
        <v>665</v>
      </c>
      <c r="B2" s="1100"/>
      <c r="C2" s="924"/>
      <c r="D2" s="308"/>
      <c r="E2" s="308"/>
      <c r="F2" s="308" t="s">
        <v>748</v>
      </c>
    </row>
    <row r="3" spans="1:6" ht="37.5" customHeight="1" thickBot="1">
      <c r="A3" s="23" t="s">
        <v>583</v>
      </c>
      <c r="B3" s="24" t="s">
        <v>527</v>
      </c>
      <c r="C3" s="39" t="s">
        <v>211</v>
      </c>
      <c r="D3" s="39" t="s">
        <v>295</v>
      </c>
      <c r="E3" s="39" t="s">
        <v>296</v>
      </c>
      <c r="F3" s="39" t="s">
        <v>297</v>
      </c>
    </row>
    <row r="4" spans="1:6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  <c r="E4" s="397">
        <v>5</v>
      </c>
      <c r="F4" s="397">
        <v>6</v>
      </c>
    </row>
    <row r="5" spans="1:6" s="402" customFormat="1" ht="12" customHeight="1" thickBot="1">
      <c r="A5" s="20" t="s">
        <v>528</v>
      </c>
      <c r="B5" s="21" t="s">
        <v>777</v>
      </c>
      <c r="C5" s="298">
        <f>+C6+C7+C8+C9+C10+C11</f>
        <v>343101</v>
      </c>
      <c r="D5" s="298">
        <f>+D6+D7+D8+D9+D10+D11+D12+D13+D14+D15</f>
        <v>351159</v>
      </c>
      <c r="E5" s="298">
        <f>+E6+E7+E8+E9+E10+E11+E12+E13+E14+E15</f>
        <v>359228</v>
      </c>
      <c r="F5" s="298">
        <f>+F6+F7+F8+F9+F10+F11+F12+F13+F14+F15</f>
        <v>361722</v>
      </c>
    </row>
    <row r="6" spans="1:6" s="402" customFormat="1" ht="12" customHeight="1">
      <c r="A6" s="15" t="s">
        <v>613</v>
      </c>
      <c r="B6" s="403" t="s">
        <v>778</v>
      </c>
      <c r="C6" s="301">
        <v>128864</v>
      </c>
      <c r="D6" s="301">
        <v>128864</v>
      </c>
      <c r="E6" s="301">
        <v>128864</v>
      </c>
      <c r="F6" s="301">
        <v>128864</v>
      </c>
    </row>
    <row r="7" spans="1:6" s="402" customFormat="1" ht="12" customHeight="1">
      <c r="A7" s="14" t="s">
        <v>614</v>
      </c>
      <c r="B7" s="404" t="s">
        <v>779</v>
      </c>
      <c r="C7" s="300">
        <v>97314</v>
      </c>
      <c r="D7" s="300">
        <v>97314</v>
      </c>
      <c r="E7" s="300">
        <v>98824</v>
      </c>
      <c r="F7" s="300">
        <v>99643</v>
      </c>
    </row>
    <row r="8" spans="1:6" s="402" customFormat="1" ht="12" customHeight="1">
      <c r="A8" s="14" t="s">
        <v>615</v>
      </c>
      <c r="B8" s="404" t="s">
        <v>780</v>
      </c>
      <c r="C8" s="300">
        <v>110624</v>
      </c>
      <c r="D8" s="300">
        <v>110624</v>
      </c>
      <c r="E8" s="300">
        <v>110208</v>
      </c>
      <c r="F8" s="300">
        <v>110208</v>
      </c>
    </row>
    <row r="9" spans="1:6" s="402" customFormat="1" ht="12" customHeight="1">
      <c r="A9" s="14" t="s">
        <v>616</v>
      </c>
      <c r="B9" s="404" t="s">
        <v>781</v>
      </c>
      <c r="C9" s="300">
        <v>6299</v>
      </c>
      <c r="D9" s="300">
        <v>6299</v>
      </c>
      <c r="E9" s="300">
        <v>6299</v>
      </c>
      <c r="F9" s="300">
        <v>6299</v>
      </c>
    </row>
    <row r="10" spans="1:6" s="402" customFormat="1" ht="12" customHeight="1">
      <c r="A10" s="14" t="s">
        <v>661</v>
      </c>
      <c r="B10" s="404" t="s">
        <v>782</v>
      </c>
      <c r="C10" s="300"/>
      <c r="D10" s="300"/>
      <c r="E10" s="300"/>
      <c r="F10" s="300"/>
    </row>
    <row r="11" spans="1:6" s="402" customFormat="1" ht="12" customHeight="1">
      <c r="A11" s="14" t="s">
        <v>617</v>
      </c>
      <c r="B11" s="404" t="s">
        <v>783</v>
      </c>
      <c r="C11" s="300"/>
      <c r="D11" s="300"/>
      <c r="E11" s="300"/>
      <c r="F11" s="300"/>
    </row>
    <row r="12" spans="1:6" s="402" customFormat="1" ht="12" customHeight="1">
      <c r="A12" s="15" t="s">
        <v>618</v>
      </c>
      <c r="B12" s="404" t="s">
        <v>397</v>
      </c>
      <c r="C12" s="1056"/>
      <c r="D12" s="1056">
        <v>1910</v>
      </c>
      <c r="E12" s="1056">
        <v>1937</v>
      </c>
      <c r="F12" s="1056">
        <v>1957</v>
      </c>
    </row>
    <row r="13" spans="1:6" s="402" customFormat="1" ht="12" customHeight="1">
      <c r="A13" s="14" t="s">
        <v>628</v>
      </c>
      <c r="B13" s="404" t="s">
        <v>398</v>
      </c>
      <c r="C13" s="300"/>
      <c r="D13" s="1057">
        <v>3193</v>
      </c>
      <c r="E13" s="1057">
        <v>5573</v>
      </c>
      <c r="F13" s="1057">
        <v>7228</v>
      </c>
    </row>
    <row r="14" spans="1:6" s="402" customFormat="1" ht="12" customHeight="1">
      <c r="A14" s="14" t="s">
        <v>629</v>
      </c>
      <c r="B14" s="404" t="s">
        <v>399</v>
      </c>
      <c r="C14" s="300"/>
      <c r="D14" s="300">
        <v>2707</v>
      </c>
      <c r="E14" s="300">
        <v>7275</v>
      </c>
      <c r="F14" s="300">
        <v>7275</v>
      </c>
    </row>
    <row r="15" spans="1:6" s="402" customFormat="1" ht="12" customHeight="1" thickBot="1">
      <c r="A15" s="14" t="s">
        <v>630</v>
      </c>
      <c r="B15" s="721" t="s">
        <v>400</v>
      </c>
      <c r="C15" s="1056"/>
      <c r="D15" s="1056">
        <v>248</v>
      </c>
      <c r="E15" s="1056">
        <v>248</v>
      </c>
      <c r="F15" s="1056">
        <v>248</v>
      </c>
    </row>
    <row r="16" spans="1:6" s="402" customFormat="1" ht="12" customHeight="1" thickBot="1">
      <c r="A16" s="20" t="s">
        <v>529</v>
      </c>
      <c r="B16" s="293" t="s">
        <v>784</v>
      </c>
      <c r="C16" s="298">
        <f>+C17+C18+C19+C20+C21</f>
        <v>16465</v>
      </c>
      <c r="D16" s="298">
        <f>+D17+D18+D19+D20+D21+D24</f>
        <v>19789</v>
      </c>
      <c r="E16" s="298">
        <f>+E17+E18+E19+E20+E21+E23+E24</f>
        <v>78937</v>
      </c>
      <c r="F16" s="298">
        <f>+F17+F18+F19+F20+F21+F23+F24</f>
        <v>24185</v>
      </c>
    </row>
    <row r="17" spans="1:6" s="402" customFormat="1" ht="12" customHeight="1">
      <c r="A17" s="15" t="s">
        <v>619</v>
      </c>
      <c r="B17" s="403" t="s">
        <v>785</v>
      </c>
      <c r="C17" s="301"/>
      <c r="D17" s="301"/>
      <c r="E17" s="301"/>
      <c r="F17" s="301"/>
    </row>
    <row r="18" spans="1:6" s="402" customFormat="1" ht="12" customHeight="1">
      <c r="A18" s="14" t="s">
        <v>620</v>
      </c>
      <c r="B18" s="404" t="s">
        <v>405</v>
      </c>
      <c r="C18" s="300"/>
      <c r="D18" s="300">
        <v>3324</v>
      </c>
      <c r="E18" s="300">
        <v>8851</v>
      </c>
      <c r="F18" s="300">
        <v>10514</v>
      </c>
    </row>
    <row r="19" spans="1:6" s="402" customFormat="1" ht="12" customHeight="1">
      <c r="A19" s="14" t="s">
        <v>621</v>
      </c>
      <c r="B19" s="404" t="s">
        <v>162</v>
      </c>
      <c r="C19" s="300">
        <v>8400</v>
      </c>
      <c r="D19" s="300">
        <v>8400</v>
      </c>
      <c r="E19" s="300">
        <v>8400</v>
      </c>
      <c r="F19" s="300">
        <v>8400</v>
      </c>
    </row>
    <row r="20" spans="1:6" s="402" customFormat="1" ht="12" customHeight="1">
      <c r="A20" s="14" t="s">
        <v>622</v>
      </c>
      <c r="B20" s="404" t="s">
        <v>298</v>
      </c>
      <c r="C20" s="300">
        <v>4148</v>
      </c>
      <c r="D20" s="300">
        <v>4148</v>
      </c>
      <c r="E20" s="300">
        <v>4148</v>
      </c>
      <c r="F20" s="300"/>
    </row>
    <row r="21" spans="1:6" s="402" customFormat="1" ht="12" customHeight="1">
      <c r="A21" s="14" t="s">
        <v>623</v>
      </c>
      <c r="B21" s="404" t="s">
        <v>280</v>
      </c>
      <c r="C21" s="300">
        <v>3917</v>
      </c>
      <c r="D21" s="300">
        <v>3917</v>
      </c>
      <c r="E21" s="300">
        <v>3917</v>
      </c>
      <c r="F21" s="300">
        <v>3917</v>
      </c>
    </row>
    <row r="22" spans="1:6" s="402" customFormat="1" ht="12" customHeight="1">
      <c r="A22" s="14" t="s">
        <v>299</v>
      </c>
      <c r="B22" s="404" t="s">
        <v>788</v>
      </c>
      <c r="C22" s="302">
        <v>3917</v>
      </c>
      <c r="D22" s="1057">
        <v>3917</v>
      </c>
      <c r="E22" s="1057">
        <v>3917</v>
      </c>
      <c r="F22" s="1057">
        <v>3917</v>
      </c>
    </row>
    <row r="23" spans="1:6" s="402" customFormat="1" ht="12" customHeight="1">
      <c r="A23" s="13" t="s">
        <v>300</v>
      </c>
      <c r="B23" s="404" t="s">
        <v>301</v>
      </c>
      <c r="C23" s="300"/>
      <c r="D23" s="1057"/>
      <c r="E23" s="1056">
        <v>1194</v>
      </c>
      <c r="F23" s="1056">
        <v>1354</v>
      </c>
    </row>
    <row r="24" spans="1:6" s="402" customFormat="1" ht="12" customHeight="1">
      <c r="A24" s="16" t="s">
        <v>634</v>
      </c>
      <c r="B24" s="721" t="s">
        <v>279</v>
      </c>
      <c r="C24" s="300"/>
      <c r="D24" s="1057"/>
      <c r="E24" s="1057">
        <v>52427</v>
      </c>
      <c r="F24" s="1057"/>
    </row>
    <row r="25" spans="1:6" s="402" customFormat="1" ht="12" customHeight="1" thickBot="1">
      <c r="A25" s="18" t="s">
        <v>302</v>
      </c>
      <c r="B25" s="1062" t="s">
        <v>303</v>
      </c>
      <c r="C25" s="1056"/>
      <c r="D25" s="1056"/>
      <c r="E25" s="1056">
        <v>52427</v>
      </c>
      <c r="F25" s="1056"/>
    </row>
    <row r="26" spans="1:6" s="402" customFormat="1" ht="12" customHeight="1" thickBot="1">
      <c r="A26" s="20" t="s">
        <v>530</v>
      </c>
      <c r="B26" s="21" t="s">
        <v>789</v>
      </c>
      <c r="C26" s="298">
        <f>+C27+C28+C29+C30+C31</f>
        <v>99485</v>
      </c>
      <c r="D26" s="298">
        <f>+D27+D28+D29+D30+D31</f>
        <v>99485</v>
      </c>
      <c r="E26" s="298">
        <f>+E27+E28+E29+E30+E31+E33</f>
        <v>207640</v>
      </c>
      <c r="F26" s="298">
        <f>+F27+F28+F29+F30+F31+F33</f>
        <v>264215</v>
      </c>
    </row>
    <row r="27" spans="1:6" s="402" customFormat="1" ht="12" customHeight="1">
      <c r="A27" s="15" t="s">
        <v>602</v>
      </c>
      <c r="B27" s="403" t="s">
        <v>506</v>
      </c>
      <c r="C27" s="301"/>
      <c r="D27" s="301"/>
      <c r="E27" s="301"/>
      <c r="F27" s="301"/>
    </row>
    <row r="28" spans="1:6" s="402" customFormat="1" ht="12" customHeight="1">
      <c r="A28" s="14" t="s">
        <v>603</v>
      </c>
      <c r="B28" s="404" t="s">
        <v>791</v>
      </c>
      <c r="C28" s="1063"/>
      <c r="D28" s="1064"/>
      <c r="E28" s="1064"/>
      <c r="F28" s="1064"/>
    </row>
    <row r="29" spans="1:6" s="402" customFormat="1" ht="12" customHeight="1">
      <c r="A29" s="14" t="s">
        <v>604</v>
      </c>
      <c r="B29" s="404" t="s">
        <v>84</v>
      </c>
      <c r="C29" s="300"/>
      <c r="D29" s="300"/>
      <c r="E29" s="300"/>
      <c r="F29" s="300"/>
    </row>
    <row r="30" spans="1:6" s="402" customFormat="1" ht="12" customHeight="1">
      <c r="A30" s="14" t="s">
        <v>605</v>
      </c>
      <c r="B30" s="404" t="s">
        <v>282</v>
      </c>
      <c r="C30" s="300">
        <v>7446</v>
      </c>
      <c r="D30" s="300">
        <v>7446</v>
      </c>
      <c r="E30" s="300">
        <v>7446</v>
      </c>
      <c r="F30" s="300">
        <v>11594</v>
      </c>
    </row>
    <row r="31" spans="1:6" s="402" customFormat="1" ht="12" customHeight="1">
      <c r="A31" s="14" t="s">
        <v>684</v>
      </c>
      <c r="B31" s="404" t="s">
        <v>281</v>
      </c>
      <c r="C31" s="300">
        <v>92039</v>
      </c>
      <c r="D31" s="300">
        <v>92039</v>
      </c>
      <c r="E31" s="300">
        <v>92039</v>
      </c>
      <c r="F31" s="300">
        <v>92039</v>
      </c>
    </row>
    <row r="32" spans="1:6" s="402" customFormat="1" ht="12" customHeight="1">
      <c r="A32" s="14" t="s">
        <v>304</v>
      </c>
      <c r="B32" s="404" t="s">
        <v>793</v>
      </c>
      <c r="C32" s="300">
        <v>92039</v>
      </c>
      <c r="D32" s="1057">
        <v>92039</v>
      </c>
      <c r="E32" s="1057">
        <v>92039</v>
      </c>
      <c r="F32" s="1057">
        <v>92039</v>
      </c>
    </row>
    <row r="33" spans="1:6" s="402" customFormat="1" ht="12" customHeight="1">
      <c r="A33" s="1065" t="s">
        <v>685</v>
      </c>
      <c r="B33" s="403" t="s">
        <v>305</v>
      </c>
      <c r="C33" s="301"/>
      <c r="D33" s="1066"/>
      <c r="E33" s="1066">
        <v>108155</v>
      </c>
      <c r="F33" s="1066">
        <v>160582</v>
      </c>
    </row>
    <row r="34" spans="1:6" s="402" customFormat="1" ht="12" customHeight="1" thickBot="1">
      <c r="A34" s="13" t="s">
        <v>306</v>
      </c>
      <c r="B34" s="721" t="s">
        <v>307</v>
      </c>
      <c r="C34" s="1056"/>
      <c r="D34" s="1056"/>
      <c r="E34" s="1056">
        <v>108155</v>
      </c>
      <c r="F34" s="1056">
        <v>160582</v>
      </c>
    </row>
    <row r="35" spans="1:6" s="402" customFormat="1" ht="12" customHeight="1" thickBot="1">
      <c r="A35" s="20" t="s">
        <v>686</v>
      </c>
      <c r="B35" s="21" t="s">
        <v>794</v>
      </c>
      <c r="C35" s="304">
        <f>+C36+C39+C40+C42+C41</f>
        <v>114350</v>
      </c>
      <c r="D35" s="304">
        <f>+D36+D39+D40+D42+D41</f>
        <v>114350</v>
      </c>
      <c r="E35" s="304">
        <f>+E36+E39+E40+E42+E41</f>
        <v>114350</v>
      </c>
      <c r="F35" s="304">
        <f>+F36+F39+F40+F42+F41</f>
        <v>114350</v>
      </c>
    </row>
    <row r="36" spans="1:6" s="402" customFormat="1" ht="12" customHeight="1">
      <c r="A36" s="15" t="s">
        <v>795</v>
      </c>
      <c r="B36" s="403" t="s">
        <v>801</v>
      </c>
      <c r="C36" s="398">
        <f>+C37+C38</f>
        <v>95800</v>
      </c>
      <c r="D36" s="398">
        <f>+D37+D38</f>
        <v>95800</v>
      </c>
      <c r="E36" s="398">
        <f>+E37+E38</f>
        <v>95800</v>
      </c>
      <c r="F36" s="398">
        <f>+F37+F38</f>
        <v>95800</v>
      </c>
    </row>
    <row r="37" spans="1:6" s="402" customFormat="1" ht="12" customHeight="1">
      <c r="A37" s="14" t="s">
        <v>796</v>
      </c>
      <c r="B37" s="829" t="s">
        <v>283</v>
      </c>
      <c r="C37" s="300">
        <v>5800</v>
      </c>
      <c r="D37" s="300">
        <v>5800</v>
      </c>
      <c r="E37" s="300">
        <v>5800</v>
      </c>
      <c r="F37" s="300">
        <v>5800</v>
      </c>
    </row>
    <row r="38" spans="1:6" s="402" customFormat="1" ht="12" customHeight="1">
      <c r="A38" s="14" t="s">
        <v>797</v>
      </c>
      <c r="B38" s="829" t="s">
        <v>284</v>
      </c>
      <c r="C38" s="300">
        <v>90000</v>
      </c>
      <c r="D38" s="300">
        <v>90000</v>
      </c>
      <c r="E38" s="300">
        <v>90000</v>
      </c>
      <c r="F38" s="300">
        <v>90000</v>
      </c>
    </row>
    <row r="39" spans="1:6" s="402" customFormat="1" ht="12" customHeight="1">
      <c r="A39" s="14" t="s">
        <v>798</v>
      </c>
      <c r="B39" s="404" t="s">
        <v>804</v>
      </c>
      <c r="C39" s="300">
        <v>16000</v>
      </c>
      <c r="D39" s="300">
        <v>16000</v>
      </c>
      <c r="E39" s="300">
        <v>16000</v>
      </c>
      <c r="F39" s="300">
        <v>16000</v>
      </c>
    </row>
    <row r="40" spans="1:6" s="402" customFormat="1" ht="12" customHeight="1">
      <c r="A40" s="14" t="s">
        <v>799</v>
      </c>
      <c r="B40" s="404" t="s">
        <v>236</v>
      </c>
      <c r="C40" s="300">
        <v>250</v>
      </c>
      <c r="D40" s="300">
        <v>250</v>
      </c>
      <c r="E40" s="300">
        <v>250</v>
      </c>
      <c r="F40" s="300">
        <v>250</v>
      </c>
    </row>
    <row r="41" spans="1:6" s="402" customFormat="1" ht="12" customHeight="1">
      <c r="A41" s="16" t="s">
        <v>800</v>
      </c>
      <c r="B41" s="405" t="s">
        <v>239</v>
      </c>
      <c r="C41" s="302">
        <v>1300</v>
      </c>
      <c r="D41" s="302">
        <v>1300</v>
      </c>
      <c r="E41" s="302">
        <v>1300</v>
      </c>
      <c r="F41" s="302">
        <v>1300</v>
      </c>
    </row>
    <row r="42" spans="1:6" s="402" customFormat="1" ht="12" customHeight="1" thickBot="1">
      <c r="A42" s="16" t="s">
        <v>237</v>
      </c>
      <c r="B42" s="405" t="s">
        <v>238</v>
      </c>
      <c r="C42" s="302">
        <v>1000</v>
      </c>
      <c r="D42" s="302">
        <v>1000</v>
      </c>
      <c r="E42" s="302">
        <v>1000</v>
      </c>
      <c r="F42" s="302">
        <v>1000</v>
      </c>
    </row>
    <row r="43" spans="1:6" s="402" customFormat="1" ht="12" customHeight="1" thickBot="1">
      <c r="A43" s="20" t="s">
        <v>532</v>
      </c>
      <c r="B43" s="21" t="s">
        <v>807</v>
      </c>
      <c r="C43" s="298">
        <f>SUM(C44:C53)</f>
        <v>107004</v>
      </c>
      <c r="D43" s="298">
        <f>SUM(D44:D53)</f>
        <v>117145</v>
      </c>
      <c r="E43" s="298">
        <f>SUM(E44:E53)</f>
        <v>117145</v>
      </c>
      <c r="F43" s="298">
        <f>SUM(F44:F53)</f>
        <v>117175</v>
      </c>
    </row>
    <row r="44" spans="1:6" s="402" customFormat="1" ht="12" customHeight="1">
      <c r="A44" s="15" t="s">
        <v>606</v>
      </c>
      <c r="B44" s="403" t="s">
        <v>810</v>
      </c>
      <c r="C44" s="301"/>
      <c r="D44" s="301"/>
      <c r="E44" s="301"/>
      <c r="F44" s="301"/>
    </row>
    <row r="45" spans="1:6" s="402" customFormat="1" ht="12" customHeight="1">
      <c r="A45" s="14" t="s">
        <v>607</v>
      </c>
      <c r="B45" s="404" t="s">
        <v>811</v>
      </c>
      <c r="C45" s="300">
        <v>5210</v>
      </c>
      <c r="D45" s="300">
        <v>12070</v>
      </c>
      <c r="E45" s="300">
        <v>12070</v>
      </c>
      <c r="F45" s="300">
        <v>18300</v>
      </c>
    </row>
    <row r="46" spans="1:6" s="402" customFormat="1" ht="12" customHeight="1">
      <c r="A46" s="14" t="s">
        <v>608</v>
      </c>
      <c r="B46" s="404" t="s">
        <v>812</v>
      </c>
      <c r="C46" s="300">
        <v>315</v>
      </c>
      <c r="D46" s="300">
        <v>320</v>
      </c>
      <c r="E46" s="300">
        <v>320</v>
      </c>
      <c r="F46" s="300">
        <v>320</v>
      </c>
    </row>
    <row r="47" spans="1:6" s="402" customFormat="1" ht="12" customHeight="1">
      <c r="A47" s="14" t="s">
        <v>688</v>
      </c>
      <c r="B47" s="404" t="s">
        <v>813</v>
      </c>
      <c r="C47" s="300">
        <v>6200</v>
      </c>
      <c r="D47" s="300">
        <v>6200</v>
      </c>
      <c r="E47" s="300">
        <v>6200</v>
      </c>
      <c r="F47" s="300"/>
    </row>
    <row r="48" spans="1:6" s="402" customFormat="1" ht="12" customHeight="1">
      <c r="A48" s="14" t="s">
        <v>689</v>
      </c>
      <c r="B48" s="404" t="s">
        <v>814</v>
      </c>
      <c r="C48" s="300">
        <v>86736</v>
      </c>
      <c r="D48" s="300">
        <v>88666</v>
      </c>
      <c r="E48" s="300">
        <v>88666</v>
      </c>
      <c r="F48" s="300">
        <v>88666</v>
      </c>
    </row>
    <row r="49" spans="1:6" s="402" customFormat="1" ht="12" customHeight="1">
      <c r="A49" s="14" t="s">
        <v>690</v>
      </c>
      <c r="B49" s="404" t="s">
        <v>815</v>
      </c>
      <c r="C49" s="300">
        <v>4038</v>
      </c>
      <c r="D49" s="300">
        <v>4038</v>
      </c>
      <c r="E49" s="300">
        <v>4038</v>
      </c>
      <c r="F49" s="300">
        <v>4038</v>
      </c>
    </row>
    <row r="50" spans="1:6" s="402" customFormat="1" ht="12" customHeight="1">
      <c r="A50" s="14" t="s">
        <v>691</v>
      </c>
      <c r="B50" s="404" t="s">
        <v>816</v>
      </c>
      <c r="C50" s="300"/>
      <c r="D50" s="300">
        <v>1351</v>
      </c>
      <c r="E50" s="300">
        <v>1351</v>
      </c>
      <c r="F50" s="300">
        <v>1351</v>
      </c>
    </row>
    <row r="51" spans="1:6" s="402" customFormat="1" ht="12" customHeight="1">
      <c r="A51" s="14" t="s">
        <v>692</v>
      </c>
      <c r="B51" s="404" t="s">
        <v>817</v>
      </c>
      <c r="C51" s="300">
        <v>1505</v>
      </c>
      <c r="D51" s="300">
        <v>1500</v>
      </c>
      <c r="E51" s="300">
        <v>1500</v>
      </c>
      <c r="F51" s="300">
        <v>1500</v>
      </c>
    </row>
    <row r="52" spans="1:6" s="402" customFormat="1" ht="12" customHeight="1">
      <c r="A52" s="14" t="s">
        <v>808</v>
      </c>
      <c r="B52" s="404" t="s">
        <v>818</v>
      </c>
      <c r="C52" s="303"/>
      <c r="D52" s="303"/>
      <c r="E52" s="303"/>
      <c r="F52" s="303"/>
    </row>
    <row r="53" spans="1:6" s="402" customFormat="1" ht="12" customHeight="1" thickBot="1">
      <c r="A53" s="16" t="s">
        <v>809</v>
      </c>
      <c r="B53" s="405" t="s">
        <v>819</v>
      </c>
      <c r="C53" s="392">
        <v>3000</v>
      </c>
      <c r="D53" s="392">
        <v>3000</v>
      </c>
      <c r="E53" s="392">
        <v>3000</v>
      </c>
      <c r="F53" s="392">
        <v>3000</v>
      </c>
    </row>
    <row r="54" spans="1:6" s="402" customFormat="1" ht="12" customHeight="1" thickBot="1">
      <c r="A54" s="20" t="s">
        <v>533</v>
      </c>
      <c r="B54" s="21" t="s">
        <v>820</v>
      </c>
      <c r="C54" s="298">
        <f>SUM(C55:C59)</f>
        <v>0</v>
      </c>
      <c r="D54" s="298">
        <f>SUM(D55:D59)</f>
        <v>3643</v>
      </c>
      <c r="E54" s="298">
        <f>SUM(E55:E59)</f>
        <v>3643</v>
      </c>
      <c r="F54" s="298">
        <f>SUM(F55:F59)</f>
        <v>3643</v>
      </c>
    </row>
    <row r="55" spans="1:6" s="402" customFormat="1" ht="12" customHeight="1">
      <c r="A55" s="15" t="s">
        <v>609</v>
      </c>
      <c r="B55" s="403" t="s">
        <v>824</v>
      </c>
      <c r="C55" s="449"/>
      <c r="D55" s="449"/>
      <c r="E55" s="449"/>
      <c r="F55" s="449"/>
    </row>
    <row r="56" spans="1:6" s="402" customFormat="1" ht="12" customHeight="1">
      <c r="A56" s="14" t="s">
        <v>610</v>
      </c>
      <c r="B56" s="404" t="s">
        <v>825</v>
      </c>
      <c r="C56" s="303"/>
      <c r="D56" s="303">
        <v>3643</v>
      </c>
      <c r="E56" s="303">
        <v>3643</v>
      </c>
      <c r="F56" s="303">
        <v>3643</v>
      </c>
    </row>
    <row r="57" spans="1:6" s="402" customFormat="1" ht="12" customHeight="1">
      <c r="A57" s="14" t="s">
        <v>821</v>
      </c>
      <c r="B57" s="404" t="s">
        <v>826</v>
      </c>
      <c r="C57" s="303"/>
      <c r="D57" s="303"/>
      <c r="E57" s="303"/>
      <c r="F57" s="303"/>
    </row>
    <row r="58" spans="1:6" s="402" customFormat="1" ht="12" customHeight="1">
      <c r="A58" s="14" t="s">
        <v>822</v>
      </c>
      <c r="B58" s="404" t="s">
        <v>827</v>
      </c>
      <c r="C58" s="303"/>
      <c r="D58" s="303"/>
      <c r="E58" s="303"/>
      <c r="F58" s="303"/>
    </row>
    <row r="59" spans="1:6" s="402" customFormat="1" ht="12" customHeight="1">
      <c r="A59" s="14" t="s">
        <v>823</v>
      </c>
      <c r="B59" s="404" t="s">
        <v>828</v>
      </c>
      <c r="C59" s="303"/>
      <c r="D59" s="303"/>
      <c r="E59" s="303"/>
      <c r="F59" s="303"/>
    </row>
    <row r="60" spans="1:6" s="402" customFormat="1" ht="12" customHeight="1" thickBot="1">
      <c r="A60" s="13" t="s">
        <v>508</v>
      </c>
      <c r="B60" s="721" t="s">
        <v>100</v>
      </c>
      <c r="C60" s="722"/>
      <c r="D60" s="722"/>
      <c r="E60" s="722"/>
      <c r="F60" s="722"/>
    </row>
    <row r="61" spans="1:6" s="402" customFormat="1" ht="12" customHeight="1" thickBot="1">
      <c r="A61" s="20" t="s">
        <v>693</v>
      </c>
      <c r="B61" s="21" t="s">
        <v>829</v>
      </c>
      <c r="C61" s="298">
        <f>SUM(C62:C64)</f>
        <v>53885</v>
      </c>
      <c r="D61" s="298">
        <f>SUM(D62:D65)</f>
        <v>54986</v>
      </c>
      <c r="E61" s="298">
        <f>SUM(E62:E65)</f>
        <v>2559</v>
      </c>
      <c r="F61" s="298">
        <f>SUM(F62:F65)</f>
        <v>2559</v>
      </c>
    </row>
    <row r="62" spans="1:6" s="402" customFormat="1" ht="12" customHeight="1">
      <c r="A62" s="15" t="s">
        <v>611</v>
      </c>
      <c r="B62" s="404" t="s">
        <v>406</v>
      </c>
      <c r="C62" s="301"/>
      <c r="D62" s="301">
        <v>619</v>
      </c>
      <c r="E62" s="301">
        <v>619</v>
      </c>
      <c r="F62" s="301">
        <v>619</v>
      </c>
    </row>
    <row r="63" spans="1:6" s="402" customFormat="1" ht="12" customHeight="1">
      <c r="A63" s="14" t="s">
        <v>612</v>
      </c>
      <c r="B63" s="404" t="s">
        <v>266</v>
      </c>
      <c r="C63" s="300">
        <v>1458</v>
      </c>
      <c r="D63" s="300">
        <v>1458</v>
      </c>
      <c r="E63" s="300">
        <v>1458</v>
      </c>
      <c r="F63" s="300">
        <v>1458</v>
      </c>
    </row>
    <row r="64" spans="1:6" s="402" customFormat="1" ht="12" customHeight="1">
      <c r="A64" s="14" t="s">
        <v>833</v>
      </c>
      <c r="B64" s="404" t="s">
        <v>268</v>
      </c>
      <c r="C64" s="300">
        <v>52427</v>
      </c>
      <c r="D64" s="300">
        <v>52427</v>
      </c>
      <c r="E64" s="300"/>
      <c r="F64" s="300"/>
    </row>
    <row r="65" spans="1:6" s="402" customFormat="1" ht="12" customHeight="1" thickBot="1">
      <c r="A65" s="16" t="s">
        <v>834</v>
      </c>
      <c r="B65" s="404" t="s">
        <v>407</v>
      </c>
      <c r="C65" s="302"/>
      <c r="D65" s="302">
        <v>482</v>
      </c>
      <c r="E65" s="302">
        <v>482</v>
      </c>
      <c r="F65" s="302">
        <v>482</v>
      </c>
    </row>
    <row r="66" spans="1:6" s="402" customFormat="1" ht="12" customHeight="1" thickBot="1">
      <c r="A66" s="20" t="s">
        <v>535</v>
      </c>
      <c r="B66" s="293" t="s">
        <v>835</v>
      </c>
      <c r="C66" s="298">
        <f>SUM(C67:C69)</f>
        <v>109155</v>
      </c>
      <c r="D66" s="298">
        <f>SUM(D67:D69)</f>
        <v>109155</v>
      </c>
      <c r="E66" s="298">
        <f>SUM(E67:E69)</f>
        <v>925</v>
      </c>
      <c r="F66" s="298">
        <f>SUM(F67:F69)</f>
        <v>925</v>
      </c>
    </row>
    <row r="67" spans="1:6" s="402" customFormat="1" ht="12" customHeight="1">
      <c r="A67" s="15" t="s">
        <v>694</v>
      </c>
      <c r="B67" s="403" t="s">
        <v>837</v>
      </c>
      <c r="C67" s="303"/>
      <c r="D67" s="303"/>
      <c r="E67" s="303"/>
      <c r="F67" s="303"/>
    </row>
    <row r="68" spans="1:6" s="402" customFormat="1" ht="12" customHeight="1">
      <c r="A68" s="14" t="s">
        <v>695</v>
      </c>
      <c r="B68" s="404" t="s">
        <v>87</v>
      </c>
      <c r="C68" s="303"/>
      <c r="D68" s="303"/>
      <c r="E68" s="303"/>
      <c r="F68" s="303"/>
    </row>
    <row r="69" spans="1:6" s="402" customFormat="1" ht="12" customHeight="1">
      <c r="A69" s="14" t="s">
        <v>749</v>
      </c>
      <c r="B69" s="404" t="s">
        <v>288</v>
      </c>
      <c r="C69" s="303">
        <v>109155</v>
      </c>
      <c r="D69" s="303">
        <v>109155</v>
      </c>
      <c r="E69" s="303">
        <v>925</v>
      </c>
      <c r="F69" s="303">
        <v>925</v>
      </c>
    </row>
    <row r="70" spans="1:6" s="402" customFormat="1" ht="12" customHeight="1" thickBot="1">
      <c r="A70" s="16" t="s">
        <v>836</v>
      </c>
      <c r="B70" s="405" t="s">
        <v>839</v>
      </c>
      <c r="C70" s="303"/>
      <c r="D70" s="303"/>
      <c r="E70" s="303"/>
      <c r="F70" s="303"/>
    </row>
    <row r="71" spans="1:6" s="402" customFormat="1" ht="12" customHeight="1" thickBot="1">
      <c r="A71" s="20" t="s">
        <v>536</v>
      </c>
      <c r="B71" s="21" t="s">
        <v>840</v>
      </c>
      <c r="C71" s="304">
        <f>+C5+C16+C26+C35+C43+C54+C61+C66</f>
        <v>843445</v>
      </c>
      <c r="D71" s="304">
        <f>+D5+D16+D26+D35+D43+D54+D61+D66</f>
        <v>869712</v>
      </c>
      <c r="E71" s="304">
        <f>+E5+E16+E26+E35+E43+E54+E61+E66</f>
        <v>884427</v>
      </c>
      <c r="F71" s="304">
        <f>+F5+F16+F26+F35+F43+F54+F61+F66</f>
        <v>888774</v>
      </c>
    </row>
    <row r="72" spans="1:6" s="402" customFormat="1" ht="12" customHeight="1" thickBot="1">
      <c r="A72" s="406" t="s">
        <v>841</v>
      </c>
      <c r="B72" s="293" t="s">
        <v>842</v>
      </c>
      <c r="C72" s="298">
        <f>SUM(C73:C75)</f>
        <v>0</v>
      </c>
      <c r="D72" s="298">
        <f>SUM(D73:D75)</f>
        <v>0</v>
      </c>
      <c r="E72" s="298">
        <f>SUM(E73:E75)</f>
        <v>0</v>
      </c>
      <c r="F72" s="298">
        <f>SUM(F73:F75)</f>
        <v>0</v>
      </c>
    </row>
    <row r="73" spans="1:6" s="402" customFormat="1" ht="12" customHeight="1">
      <c r="A73" s="15" t="s">
        <v>875</v>
      </c>
      <c r="B73" s="403" t="s">
        <v>843</v>
      </c>
      <c r="C73" s="303"/>
      <c r="D73" s="303"/>
      <c r="E73" s="303"/>
      <c r="F73" s="303"/>
    </row>
    <row r="74" spans="1:6" s="402" customFormat="1" ht="12" customHeight="1">
      <c r="A74" s="14" t="s">
        <v>884</v>
      </c>
      <c r="B74" s="404" t="s">
        <v>844</v>
      </c>
      <c r="C74" s="303"/>
      <c r="D74" s="303"/>
      <c r="E74" s="303"/>
      <c r="F74" s="303"/>
    </row>
    <row r="75" spans="1:6" s="402" customFormat="1" ht="12" customHeight="1" thickBot="1">
      <c r="A75" s="16" t="s">
        <v>885</v>
      </c>
      <c r="B75" s="407" t="s">
        <v>845</v>
      </c>
      <c r="C75" s="303"/>
      <c r="D75" s="303"/>
      <c r="E75" s="303"/>
      <c r="F75" s="303"/>
    </row>
    <row r="76" spans="1:6" s="402" customFormat="1" ht="12" customHeight="1" thickBot="1">
      <c r="A76" s="406" t="s">
        <v>846</v>
      </c>
      <c r="B76" s="293" t="s">
        <v>847</v>
      </c>
      <c r="C76" s="298">
        <f>SUM(C77:C80)</f>
        <v>0</v>
      </c>
      <c r="D76" s="298">
        <f>SUM(D77:D80)</f>
        <v>0</v>
      </c>
      <c r="E76" s="298">
        <f>SUM(E77:E80)</f>
        <v>0</v>
      </c>
      <c r="F76" s="298">
        <f>SUM(F77:F80)</f>
        <v>0</v>
      </c>
    </row>
    <row r="77" spans="1:6" s="402" customFormat="1" ht="12" customHeight="1">
      <c r="A77" s="15" t="s">
        <v>662</v>
      </c>
      <c r="B77" s="403" t="s">
        <v>848</v>
      </c>
      <c r="C77" s="303"/>
      <c r="D77" s="303"/>
      <c r="E77" s="303"/>
      <c r="F77" s="303"/>
    </row>
    <row r="78" spans="1:6" s="402" customFormat="1" ht="12" customHeight="1">
      <c r="A78" s="14" t="s">
        <v>663</v>
      </c>
      <c r="B78" s="404" t="s">
        <v>849</v>
      </c>
      <c r="C78" s="303"/>
      <c r="D78" s="303"/>
      <c r="E78" s="303"/>
      <c r="F78" s="303"/>
    </row>
    <row r="79" spans="1:6" s="402" customFormat="1" ht="12" customHeight="1">
      <c r="A79" s="14" t="s">
        <v>876</v>
      </c>
      <c r="B79" s="404" t="s">
        <v>850</v>
      </c>
      <c r="C79" s="303"/>
      <c r="D79" s="303"/>
      <c r="E79" s="303"/>
      <c r="F79" s="303"/>
    </row>
    <row r="80" spans="1:6" s="402" customFormat="1" ht="12" customHeight="1" thickBot="1">
      <c r="A80" s="16" t="s">
        <v>877</v>
      </c>
      <c r="B80" s="405" t="s">
        <v>851</v>
      </c>
      <c r="C80" s="303"/>
      <c r="D80" s="303"/>
      <c r="E80" s="303"/>
      <c r="F80" s="303"/>
    </row>
    <row r="81" spans="1:6" s="402" customFormat="1" ht="12" customHeight="1" thickBot="1">
      <c r="A81" s="406" t="s">
        <v>852</v>
      </c>
      <c r="B81" s="293" t="s">
        <v>853</v>
      </c>
      <c r="C81" s="298">
        <v>223615</v>
      </c>
      <c r="D81" s="298">
        <v>240792</v>
      </c>
      <c r="E81" s="298">
        <v>240792</v>
      </c>
      <c r="F81" s="298">
        <v>240792</v>
      </c>
    </row>
    <row r="82" spans="1:6" s="402" customFormat="1" ht="12" customHeight="1">
      <c r="A82" s="15" t="s">
        <v>878</v>
      </c>
      <c r="B82" s="403" t="s">
        <v>854</v>
      </c>
      <c r="C82" s="303">
        <v>223615</v>
      </c>
      <c r="D82" s="303">
        <v>240792</v>
      </c>
      <c r="E82" s="303">
        <v>240792</v>
      </c>
      <c r="F82" s="303">
        <v>240792</v>
      </c>
    </row>
    <row r="83" spans="1:6" s="402" customFormat="1" ht="12" customHeight="1" thickBot="1">
      <c r="A83" s="16" t="s">
        <v>879</v>
      </c>
      <c r="B83" s="405" t="s">
        <v>855</v>
      </c>
      <c r="C83" s="303"/>
      <c r="D83" s="303"/>
      <c r="E83" s="303"/>
      <c r="F83" s="303"/>
    </row>
    <row r="84" spans="1:6" s="402" customFormat="1" ht="12" customHeight="1" thickBot="1">
      <c r="A84" s="406" t="s">
        <v>856</v>
      </c>
      <c r="B84" s="293" t="s">
        <v>857</v>
      </c>
      <c r="C84" s="298">
        <f>SUM(C85:C87)</f>
        <v>0</v>
      </c>
      <c r="D84" s="298">
        <f>SUM(D85:D87)</f>
        <v>0</v>
      </c>
      <c r="E84" s="298">
        <f>SUM(E85:E87)</f>
        <v>0</v>
      </c>
      <c r="F84" s="298">
        <f>SUM(F85:F87)</f>
        <v>0</v>
      </c>
    </row>
    <row r="85" spans="1:6" s="402" customFormat="1" ht="12" customHeight="1">
      <c r="A85" s="15" t="s">
        <v>880</v>
      </c>
      <c r="B85" s="403" t="s">
        <v>858</v>
      </c>
      <c r="C85" s="303"/>
      <c r="D85" s="303"/>
      <c r="E85" s="303"/>
      <c r="F85" s="303"/>
    </row>
    <row r="86" spans="1:6" s="402" customFormat="1" ht="12" customHeight="1">
      <c r="A86" s="14" t="s">
        <v>881</v>
      </c>
      <c r="B86" s="404" t="s">
        <v>859</v>
      </c>
      <c r="C86" s="303"/>
      <c r="D86" s="303"/>
      <c r="E86" s="303"/>
      <c r="F86" s="303"/>
    </row>
    <row r="87" spans="1:6" s="402" customFormat="1" ht="12" customHeight="1" thickBot="1">
      <c r="A87" s="16" t="s">
        <v>882</v>
      </c>
      <c r="B87" s="405" t="s">
        <v>860</v>
      </c>
      <c r="C87" s="303"/>
      <c r="D87" s="303"/>
      <c r="E87" s="303"/>
      <c r="F87" s="303"/>
    </row>
    <row r="88" spans="1:6" s="402" customFormat="1" ht="12" customHeight="1" thickBot="1">
      <c r="A88" s="406" t="s">
        <v>861</v>
      </c>
      <c r="B88" s="293" t="s">
        <v>883</v>
      </c>
      <c r="C88" s="298">
        <f>SUM(C89:C92)</f>
        <v>0</v>
      </c>
      <c r="D88" s="298">
        <f>SUM(D89:D92)</f>
        <v>0</v>
      </c>
      <c r="E88" s="298">
        <f>SUM(E89:E92)</f>
        <v>0</v>
      </c>
      <c r="F88" s="298">
        <f>SUM(F89:F92)</f>
        <v>0</v>
      </c>
    </row>
    <row r="89" spans="1:6" s="402" customFormat="1" ht="12" customHeight="1">
      <c r="A89" s="408" t="s">
        <v>862</v>
      </c>
      <c r="B89" s="403" t="s">
        <v>863</v>
      </c>
      <c r="C89" s="303"/>
      <c r="D89" s="303"/>
      <c r="E89" s="303"/>
      <c r="F89" s="303"/>
    </row>
    <row r="90" spans="1:6" s="402" customFormat="1" ht="12" customHeight="1">
      <c r="A90" s="409" t="s">
        <v>864</v>
      </c>
      <c r="B90" s="404" t="s">
        <v>865</v>
      </c>
      <c r="C90" s="303"/>
      <c r="D90" s="303"/>
      <c r="E90" s="303"/>
      <c r="F90" s="303"/>
    </row>
    <row r="91" spans="1:6" s="402" customFormat="1" ht="12" customHeight="1">
      <c r="A91" s="409" t="s">
        <v>866</v>
      </c>
      <c r="B91" s="404" t="s">
        <v>867</v>
      </c>
      <c r="C91" s="303"/>
      <c r="D91" s="303"/>
      <c r="E91" s="303"/>
      <c r="F91" s="303"/>
    </row>
    <row r="92" spans="1:6" s="402" customFormat="1" ht="12" customHeight="1" thickBot="1">
      <c r="A92" s="410" t="s">
        <v>868</v>
      </c>
      <c r="B92" s="405" t="s">
        <v>869</v>
      </c>
      <c r="C92" s="303"/>
      <c r="D92" s="303"/>
      <c r="E92" s="303"/>
      <c r="F92" s="303"/>
    </row>
    <row r="93" spans="1:6" s="402" customFormat="1" ht="13.5" customHeight="1" thickBot="1">
      <c r="A93" s="406" t="s">
        <v>870</v>
      </c>
      <c r="B93" s="293" t="s">
        <v>871</v>
      </c>
      <c r="C93" s="450"/>
      <c r="D93" s="450"/>
      <c r="E93" s="450"/>
      <c r="F93" s="450"/>
    </row>
    <row r="94" spans="1:6" s="402" customFormat="1" ht="15.75" customHeight="1" thickBot="1">
      <c r="A94" s="406" t="s">
        <v>872</v>
      </c>
      <c r="B94" s="411" t="s">
        <v>873</v>
      </c>
      <c r="C94" s="304">
        <f>+C72+C76+C81+C84+C88+C93</f>
        <v>223615</v>
      </c>
      <c r="D94" s="304">
        <f>+D72+D76+D81+D84+D88+D93</f>
        <v>240792</v>
      </c>
      <c r="E94" s="304">
        <f>+E72+E76+E81+E84+E88+E93</f>
        <v>240792</v>
      </c>
      <c r="F94" s="304">
        <f>+F72+F76+F81+F84+F88+F93</f>
        <v>240792</v>
      </c>
    </row>
    <row r="95" spans="1:6" s="402" customFormat="1" ht="24.75" customHeight="1" thickBot="1">
      <c r="A95" s="412" t="s">
        <v>886</v>
      </c>
      <c r="B95" s="413" t="s">
        <v>874</v>
      </c>
      <c r="C95" s="304">
        <f>+C71+C94</f>
        <v>1067060</v>
      </c>
      <c r="D95" s="304">
        <f>+D71+D94</f>
        <v>1110504</v>
      </c>
      <c r="E95" s="304">
        <f>+E71+E94</f>
        <v>1125219</v>
      </c>
      <c r="F95" s="304">
        <f>+F71+F94</f>
        <v>1129566</v>
      </c>
    </row>
    <row r="96" spans="1:6" s="402" customFormat="1" ht="83.25" customHeight="1">
      <c r="A96" s="5"/>
      <c r="B96" s="6"/>
      <c r="C96" s="6"/>
      <c r="D96" s="305"/>
      <c r="E96" s="305"/>
      <c r="F96" s="305"/>
    </row>
    <row r="97" spans="1:6" ht="16.5" customHeight="1">
      <c r="A97" s="1101" t="s">
        <v>556</v>
      </c>
      <c r="B97" s="1101"/>
      <c r="C97" s="1101"/>
      <c r="D97" s="1101"/>
      <c r="E97" s="1101"/>
      <c r="F97" s="1101"/>
    </row>
    <row r="98" spans="1:6" s="414" customFormat="1" ht="16.5" customHeight="1" thickBot="1">
      <c r="A98" s="1102" t="s">
        <v>666</v>
      </c>
      <c r="B98" s="1102"/>
      <c r="C98" s="925"/>
      <c r="D98" s="140"/>
      <c r="E98" s="140" t="s">
        <v>748</v>
      </c>
      <c r="F98" s="140" t="s">
        <v>748</v>
      </c>
    </row>
    <row r="99" spans="1:6" ht="37.5" customHeight="1" thickBot="1">
      <c r="A99" s="23" t="s">
        <v>583</v>
      </c>
      <c r="B99" s="24" t="s">
        <v>557</v>
      </c>
      <c r="C99" s="929" t="s">
        <v>211</v>
      </c>
      <c r="D99" s="929" t="s">
        <v>308</v>
      </c>
      <c r="E99" s="929" t="s">
        <v>309</v>
      </c>
      <c r="F99" s="929" t="s">
        <v>309</v>
      </c>
    </row>
    <row r="100" spans="1:6" s="401" customFormat="1" ht="12" customHeight="1" thickBot="1">
      <c r="A100" s="32">
        <v>1</v>
      </c>
      <c r="B100" s="33">
        <v>2</v>
      </c>
      <c r="C100" s="930">
        <v>3</v>
      </c>
      <c r="D100" s="930">
        <v>4</v>
      </c>
      <c r="E100" s="930">
        <v>4</v>
      </c>
      <c r="F100" s="930">
        <v>4</v>
      </c>
    </row>
    <row r="101" spans="1:6" ht="12" customHeight="1" thickBot="1">
      <c r="A101" s="22" t="s">
        <v>528</v>
      </c>
      <c r="B101" s="31" t="s">
        <v>889</v>
      </c>
      <c r="C101" s="931">
        <f>SUM(C102:C106)</f>
        <v>604193</v>
      </c>
      <c r="D101" s="931">
        <f>SUM(D102:D106)</f>
        <v>628356</v>
      </c>
      <c r="E101" s="931">
        <f>SUM(E102:E106)</f>
        <v>646387</v>
      </c>
      <c r="F101" s="931">
        <f>SUM(F102:F106)</f>
        <v>641616</v>
      </c>
    </row>
    <row r="102" spans="1:6" ht="12" customHeight="1">
      <c r="A102" s="17" t="s">
        <v>613</v>
      </c>
      <c r="B102" s="10" t="s">
        <v>558</v>
      </c>
      <c r="C102" s="932">
        <v>168647</v>
      </c>
      <c r="D102" s="932">
        <v>178416</v>
      </c>
      <c r="E102" s="932">
        <v>189406</v>
      </c>
      <c r="F102" s="932">
        <v>193016</v>
      </c>
    </row>
    <row r="103" spans="1:6" ht="12" customHeight="1">
      <c r="A103" s="14" t="s">
        <v>614</v>
      </c>
      <c r="B103" s="8" t="s">
        <v>696</v>
      </c>
      <c r="C103" s="271">
        <v>46599</v>
      </c>
      <c r="D103" s="271">
        <v>48873</v>
      </c>
      <c r="E103" s="271">
        <v>50813</v>
      </c>
      <c r="F103" s="271">
        <v>52409</v>
      </c>
    </row>
    <row r="104" spans="1:6" ht="12" customHeight="1">
      <c r="A104" s="14" t="s">
        <v>615</v>
      </c>
      <c r="B104" s="8" t="s">
        <v>652</v>
      </c>
      <c r="C104" s="272">
        <v>217968</v>
      </c>
      <c r="D104" s="272">
        <v>223855</v>
      </c>
      <c r="E104" s="272">
        <v>223627</v>
      </c>
      <c r="F104" s="272">
        <v>238473</v>
      </c>
    </row>
    <row r="105" spans="1:6" ht="12" customHeight="1">
      <c r="A105" s="14" t="s">
        <v>616</v>
      </c>
      <c r="B105" s="8" t="s">
        <v>697</v>
      </c>
      <c r="C105" s="272">
        <v>9611</v>
      </c>
      <c r="D105" s="272">
        <v>11121</v>
      </c>
      <c r="E105" s="272">
        <v>11121</v>
      </c>
      <c r="F105" s="272">
        <v>11121</v>
      </c>
    </row>
    <row r="106" spans="1:6" ht="12" customHeight="1">
      <c r="A106" s="14" t="s">
        <v>627</v>
      </c>
      <c r="B106" s="7" t="s">
        <v>698</v>
      </c>
      <c r="C106" s="272">
        <f>SUM(C107:C116)</f>
        <v>161368</v>
      </c>
      <c r="D106" s="272">
        <f>SUM(D107:D116)</f>
        <v>166091</v>
      </c>
      <c r="E106" s="272">
        <f>SUM(E107:E116)</f>
        <v>171420</v>
      </c>
      <c r="F106" s="272">
        <f>SUM(F107:F116)</f>
        <v>146597</v>
      </c>
    </row>
    <row r="107" spans="1:6" ht="12" customHeight="1">
      <c r="A107" s="14" t="s">
        <v>617</v>
      </c>
      <c r="B107" s="8" t="s">
        <v>890</v>
      </c>
      <c r="C107" s="272"/>
      <c r="D107" s="272"/>
      <c r="E107" s="272"/>
      <c r="F107" s="272"/>
    </row>
    <row r="108" spans="1:6" ht="12" customHeight="1">
      <c r="A108" s="14" t="s">
        <v>618</v>
      </c>
      <c r="B108" s="142" t="s">
        <v>891</v>
      </c>
      <c r="C108" s="272"/>
      <c r="D108" s="272"/>
      <c r="E108" s="272"/>
      <c r="F108" s="272"/>
    </row>
    <row r="109" spans="1:6" ht="12" customHeight="1">
      <c r="A109" s="14" t="s">
        <v>628</v>
      </c>
      <c r="B109" s="143" t="s">
        <v>892</v>
      </c>
      <c r="C109" s="272"/>
      <c r="D109" s="272"/>
      <c r="E109" s="272"/>
      <c r="F109" s="272"/>
    </row>
    <row r="110" spans="1:6" ht="12" customHeight="1">
      <c r="A110" s="14" t="s">
        <v>629</v>
      </c>
      <c r="B110" s="143" t="s">
        <v>893</v>
      </c>
      <c r="C110" s="272"/>
      <c r="D110" s="272"/>
      <c r="E110" s="272"/>
      <c r="F110" s="272"/>
    </row>
    <row r="111" spans="1:6" ht="12" customHeight="1">
      <c r="A111" s="14" t="s">
        <v>630</v>
      </c>
      <c r="B111" s="142" t="s">
        <v>163</v>
      </c>
      <c r="C111" s="272">
        <v>120794</v>
      </c>
      <c r="D111" s="272">
        <v>125517</v>
      </c>
      <c r="E111" s="272">
        <v>128846</v>
      </c>
      <c r="F111" s="272">
        <v>131680</v>
      </c>
    </row>
    <row r="112" spans="1:6" ht="12" customHeight="1">
      <c r="A112" s="14" t="s">
        <v>631</v>
      </c>
      <c r="B112" s="142" t="s">
        <v>285</v>
      </c>
      <c r="C112" s="272">
        <v>27657</v>
      </c>
      <c r="D112" s="272">
        <v>27657</v>
      </c>
      <c r="E112" s="272">
        <v>27657</v>
      </c>
      <c r="F112" s="272"/>
    </row>
    <row r="113" spans="1:6" ht="12" customHeight="1">
      <c r="A113" s="14" t="s">
        <v>633</v>
      </c>
      <c r="B113" s="143" t="s">
        <v>896</v>
      </c>
      <c r="C113" s="272"/>
      <c r="D113" s="272"/>
      <c r="E113" s="272"/>
      <c r="F113" s="272"/>
    </row>
    <row r="114" spans="1:6" ht="12" customHeight="1">
      <c r="A114" s="13" t="s">
        <v>699</v>
      </c>
      <c r="B114" s="144" t="s">
        <v>310</v>
      </c>
      <c r="C114" s="272"/>
      <c r="D114" s="272"/>
      <c r="E114" s="272">
        <v>2000</v>
      </c>
      <c r="F114" s="272">
        <v>2000</v>
      </c>
    </row>
    <row r="115" spans="1:6" ht="12" customHeight="1">
      <c r="A115" s="14" t="s">
        <v>887</v>
      </c>
      <c r="B115" s="143" t="s">
        <v>271</v>
      </c>
      <c r="C115" s="272">
        <v>9717</v>
      </c>
      <c r="D115" s="272">
        <v>9717</v>
      </c>
      <c r="E115" s="272">
        <v>9717</v>
      </c>
      <c r="F115" s="272">
        <v>9717</v>
      </c>
    </row>
    <row r="116" spans="1:6" ht="12" customHeight="1" thickBot="1">
      <c r="A116" s="18" t="s">
        <v>888</v>
      </c>
      <c r="B116" s="868" t="s">
        <v>899</v>
      </c>
      <c r="C116" s="933">
        <v>3200</v>
      </c>
      <c r="D116" s="933">
        <v>3200</v>
      </c>
      <c r="E116" s="933">
        <v>3200</v>
      </c>
      <c r="F116" s="933">
        <v>3200</v>
      </c>
    </row>
    <row r="117" spans="1:6" ht="12" customHeight="1" thickBot="1">
      <c r="A117" s="20" t="s">
        <v>529</v>
      </c>
      <c r="B117" s="30" t="s">
        <v>900</v>
      </c>
      <c r="C117" s="934">
        <f>+C118+C120+C122</f>
        <v>311835</v>
      </c>
      <c r="D117" s="934">
        <f>+D118+D120+D122</f>
        <v>313547</v>
      </c>
      <c r="E117" s="934">
        <f>+E118+E120+E122</f>
        <v>312145</v>
      </c>
      <c r="F117" s="934">
        <f>+F118+F120+F122</f>
        <v>375368</v>
      </c>
    </row>
    <row r="118" spans="1:6" ht="12" customHeight="1">
      <c r="A118" s="15" t="s">
        <v>619</v>
      </c>
      <c r="B118" s="8" t="s">
        <v>286</v>
      </c>
      <c r="C118" s="935">
        <v>78997</v>
      </c>
      <c r="D118" s="935">
        <v>114461</v>
      </c>
      <c r="E118" s="935">
        <v>115656</v>
      </c>
      <c r="F118" s="935">
        <v>154504</v>
      </c>
    </row>
    <row r="119" spans="1:6" ht="12" customHeight="1">
      <c r="A119" s="15" t="s">
        <v>620</v>
      </c>
      <c r="B119" s="12" t="s">
        <v>904</v>
      </c>
      <c r="C119" s="935">
        <v>911</v>
      </c>
      <c r="D119" s="935">
        <v>911</v>
      </c>
      <c r="E119" s="935">
        <v>78514</v>
      </c>
      <c r="F119" s="935">
        <v>87541</v>
      </c>
    </row>
    <row r="120" spans="1:6" ht="12" customHeight="1">
      <c r="A120" s="15" t="s">
        <v>621</v>
      </c>
      <c r="B120" s="12" t="s">
        <v>700</v>
      </c>
      <c r="C120" s="271">
        <v>182000</v>
      </c>
      <c r="D120" s="271">
        <v>146651</v>
      </c>
      <c r="E120" s="271">
        <v>145651</v>
      </c>
      <c r="F120" s="271">
        <v>142369</v>
      </c>
    </row>
    <row r="121" spans="1:6" ht="12" customHeight="1">
      <c r="A121" s="15" t="s">
        <v>622</v>
      </c>
      <c r="B121" s="12" t="s">
        <v>905</v>
      </c>
      <c r="C121" s="271"/>
      <c r="D121" s="271"/>
      <c r="E121" s="271"/>
      <c r="F121" s="271">
        <v>26307</v>
      </c>
    </row>
    <row r="122" spans="1:6" ht="12" customHeight="1">
      <c r="A122" s="15" t="s">
        <v>623</v>
      </c>
      <c r="B122" s="295" t="s">
        <v>750</v>
      </c>
      <c r="C122" s="271">
        <f>SUM(C123:C130)</f>
        <v>50838</v>
      </c>
      <c r="D122" s="271">
        <f>SUM(D123:D130)</f>
        <v>52435</v>
      </c>
      <c r="E122" s="271">
        <f>SUM(E123:E130)</f>
        <v>50838</v>
      </c>
      <c r="F122" s="271">
        <f>SUM(F123:F130)</f>
        <v>78495</v>
      </c>
    </row>
    <row r="123" spans="1:6" ht="12" customHeight="1">
      <c r="A123" s="15" t="s">
        <v>632</v>
      </c>
      <c r="B123" s="294" t="s">
        <v>88</v>
      </c>
      <c r="C123" s="271"/>
      <c r="D123" s="271"/>
      <c r="E123" s="271"/>
      <c r="F123" s="271"/>
    </row>
    <row r="124" spans="1:6" ht="12" customHeight="1">
      <c r="A124" s="15" t="s">
        <v>634</v>
      </c>
      <c r="B124" s="399" t="s">
        <v>910</v>
      </c>
      <c r="C124" s="271"/>
      <c r="D124" s="271"/>
      <c r="E124" s="271"/>
      <c r="F124" s="271"/>
    </row>
    <row r="125" spans="1:6" ht="22.5">
      <c r="A125" s="15" t="s">
        <v>701</v>
      </c>
      <c r="B125" s="143" t="s">
        <v>287</v>
      </c>
      <c r="C125" s="271">
        <v>49638</v>
      </c>
      <c r="D125" s="271">
        <v>49638</v>
      </c>
      <c r="E125" s="271">
        <v>49638</v>
      </c>
      <c r="F125" s="271">
        <v>77295</v>
      </c>
    </row>
    <row r="126" spans="1:6" ht="12" customHeight="1">
      <c r="A126" s="15" t="s">
        <v>702</v>
      </c>
      <c r="B126" s="143" t="s">
        <v>404</v>
      </c>
      <c r="C126" s="271"/>
      <c r="D126" s="271">
        <v>1597</v>
      </c>
      <c r="E126" s="271"/>
      <c r="F126" s="271"/>
    </row>
    <row r="127" spans="1:6" ht="12" customHeight="1">
      <c r="A127" s="15" t="s">
        <v>703</v>
      </c>
      <c r="B127" s="143" t="s">
        <v>908</v>
      </c>
      <c r="C127" s="271"/>
      <c r="D127" s="271"/>
      <c r="E127" s="271"/>
      <c r="F127" s="271"/>
    </row>
    <row r="128" spans="1:6" ht="12" customHeight="1">
      <c r="A128" s="15" t="s">
        <v>901</v>
      </c>
      <c r="B128" s="143" t="s">
        <v>896</v>
      </c>
      <c r="C128" s="271"/>
      <c r="D128" s="271"/>
      <c r="E128" s="271"/>
      <c r="F128" s="271"/>
    </row>
    <row r="129" spans="1:6" ht="12" customHeight="1">
      <c r="A129" s="15" t="s">
        <v>902</v>
      </c>
      <c r="B129" s="143" t="s">
        <v>907</v>
      </c>
      <c r="C129" s="271"/>
      <c r="D129" s="271"/>
      <c r="E129" s="271"/>
      <c r="F129" s="271"/>
    </row>
    <row r="130" spans="1:6" ht="23.25" thickBot="1">
      <c r="A130" s="13" t="s">
        <v>903</v>
      </c>
      <c r="B130" s="143" t="s">
        <v>164</v>
      </c>
      <c r="C130" s="272">
        <v>1200</v>
      </c>
      <c r="D130" s="272">
        <v>1200</v>
      </c>
      <c r="E130" s="272">
        <v>1200</v>
      </c>
      <c r="F130" s="272">
        <v>1200</v>
      </c>
    </row>
    <row r="131" spans="1:6" ht="12" customHeight="1" thickBot="1">
      <c r="A131" s="20" t="s">
        <v>530</v>
      </c>
      <c r="B131" s="124" t="s">
        <v>911</v>
      </c>
      <c r="C131" s="934">
        <f>+C132+C133</f>
        <v>151032</v>
      </c>
      <c r="D131" s="934">
        <f>+D132+D133</f>
        <v>168601</v>
      </c>
      <c r="E131" s="934">
        <f>+E132+E133</f>
        <v>154766</v>
      </c>
      <c r="F131" s="934">
        <f>+F132+F133</f>
        <v>100661</v>
      </c>
    </row>
    <row r="132" spans="1:6" ht="12" customHeight="1">
      <c r="A132" s="15" t="s">
        <v>602</v>
      </c>
      <c r="B132" s="9" t="s">
        <v>570</v>
      </c>
      <c r="C132" s="935">
        <v>102156</v>
      </c>
      <c r="D132" s="935">
        <v>119725</v>
      </c>
      <c r="E132" s="935">
        <v>105890</v>
      </c>
      <c r="F132" s="935">
        <v>83910</v>
      </c>
    </row>
    <row r="133" spans="1:6" ht="12" customHeight="1" thickBot="1">
      <c r="A133" s="16" t="s">
        <v>603</v>
      </c>
      <c r="B133" s="12" t="s">
        <v>571</v>
      </c>
      <c r="C133" s="272">
        <v>48876</v>
      </c>
      <c r="D133" s="272">
        <v>48876</v>
      </c>
      <c r="E133" s="272">
        <v>48876</v>
      </c>
      <c r="F133" s="272">
        <v>16751</v>
      </c>
    </row>
    <row r="134" spans="1:6" ht="12" customHeight="1" thickBot="1">
      <c r="A134" s="20" t="s">
        <v>531</v>
      </c>
      <c r="B134" s="124" t="s">
        <v>912</v>
      </c>
      <c r="C134" s="934">
        <f>+C101+C117+C131</f>
        <v>1067060</v>
      </c>
      <c r="D134" s="934">
        <f>+D101+D117+D131</f>
        <v>1110504</v>
      </c>
      <c r="E134" s="934">
        <f>+E101+E117+E131</f>
        <v>1113298</v>
      </c>
      <c r="F134" s="934">
        <f>+F101+F117+F131</f>
        <v>1117645</v>
      </c>
    </row>
    <row r="135" spans="1:6" ht="12" customHeight="1" thickBot="1">
      <c r="A135" s="20" t="s">
        <v>532</v>
      </c>
      <c r="B135" s="124" t="s">
        <v>913</v>
      </c>
      <c r="C135" s="934">
        <f>+C136+C137+C138</f>
        <v>0</v>
      </c>
      <c r="D135" s="934">
        <f>+D136+D137+D138</f>
        <v>0</v>
      </c>
      <c r="E135" s="934">
        <f>+E136+E137+E138</f>
        <v>0</v>
      </c>
      <c r="F135" s="934">
        <f>+F136+F137+F138</f>
        <v>0</v>
      </c>
    </row>
    <row r="136" spans="1:6" ht="12" customHeight="1">
      <c r="A136" s="15" t="s">
        <v>606</v>
      </c>
      <c r="B136" s="9" t="s">
        <v>914</v>
      </c>
      <c r="C136" s="271"/>
      <c r="D136" s="271"/>
      <c r="E136" s="271"/>
      <c r="F136" s="271"/>
    </row>
    <row r="137" spans="1:6" ht="12" customHeight="1">
      <c r="A137" s="15" t="s">
        <v>607</v>
      </c>
      <c r="B137" s="9" t="s">
        <v>915</v>
      </c>
      <c r="C137" s="271"/>
      <c r="D137" s="271"/>
      <c r="E137" s="271"/>
      <c r="F137" s="271"/>
    </row>
    <row r="138" spans="1:6" ht="12" customHeight="1" thickBot="1">
      <c r="A138" s="13" t="s">
        <v>608</v>
      </c>
      <c r="B138" s="7" t="s">
        <v>916</v>
      </c>
      <c r="C138" s="271"/>
      <c r="D138" s="271"/>
      <c r="E138" s="271"/>
      <c r="F138" s="271"/>
    </row>
    <row r="139" spans="1:6" ht="12" customHeight="1" thickBot="1">
      <c r="A139" s="20" t="s">
        <v>533</v>
      </c>
      <c r="B139" s="124" t="s">
        <v>47</v>
      </c>
      <c r="C139" s="934">
        <f>+C140+C141+C142+C143</f>
        <v>0</v>
      </c>
      <c r="D139" s="934">
        <f>+D140+D141+D142+D143</f>
        <v>0</v>
      </c>
      <c r="E139" s="934">
        <f>+E140+E141+E142+E143</f>
        <v>0</v>
      </c>
      <c r="F139" s="934">
        <f>+F140+F141+F142+F143</f>
        <v>0</v>
      </c>
    </row>
    <row r="140" spans="1:6" ht="12" customHeight="1">
      <c r="A140" s="15" t="s">
        <v>609</v>
      </c>
      <c r="B140" s="9" t="s">
        <v>917</v>
      </c>
      <c r="C140" s="271"/>
      <c r="D140" s="271"/>
      <c r="E140" s="271"/>
      <c r="F140" s="271"/>
    </row>
    <row r="141" spans="1:6" ht="12" customHeight="1">
      <c r="A141" s="15" t="s">
        <v>610</v>
      </c>
      <c r="B141" s="9" t="s">
        <v>918</v>
      </c>
      <c r="C141" s="271"/>
      <c r="D141" s="271"/>
      <c r="E141" s="271"/>
      <c r="F141" s="271"/>
    </row>
    <row r="142" spans="1:6" ht="12" customHeight="1">
      <c r="A142" s="15" t="s">
        <v>821</v>
      </c>
      <c r="B142" s="9" t="s">
        <v>919</v>
      </c>
      <c r="C142" s="271"/>
      <c r="D142" s="271"/>
      <c r="E142" s="271"/>
      <c r="F142" s="271"/>
    </row>
    <row r="143" spans="1:6" ht="12" customHeight="1" thickBot="1">
      <c r="A143" s="13" t="s">
        <v>822</v>
      </c>
      <c r="B143" s="7" t="s">
        <v>920</v>
      </c>
      <c r="C143" s="271"/>
      <c r="D143" s="271"/>
      <c r="E143" s="271"/>
      <c r="F143" s="271"/>
    </row>
    <row r="144" spans="1:6" ht="12" customHeight="1" thickBot="1">
      <c r="A144" s="20" t="s">
        <v>534</v>
      </c>
      <c r="B144" s="124" t="s">
        <v>921</v>
      </c>
      <c r="C144" s="936">
        <f>+C145+C146+C147+C148</f>
        <v>0</v>
      </c>
      <c r="D144" s="936">
        <f>+D145+D146+D147+D148</f>
        <v>0</v>
      </c>
      <c r="E144" s="936">
        <f>+E145+E146+E147+E148</f>
        <v>11921</v>
      </c>
      <c r="F144" s="936">
        <f>+F145+F146+F147+F148</f>
        <v>11921</v>
      </c>
    </row>
    <row r="145" spans="1:6" ht="12" customHeight="1">
      <c r="A145" s="15" t="s">
        <v>611</v>
      </c>
      <c r="B145" s="9" t="s">
        <v>922</v>
      </c>
      <c r="C145" s="271"/>
      <c r="D145" s="271"/>
      <c r="E145" s="271"/>
      <c r="F145" s="271"/>
    </row>
    <row r="146" spans="1:6" ht="12" customHeight="1">
      <c r="A146" s="15" t="s">
        <v>612</v>
      </c>
      <c r="B146" s="9" t="s">
        <v>6</v>
      </c>
      <c r="C146" s="271"/>
      <c r="D146" s="271"/>
      <c r="E146" s="271">
        <v>11921</v>
      </c>
      <c r="F146" s="271">
        <v>11921</v>
      </c>
    </row>
    <row r="147" spans="1:6" ht="12" customHeight="1">
      <c r="A147" s="15" t="s">
        <v>833</v>
      </c>
      <c r="B147" s="9" t="s">
        <v>311</v>
      </c>
      <c r="C147" s="271"/>
      <c r="D147" s="271"/>
      <c r="E147" s="271"/>
      <c r="F147" s="271"/>
    </row>
    <row r="148" spans="1:6" ht="12" customHeight="1" thickBot="1">
      <c r="A148" s="13" t="s">
        <v>834</v>
      </c>
      <c r="B148" s="7" t="s">
        <v>312</v>
      </c>
      <c r="C148" s="271"/>
      <c r="D148" s="271"/>
      <c r="E148" s="271"/>
      <c r="F148" s="271"/>
    </row>
    <row r="149" spans="1:6" ht="12" customHeight="1" thickBot="1">
      <c r="A149" s="20" t="s">
        <v>535</v>
      </c>
      <c r="B149" s="124" t="s">
        <v>925</v>
      </c>
      <c r="C149" s="937">
        <f>+C150+C151+C152+C153</f>
        <v>0</v>
      </c>
      <c r="D149" s="937">
        <f>+D150+D151+D152+D153</f>
        <v>0</v>
      </c>
      <c r="E149" s="937">
        <f>+E150+E151+E152+E153</f>
        <v>0</v>
      </c>
      <c r="F149" s="937">
        <f>+F150+F151+F152+F153</f>
        <v>0</v>
      </c>
    </row>
    <row r="150" spans="1:6" ht="12" customHeight="1">
      <c r="A150" s="15" t="s">
        <v>694</v>
      </c>
      <c r="B150" s="9" t="s">
        <v>0</v>
      </c>
      <c r="C150" s="271"/>
      <c r="D150" s="271"/>
      <c r="E150" s="271"/>
      <c r="F150" s="271"/>
    </row>
    <row r="151" spans="1:6" ht="12" customHeight="1">
      <c r="A151" s="15" t="s">
        <v>695</v>
      </c>
      <c r="B151" s="9" t="s">
        <v>1</v>
      </c>
      <c r="C151" s="271"/>
      <c r="D151" s="271"/>
      <c r="E151" s="271"/>
      <c r="F151" s="271"/>
    </row>
    <row r="152" spans="1:6" ht="12" customHeight="1">
      <c r="A152" s="15" t="s">
        <v>749</v>
      </c>
      <c r="B152" s="9" t="s">
        <v>2</v>
      </c>
      <c r="C152" s="271"/>
      <c r="D152" s="271"/>
      <c r="E152" s="271"/>
      <c r="F152" s="271"/>
    </row>
    <row r="153" spans="1:6" ht="12" customHeight="1" thickBot="1">
      <c r="A153" s="15" t="s">
        <v>836</v>
      </c>
      <c r="B153" s="9" t="s">
        <v>3</v>
      </c>
      <c r="C153" s="271"/>
      <c r="D153" s="271"/>
      <c r="E153" s="271"/>
      <c r="F153" s="271"/>
    </row>
    <row r="154" spans="1:12" ht="15" customHeight="1" thickBot="1">
      <c r="A154" s="20" t="s">
        <v>536</v>
      </c>
      <c r="B154" s="124" t="s">
        <v>4</v>
      </c>
      <c r="C154" s="938">
        <f>+C135+C139+C144+C149</f>
        <v>0</v>
      </c>
      <c r="D154" s="938">
        <f>+D135+D139+D144+D149</f>
        <v>0</v>
      </c>
      <c r="E154" s="938">
        <f>+E135+E139+E144+E149</f>
        <v>11921</v>
      </c>
      <c r="F154" s="938">
        <f>+F135+F139+F144+F149</f>
        <v>11921</v>
      </c>
      <c r="I154" s="416"/>
      <c r="J154" s="417"/>
      <c r="K154" s="417"/>
      <c r="L154" s="417"/>
    </row>
    <row r="155" spans="1:6" s="402" customFormat="1" ht="12.75" customHeight="1" thickBot="1">
      <c r="A155" s="296" t="s">
        <v>537</v>
      </c>
      <c r="B155" s="381" t="s">
        <v>5</v>
      </c>
      <c r="C155" s="938">
        <f>+C134+C154</f>
        <v>1067060</v>
      </c>
      <c r="D155" s="938">
        <f>+D134+D154</f>
        <v>1110504</v>
      </c>
      <c r="E155" s="938">
        <f>+E134+E154</f>
        <v>1125219</v>
      </c>
      <c r="F155" s="938">
        <f>+F134+F154</f>
        <v>1129566</v>
      </c>
    </row>
    <row r="156" ht="7.5" customHeight="1"/>
    <row r="157" spans="1:6" ht="15.75">
      <c r="A157" s="1103" t="s">
        <v>7</v>
      </c>
      <c r="B157" s="1103"/>
      <c r="C157" s="1103"/>
      <c r="D157" s="1103"/>
      <c r="E157" s="1103"/>
      <c r="F157" s="1103"/>
    </row>
    <row r="158" spans="1:6" ht="15" customHeight="1" thickBot="1">
      <c r="A158" s="1100" t="s">
        <v>667</v>
      </c>
      <c r="B158" s="1100"/>
      <c r="C158" s="924"/>
      <c r="D158" s="308" t="s">
        <v>748</v>
      </c>
      <c r="E158" s="308" t="s">
        <v>748</v>
      </c>
      <c r="F158" s="308" t="s">
        <v>748</v>
      </c>
    </row>
    <row r="159" spans="1:7" ht="13.5" customHeight="1" thickBot="1">
      <c r="A159" s="20">
        <v>1</v>
      </c>
      <c r="B159" s="30" t="s">
        <v>8</v>
      </c>
      <c r="C159" s="927"/>
      <c r="D159" s="298">
        <f>+D71-D134</f>
        <v>-240792</v>
      </c>
      <c r="E159" s="298">
        <f>+E71-E134</f>
        <v>-228871</v>
      </c>
      <c r="F159" s="298">
        <f>+F71-F134</f>
        <v>-228871</v>
      </c>
      <c r="G159" s="418"/>
    </row>
    <row r="160" spans="1:6" ht="25.5" customHeight="1" thickBot="1">
      <c r="A160" s="20" t="s">
        <v>529</v>
      </c>
      <c r="B160" s="30" t="s">
        <v>9</v>
      </c>
      <c r="C160" s="927"/>
      <c r="D160" s="298">
        <f>+D94-D154</f>
        <v>240792</v>
      </c>
      <c r="E160" s="298">
        <f>+E94-E154</f>
        <v>228871</v>
      </c>
      <c r="F160" s="298">
        <f>+F94-F154</f>
        <v>228871</v>
      </c>
    </row>
  </sheetData>
  <sheetProtection/>
  <mergeCells count="6">
    <mergeCell ref="A158:B158"/>
    <mergeCell ref="A97:F97"/>
    <mergeCell ref="A1:F1"/>
    <mergeCell ref="A2:B2"/>
    <mergeCell ref="A98:B98"/>
    <mergeCell ref="A157:F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>
    <oddHeader xml:space="preserve">&amp;C&amp;"Times New Roman CE,Félkövér"&amp;12
Tát Város Önkormányzat
2015. ÉVI KÖLTSÉGVETÉSÉNEK ÖSSZEVONT MÉRLEGE&amp;10
&amp;R&amp;"Times New Roman CE,Félkövér dőlt"&amp;11 1.1. mell.az 1/2015. (I.27.) önkorm-i rend-hez*
 </oddHeader>
    <oddFooter>&amp;L*Módosította a 13/2015.(XII.16.) önkormányzati rendelet 1. melléklete</oddFooter>
  </headerFooter>
  <rowBreaks count="1" manualBreakCount="1">
    <brk id="96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59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11.875" style="249" customWidth="1"/>
    <col min="2" max="2" width="62.00390625" style="250" customWidth="1"/>
    <col min="3" max="3" width="13.375" style="250" customWidth="1"/>
    <col min="4" max="4" width="13.625" style="250" customWidth="1"/>
    <col min="5" max="5" width="13.00390625" style="250" customWidth="1"/>
    <col min="6" max="6" width="13.125" style="250" customWidth="1"/>
    <col min="7" max="16384" width="9.375" style="250" customWidth="1"/>
  </cols>
  <sheetData>
    <row r="1" spans="1:6" s="230" customFormat="1" ht="21" customHeight="1">
      <c r="A1" s="229"/>
      <c r="B1" s="231"/>
      <c r="C1" s="231"/>
      <c r="D1" s="441"/>
      <c r="E1" s="441"/>
      <c r="F1" s="441" t="s">
        <v>419</v>
      </c>
    </row>
    <row r="2" spans="1:6" s="230" customFormat="1" ht="21" customHeight="1" thickBot="1">
      <c r="A2" s="229"/>
      <c r="B2" s="231"/>
      <c r="C2" s="231"/>
      <c r="D2" s="441"/>
      <c r="E2" s="441"/>
      <c r="F2" s="441"/>
    </row>
    <row r="3" spans="1:6" s="442" customFormat="1" ht="25.5" customHeight="1">
      <c r="A3" s="393" t="s">
        <v>718</v>
      </c>
      <c r="B3" s="359" t="s">
        <v>97</v>
      </c>
      <c r="C3" s="374"/>
      <c r="D3" s="374"/>
      <c r="E3" s="374"/>
      <c r="F3" s="374" t="s">
        <v>572</v>
      </c>
    </row>
    <row r="4" spans="1:6" s="442" customFormat="1" ht="36.75" thickBot="1">
      <c r="A4" s="434" t="s">
        <v>717</v>
      </c>
      <c r="B4" s="360" t="s">
        <v>76</v>
      </c>
      <c r="C4" s="375"/>
      <c r="D4" s="375"/>
      <c r="E4" s="375"/>
      <c r="F4" s="375" t="s">
        <v>572</v>
      </c>
    </row>
    <row r="5" spans="1:6" s="443" customFormat="1" ht="15.75" customHeight="1" thickBot="1">
      <c r="A5" s="232"/>
      <c r="B5" s="232"/>
      <c r="C5" s="233"/>
      <c r="D5" s="233"/>
      <c r="E5" s="233"/>
      <c r="F5" s="233" t="s">
        <v>563</v>
      </c>
    </row>
    <row r="6" spans="1:6" ht="24.75" thickBot="1">
      <c r="A6" s="394" t="s">
        <v>719</v>
      </c>
      <c r="B6" s="234" t="s">
        <v>564</v>
      </c>
      <c r="C6" s="235" t="s">
        <v>345</v>
      </c>
      <c r="D6" s="235" t="s">
        <v>346</v>
      </c>
      <c r="E6" s="235" t="s">
        <v>347</v>
      </c>
      <c r="F6" s="235" t="s">
        <v>348</v>
      </c>
    </row>
    <row r="7" spans="1:6" s="444" customFormat="1" ht="12.75" customHeight="1" thickBot="1">
      <c r="A7" s="202">
        <v>1</v>
      </c>
      <c r="B7" s="203">
        <v>2</v>
      </c>
      <c r="C7" s="204">
        <v>3</v>
      </c>
      <c r="D7" s="204">
        <v>4</v>
      </c>
      <c r="E7" s="204">
        <v>5</v>
      </c>
      <c r="F7" s="204">
        <v>6</v>
      </c>
    </row>
    <row r="8" spans="1:6" s="444" customFormat="1" ht="15.75" customHeight="1" thickBot="1">
      <c r="A8" s="236"/>
      <c r="B8" s="237" t="s">
        <v>566</v>
      </c>
      <c r="C8" s="238"/>
      <c r="D8" s="238"/>
      <c r="E8" s="238"/>
      <c r="F8" s="238"/>
    </row>
    <row r="9" spans="1:6" s="376" customFormat="1" ht="12" customHeight="1" thickBot="1">
      <c r="A9" s="202" t="s">
        <v>528</v>
      </c>
      <c r="B9" s="239" t="s">
        <v>54</v>
      </c>
      <c r="C9" s="318">
        <f>SUM(C10:C19)</f>
        <v>3000</v>
      </c>
      <c r="D9" s="318">
        <f>SUM(D10:D19)</f>
        <v>3000</v>
      </c>
      <c r="E9" s="318">
        <f>SUM(E10:E19)</f>
        <v>3000</v>
      </c>
      <c r="F9" s="318">
        <f>SUM(F10:F19)</f>
        <v>3000</v>
      </c>
    </row>
    <row r="10" spans="1:6" s="376" customFormat="1" ht="12" customHeight="1">
      <c r="A10" s="435" t="s">
        <v>613</v>
      </c>
      <c r="B10" s="10" t="s">
        <v>810</v>
      </c>
      <c r="C10" s="365"/>
      <c r="D10" s="365"/>
      <c r="E10" s="365"/>
      <c r="F10" s="365"/>
    </row>
    <row r="11" spans="1:6" s="376" customFormat="1" ht="12" customHeight="1">
      <c r="A11" s="436" t="s">
        <v>614</v>
      </c>
      <c r="B11" s="8" t="s">
        <v>811</v>
      </c>
      <c r="C11" s="316">
        <v>3000</v>
      </c>
      <c r="D11" s="316">
        <v>3000</v>
      </c>
      <c r="E11" s="316">
        <v>3000</v>
      </c>
      <c r="F11" s="316">
        <v>3000</v>
      </c>
    </row>
    <row r="12" spans="1:6" s="376" customFormat="1" ht="12" customHeight="1">
      <c r="A12" s="436" t="s">
        <v>615</v>
      </c>
      <c r="B12" s="8" t="s">
        <v>812</v>
      </c>
      <c r="C12" s="316"/>
      <c r="D12" s="316"/>
      <c r="E12" s="316"/>
      <c r="F12" s="316"/>
    </row>
    <row r="13" spans="1:6" s="376" customFormat="1" ht="12" customHeight="1">
      <c r="A13" s="436" t="s">
        <v>616</v>
      </c>
      <c r="B13" s="8" t="s">
        <v>813</v>
      </c>
      <c r="C13" s="316"/>
      <c r="D13" s="316"/>
      <c r="E13" s="316"/>
      <c r="F13" s="316"/>
    </row>
    <row r="14" spans="1:6" s="376" customFormat="1" ht="12" customHeight="1">
      <c r="A14" s="436" t="s">
        <v>661</v>
      </c>
      <c r="B14" s="8" t="s">
        <v>814</v>
      </c>
      <c r="C14" s="316"/>
      <c r="D14" s="316"/>
      <c r="E14" s="316"/>
      <c r="F14" s="316"/>
    </row>
    <row r="15" spans="1:6" s="376" customFormat="1" ht="12" customHeight="1">
      <c r="A15" s="436" t="s">
        <v>617</v>
      </c>
      <c r="B15" s="8" t="s">
        <v>55</v>
      </c>
      <c r="C15" s="316"/>
      <c r="D15" s="316"/>
      <c r="E15" s="316"/>
      <c r="F15" s="316"/>
    </row>
    <row r="16" spans="1:6" s="376" customFormat="1" ht="12" customHeight="1">
      <c r="A16" s="436" t="s">
        <v>618</v>
      </c>
      <c r="B16" s="7" t="s">
        <v>56</v>
      </c>
      <c r="C16" s="316"/>
      <c r="D16" s="316"/>
      <c r="E16" s="316"/>
      <c r="F16" s="316"/>
    </row>
    <row r="17" spans="1:6" s="376" customFormat="1" ht="12" customHeight="1">
      <c r="A17" s="436" t="s">
        <v>628</v>
      </c>
      <c r="B17" s="8" t="s">
        <v>817</v>
      </c>
      <c r="C17" s="366"/>
      <c r="D17" s="366"/>
      <c r="E17" s="366"/>
      <c r="F17" s="366"/>
    </row>
    <row r="18" spans="1:6" s="445" customFormat="1" ht="12" customHeight="1">
      <c r="A18" s="436" t="s">
        <v>629</v>
      </c>
      <c r="B18" s="8" t="s">
        <v>818</v>
      </c>
      <c r="C18" s="316"/>
      <c r="D18" s="316"/>
      <c r="E18" s="316"/>
      <c r="F18" s="316"/>
    </row>
    <row r="19" spans="1:6" s="445" customFormat="1" ht="12" customHeight="1" thickBot="1">
      <c r="A19" s="436" t="s">
        <v>630</v>
      </c>
      <c r="B19" s="7" t="s">
        <v>819</v>
      </c>
      <c r="C19" s="317"/>
      <c r="D19" s="317"/>
      <c r="E19" s="317"/>
      <c r="F19" s="317"/>
    </row>
    <row r="20" spans="1:6" s="376" customFormat="1" ht="12" customHeight="1" thickBot="1">
      <c r="A20" s="202" t="s">
        <v>529</v>
      </c>
      <c r="B20" s="239" t="s">
        <v>57</v>
      </c>
      <c r="C20" s="318">
        <f>SUM(C21:C23)</f>
        <v>0</v>
      </c>
      <c r="D20" s="318">
        <f>SUM(D21:D23)</f>
        <v>0</v>
      </c>
      <c r="E20" s="318">
        <f>SUM(E21:E23)</f>
        <v>0</v>
      </c>
      <c r="F20" s="318">
        <f>SUM(F21:F23)</f>
        <v>0</v>
      </c>
    </row>
    <row r="21" spans="1:6" s="445" customFormat="1" ht="12" customHeight="1">
      <c r="A21" s="436" t="s">
        <v>619</v>
      </c>
      <c r="B21" s="9" t="s">
        <v>785</v>
      </c>
      <c r="C21" s="316"/>
      <c r="D21" s="316"/>
      <c r="E21" s="316"/>
      <c r="F21" s="316"/>
    </row>
    <row r="22" spans="1:6" s="445" customFormat="1" ht="12" customHeight="1">
      <c r="A22" s="436" t="s">
        <v>620</v>
      </c>
      <c r="B22" s="8" t="s">
        <v>58</v>
      </c>
      <c r="C22" s="316"/>
      <c r="D22" s="316"/>
      <c r="E22" s="316"/>
      <c r="F22" s="316"/>
    </row>
    <row r="23" spans="1:6" s="445" customFormat="1" ht="12" customHeight="1">
      <c r="A23" s="436" t="s">
        <v>621</v>
      </c>
      <c r="B23" s="8" t="s">
        <v>59</v>
      </c>
      <c r="C23" s="316"/>
      <c r="D23" s="316"/>
      <c r="E23" s="316"/>
      <c r="F23" s="316"/>
    </row>
    <row r="24" spans="1:6" s="445" customFormat="1" ht="12" customHeight="1" thickBot="1">
      <c r="A24" s="436" t="s">
        <v>622</v>
      </c>
      <c r="B24" s="8" t="s">
        <v>511</v>
      </c>
      <c r="C24" s="316"/>
      <c r="D24" s="316"/>
      <c r="E24" s="316"/>
      <c r="F24" s="316"/>
    </row>
    <row r="25" spans="1:6" s="445" customFormat="1" ht="12" customHeight="1" thickBot="1">
      <c r="A25" s="210" t="s">
        <v>530</v>
      </c>
      <c r="B25" s="124" t="s">
        <v>687</v>
      </c>
      <c r="C25" s="345"/>
      <c r="D25" s="345"/>
      <c r="E25" s="345"/>
      <c r="F25" s="345"/>
    </row>
    <row r="26" spans="1:6" s="445" customFormat="1" ht="12" customHeight="1" thickBot="1">
      <c r="A26" s="210" t="s">
        <v>531</v>
      </c>
      <c r="B26" s="124" t="s">
        <v>60</v>
      </c>
      <c r="C26" s="318">
        <f>+C27+C28</f>
        <v>0</v>
      </c>
      <c r="D26" s="318">
        <f>+D27+D28</f>
        <v>0</v>
      </c>
      <c r="E26" s="318">
        <f>+E27+E28</f>
        <v>0</v>
      </c>
      <c r="F26" s="318">
        <f>+F27+F28</f>
        <v>0</v>
      </c>
    </row>
    <row r="27" spans="1:6" s="445" customFormat="1" ht="12" customHeight="1">
      <c r="A27" s="437" t="s">
        <v>795</v>
      </c>
      <c r="B27" s="438" t="s">
        <v>58</v>
      </c>
      <c r="C27" s="77"/>
      <c r="D27" s="77"/>
      <c r="E27" s="77"/>
      <c r="F27" s="77"/>
    </row>
    <row r="28" spans="1:6" s="445" customFormat="1" ht="12" customHeight="1">
      <c r="A28" s="437" t="s">
        <v>798</v>
      </c>
      <c r="B28" s="439" t="s">
        <v>61</v>
      </c>
      <c r="C28" s="319"/>
      <c r="D28" s="319"/>
      <c r="E28" s="319"/>
      <c r="F28" s="319"/>
    </row>
    <row r="29" spans="1:6" s="445" customFormat="1" ht="12" customHeight="1" thickBot="1">
      <c r="A29" s="436" t="s">
        <v>799</v>
      </c>
      <c r="B29" s="440" t="s">
        <v>62</v>
      </c>
      <c r="C29" s="84"/>
      <c r="D29" s="84"/>
      <c r="E29" s="84"/>
      <c r="F29" s="84"/>
    </row>
    <row r="30" spans="1:6" s="445" customFormat="1" ht="12" customHeight="1" thickBot="1">
      <c r="A30" s="210" t="s">
        <v>532</v>
      </c>
      <c r="B30" s="124" t="s">
        <v>63</v>
      </c>
      <c r="C30" s="318">
        <f>+C31+C32+C33</f>
        <v>0</v>
      </c>
      <c r="D30" s="318">
        <f>+D31+D32+D33</f>
        <v>0</v>
      </c>
      <c r="E30" s="318">
        <f>+E31+E32+E33</f>
        <v>0</v>
      </c>
      <c r="F30" s="318">
        <f>+F31+F32+F33</f>
        <v>0</v>
      </c>
    </row>
    <row r="31" spans="1:6" s="445" customFormat="1" ht="12" customHeight="1">
      <c r="A31" s="437" t="s">
        <v>606</v>
      </c>
      <c r="B31" s="438" t="s">
        <v>824</v>
      </c>
      <c r="C31" s="77"/>
      <c r="D31" s="77"/>
      <c r="E31" s="77"/>
      <c r="F31" s="77"/>
    </row>
    <row r="32" spans="1:6" s="445" customFormat="1" ht="12" customHeight="1">
      <c r="A32" s="437" t="s">
        <v>607</v>
      </c>
      <c r="B32" s="439" t="s">
        <v>825</v>
      </c>
      <c r="C32" s="319"/>
      <c r="D32" s="319"/>
      <c r="E32" s="319"/>
      <c r="F32" s="319"/>
    </row>
    <row r="33" spans="1:6" s="445" customFormat="1" ht="12" customHeight="1" thickBot="1">
      <c r="A33" s="436" t="s">
        <v>608</v>
      </c>
      <c r="B33" s="141" t="s">
        <v>826</v>
      </c>
      <c r="C33" s="84"/>
      <c r="D33" s="84"/>
      <c r="E33" s="84"/>
      <c r="F33" s="84"/>
    </row>
    <row r="34" spans="1:6" s="376" customFormat="1" ht="12" customHeight="1" thickBot="1">
      <c r="A34" s="210" t="s">
        <v>533</v>
      </c>
      <c r="B34" s="124" t="s">
        <v>12</v>
      </c>
      <c r="C34" s="345"/>
      <c r="D34" s="345"/>
      <c r="E34" s="345"/>
      <c r="F34" s="345"/>
    </row>
    <row r="35" spans="1:6" s="376" customFormat="1" ht="12" customHeight="1" thickBot="1">
      <c r="A35" s="210" t="s">
        <v>534</v>
      </c>
      <c r="B35" s="124" t="s">
        <v>64</v>
      </c>
      <c r="C35" s="367"/>
      <c r="D35" s="367"/>
      <c r="E35" s="367"/>
      <c r="F35" s="367"/>
    </row>
    <row r="36" spans="1:6" s="376" customFormat="1" ht="12" customHeight="1" thickBot="1">
      <c r="A36" s="202" t="s">
        <v>535</v>
      </c>
      <c r="B36" s="124" t="s">
        <v>65</v>
      </c>
      <c r="C36" s="368">
        <f>+C9+C20+C25+C26+C30+C34+C35</f>
        <v>3000</v>
      </c>
      <c r="D36" s="368">
        <f>+D9+D20+D25+D26+D30+D34+D35</f>
        <v>3000</v>
      </c>
      <c r="E36" s="368">
        <f>+E9+E20+E25+E26+E30+E34+E35</f>
        <v>3000</v>
      </c>
      <c r="F36" s="368">
        <f>+F9+F20+F25+F26+F30+F34+F35</f>
        <v>3000</v>
      </c>
    </row>
    <row r="37" spans="1:6" s="376" customFormat="1" ht="12" customHeight="1" thickBot="1">
      <c r="A37" s="240" t="s">
        <v>536</v>
      </c>
      <c r="B37" s="124" t="s">
        <v>66</v>
      </c>
      <c r="C37" s="368">
        <f>+C38+C39+C40</f>
        <v>0</v>
      </c>
      <c r="D37" s="368">
        <f>+D38+D39+D40</f>
        <v>2427</v>
      </c>
      <c r="E37" s="368">
        <f>+E38+E39+E40</f>
        <v>2427</v>
      </c>
      <c r="F37" s="368">
        <f>+F38+F39+F40</f>
        <v>2440</v>
      </c>
    </row>
    <row r="38" spans="1:6" s="376" customFormat="1" ht="12" customHeight="1">
      <c r="A38" s="437" t="s">
        <v>67</v>
      </c>
      <c r="B38" s="438" t="s">
        <v>757</v>
      </c>
      <c r="C38" s="77"/>
      <c r="D38" s="77"/>
      <c r="E38" s="77"/>
      <c r="F38" s="77"/>
    </row>
    <row r="39" spans="1:6" s="376" customFormat="1" ht="12" customHeight="1">
      <c r="A39" s="437" t="s">
        <v>68</v>
      </c>
      <c r="B39" s="439" t="s">
        <v>512</v>
      </c>
      <c r="C39" s="319"/>
      <c r="D39" s="319"/>
      <c r="E39" s="319"/>
      <c r="F39" s="319"/>
    </row>
    <row r="40" spans="1:6" s="445" customFormat="1" ht="12" customHeight="1" thickBot="1">
      <c r="A40" s="436" t="s">
        <v>69</v>
      </c>
      <c r="B40" s="141" t="s">
        <v>168</v>
      </c>
      <c r="C40" s="723"/>
      <c r="D40" s="723">
        <v>2427</v>
      </c>
      <c r="E40" s="723">
        <v>2427</v>
      </c>
      <c r="F40" s="723">
        <v>2440</v>
      </c>
    </row>
    <row r="41" spans="1:6" s="445" customFormat="1" ht="15" customHeight="1" thickBot="1">
      <c r="A41" s="240" t="s">
        <v>537</v>
      </c>
      <c r="B41" s="241" t="s">
        <v>71</v>
      </c>
      <c r="C41" s="371">
        <f>+C36+C37</f>
        <v>3000</v>
      </c>
      <c r="D41" s="371">
        <f>+D36+D37</f>
        <v>5427</v>
      </c>
      <c r="E41" s="371">
        <f>+E36+E37</f>
        <v>5427</v>
      </c>
      <c r="F41" s="371">
        <f>+F36+F37</f>
        <v>5440</v>
      </c>
    </row>
    <row r="42" spans="1:6" s="445" customFormat="1" ht="15" customHeight="1">
      <c r="A42" s="242"/>
      <c r="B42" s="243"/>
      <c r="C42" s="243"/>
      <c r="D42" s="369"/>
      <c r="E42" s="369"/>
      <c r="F42" s="369"/>
    </row>
    <row r="43" spans="1:6" ht="13.5" thickBot="1">
      <c r="A43" s="244"/>
      <c r="B43" s="245"/>
      <c r="C43" s="245"/>
      <c r="D43" s="370"/>
      <c r="E43" s="370"/>
      <c r="F43" s="370"/>
    </row>
    <row r="44" spans="1:6" s="444" customFormat="1" ht="16.5" customHeight="1" thickBot="1">
      <c r="A44" s="246"/>
      <c r="B44" s="247" t="s">
        <v>568</v>
      </c>
      <c r="C44" s="247"/>
      <c r="D44" s="371"/>
      <c r="E44" s="371"/>
      <c r="F44" s="371"/>
    </row>
    <row r="45" spans="1:6" s="446" customFormat="1" ht="12" customHeight="1" thickBot="1">
      <c r="A45" s="210" t="s">
        <v>528</v>
      </c>
      <c r="B45" s="124" t="s">
        <v>72</v>
      </c>
      <c r="C45" s="318">
        <f>SUM(C46:C50)</f>
        <v>2427</v>
      </c>
      <c r="D45" s="318">
        <f>SUM(D46:D50)</f>
        <v>5427</v>
      </c>
      <c r="E45" s="318">
        <f>SUM(E46:E50)</f>
        <v>5427</v>
      </c>
      <c r="F45" s="318">
        <f>SUM(F46:F50)</f>
        <v>5440</v>
      </c>
    </row>
    <row r="46" spans="1:6" ht="12" customHeight="1">
      <c r="A46" s="436" t="s">
        <v>613</v>
      </c>
      <c r="B46" s="9" t="s">
        <v>558</v>
      </c>
      <c r="C46" s="77">
        <v>1911</v>
      </c>
      <c r="D46" s="77">
        <v>1911</v>
      </c>
      <c r="E46" s="77">
        <v>1911</v>
      </c>
      <c r="F46" s="77">
        <v>1921</v>
      </c>
    </row>
    <row r="47" spans="1:6" ht="12" customHeight="1">
      <c r="A47" s="436" t="s">
        <v>614</v>
      </c>
      <c r="B47" s="8" t="s">
        <v>696</v>
      </c>
      <c r="C47" s="80">
        <v>516</v>
      </c>
      <c r="D47" s="80">
        <v>516</v>
      </c>
      <c r="E47" s="80">
        <v>516</v>
      </c>
      <c r="F47" s="80">
        <v>519</v>
      </c>
    </row>
    <row r="48" spans="1:6" ht="12" customHeight="1">
      <c r="A48" s="436" t="s">
        <v>615</v>
      </c>
      <c r="B48" s="8" t="s">
        <v>652</v>
      </c>
      <c r="C48" s="80"/>
      <c r="D48" s="80">
        <v>3000</v>
      </c>
      <c r="E48" s="80">
        <v>3000</v>
      </c>
      <c r="F48" s="80">
        <v>3000</v>
      </c>
    </row>
    <row r="49" spans="1:6" ht="12" customHeight="1">
      <c r="A49" s="436" t="s">
        <v>616</v>
      </c>
      <c r="B49" s="8" t="s">
        <v>697</v>
      </c>
      <c r="C49" s="80"/>
      <c r="D49" s="80"/>
      <c r="E49" s="80"/>
      <c r="F49" s="80"/>
    </row>
    <row r="50" spans="1:6" ht="12" customHeight="1" thickBot="1">
      <c r="A50" s="436" t="s">
        <v>661</v>
      </c>
      <c r="B50" s="8" t="s">
        <v>698</v>
      </c>
      <c r="C50" s="80"/>
      <c r="D50" s="80"/>
      <c r="E50" s="80"/>
      <c r="F50" s="80"/>
    </row>
    <row r="51" spans="1:6" ht="12" customHeight="1" thickBot="1">
      <c r="A51" s="210" t="s">
        <v>529</v>
      </c>
      <c r="B51" s="124" t="s">
        <v>73</v>
      </c>
      <c r="C51" s="318">
        <f>SUM(C52:C54)</f>
        <v>0</v>
      </c>
      <c r="D51" s="318">
        <f>SUM(D52:D54)</f>
        <v>0</v>
      </c>
      <c r="E51" s="318">
        <f>SUM(E52:E54)</f>
        <v>0</v>
      </c>
      <c r="F51" s="318">
        <f>SUM(F52:F54)</f>
        <v>0</v>
      </c>
    </row>
    <row r="52" spans="1:6" s="446" customFormat="1" ht="12" customHeight="1">
      <c r="A52" s="436" t="s">
        <v>619</v>
      </c>
      <c r="B52" s="9" t="s">
        <v>747</v>
      </c>
      <c r="C52" s="77"/>
      <c r="D52" s="77"/>
      <c r="E52" s="77"/>
      <c r="F52" s="77"/>
    </row>
    <row r="53" spans="1:6" ht="12" customHeight="1">
      <c r="A53" s="436" t="s">
        <v>620</v>
      </c>
      <c r="B53" s="8" t="s">
        <v>700</v>
      </c>
      <c r="C53" s="80"/>
      <c r="D53" s="80"/>
      <c r="E53" s="80"/>
      <c r="F53" s="80"/>
    </row>
    <row r="54" spans="1:6" ht="12" customHeight="1">
      <c r="A54" s="436" t="s">
        <v>621</v>
      </c>
      <c r="B54" s="8" t="s">
        <v>569</v>
      </c>
      <c r="C54" s="80"/>
      <c r="D54" s="80"/>
      <c r="E54" s="80"/>
      <c r="F54" s="80"/>
    </row>
    <row r="55" spans="1:6" ht="12" customHeight="1" thickBot="1">
      <c r="A55" s="436" t="s">
        <v>622</v>
      </c>
      <c r="B55" s="8" t="s">
        <v>513</v>
      </c>
      <c r="C55" s="80"/>
      <c r="D55" s="80"/>
      <c r="E55" s="80"/>
      <c r="F55" s="80"/>
    </row>
    <row r="56" spans="1:6" ht="15" customHeight="1" thickBot="1">
      <c r="A56" s="210" t="s">
        <v>530</v>
      </c>
      <c r="B56" s="248" t="s">
        <v>74</v>
      </c>
      <c r="C56" s="372">
        <f>+C45+C51</f>
        <v>2427</v>
      </c>
      <c r="D56" s="372">
        <f>+D45+D51</f>
        <v>5427</v>
      </c>
      <c r="E56" s="372">
        <f>+E45+E51</f>
        <v>5427</v>
      </c>
      <c r="F56" s="372">
        <f>+F45+F51</f>
        <v>5440</v>
      </c>
    </row>
    <row r="57" spans="3:6" ht="13.5" thickBot="1">
      <c r="C57" s="373"/>
      <c r="D57" s="373"/>
      <c r="E57" s="373"/>
      <c r="F57" s="373"/>
    </row>
    <row r="58" spans="1:6" ht="15" customHeight="1" thickBot="1">
      <c r="A58" s="251" t="s">
        <v>720</v>
      </c>
      <c r="B58" s="252"/>
      <c r="C58" s="121"/>
      <c r="D58" s="121"/>
      <c r="E58" s="121"/>
      <c r="F58" s="121"/>
    </row>
    <row r="59" spans="1:6" ht="14.25" customHeight="1" thickBot="1">
      <c r="A59" s="251" t="s">
        <v>721</v>
      </c>
      <c r="B59" s="252"/>
      <c r="C59" s="121"/>
      <c r="D59" s="121"/>
      <c r="E59" s="121"/>
      <c r="F59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Footer>&amp;L* Módosította a 13/2015.(XII.16.) önkormányzati rendelet 14. melléklete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4.625" style="250" customWidth="1"/>
    <col min="4" max="16384" width="9.375" style="250" customWidth="1"/>
  </cols>
  <sheetData>
    <row r="1" spans="1:3" s="230" customFormat="1" ht="21" customHeight="1" thickBot="1">
      <c r="A1" s="229"/>
      <c r="B1" s="231"/>
      <c r="C1" s="441" t="s">
        <v>226</v>
      </c>
    </row>
    <row r="2" spans="1:3" s="442" customFormat="1" ht="25.5" customHeight="1">
      <c r="A2" s="393" t="s">
        <v>718</v>
      </c>
      <c r="B2" s="359" t="s">
        <v>97</v>
      </c>
      <c r="C2" s="374" t="s">
        <v>572</v>
      </c>
    </row>
    <row r="3" spans="1:3" s="442" customFormat="1" ht="24.75" thickBot="1">
      <c r="A3" s="434" t="s">
        <v>717</v>
      </c>
      <c r="B3" s="360" t="s">
        <v>77</v>
      </c>
      <c r="C3" s="375" t="s">
        <v>573</v>
      </c>
    </row>
    <row r="4" spans="1:3" s="443" customFormat="1" ht="15.75" customHeight="1" thickBot="1">
      <c r="A4" s="232"/>
      <c r="B4" s="232"/>
      <c r="C4" s="233" t="s">
        <v>563</v>
      </c>
    </row>
    <row r="5" spans="1:3" ht="13.5" thickBot="1">
      <c r="A5" s="394" t="s">
        <v>719</v>
      </c>
      <c r="B5" s="234" t="s">
        <v>564</v>
      </c>
      <c r="C5" s="235" t="s">
        <v>565</v>
      </c>
    </row>
    <row r="6" spans="1:3" s="444" customFormat="1" ht="12.75" customHeight="1" thickBot="1">
      <c r="A6" s="202">
        <v>1</v>
      </c>
      <c r="B6" s="203">
        <v>2</v>
      </c>
      <c r="C6" s="204">
        <v>3</v>
      </c>
    </row>
    <row r="7" spans="1:3" s="444" customFormat="1" ht="15.75" customHeight="1" thickBot="1">
      <c r="A7" s="236"/>
      <c r="B7" s="237" t="s">
        <v>566</v>
      </c>
      <c r="C7" s="238"/>
    </row>
    <row r="8" spans="1:3" s="376" customFormat="1" ht="12" customHeight="1" thickBot="1">
      <c r="A8" s="202" t="s">
        <v>528</v>
      </c>
      <c r="B8" s="239" t="s">
        <v>54</v>
      </c>
      <c r="C8" s="318">
        <f>SUM(C9:C18)</f>
        <v>0</v>
      </c>
    </row>
    <row r="9" spans="1:3" s="376" customFormat="1" ht="12" customHeight="1">
      <c r="A9" s="435" t="s">
        <v>613</v>
      </c>
      <c r="B9" s="10" t="s">
        <v>810</v>
      </c>
      <c r="C9" s="365"/>
    </row>
    <row r="10" spans="1:3" s="376" customFormat="1" ht="12" customHeight="1">
      <c r="A10" s="436" t="s">
        <v>614</v>
      </c>
      <c r="B10" s="8" t="s">
        <v>811</v>
      </c>
      <c r="C10" s="316"/>
    </row>
    <row r="11" spans="1:3" s="376" customFormat="1" ht="12" customHeight="1">
      <c r="A11" s="436" t="s">
        <v>615</v>
      </c>
      <c r="B11" s="8" t="s">
        <v>812</v>
      </c>
      <c r="C11" s="316"/>
    </row>
    <row r="12" spans="1:3" s="376" customFormat="1" ht="12" customHeight="1">
      <c r="A12" s="436" t="s">
        <v>616</v>
      </c>
      <c r="B12" s="8" t="s">
        <v>813</v>
      </c>
      <c r="C12" s="316"/>
    </row>
    <row r="13" spans="1:3" s="376" customFormat="1" ht="12" customHeight="1">
      <c r="A13" s="436" t="s">
        <v>661</v>
      </c>
      <c r="B13" s="8" t="s">
        <v>814</v>
      </c>
      <c r="C13" s="316"/>
    </row>
    <row r="14" spans="1:3" s="376" customFormat="1" ht="12" customHeight="1">
      <c r="A14" s="436" t="s">
        <v>617</v>
      </c>
      <c r="B14" s="8" t="s">
        <v>55</v>
      </c>
      <c r="C14" s="316"/>
    </row>
    <row r="15" spans="1:3" s="376" customFormat="1" ht="12" customHeight="1">
      <c r="A15" s="436" t="s">
        <v>618</v>
      </c>
      <c r="B15" s="7" t="s">
        <v>56</v>
      </c>
      <c r="C15" s="316"/>
    </row>
    <row r="16" spans="1:3" s="376" customFormat="1" ht="12" customHeight="1">
      <c r="A16" s="436" t="s">
        <v>628</v>
      </c>
      <c r="B16" s="8" t="s">
        <v>817</v>
      </c>
      <c r="C16" s="366"/>
    </row>
    <row r="17" spans="1:3" s="445" customFormat="1" ht="12" customHeight="1">
      <c r="A17" s="436" t="s">
        <v>629</v>
      </c>
      <c r="B17" s="8" t="s">
        <v>818</v>
      </c>
      <c r="C17" s="316"/>
    </row>
    <row r="18" spans="1:3" s="445" customFormat="1" ht="12" customHeight="1" thickBot="1">
      <c r="A18" s="436" t="s">
        <v>630</v>
      </c>
      <c r="B18" s="7" t="s">
        <v>819</v>
      </c>
      <c r="C18" s="317"/>
    </row>
    <row r="19" spans="1:3" s="376" customFormat="1" ht="12" customHeight="1" thickBot="1">
      <c r="A19" s="202" t="s">
        <v>529</v>
      </c>
      <c r="B19" s="239" t="s">
        <v>57</v>
      </c>
      <c r="C19" s="318">
        <f>SUM(C20:C22)</f>
        <v>0</v>
      </c>
    </row>
    <row r="20" spans="1:3" s="445" customFormat="1" ht="12" customHeight="1">
      <c r="A20" s="436" t="s">
        <v>619</v>
      </c>
      <c r="B20" s="9" t="s">
        <v>785</v>
      </c>
      <c r="C20" s="316"/>
    </row>
    <row r="21" spans="1:3" s="445" customFormat="1" ht="12" customHeight="1">
      <c r="A21" s="436" t="s">
        <v>620</v>
      </c>
      <c r="B21" s="8" t="s">
        <v>58</v>
      </c>
      <c r="C21" s="316"/>
    </row>
    <row r="22" spans="1:3" s="445" customFormat="1" ht="12" customHeight="1">
      <c r="A22" s="436" t="s">
        <v>621</v>
      </c>
      <c r="B22" s="8" t="s">
        <v>59</v>
      </c>
      <c r="C22" s="316"/>
    </row>
    <row r="23" spans="1:3" s="445" customFormat="1" ht="12" customHeight="1" thickBot="1">
      <c r="A23" s="436" t="s">
        <v>622</v>
      </c>
      <c r="B23" s="8" t="s">
        <v>511</v>
      </c>
      <c r="C23" s="316"/>
    </row>
    <row r="24" spans="1:3" s="445" customFormat="1" ht="12" customHeight="1" thickBot="1">
      <c r="A24" s="210" t="s">
        <v>530</v>
      </c>
      <c r="B24" s="124" t="s">
        <v>687</v>
      </c>
      <c r="C24" s="345"/>
    </row>
    <row r="25" spans="1:3" s="445" customFormat="1" ht="12" customHeight="1" thickBot="1">
      <c r="A25" s="210" t="s">
        <v>531</v>
      </c>
      <c r="B25" s="124" t="s">
        <v>60</v>
      </c>
      <c r="C25" s="318">
        <f>+C26+C27</f>
        <v>0</v>
      </c>
    </row>
    <row r="26" spans="1:3" s="445" customFormat="1" ht="12" customHeight="1">
      <c r="A26" s="437" t="s">
        <v>795</v>
      </c>
      <c r="B26" s="438" t="s">
        <v>58</v>
      </c>
      <c r="C26" s="77"/>
    </row>
    <row r="27" spans="1:3" s="445" customFormat="1" ht="12" customHeight="1">
      <c r="A27" s="437" t="s">
        <v>798</v>
      </c>
      <c r="B27" s="439" t="s">
        <v>61</v>
      </c>
      <c r="C27" s="319"/>
    </row>
    <row r="28" spans="1:3" s="445" customFormat="1" ht="12" customHeight="1" thickBot="1">
      <c r="A28" s="436" t="s">
        <v>799</v>
      </c>
      <c r="B28" s="440" t="s">
        <v>62</v>
      </c>
      <c r="C28" s="84"/>
    </row>
    <row r="29" spans="1:3" s="445" customFormat="1" ht="12" customHeight="1" thickBot="1">
      <c r="A29" s="210" t="s">
        <v>532</v>
      </c>
      <c r="B29" s="124" t="s">
        <v>63</v>
      </c>
      <c r="C29" s="318">
        <f>+C30+C31+C32</f>
        <v>0</v>
      </c>
    </row>
    <row r="30" spans="1:3" s="445" customFormat="1" ht="12" customHeight="1">
      <c r="A30" s="437" t="s">
        <v>606</v>
      </c>
      <c r="B30" s="438" t="s">
        <v>824</v>
      </c>
      <c r="C30" s="77"/>
    </row>
    <row r="31" spans="1:3" s="445" customFormat="1" ht="12" customHeight="1">
      <c r="A31" s="437" t="s">
        <v>607</v>
      </c>
      <c r="B31" s="439" t="s">
        <v>825</v>
      </c>
      <c r="C31" s="319"/>
    </row>
    <row r="32" spans="1:3" s="445" customFormat="1" ht="12" customHeight="1" thickBot="1">
      <c r="A32" s="436" t="s">
        <v>608</v>
      </c>
      <c r="B32" s="141" t="s">
        <v>826</v>
      </c>
      <c r="C32" s="84"/>
    </row>
    <row r="33" spans="1:3" s="376" customFormat="1" ht="12" customHeight="1" thickBot="1">
      <c r="A33" s="210" t="s">
        <v>533</v>
      </c>
      <c r="B33" s="124" t="s">
        <v>12</v>
      </c>
      <c r="C33" s="345"/>
    </row>
    <row r="34" spans="1:3" s="376" customFormat="1" ht="12" customHeight="1" thickBot="1">
      <c r="A34" s="210" t="s">
        <v>534</v>
      </c>
      <c r="B34" s="124" t="s">
        <v>64</v>
      </c>
      <c r="C34" s="367"/>
    </row>
    <row r="35" spans="1:3" s="376" customFormat="1" ht="12" customHeight="1" thickBot="1">
      <c r="A35" s="202" t="s">
        <v>535</v>
      </c>
      <c r="B35" s="124" t="s">
        <v>65</v>
      </c>
      <c r="C35" s="368">
        <f>+C8+C19+C24+C25+C29+C33+C34</f>
        <v>0</v>
      </c>
    </row>
    <row r="36" spans="1:3" s="376" customFormat="1" ht="12" customHeight="1" thickBot="1">
      <c r="A36" s="240" t="s">
        <v>536</v>
      </c>
      <c r="B36" s="124" t="s">
        <v>66</v>
      </c>
      <c r="C36" s="368">
        <f>+C37+C38+C39</f>
        <v>0</v>
      </c>
    </row>
    <row r="37" spans="1:3" s="376" customFormat="1" ht="12" customHeight="1">
      <c r="A37" s="437" t="s">
        <v>67</v>
      </c>
      <c r="B37" s="438" t="s">
        <v>757</v>
      </c>
      <c r="C37" s="77"/>
    </row>
    <row r="38" spans="1:3" s="376" customFormat="1" ht="12" customHeight="1">
      <c r="A38" s="437" t="s">
        <v>68</v>
      </c>
      <c r="B38" s="439" t="s">
        <v>512</v>
      </c>
      <c r="C38" s="319"/>
    </row>
    <row r="39" spans="1:3" s="445" customFormat="1" ht="12" customHeight="1" thickBot="1">
      <c r="A39" s="436" t="s">
        <v>69</v>
      </c>
      <c r="B39" s="141" t="s">
        <v>70</v>
      </c>
      <c r="C39" s="84"/>
    </row>
    <row r="40" spans="1:3" s="445" customFormat="1" ht="15" customHeight="1" thickBot="1">
      <c r="A40" s="240" t="s">
        <v>537</v>
      </c>
      <c r="B40" s="241" t="s">
        <v>71</v>
      </c>
      <c r="C40" s="371">
        <f>+C35+C36</f>
        <v>0</v>
      </c>
    </row>
    <row r="41" spans="1:3" s="445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44" customFormat="1" ht="16.5" customHeight="1" thickBot="1">
      <c r="A43" s="246"/>
      <c r="B43" s="247" t="s">
        <v>568</v>
      </c>
      <c r="C43" s="371"/>
    </row>
    <row r="44" spans="1:3" s="446" customFormat="1" ht="12" customHeight="1" thickBot="1">
      <c r="A44" s="210" t="s">
        <v>528</v>
      </c>
      <c r="B44" s="124" t="s">
        <v>72</v>
      </c>
      <c r="C44" s="318">
        <f>SUM(C45:C49)</f>
        <v>0</v>
      </c>
    </row>
    <row r="45" spans="1:3" ht="12" customHeight="1">
      <c r="A45" s="436" t="s">
        <v>613</v>
      </c>
      <c r="B45" s="9" t="s">
        <v>558</v>
      </c>
      <c r="C45" s="77"/>
    </row>
    <row r="46" spans="1:3" ht="12" customHeight="1">
      <c r="A46" s="436" t="s">
        <v>614</v>
      </c>
      <c r="B46" s="8" t="s">
        <v>696</v>
      </c>
      <c r="C46" s="80"/>
    </row>
    <row r="47" spans="1:3" ht="12" customHeight="1">
      <c r="A47" s="436" t="s">
        <v>615</v>
      </c>
      <c r="B47" s="8" t="s">
        <v>652</v>
      </c>
      <c r="C47" s="80"/>
    </row>
    <row r="48" spans="1:3" ht="12" customHeight="1">
      <c r="A48" s="436" t="s">
        <v>616</v>
      </c>
      <c r="B48" s="8" t="s">
        <v>697</v>
      </c>
      <c r="C48" s="80"/>
    </row>
    <row r="49" spans="1:3" ht="12" customHeight="1" thickBot="1">
      <c r="A49" s="436" t="s">
        <v>661</v>
      </c>
      <c r="B49" s="8" t="s">
        <v>698</v>
      </c>
      <c r="C49" s="80"/>
    </row>
    <row r="50" spans="1:3" ht="12" customHeight="1" thickBot="1">
      <c r="A50" s="210" t="s">
        <v>529</v>
      </c>
      <c r="B50" s="124" t="s">
        <v>73</v>
      </c>
      <c r="C50" s="318">
        <f>SUM(C51:C53)</f>
        <v>0</v>
      </c>
    </row>
    <row r="51" spans="1:3" s="446" customFormat="1" ht="12" customHeight="1">
      <c r="A51" s="436" t="s">
        <v>619</v>
      </c>
      <c r="B51" s="9" t="s">
        <v>747</v>
      </c>
      <c r="C51" s="77"/>
    </row>
    <row r="52" spans="1:3" ht="12" customHeight="1">
      <c r="A52" s="436" t="s">
        <v>620</v>
      </c>
      <c r="B52" s="8" t="s">
        <v>700</v>
      </c>
      <c r="C52" s="80"/>
    </row>
    <row r="53" spans="1:3" ht="12" customHeight="1">
      <c r="A53" s="436" t="s">
        <v>621</v>
      </c>
      <c r="B53" s="8" t="s">
        <v>569</v>
      </c>
      <c r="C53" s="80"/>
    </row>
    <row r="54" spans="1:3" ht="12" customHeight="1" thickBot="1">
      <c r="A54" s="436" t="s">
        <v>622</v>
      </c>
      <c r="B54" s="8" t="s">
        <v>513</v>
      </c>
      <c r="C54" s="80"/>
    </row>
    <row r="55" spans="1:3" ht="15" customHeight="1" thickBot="1">
      <c r="A55" s="210" t="s">
        <v>530</v>
      </c>
      <c r="B55" s="248" t="s">
        <v>74</v>
      </c>
      <c r="C55" s="372">
        <f>+C44+C50</f>
        <v>0</v>
      </c>
    </row>
    <row r="56" ht="13.5" thickBot="1">
      <c r="C56" s="373"/>
    </row>
    <row r="57" spans="1:3" ht="15" customHeight="1" thickBot="1">
      <c r="A57" s="251" t="s">
        <v>720</v>
      </c>
      <c r="B57" s="252"/>
      <c r="C57" s="121"/>
    </row>
    <row r="58" spans="1:3" ht="14.25" customHeight="1" thickBot="1">
      <c r="A58" s="251" t="s">
        <v>721</v>
      </c>
      <c r="B58" s="252"/>
      <c r="C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59"/>
  <sheetViews>
    <sheetView zoomScalePageLayoutView="0" workbookViewId="0" topLeftCell="B1">
      <selection activeCell="F1" sqref="F1"/>
    </sheetView>
  </sheetViews>
  <sheetFormatPr defaultColWidth="9.00390625" defaultRowHeight="12.75"/>
  <cols>
    <col min="1" max="1" width="9.875" style="249" customWidth="1"/>
    <col min="2" max="2" width="62.00390625" style="250" customWidth="1"/>
    <col min="3" max="3" width="12.50390625" style="250" customWidth="1"/>
    <col min="4" max="4" width="13.875" style="250" customWidth="1"/>
    <col min="5" max="5" width="14.00390625" style="250" customWidth="1"/>
    <col min="6" max="6" width="13.875" style="250" customWidth="1"/>
    <col min="7" max="16384" width="9.375" style="250" customWidth="1"/>
  </cols>
  <sheetData>
    <row r="1" spans="1:6" s="230" customFormat="1" ht="21" customHeight="1">
      <c r="A1" s="229"/>
      <c r="B1" s="231"/>
      <c r="C1" s="231"/>
      <c r="D1" s="441"/>
      <c r="E1" s="441"/>
      <c r="F1" s="441" t="s">
        <v>420</v>
      </c>
    </row>
    <row r="2" spans="1:6" s="230" customFormat="1" ht="21" customHeight="1" thickBot="1">
      <c r="A2" s="229"/>
      <c r="B2" s="231"/>
      <c r="C2" s="231"/>
      <c r="D2" s="441"/>
      <c r="E2" s="441"/>
      <c r="F2" s="441"/>
    </row>
    <row r="3" spans="1:6" s="442" customFormat="1" ht="25.5" customHeight="1">
      <c r="A3" s="393" t="s">
        <v>718</v>
      </c>
      <c r="B3" s="359" t="s">
        <v>117</v>
      </c>
      <c r="C3" s="374"/>
      <c r="D3" s="374"/>
      <c r="E3" s="374"/>
      <c r="F3" s="374" t="s">
        <v>572</v>
      </c>
    </row>
    <row r="4" spans="1:6" s="442" customFormat="1" ht="36.75" thickBot="1">
      <c r="A4" s="434" t="s">
        <v>717</v>
      </c>
      <c r="B4" s="360" t="s">
        <v>161</v>
      </c>
      <c r="C4" s="375"/>
      <c r="D4" s="375"/>
      <c r="E4" s="375"/>
      <c r="F4" s="375" t="s">
        <v>92</v>
      </c>
    </row>
    <row r="5" spans="1:6" s="443" customFormat="1" ht="15.75" customHeight="1" thickBot="1">
      <c r="A5" s="232"/>
      <c r="B5" s="232"/>
      <c r="C5" s="233"/>
      <c r="D5" s="233"/>
      <c r="E5" s="233"/>
      <c r="F5" s="233" t="s">
        <v>563</v>
      </c>
    </row>
    <row r="6" spans="1:6" ht="24.75" thickBot="1">
      <c r="A6" s="394" t="s">
        <v>719</v>
      </c>
      <c r="B6" s="234" t="s">
        <v>564</v>
      </c>
      <c r="C6" s="235" t="s">
        <v>345</v>
      </c>
      <c r="D6" s="235" t="s">
        <v>346</v>
      </c>
      <c r="E6" s="235" t="s">
        <v>347</v>
      </c>
      <c r="F6" s="235" t="s">
        <v>348</v>
      </c>
    </row>
    <row r="7" spans="1:6" s="444" customFormat="1" ht="12.75" customHeight="1" thickBot="1">
      <c r="A7" s="202">
        <v>1</v>
      </c>
      <c r="B7" s="203">
        <v>2</v>
      </c>
      <c r="C7" s="204">
        <v>3</v>
      </c>
      <c r="D7" s="204">
        <v>4</v>
      </c>
      <c r="E7" s="204">
        <v>5</v>
      </c>
      <c r="F7" s="204">
        <v>6</v>
      </c>
    </row>
    <row r="8" spans="1:6" s="444" customFormat="1" ht="15.75" customHeight="1" thickBot="1">
      <c r="A8" s="236"/>
      <c r="B8" s="237" t="s">
        <v>566</v>
      </c>
      <c r="C8" s="238"/>
      <c r="D8" s="238"/>
      <c r="E8" s="238"/>
      <c r="F8" s="238"/>
    </row>
    <row r="9" spans="1:6" s="376" customFormat="1" ht="12" customHeight="1" thickBot="1">
      <c r="A9" s="202" t="s">
        <v>528</v>
      </c>
      <c r="B9" s="239" t="s">
        <v>54</v>
      </c>
      <c r="C9" s="318">
        <f>SUM(C10:C19)</f>
        <v>0</v>
      </c>
      <c r="D9" s="318">
        <f>SUM(D10:D19)</f>
        <v>0</v>
      </c>
      <c r="E9" s="318">
        <f>SUM(E10:E19)</f>
        <v>0</v>
      </c>
      <c r="F9" s="318">
        <f>SUM(F10:F19)</f>
        <v>0</v>
      </c>
    </row>
    <row r="10" spans="1:6" s="376" customFormat="1" ht="12" customHeight="1">
      <c r="A10" s="435" t="s">
        <v>613</v>
      </c>
      <c r="B10" s="10" t="s">
        <v>810</v>
      </c>
      <c r="C10" s="365"/>
      <c r="D10" s="365"/>
      <c r="E10" s="365"/>
      <c r="F10" s="365"/>
    </row>
    <row r="11" spans="1:6" s="376" customFormat="1" ht="12" customHeight="1">
      <c r="A11" s="436" t="s">
        <v>614</v>
      </c>
      <c r="B11" s="8" t="s">
        <v>811</v>
      </c>
      <c r="C11" s="316"/>
      <c r="D11" s="316"/>
      <c r="E11" s="316"/>
      <c r="F11" s="316"/>
    </row>
    <row r="12" spans="1:6" s="376" customFormat="1" ht="12" customHeight="1">
      <c r="A12" s="436" t="s">
        <v>615</v>
      </c>
      <c r="B12" s="8" t="s">
        <v>812</v>
      </c>
      <c r="C12" s="316"/>
      <c r="D12" s="316"/>
      <c r="E12" s="316"/>
      <c r="F12" s="316"/>
    </row>
    <row r="13" spans="1:6" s="376" customFormat="1" ht="12" customHeight="1">
      <c r="A13" s="436" t="s">
        <v>616</v>
      </c>
      <c r="B13" s="8" t="s">
        <v>813</v>
      </c>
      <c r="C13" s="316"/>
      <c r="D13" s="316"/>
      <c r="E13" s="316"/>
      <c r="F13" s="316"/>
    </row>
    <row r="14" spans="1:6" s="376" customFormat="1" ht="12" customHeight="1">
      <c r="A14" s="436" t="s">
        <v>661</v>
      </c>
      <c r="B14" s="8" t="s">
        <v>814</v>
      </c>
      <c r="C14" s="316"/>
      <c r="D14" s="316"/>
      <c r="E14" s="316"/>
      <c r="F14" s="316"/>
    </row>
    <row r="15" spans="1:6" s="376" customFormat="1" ht="12" customHeight="1">
      <c r="A15" s="436" t="s">
        <v>617</v>
      </c>
      <c r="B15" s="8" t="s">
        <v>55</v>
      </c>
      <c r="C15" s="316"/>
      <c r="D15" s="316"/>
      <c r="E15" s="316"/>
      <c r="F15" s="316"/>
    </row>
    <row r="16" spans="1:6" s="376" customFormat="1" ht="12" customHeight="1">
      <c r="A16" s="436" t="s">
        <v>618</v>
      </c>
      <c r="B16" s="7" t="s">
        <v>56</v>
      </c>
      <c r="C16" s="316"/>
      <c r="D16" s="316"/>
      <c r="E16" s="316"/>
      <c r="F16" s="316"/>
    </row>
    <row r="17" spans="1:6" s="376" customFormat="1" ht="12" customHeight="1">
      <c r="A17" s="436" t="s">
        <v>628</v>
      </c>
      <c r="B17" s="8" t="s">
        <v>817</v>
      </c>
      <c r="C17" s="366"/>
      <c r="D17" s="366"/>
      <c r="E17" s="366"/>
      <c r="F17" s="366"/>
    </row>
    <row r="18" spans="1:6" s="445" customFormat="1" ht="12" customHeight="1">
      <c r="A18" s="436" t="s">
        <v>629</v>
      </c>
      <c r="B18" s="8" t="s">
        <v>818</v>
      </c>
      <c r="C18" s="316"/>
      <c r="D18" s="316"/>
      <c r="E18" s="316"/>
      <c r="F18" s="316"/>
    </row>
    <row r="19" spans="1:6" s="445" customFormat="1" ht="12" customHeight="1" thickBot="1">
      <c r="A19" s="436" t="s">
        <v>630</v>
      </c>
      <c r="B19" s="7" t="s">
        <v>819</v>
      </c>
      <c r="C19" s="317"/>
      <c r="D19" s="317"/>
      <c r="E19" s="317"/>
      <c r="F19" s="317"/>
    </row>
    <row r="20" spans="1:6" s="376" customFormat="1" ht="12" customHeight="1" thickBot="1">
      <c r="A20" s="202" t="s">
        <v>529</v>
      </c>
      <c r="B20" s="239" t="s">
        <v>57</v>
      </c>
      <c r="C20" s="318">
        <f>SUM(C21:C23)</f>
        <v>0</v>
      </c>
      <c r="D20" s="318">
        <f>SUM(D21:D23)</f>
        <v>0</v>
      </c>
      <c r="E20" s="318">
        <f>SUM(E21:E23)</f>
        <v>0</v>
      </c>
      <c r="F20" s="318">
        <f>SUM(F21:F23)</f>
        <v>0</v>
      </c>
    </row>
    <row r="21" spans="1:6" s="445" customFormat="1" ht="12" customHeight="1">
      <c r="A21" s="436" t="s">
        <v>619</v>
      </c>
      <c r="B21" s="9" t="s">
        <v>785</v>
      </c>
      <c r="C21" s="316"/>
      <c r="D21" s="316"/>
      <c r="E21" s="316"/>
      <c r="F21" s="316"/>
    </row>
    <row r="22" spans="1:6" s="445" customFormat="1" ht="12" customHeight="1">
      <c r="A22" s="436" t="s">
        <v>620</v>
      </c>
      <c r="B22" s="8" t="s">
        <v>58</v>
      </c>
      <c r="C22" s="316"/>
      <c r="D22" s="316"/>
      <c r="E22" s="316"/>
      <c r="F22" s="316"/>
    </row>
    <row r="23" spans="1:6" s="445" customFormat="1" ht="12" customHeight="1">
      <c r="A23" s="436" t="s">
        <v>621</v>
      </c>
      <c r="B23" s="8" t="s">
        <v>59</v>
      </c>
      <c r="C23" s="316"/>
      <c r="D23" s="316"/>
      <c r="E23" s="316"/>
      <c r="F23" s="316"/>
    </row>
    <row r="24" spans="1:6" s="445" customFormat="1" ht="12" customHeight="1" thickBot="1">
      <c r="A24" s="436" t="s">
        <v>622</v>
      </c>
      <c r="B24" s="8" t="s">
        <v>511</v>
      </c>
      <c r="C24" s="316"/>
      <c r="D24" s="316"/>
      <c r="E24" s="316"/>
      <c r="F24" s="316"/>
    </row>
    <row r="25" spans="1:6" s="445" customFormat="1" ht="12" customHeight="1" thickBot="1">
      <c r="A25" s="210" t="s">
        <v>530</v>
      </c>
      <c r="B25" s="124" t="s">
        <v>687</v>
      </c>
      <c r="C25" s="345"/>
      <c r="D25" s="345"/>
      <c r="E25" s="345"/>
      <c r="F25" s="345"/>
    </row>
    <row r="26" spans="1:6" s="445" customFormat="1" ht="12" customHeight="1" thickBot="1">
      <c r="A26" s="210" t="s">
        <v>531</v>
      </c>
      <c r="B26" s="124" t="s">
        <v>60</v>
      </c>
      <c r="C26" s="318">
        <f>+C27+C28</f>
        <v>0</v>
      </c>
      <c r="D26" s="318">
        <f>+D27+D28</f>
        <v>0</v>
      </c>
      <c r="E26" s="318">
        <f>+E27+E28</f>
        <v>0</v>
      </c>
      <c r="F26" s="318">
        <f>+F27+F28</f>
        <v>0</v>
      </c>
    </row>
    <row r="27" spans="1:6" s="445" customFormat="1" ht="12" customHeight="1">
      <c r="A27" s="437" t="s">
        <v>795</v>
      </c>
      <c r="B27" s="438" t="s">
        <v>58</v>
      </c>
      <c r="C27" s="77"/>
      <c r="D27" s="77"/>
      <c r="E27" s="77"/>
      <c r="F27" s="77"/>
    </row>
    <row r="28" spans="1:6" s="445" customFormat="1" ht="12" customHeight="1">
      <c r="A28" s="437" t="s">
        <v>798</v>
      </c>
      <c r="B28" s="439" t="s">
        <v>61</v>
      </c>
      <c r="C28" s="319"/>
      <c r="D28" s="319"/>
      <c r="E28" s="319"/>
      <c r="F28" s="319"/>
    </row>
    <row r="29" spans="1:6" s="445" customFormat="1" ht="12" customHeight="1" thickBot="1">
      <c r="A29" s="436" t="s">
        <v>799</v>
      </c>
      <c r="B29" s="440" t="s">
        <v>62</v>
      </c>
      <c r="C29" s="84"/>
      <c r="D29" s="84"/>
      <c r="E29" s="84"/>
      <c r="F29" s="84"/>
    </row>
    <row r="30" spans="1:6" s="445" customFormat="1" ht="12" customHeight="1" thickBot="1">
      <c r="A30" s="210" t="s">
        <v>532</v>
      </c>
      <c r="B30" s="124" t="s">
        <v>63</v>
      </c>
      <c r="C30" s="318">
        <f>+C31+C32+C33</f>
        <v>0</v>
      </c>
      <c r="D30" s="318">
        <f>+D31+D32+D33</f>
        <v>0</v>
      </c>
      <c r="E30" s="318">
        <f>+E31+E32+E33</f>
        <v>0</v>
      </c>
      <c r="F30" s="318">
        <f>+F31+F32+F33</f>
        <v>0</v>
      </c>
    </row>
    <row r="31" spans="1:6" s="445" customFormat="1" ht="12" customHeight="1">
      <c r="A31" s="437" t="s">
        <v>606</v>
      </c>
      <c r="B31" s="438" t="s">
        <v>824</v>
      </c>
      <c r="C31" s="77"/>
      <c r="D31" s="77"/>
      <c r="E31" s="77"/>
      <c r="F31" s="77"/>
    </row>
    <row r="32" spans="1:6" s="445" customFormat="1" ht="12" customHeight="1">
      <c r="A32" s="437" t="s">
        <v>607</v>
      </c>
      <c r="B32" s="439" t="s">
        <v>825</v>
      </c>
      <c r="C32" s="319"/>
      <c r="D32" s="319"/>
      <c r="E32" s="319"/>
      <c r="F32" s="319"/>
    </row>
    <row r="33" spans="1:6" s="445" customFormat="1" ht="12" customHeight="1" thickBot="1">
      <c r="A33" s="436" t="s">
        <v>608</v>
      </c>
      <c r="B33" s="141" t="s">
        <v>826</v>
      </c>
      <c r="C33" s="84"/>
      <c r="D33" s="84"/>
      <c r="E33" s="84"/>
      <c r="F33" s="84"/>
    </row>
    <row r="34" spans="1:6" s="376" customFormat="1" ht="12" customHeight="1" thickBot="1">
      <c r="A34" s="210" t="s">
        <v>533</v>
      </c>
      <c r="B34" s="124" t="s">
        <v>12</v>
      </c>
      <c r="C34" s="345"/>
      <c r="D34" s="345">
        <v>102</v>
      </c>
      <c r="E34" s="345">
        <v>102</v>
      </c>
      <c r="F34" s="345">
        <v>102</v>
      </c>
    </row>
    <row r="35" spans="1:6" s="376" customFormat="1" ht="12" customHeight="1" thickBot="1">
      <c r="A35" s="210" t="s">
        <v>534</v>
      </c>
      <c r="B35" s="124" t="s">
        <v>64</v>
      </c>
      <c r="C35" s="367"/>
      <c r="D35" s="367"/>
      <c r="E35" s="367"/>
      <c r="F35" s="367"/>
    </row>
    <row r="36" spans="1:6" s="376" customFormat="1" ht="12" customHeight="1" thickBot="1">
      <c r="A36" s="202" t="s">
        <v>535</v>
      </c>
      <c r="B36" s="124" t="s">
        <v>65</v>
      </c>
      <c r="C36" s="368">
        <f>+C9+C20+C25+C26+C30+C34+C35</f>
        <v>0</v>
      </c>
      <c r="D36" s="368">
        <f>+D9+D20+D25+D26+D30+D34+D35</f>
        <v>102</v>
      </c>
      <c r="E36" s="368">
        <f>+E9+E20+E25+E26+E30+E34+E35</f>
        <v>102</v>
      </c>
      <c r="F36" s="368">
        <f>+F9+F20+F25+F26+F30+F34+F35</f>
        <v>102</v>
      </c>
    </row>
    <row r="37" spans="1:6" s="376" customFormat="1" ht="12" customHeight="1" thickBot="1">
      <c r="A37" s="240" t="s">
        <v>536</v>
      </c>
      <c r="B37" s="124" t="s">
        <v>66</v>
      </c>
      <c r="C37" s="368">
        <f>+C38+C39+C40</f>
        <v>95361</v>
      </c>
      <c r="D37" s="368">
        <f>+D38+D39+D40</f>
        <v>93287</v>
      </c>
      <c r="E37" s="368">
        <f>+E38+E39+E40</f>
        <v>93572</v>
      </c>
      <c r="F37" s="368">
        <f>+F38+F39+F40</f>
        <v>93738</v>
      </c>
    </row>
    <row r="38" spans="1:6" s="376" customFormat="1" ht="12" customHeight="1">
      <c r="A38" s="437" t="s">
        <v>67</v>
      </c>
      <c r="B38" s="438" t="s">
        <v>757</v>
      </c>
      <c r="C38" s="77"/>
      <c r="D38" s="77">
        <v>97</v>
      </c>
      <c r="E38" s="77">
        <v>97</v>
      </c>
      <c r="F38" s="77">
        <v>97</v>
      </c>
    </row>
    <row r="39" spans="1:6" s="376" customFormat="1" ht="12" customHeight="1">
      <c r="A39" s="437" t="s">
        <v>68</v>
      </c>
      <c r="B39" s="439" t="s">
        <v>512</v>
      </c>
      <c r="C39" s="319"/>
      <c r="D39" s="319"/>
      <c r="E39" s="319"/>
      <c r="F39" s="319"/>
    </row>
    <row r="40" spans="1:6" s="445" customFormat="1" ht="12" customHeight="1" thickBot="1">
      <c r="A40" s="436" t="s">
        <v>69</v>
      </c>
      <c r="B40" s="141" t="s">
        <v>70</v>
      </c>
      <c r="C40" s="84">
        <v>95361</v>
      </c>
      <c r="D40" s="84">
        <v>93190</v>
      </c>
      <c r="E40" s="84">
        <v>93475</v>
      </c>
      <c r="F40" s="84">
        <v>93641</v>
      </c>
    </row>
    <row r="41" spans="1:6" s="445" customFormat="1" ht="15" customHeight="1" thickBot="1">
      <c r="A41" s="240" t="s">
        <v>537</v>
      </c>
      <c r="B41" s="241" t="s">
        <v>71</v>
      </c>
      <c r="C41" s="371">
        <f>+C36+C37</f>
        <v>95361</v>
      </c>
      <c r="D41" s="371">
        <f>+D36+D37</f>
        <v>93389</v>
      </c>
      <c r="E41" s="371">
        <f>+E36+E37</f>
        <v>93674</v>
      </c>
      <c r="F41" s="371">
        <f>+F36+F37</f>
        <v>93840</v>
      </c>
    </row>
    <row r="42" spans="1:6" s="445" customFormat="1" ht="15" customHeight="1">
      <c r="A42" s="242"/>
      <c r="B42" s="243"/>
      <c r="C42" s="369"/>
      <c r="D42" s="369"/>
      <c r="E42" s="369"/>
      <c r="F42" s="369"/>
    </row>
    <row r="43" spans="1:6" ht="13.5" thickBot="1">
      <c r="A43" s="244"/>
      <c r="B43" s="245"/>
      <c r="C43" s="370"/>
      <c r="D43" s="370"/>
      <c r="E43" s="370"/>
      <c r="F43" s="370"/>
    </row>
    <row r="44" spans="1:6" s="444" customFormat="1" ht="16.5" customHeight="1" thickBot="1">
      <c r="A44" s="246"/>
      <c r="B44" s="247" t="s">
        <v>568</v>
      </c>
      <c r="C44" s="371"/>
      <c r="D44" s="371"/>
      <c r="E44" s="371"/>
      <c r="F44" s="371"/>
    </row>
    <row r="45" spans="1:6" s="446" customFormat="1" ht="12" customHeight="1" thickBot="1">
      <c r="A45" s="210" t="s">
        <v>528</v>
      </c>
      <c r="B45" s="124" t="s">
        <v>72</v>
      </c>
      <c r="C45" s="318">
        <f>SUM(C46:C50)</f>
        <v>95684</v>
      </c>
      <c r="D45" s="318">
        <f>SUM(D46:D50)</f>
        <v>93139</v>
      </c>
      <c r="E45" s="318">
        <f>SUM(E46:E50)</f>
        <v>93154</v>
      </c>
      <c r="F45" s="318">
        <f>SUM(F46:F50)</f>
        <v>92060</v>
      </c>
    </row>
    <row r="46" spans="1:6" ht="12" customHeight="1">
      <c r="A46" s="436" t="s">
        <v>613</v>
      </c>
      <c r="B46" s="9" t="s">
        <v>558</v>
      </c>
      <c r="C46" s="77">
        <v>60341</v>
      </c>
      <c r="D46" s="77">
        <v>60699</v>
      </c>
      <c r="E46" s="77">
        <v>60923</v>
      </c>
      <c r="F46" s="77">
        <v>61054</v>
      </c>
    </row>
    <row r="47" spans="1:6" ht="12" customHeight="1">
      <c r="A47" s="436" t="s">
        <v>614</v>
      </c>
      <c r="B47" s="8" t="s">
        <v>696</v>
      </c>
      <c r="C47" s="80">
        <v>16473</v>
      </c>
      <c r="D47" s="80">
        <v>16570</v>
      </c>
      <c r="E47" s="80">
        <v>16631</v>
      </c>
      <c r="F47" s="80">
        <v>16666</v>
      </c>
    </row>
    <row r="48" spans="1:6" ht="12" customHeight="1">
      <c r="A48" s="436" t="s">
        <v>615</v>
      </c>
      <c r="B48" s="8" t="s">
        <v>652</v>
      </c>
      <c r="C48" s="80">
        <v>18870</v>
      </c>
      <c r="D48" s="80">
        <v>15870</v>
      </c>
      <c r="E48" s="80">
        <v>15600</v>
      </c>
      <c r="F48" s="80">
        <v>14340</v>
      </c>
    </row>
    <row r="49" spans="1:6" ht="12" customHeight="1">
      <c r="A49" s="436" t="s">
        <v>616</v>
      </c>
      <c r="B49" s="8" t="s">
        <v>697</v>
      </c>
      <c r="C49" s="80"/>
      <c r="D49" s="80"/>
      <c r="E49" s="80"/>
      <c r="F49" s="80"/>
    </row>
    <row r="50" spans="1:6" ht="12" customHeight="1" thickBot="1">
      <c r="A50" s="436" t="s">
        <v>661</v>
      </c>
      <c r="B50" s="8" t="s">
        <v>698</v>
      </c>
      <c r="C50" s="80"/>
      <c r="D50" s="80"/>
      <c r="E50" s="80"/>
      <c r="F50" s="80"/>
    </row>
    <row r="51" spans="1:6" ht="12" customHeight="1" thickBot="1">
      <c r="A51" s="210" t="s">
        <v>529</v>
      </c>
      <c r="B51" s="124" t="s">
        <v>73</v>
      </c>
      <c r="C51" s="318">
        <f>SUM(C52:C54)</f>
        <v>250</v>
      </c>
      <c r="D51" s="318">
        <f>SUM(D52:D54)</f>
        <v>250</v>
      </c>
      <c r="E51" s="318">
        <f>SUM(E52:E54)</f>
        <v>520</v>
      </c>
      <c r="F51" s="318">
        <f>SUM(F52:F54)</f>
        <v>1780</v>
      </c>
    </row>
    <row r="52" spans="1:6" s="446" customFormat="1" ht="12" customHeight="1">
      <c r="A52" s="436" t="s">
        <v>619</v>
      </c>
      <c r="B52" s="9" t="s">
        <v>747</v>
      </c>
      <c r="C52" s="77">
        <v>250</v>
      </c>
      <c r="D52" s="77">
        <v>250</v>
      </c>
      <c r="E52" s="77">
        <v>520</v>
      </c>
      <c r="F52" s="77">
        <v>1780</v>
      </c>
    </row>
    <row r="53" spans="1:6" ht="12" customHeight="1">
      <c r="A53" s="436" t="s">
        <v>620</v>
      </c>
      <c r="B53" s="8" t="s">
        <v>700</v>
      </c>
      <c r="C53" s="80"/>
      <c r="D53" s="80"/>
      <c r="E53" s="80"/>
      <c r="F53" s="80"/>
    </row>
    <row r="54" spans="1:6" ht="12" customHeight="1">
      <c r="A54" s="436" t="s">
        <v>621</v>
      </c>
      <c r="B54" s="8" t="s">
        <v>569</v>
      </c>
      <c r="C54" s="80"/>
      <c r="D54" s="80"/>
      <c r="E54" s="80"/>
      <c r="F54" s="80"/>
    </row>
    <row r="55" spans="1:6" ht="12" customHeight="1" thickBot="1">
      <c r="A55" s="436" t="s">
        <v>622</v>
      </c>
      <c r="B55" s="8" t="s">
        <v>513</v>
      </c>
      <c r="C55" s="80"/>
      <c r="D55" s="80"/>
      <c r="E55" s="80"/>
      <c r="F55" s="80"/>
    </row>
    <row r="56" spans="1:6" ht="15" customHeight="1" thickBot="1">
      <c r="A56" s="210" t="s">
        <v>530</v>
      </c>
      <c r="B56" s="248" t="s">
        <v>74</v>
      </c>
      <c r="C56" s="372">
        <f>+C45+C51</f>
        <v>95934</v>
      </c>
      <c r="D56" s="372">
        <f>+D45+D51</f>
        <v>93389</v>
      </c>
      <c r="E56" s="372">
        <f>+E45+E51</f>
        <v>93674</v>
      </c>
      <c r="F56" s="372">
        <f>+F45+F51</f>
        <v>93840</v>
      </c>
    </row>
    <row r="57" spans="3:6" ht="13.5" thickBot="1">
      <c r="C57" s="373"/>
      <c r="D57" s="373"/>
      <c r="E57" s="373"/>
      <c r="F57" s="373"/>
    </row>
    <row r="58" spans="1:6" ht="15" customHeight="1" thickBot="1">
      <c r="A58" s="251" t="s">
        <v>720</v>
      </c>
      <c r="B58" s="252"/>
      <c r="C58" s="121">
        <v>18</v>
      </c>
      <c r="D58" s="121">
        <v>18</v>
      </c>
      <c r="E58" s="121">
        <v>18</v>
      </c>
      <c r="F58" s="121">
        <v>18</v>
      </c>
    </row>
    <row r="59" spans="1:6" ht="14.25" customHeight="1" thickBot="1">
      <c r="A59" s="251" t="s">
        <v>721</v>
      </c>
      <c r="B59" s="252"/>
      <c r="C59" s="121">
        <v>0</v>
      </c>
      <c r="D59" s="121">
        <v>0</v>
      </c>
      <c r="E59" s="121">
        <v>0</v>
      </c>
      <c r="F59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Footer>&amp;L* Módosította a 13/2015.(XII.16.) önkormányzati rendelet 15. melléklete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2.125" style="249" customWidth="1"/>
    <col min="2" max="2" width="61.875" style="250" customWidth="1"/>
    <col min="3" max="3" width="13.125" style="250" customWidth="1"/>
    <col min="4" max="4" width="12.375" style="250" customWidth="1"/>
    <col min="5" max="5" width="13.375" style="250" customWidth="1"/>
    <col min="6" max="6" width="12.50390625" style="250" customWidth="1"/>
    <col min="7" max="16384" width="9.375" style="250" customWidth="1"/>
  </cols>
  <sheetData>
    <row r="1" spans="1:3" s="230" customFormat="1" ht="21" customHeight="1">
      <c r="A1" s="229"/>
      <c r="B1" s="231"/>
      <c r="C1" s="441" t="s">
        <v>421</v>
      </c>
    </row>
    <row r="2" spans="1:3" s="230" customFormat="1" ht="21" customHeight="1" thickBot="1">
      <c r="A2" s="229"/>
      <c r="B2" s="231"/>
      <c r="C2" s="441"/>
    </row>
    <row r="3" spans="1:6" s="442" customFormat="1" ht="25.5" customHeight="1">
      <c r="A3" s="393" t="s">
        <v>718</v>
      </c>
      <c r="B3" s="359" t="s">
        <v>98</v>
      </c>
      <c r="C3" s="983"/>
      <c r="D3" s="982"/>
      <c r="E3" s="982"/>
      <c r="F3" s="982" t="s">
        <v>573</v>
      </c>
    </row>
    <row r="4" spans="1:6" s="442" customFormat="1" ht="36.75" thickBot="1">
      <c r="A4" s="434" t="s">
        <v>717</v>
      </c>
      <c r="B4" s="360" t="s">
        <v>53</v>
      </c>
      <c r="C4" s="1002"/>
      <c r="D4" s="375"/>
      <c r="E4" s="375"/>
      <c r="F4" s="375" t="s">
        <v>562</v>
      </c>
    </row>
    <row r="5" spans="1:6" s="443" customFormat="1" ht="15.75" customHeight="1" thickBot="1">
      <c r="A5" s="824"/>
      <c r="B5" s="825"/>
      <c r="C5" s="1003"/>
      <c r="D5" s="826"/>
      <c r="E5" s="826"/>
      <c r="F5" s="826" t="s">
        <v>563</v>
      </c>
    </row>
    <row r="6" spans="1:6" ht="24.75" thickBot="1">
      <c r="A6" s="394" t="s">
        <v>719</v>
      </c>
      <c r="B6" s="234" t="s">
        <v>564</v>
      </c>
      <c r="C6" s="234" t="s">
        <v>345</v>
      </c>
      <c r="D6" s="985" t="s">
        <v>346</v>
      </c>
      <c r="E6" s="985" t="s">
        <v>347</v>
      </c>
      <c r="F6" s="985" t="s">
        <v>348</v>
      </c>
    </row>
    <row r="7" spans="1:6" s="444" customFormat="1" ht="12.75" customHeight="1" thickBot="1">
      <c r="A7" s="202">
        <v>1</v>
      </c>
      <c r="B7" s="203">
        <v>2</v>
      </c>
      <c r="C7" s="203">
        <v>3</v>
      </c>
      <c r="D7" s="986">
        <v>4</v>
      </c>
      <c r="E7" s="986">
        <v>5</v>
      </c>
      <c r="F7" s="986">
        <v>6</v>
      </c>
    </row>
    <row r="8" spans="1:6" s="444" customFormat="1" ht="15.75" customHeight="1" thickBot="1">
      <c r="A8" s="236"/>
      <c r="B8" s="237" t="s">
        <v>566</v>
      </c>
      <c r="C8" s="991"/>
      <c r="D8" s="238"/>
      <c r="E8" s="238"/>
      <c r="F8" s="238"/>
    </row>
    <row r="9" spans="1:6" s="376" customFormat="1" ht="12" customHeight="1" thickBot="1">
      <c r="A9" s="202" t="s">
        <v>528</v>
      </c>
      <c r="B9" s="239" t="s">
        <v>54</v>
      </c>
      <c r="C9" s="313">
        <f>SUM(C10:C19)</f>
        <v>2230</v>
      </c>
      <c r="D9" s="368">
        <f>SUM(D10:D19)</f>
        <v>3497</v>
      </c>
      <c r="E9" s="368">
        <f>SUM(E10:E19)</f>
        <v>3497</v>
      </c>
      <c r="F9" s="368">
        <f>SUM(F10:F19)</f>
        <v>3527</v>
      </c>
    </row>
    <row r="10" spans="1:6" s="376" customFormat="1" ht="12" customHeight="1">
      <c r="A10" s="435" t="s">
        <v>613</v>
      </c>
      <c r="B10" s="10" t="s">
        <v>810</v>
      </c>
      <c r="C10" s="309">
        <f>'9.3.1.sz.mell.'!C10+'[1]9.3.2. sz. mell'!C9+'[1]9.3.3. sz. mell'!C9</f>
        <v>0</v>
      </c>
      <c r="D10" s="954">
        <f>'9.3.1.sz.mell.'!C10+'[1]9.3.2. sz. mell'!C9+'[1]9.3.3. sz. mell'!C9</f>
        <v>0</v>
      </c>
      <c r="E10" s="954">
        <f>'9.3.1.sz.mell.'!D10+'[1]9.3.2. sz. mell'!C9+'[1]9.3.3. sz. mell'!C9</f>
        <v>0</v>
      </c>
      <c r="F10" s="954">
        <f>'9.3.1.sz.mell.'!F10+'[1]9.3.2. sz. mell'!D9+'[1]9.3.3. sz. mell'!D9</f>
        <v>0</v>
      </c>
    </row>
    <row r="11" spans="1:6" s="376" customFormat="1" ht="12" customHeight="1">
      <c r="A11" s="436" t="s">
        <v>614</v>
      </c>
      <c r="B11" s="8" t="s">
        <v>811</v>
      </c>
      <c r="C11" s="309">
        <f>'9.3.1.sz.mell.'!C11+'[1]9.3.2. sz. mell'!C10+'[1]9.3.3. sz. mell'!C10</f>
        <v>2210</v>
      </c>
      <c r="D11" s="954">
        <v>3447</v>
      </c>
      <c r="E11" s="954">
        <f>'9.3.1.sz.mell.'!D11+'[1]9.3.2. sz. mell'!C10+'[1]9.3.3. sz. mell'!C10</f>
        <v>3447</v>
      </c>
      <c r="F11" s="954">
        <v>3477</v>
      </c>
    </row>
    <row r="12" spans="1:6" s="376" customFormat="1" ht="12" customHeight="1">
      <c r="A12" s="436" t="s">
        <v>615</v>
      </c>
      <c r="B12" s="8" t="s">
        <v>812</v>
      </c>
      <c r="C12" s="309">
        <f>'9.3.1.sz.mell.'!C12+'[1]9.3.2. sz. mell'!C11+'[1]9.3.3. sz. mell'!C11</f>
        <v>15</v>
      </c>
      <c r="D12" s="954">
        <v>20</v>
      </c>
      <c r="E12" s="954">
        <f>'9.3.1.sz.mell.'!D12+'[1]9.3.2. sz. mell'!C11+'[1]9.3.3. sz. mell'!C11</f>
        <v>20</v>
      </c>
      <c r="F12" s="954">
        <f>'9.3.1.sz.mell.'!F12+'[1]9.3.2. sz. mell'!D11+'[1]9.3.3. sz. mell'!D11</f>
        <v>20</v>
      </c>
    </row>
    <row r="13" spans="1:6" s="376" customFormat="1" ht="12" customHeight="1">
      <c r="A13" s="436" t="s">
        <v>616</v>
      </c>
      <c r="B13" s="8" t="s">
        <v>813</v>
      </c>
      <c r="C13" s="309">
        <f>'9.3.1.sz.mell.'!C13+'[1]9.3.2. sz. mell'!C12+'[1]9.3.3. sz. mell'!C12</f>
        <v>0</v>
      </c>
      <c r="D13" s="954">
        <f>'9.3.1.sz.mell.'!C13+'[1]9.3.2. sz. mell'!C12+'[1]9.3.3. sz. mell'!C12</f>
        <v>0</v>
      </c>
      <c r="E13" s="954">
        <f>'9.3.1.sz.mell.'!D13+'[1]9.3.2. sz. mell'!C12+'[1]9.3.3. sz. mell'!C12</f>
        <v>0</v>
      </c>
      <c r="F13" s="954">
        <f>'9.3.1.sz.mell.'!F13+'[1]9.3.2. sz. mell'!D12+'[1]9.3.3. sz. mell'!D12</f>
        <v>0</v>
      </c>
    </row>
    <row r="14" spans="1:6" s="376" customFormat="1" ht="12" customHeight="1">
      <c r="A14" s="436" t="s">
        <v>661</v>
      </c>
      <c r="B14" s="8" t="s">
        <v>814</v>
      </c>
      <c r="C14" s="309">
        <f>'9.3.1.sz.mell.'!C14+'[1]9.3.2. sz. mell'!C13+'[1]9.3.3. sz. mell'!C13</f>
        <v>0</v>
      </c>
      <c r="D14" s="954">
        <v>30</v>
      </c>
      <c r="E14" s="954">
        <f>'9.3.1.sz.mell.'!D14+'[1]9.3.2. sz. mell'!C13+'[1]9.3.3. sz. mell'!C13</f>
        <v>30</v>
      </c>
      <c r="F14" s="954">
        <f>'9.3.1.sz.mell.'!F14+'[1]9.3.2. sz. mell'!D13+'[1]9.3.3. sz. mell'!D13</f>
        <v>30</v>
      </c>
    </row>
    <row r="15" spans="1:6" s="376" customFormat="1" ht="12" customHeight="1">
      <c r="A15" s="436" t="s">
        <v>617</v>
      </c>
      <c r="B15" s="8" t="s">
        <v>55</v>
      </c>
      <c r="C15" s="309">
        <f>'9.3.1.sz.mell.'!C15+'[1]9.3.2. sz. mell'!C14+'[1]9.3.3. sz. mell'!C14</f>
        <v>0</v>
      </c>
      <c r="D15" s="954">
        <f>'9.3.1.sz.mell.'!C15+'[1]9.3.2. sz. mell'!C14+'[1]9.3.3. sz. mell'!C14</f>
        <v>0</v>
      </c>
      <c r="E15" s="954">
        <f>'9.3.1.sz.mell.'!D15+'[1]9.3.2. sz. mell'!C14+'[1]9.3.3. sz. mell'!C14</f>
        <v>0</v>
      </c>
      <c r="F15" s="954">
        <f>'9.3.1.sz.mell.'!F15+'[1]9.3.2. sz. mell'!D14+'[1]9.3.3. sz. mell'!D14</f>
        <v>0</v>
      </c>
    </row>
    <row r="16" spans="1:6" s="376" customFormat="1" ht="12" customHeight="1">
      <c r="A16" s="436" t="s">
        <v>618</v>
      </c>
      <c r="B16" s="7" t="s">
        <v>56</v>
      </c>
      <c r="C16" s="309">
        <f>'9.3.1.sz.mell.'!C16+'[1]9.3.2. sz. mell'!C15+'[1]9.3.3. sz. mell'!C15</f>
        <v>0</v>
      </c>
      <c r="D16" s="954">
        <f>'9.3.1.sz.mell.'!C16+'[1]9.3.2. sz. mell'!C15+'[1]9.3.3. sz. mell'!C15</f>
        <v>0</v>
      </c>
      <c r="E16" s="954">
        <f>'9.3.1.sz.mell.'!D16+'[1]9.3.2. sz. mell'!C15+'[1]9.3.3. sz. mell'!C15</f>
        <v>0</v>
      </c>
      <c r="F16" s="954">
        <f>'9.3.1.sz.mell.'!F16+'[1]9.3.2. sz. mell'!D15+'[1]9.3.3. sz. mell'!D15</f>
        <v>0</v>
      </c>
    </row>
    <row r="17" spans="1:6" s="376" customFormat="1" ht="12" customHeight="1">
      <c r="A17" s="436" t="s">
        <v>628</v>
      </c>
      <c r="B17" s="8" t="s">
        <v>817</v>
      </c>
      <c r="C17" s="309">
        <f>'9.3.1.sz.mell.'!C17+'[1]9.3.2. sz. mell'!C16+'[1]9.3.3. sz. mell'!C16</f>
        <v>5</v>
      </c>
      <c r="D17" s="954"/>
      <c r="E17" s="954">
        <f>'9.3.1.sz.mell.'!D17+'[1]9.3.2. sz. mell'!C16+'[1]9.3.3. sz. mell'!C16</f>
        <v>0</v>
      </c>
      <c r="F17" s="954">
        <f>'9.3.1.sz.mell.'!F17+'[1]9.3.2. sz. mell'!D16+'[1]9.3.3. sz. mell'!D16</f>
        <v>0</v>
      </c>
    </row>
    <row r="18" spans="1:6" s="445" customFormat="1" ht="12" customHeight="1">
      <c r="A18" s="436" t="s">
        <v>629</v>
      </c>
      <c r="B18" s="8" t="s">
        <v>818</v>
      </c>
      <c r="C18" s="309">
        <f>'9.3.1.sz.mell.'!C18+'[1]9.3.2. sz. mell'!C17+'[1]9.3.3. sz. mell'!C17</f>
        <v>0</v>
      </c>
      <c r="D18" s="954">
        <f>'9.3.1.sz.mell.'!C18+'[1]9.3.2. sz. mell'!C17+'[1]9.3.3. sz. mell'!C17</f>
        <v>0</v>
      </c>
      <c r="E18" s="954">
        <f>'9.3.1.sz.mell.'!D18+'[1]9.3.2. sz. mell'!C17+'[1]9.3.3. sz. mell'!C17</f>
        <v>0</v>
      </c>
      <c r="F18" s="954">
        <f>'9.3.1.sz.mell.'!F18+'[1]9.3.2. sz. mell'!D17+'[1]9.3.3. sz. mell'!D17</f>
        <v>0</v>
      </c>
    </row>
    <row r="19" spans="1:6" s="445" customFormat="1" ht="12" customHeight="1" thickBot="1">
      <c r="A19" s="436" t="s">
        <v>630</v>
      </c>
      <c r="B19" s="7" t="s">
        <v>819</v>
      </c>
      <c r="C19" s="309">
        <f>'9.3.1.sz.mell.'!C19+'[1]9.3.2. sz. mell'!C18+'[1]9.3.3. sz. mell'!C18</f>
        <v>0</v>
      </c>
      <c r="D19" s="954">
        <f>'9.3.1.sz.mell.'!C19+'[1]9.3.2. sz. mell'!C18+'[1]9.3.3. sz. mell'!C18</f>
        <v>0</v>
      </c>
      <c r="E19" s="954">
        <f>'9.3.1.sz.mell.'!D19+'[1]9.3.2. sz. mell'!C18+'[1]9.3.3. sz. mell'!C18</f>
        <v>0</v>
      </c>
      <c r="F19" s="954">
        <f>'9.3.1.sz.mell.'!F19+'[1]9.3.2. sz. mell'!D18+'[1]9.3.3. sz. mell'!D18</f>
        <v>0</v>
      </c>
    </row>
    <row r="20" spans="1:6" s="376" customFormat="1" ht="12" customHeight="1" thickBot="1">
      <c r="A20" s="202" t="s">
        <v>529</v>
      </c>
      <c r="B20" s="239" t="s">
        <v>57</v>
      </c>
      <c r="C20" s="313">
        <f>SUM(C21:C23)</f>
        <v>0</v>
      </c>
      <c r="D20" s="368">
        <f>SUM(D21:D23)</f>
        <v>0</v>
      </c>
      <c r="E20" s="368">
        <f>SUM(E21:E23)</f>
        <v>0</v>
      </c>
      <c r="F20" s="368">
        <f>SUM(F21:F23)</f>
        <v>30</v>
      </c>
    </row>
    <row r="21" spans="1:6" s="445" customFormat="1" ht="12" customHeight="1">
      <c r="A21" s="436" t="s">
        <v>619</v>
      </c>
      <c r="B21" s="9" t="s">
        <v>785</v>
      </c>
      <c r="C21" s="309">
        <f>'9.3.1.sz.mell.'!C21+'[1]9.3.2. sz. mell'!C20+'[1]9.3.3. sz. mell'!C20</f>
        <v>0</v>
      </c>
      <c r="D21" s="954">
        <f>'9.3.1.sz.mell.'!C21+'[1]9.3.2. sz. mell'!C20+'[1]9.3.3. sz. mell'!C20</f>
        <v>0</v>
      </c>
      <c r="E21" s="954">
        <f>'9.3.1.sz.mell.'!D21+'[1]9.3.2. sz. mell'!C20+'[1]9.3.3. sz. mell'!C20</f>
        <v>0</v>
      </c>
      <c r="F21" s="954">
        <f>'9.3.1.sz.mell.'!F21+'[1]9.3.2. sz. mell'!D20+'[1]9.3.3. sz. mell'!D20</f>
        <v>0</v>
      </c>
    </row>
    <row r="22" spans="1:6" s="445" customFormat="1" ht="12" customHeight="1">
      <c r="A22" s="436" t="s">
        <v>620</v>
      </c>
      <c r="B22" s="8" t="s">
        <v>58</v>
      </c>
      <c r="C22" s="309">
        <f>'9.3.1.sz.mell.'!C22+'[1]9.3.2. sz. mell'!C21+'[1]9.3.3. sz. mell'!C21</f>
        <v>0</v>
      </c>
      <c r="D22" s="954">
        <f>'9.3.1.sz.mell.'!C22+'[1]9.3.2. sz. mell'!C21+'[1]9.3.3. sz. mell'!C21</f>
        <v>0</v>
      </c>
      <c r="E22" s="954">
        <f>'9.3.1.sz.mell.'!D22+'[1]9.3.2. sz. mell'!C21+'[1]9.3.3. sz. mell'!C21</f>
        <v>0</v>
      </c>
      <c r="F22" s="954">
        <f>'9.3.1.sz.mell.'!F22+'[1]9.3.2. sz. mell'!D21+'[1]9.3.3. sz. mell'!D21</f>
        <v>0</v>
      </c>
    </row>
    <row r="23" spans="1:6" s="445" customFormat="1" ht="12" customHeight="1">
      <c r="A23" s="436" t="s">
        <v>621</v>
      </c>
      <c r="B23" s="8" t="s">
        <v>59</v>
      </c>
      <c r="C23" s="309">
        <f>'9.3.1.sz.mell.'!C23+'[1]9.3.2. sz. mell'!C22+'[1]9.3.3. sz. mell'!C22</f>
        <v>0</v>
      </c>
      <c r="D23" s="954">
        <f>'9.3.1.sz.mell.'!C23+'[1]9.3.2. sz. mell'!C22+'[1]9.3.3. sz. mell'!C22</f>
        <v>0</v>
      </c>
      <c r="E23" s="954">
        <f>'9.3.1.sz.mell.'!D23+'[1]9.3.2. sz. mell'!C22+'[1]9.3.3. sz. mell'!C22</f>
        <v>0</v>
      </c>
      <c r="F23" s="954">
        <v>30</v>
      </c>
    </row>
    <row r="24" spans="1:6" s="445" customFormat="1" ht="12" customHeight="1" thickBot="1">
      <c r="A24" s="436" t="s">
        <v>622</v>
      </c>
      <c r="B24" s="8" t="s">
        <v>511</v>
      </c>
      <c r="C24" s="309">
        <f>'9.3.1.sz.mell.'!C24+'[1]9.3.2. sz. mell'!C23+'[1]9.3.3. sz. mell'!C23</f>
        <v>0</v>
      </c>
      <c r="D24" s="954">
        <f>'9.3.1.sz.mell.'!C24+'[1]9.3.2. sz. mell'!C23+'[1]9.3.3. sz. mell'!C23</f>
        <v>0</v>
      </c>
      <c r="E24" s="954">
        <f>'9.3.1.sz.mell.'!D24+'[1]9.3.2. sz. mell'!C23+'[1]9.3.3. sz. mell'!C23</f>
        <v>0</v>
      </c>
      <c r="F24" s="954">
        <f>'9.3.1.sz.mell.'!F24+'[1]9.3.2. sz. mell'!D23+'[1]9.3.3. sz. mell'!D23</f>
        <v>0</v>
      </c>
    </row>
    <row r="25" spans="1:6" s="445" customFormat="1" ht="12" customHeight="1" thickBot="1">
      <c r="A25" s="210" t="s">
        <v>530</v>
      </c>
      <c r="B25" s="124" t="s">
        <v>687</v>
      </c>
      <c r="C25" s="313">
        <f aca="true" t="shared" si="0" ref="C25:F26">SUM(C26:C28)</f>
        <v>0</v>
      </c>
      <c r="D25" s="368">
        <f t="shared" si="0"/>
        <v>0</v>
      </c>
      <c r="E25" s="368">
        <f>SUM(E26:E28)</f>
        <v>0</v>
      </c>
      <c r="F25" s="368">
        <f t="shared" si="0"/>
        <v>0</v>
      </c>
    </row>
    <row r="26" spans="1:6" s="445" customFormat="1" ht="12" customHeight="1" thickBot="1">
      <c r="A26" s="210" t="s">
        <v>531</v>
      </c>
      <c r="B26" s="124" t="s">
        <v>60</v>
      </c>
      <c r="C26" s="313">
        <f t="shared" si="0"/>
        <v>0</v>
      </c>
      <c r="D26" s="368">
        <f t="shared" si="0"/>
        <v>0</v>
      </c>
      <c r="E26" s="368">
        <f>SUM(E27:E29)</f>
        <v>0</v>
      </c>
      <c r="F26" s="368">
        <f t="shared" si="0"/>
        <v>0</v>
      </c>
    </row>
    <row r="27" spans="1:6" s="445" customFormat="1" ht="12" customHeight="1">
      <c r="A27" s="437" t="s">
        <v>795</v>
      </c>
      <c r="B27" s="438" t="s">
        <v>58</v>
      </c>
      <c r="C27" s="309">
        <f>'9.3.1.sz.mell.'!C27+'[1]9.3.2. sz. mell'!C26+'[1]9.3.3. sz. mell'!C26</f>
        <v>0</v>
      </c>
      <c r="D27" s="954">
        <f>'9.3.1.sz.mell.'!C27+'[1]9.3.2. sz. mell'!C26+'[1]9.3.3. sz. mell'!C26</f>
        <v>0</v>
      </c>
      <c r="E27" s="954">
        <f>'9.3.1.sz.mell.'!D27+'[1]9.3.2. sz. mell'!C26+'[1]9.3.3. sz. mell'!C26</f>
        <v>0</v>
      </c>
      <c r="F27" s="954">
        <f>'9.3.1.sz.mell.'!F27+'[1]9.3.2. sz. mell'!D26+'[1]9.3.3. sz. mell'!D26</f>
        <v>0</v>
      </c>
    </row>
    <row r="28" spans="1:6" s="445" customFormat="1" ht="12" customHeight="1">
      <c r="A28" s="437" t="s">
        <v>798</v>
      </c>
      <c r="B28" s="439" t="s">
        <v>61</v>
      </c>
      <c r="C28" s="309">
        <f>'9.3.1.sz.mell.'!C28+'[1]9.3.2. sz. mell'!C27+'[1]9.3.3. sz. mell'!C27</f>
        <v>0</v>
      </c>
      <c r="D28" s="954">
        <f>'9.3.1.sz.mell.'!C28+'[1]9.3.2. sz. mell'!C27+'[1]9.3.3. sz. mell'!C27</f>
        <v>0</v>
      </c>
      <c r="E28" s="954">
        <f>'9.3.1.sz.mell.'!D28+'[1]9.3.2. sz. mell'!C27+'[1]9.3.3. sz. mell'!C27</f>
        <v>0</v>
      </c>
      <c r="F28" s="954">
        <f>'9.3.1.sz.mell.'!F28+'[1]9.3.2. sz. mell'!D27+'[1]9.3.3. sz. mell'!D27</f>
        <v>0</v>
      </c>
    </row>
    <row r="29" spans="1:6" s="445" customFormat="1" ht="12" customHeight="1" thickBot="1">
      <c r="A29" s="436" t="s">
        <v>799</v>
      </c>
      <c r="B29" s="440" t="s">
        <v>62</v>
      </c>
      <c r="C29" s="309">
        <f>'9.3.1.sz.mell.'!C29+'[1]9.3.2. sz. mell'!C28+'[1]9.3.3. sz. mell'!C28</f>
        <v>0</v>
      </c>
      <c r="D29" s="954">
        <f>'9.3.1.sz.mell.'!C29+'[1]9.3.2. sz. mell'!C28+'[1]9.3.3. sz. mell'!C28</f>
        <v>0</v>
      </c>
      <c r="E29" s="954">
        <f>'9.3.1.sz.mell.'!D29+'[1]9.3.2. sz. mell'!C28+'[1]9.3.3. sz. mell'!C28</f>
        <v>0</v>
      </c>
      <c r="F29" s="954">
        <f>'9.3.1.sz.mell.'!F29+'[1]9.3.2. sz. mell'!D28+'[1]9.3.3. sz. mell'!D28</f>
        <v>0</v>
      </c>
    </row>
    <row r="30" spans="1:6" s="445" customFormat="1" ht="12" customHeight="1" thickBot="1">
      <c r="A30" s="210" t="s">
        <v>532</v>
      </c>
      <c r="B30" s="124" t="s">
        <v>63</v>
      </c>
      <c r="C30" s="313">
        <f>SUM(C31:C33)</f>
        <v>0</v>
      </c>
      <c r="D30" s="368">
        <f>SUM(D31:D33)</f>
        <v>0</v>
      </c>
      <c r="E30" s="368">
        <f>SUM(E31:E33)</f>
        <v>0</v>
      </c>
      <c r="F30" s="368">
        <f>SUM(F31:F33)</f>
        <v>0</v>
      </c>
    </row>
    <row r="31" spans="1:6" s="445" customFormat="1" ht="12" customHeight="1">
      <c r="A31" s="437" t="s">
        <v>606</v>
      </c>
      <c r="B31" s="438" t="s">
        <v>824</v>
      </c>
      <c r="C31" s="1004"/>
      <c r="D31" s="827"/>
      <c r="E31" s="827"/>
      <c r="F31" s="827"/>
    </row>
    <row r="32" spans="1:6" s="445" customFormat="1" ht="12" customHeight="1">
      <c r="A32" s="437" t="s">
        <v>607</v>
      </c>
      <c r="B32" s="439" t="s">
        <v>825</v>
      </c>
      <c r="C32" s="1005"/>
      <c r="D32" s="1001"/>
      <c r="E32" s="1001"/>
      <c r="F32" s="1001"/>
    </row>
    <row r="33" spans="1:6" s="445" customFormat="1" ht="12" customHeight="1" thickBot="1">
      <c r="A33" s="436" t="s">
        <v>608</v>
      </c>
      <c r="B33" s="141" t="s">
        <v>826</v>
      </c>
      <c r="C33" s="1004"/>
      <c r="D33" s="827"/>
      <c r="E33" s="827"/>
      <c r="F33" s="827"/>
    </row>
    <row r="34" spans="1:6" s="376" customFormat="1" ht="12" customHeight="1" thickBot="1">
      <c r="A34" s="210" t="s">
        <v>533</v>
      </c>
      <c r="B34" s="124" t="s">
        <v>12</v>
      </c>
      <c r="C34" s="993"/>
      <c r="D34" s="367">
        <v>100</v>
      </c>
      <c r="E34" s="367">
        <v>100</v>
      </c>
      <c r="F34" s="367">
        <v>100</v>
      </c>
    </row>
    <row r="35" spans="1:6" s="376" customFormat="1" ht="12" customHeight="1" thickBot="1">
      <c r="A35" s="210" t="s">
        <v>534</v>
      </c>
      <c r="B35" s="124" t="s">
        <v>64</v>
      </c>
      <c r="C35" s="995"/>
      <c r="D35" s="367"/>
      <c r="E35" s="367"/>
      <c r="F35" s="367"/>
    </row>
    <row r="36" spans="1:6" s="376" customFormat="1" ht="12" customHeight="1" thickBot="1">
      <c r="A36" s="202" t="s">
        <v>535</v>
      </c>
      <c r="B36" s="124" t="s">
        <v>65</v>
      </c>
      <c r="C36" s="950">
        <f>+C9+C20+C25+C26+C30+C34+C35</f>
        <v>2230</v>
      </c>
      <c r="D36" s="368">
        <f>+D9+D20+D25+D26+D30+D34+D35</f>
        <v>3597</v>
      </c>
      <c r="E36" s="368">
        <f>+E9+E20+E25+E26+E30+E34+E35</f>
        <v>3597</v>
      </c>
      <c r="F36" s="368">
        <f>+F9+F20+F25+F26+F30+F34+F35</f>
        <v>3657</v>
      </c>
    </row>
    <row r="37" spans="1:6" s="376" customFormat="1" ht="12" customHeight="1" thickBot="1">
      <c r="A37" s="240" t="s">
        <v>536</v>
      </c>
      <c r="B37" s="124" t="s">
        <v>66</v>
      </c>
      <c r="C37" s="950">
        <f>+C38+C39+C40</f>
        <v>17394</v>
      </c>
      <c r="D37" s="368">
        <f>+D38+D39+D40</f>
        <v>22939</v>
      </c>
      <c r="E37" s="368">
        <f>+E38+E39+E40</f>
        <v>23075</v>
      </c>
      <c r="F37" s="368">
        <f>+F38+F39+F40</f>
        <v>23962</v>
      </c>
    </row>
    <row r="38" spans="1:6" s="376" customFormat="1" ht="12" customHeight="1">
      <c r="A38" s="437" t="s">
        <v>67</v>
      </c>
      <c r="B38" s="438" t="s">
        <v>757</v>
      </c>
      <c r="C38" s="309">
        <f>'9.3.1.sz.mell.'!C38+'[1]9.3.2. sz. mell'!C37+'[1]9.3.3. sz. mell'!C37</f>
        <v>0</v>
      </c>
      <c r="D38" s="954">
        <v>78</v>
      </c>
      <c r="E38" s="954">
        <f>'9.3.1.sz.mell.'!D38+'[1]9.3.2. sz. mell'!C37+'[1]9.3.3. sz. mell'!C37</f>
        <v>78</v>
      </c>
      <c r="F38" s="954">
        <f>'9.3.1.sz.mell.'!F38+'[1]9.3.2. sz. mell'!D37+'[1]9.3.3. sz. mell'!D37</f>
        <v>78</v>
      </c>
    </row>
    <row r="39" spans="1:6" s="376" customFormat="1" ht="12" customHeight="1">
      <c r="A39" s="437" t="s">
        <v>68</v>
      </c>
      <c r="B39" s="439" t="s">
        <v>512</v>
      </c>
      <c r="C39" s="309">
        <f>'9.3.1.sz.mell.'!C39+'[1]9.3.2. sz. mell'!C38+'[1]9.3.3. sz. mell'!C38</f>
        <v>0</v>
      </c>
      <c r="D39" s="954">
        <f>'9.3.1.sz.mell.'!C39+'[1]9.3.2. sz. mell'!C38+'[1]9.3.3. sz. mell'!C38</f>
        <v>0</v>
      </c>
      <c r="E39" s="954">
        <f>'9.3.1.sz.mell.'!D39+'[1]9.3.2. sz. mell'!C38+'[1]9.3.3. sz. mell'!C38</f>
        <v>0</v>
      </c>
      <c r="F39" s="954">
        <f>'9.3.1.sz.mell.'!F39+'[1]9.3.2. sz. mell'!D38+'[1]9.3.3. sz. mell'!D38</f>
        <v>0</v>
      </c>
    </row>
    <row r="40" spans="1:6" s="445" customFormat="1" ht="12" customHeight="1" thickBot="1">
      <c r="A40" s="436" t="s">
        <v>69</v>
      </c>
      <c r="B40" s="141" t="s">
        <v>70</v>
      </c>
      <c r="C40" s="309">
        <f>'9.3.1.sz.mell.'!C40+'[1]9.3.2. sz. mell'!C39+'[1]9.3.3. sz. mell'!C39</f>
        <v>17394</v>
      </c>
      <c r="D40" s="954">
        <v>22861</v>
      </c>
      <c r="E40" s="954">
        <v>22997</v>
      </c>
      <c r="F40" s="954">
        <v>23884</v>
      </c>
    </row>
    <row r="41" spans="1:6" s="445" customFormat="1" ht="15" customHeight="1" thickBot="1">
      <c r="A41" s="240" t="s">
        <v>537</v>
      </c>
      <c r="B41" s="241" t="s">
        <v>71</v>
      </c>
      <c r="C41" s="996">
        <f>+C36+C37</f>
        <v>19624</v>
      </c>
      <c r="D41" s="371">
        <f>+D36+D37</f>
        <v>26536</v>
      </c>
      <c r="E41" s="371">
        <f>+E36+E37</f>
        <v>26672</v>
      </c>
      <c r="F41" s="371">
        <f>+F36+F37</f>
        <v>27619</v>
      </c>
    </row>
    <row r="42" spans="1:6" s="445" customFormat="1" ht="15" customHeight="1">
      <c r="A42" s="242"/>
      <c r="B42" s="243"/>
      <c r="C42" s="369"/>
      <c r="D42" s="369"/>
      <c r="E42" s="369"/>
      <c r="F42" s="369"/>
    </row>
    <row r="43" spans="1:6" ht="13.5" thickBot="1">
      <c r="A43" s="244"/>
      <c r="B43" s="245"/>
      <c r="C43" s="370"/>
      <c r="D43" s="370"/>
      <c r="E43" s="370"/>
      <c r="F43" s="370"/>
    </row>
    <row r="44" spans="1:6" s="444" customFormat="1" ht="16.5" customHeight="1" thickBot="1">
      <c r="A44" s="246"/>
      <c r="B44" s="247" t="s">
        <v>568</v>
      </c>
      <c r="C44" s="996"/>
      <c r="D44" s="371"/>
      <c r="E44" s="371"/>
      <c r="F44" s="371"/>
    </row>
    <row r="45" spans="1:6" s="446" customFormat="1" ht="12" customHeight="1" thickBot="1">
      <c r="A45" s="210" t="s">
        <v>528</v>
      </c>
      <c r="B45" s="124" t="s">
        <v>72</v>
      </c>
      <c r="C45" s="313">
        <f>SUM(C46:C50)</f>
        <v>19391</v>
      </c>
      <c r="D45" s="368">
        <f>SUM(D46:D50)</f>
        <v>26303</v>
      </c>
      <c r="E45" s="368">
        <f>SUM(E46:E50)</f>
        <v>26439</v>
      </c>
      <c r="F45" s="368">
        <f>SUM(F46:F50)</f>
        <v>27386</v>
      </c>
    </row>
    <row r="46" spans="1:6" ht="12" customHeight="1">
      <c r="A46" s="436" t="s">
        <v>613</v>
      </c>
      <c r="B46" s="9" t="s">
        <v>558</v>
      </c>
      <c r="C46" s="309">
        <f>'9.3.1.sz.mell.'!C46+'[1]9.3.2. sz. mell'!C45+'[1]9.3.3. sz. mell'!C45</f>
        <v>7964</v>
      </c>
      <c r="D46" s="954">
        <v>9429</v>
      </c>
      <c r="E46" s="954">
        <v>9536</v>
      </c>
      <c r="F46" s="954">
        <v>9697</v>
      </c>
    </row>
    <row r="47" spans="1:6" ht="12" customHeight="1">
      <c r="A47" s="436" t="s">
        <v>614</v>
      </c>
      <c r="B47" s="8" t="s">
        <v>696</v>
      </c>
      <c r="C47" s="309">
        <f>'9.3.1.sz.mell.'!C47+'[1]9.3.2. sz. mell'!C46+'[1]9.3.3. sz. mell'!C46</f>
        <v>2135</v>
      </c>
      <c r="D47" s="954">
        <v>2480</v>
      </c>
      <c r="E47" s="954">
        <v>2509</v>
      </c>
      <c r="F47" s="954">
        <v>2572</v>
      </c>
    </row>
    <row r="48" spans="1:6" ht="12" customHeight="1">
      <c r="A48" s="436" t="s">
        <v>615</v>
      </c>
      <c r="B48" s="8" t="s">
        <v>652</v>
      </c>
      <c r="C48" s="309">
        <f>'9.3.1.sz.mell.'!C48+'[1]9.3.2. sz. mell'!C47+'[1]9.3.3. sz. mell'!C47</f>
        <v>9292</v>
      </c>
      <c r="D48" s="954">
        <v>14394</v>
      </c>
      <c r="E48" s="954">
        <f>'9.3.1.sz.mell.'!D48+'[1]9.3.2. sz. mell'!C47+'[1]9.3.3. sz. mell'!C47</f>
        <v>14394</v>
      </c>
      <c r="F48" s="954">
        <v>15117</v>
      </c>
    </row>
    <row r="49" spans="1:6" ht="12" customHeight="1">
      <c r="A49" s="436" t="s">
        <v>616</v>
      </c>
      <c r="B49" s="8" t="s">
        <v>697</v>
      </c>
      <c r="C49" s="309">
        <f>'9.3.1.sz.mell.'!C49+'[1]9.3.2. sz. mell'!C48+'[1]9.3.3. sz. mell'!C48</f>
        <v>0</v>
      </c>
      <c r="D49" s="954">
        <f>'9.3.1.sz.mell.'!C49+'[1]9.3.2. sz. mell'!C48+'[1]9.3.3. sz. mell'!C48</f>
        <v>0</v>
      </c>
      <c r="E49" s="954">
        <f>'9.3.1.sz.mell.'!D49+'[1]9.3.2. sz. mell'!C48+'[1]9.3.3. sz. mell'!C48</f>
        <v>0</v>
      </c>
      <c r="F49" s="954">
        <f>'9.3.1.sz.mell.'!F49+'[1]9.3.2. sz. mell'!D48+'[1]9.3.3. sz. mell'!D48</f>
        <v>0</v>
      </c>
    </row>
    <row r="50" spans="1:6" ht="12" customHeight="1" thickBot="1">
      <c r="A50" s="436" t="s">
        <v>661</v>
      </c>
      <c r="B50" s="8" t="s">
        <v>698</v>
      </c>
      <c r="C50" s="79"/>
      <c r="D50" s="958"/>
      <c r="E50" s="958"/>
      <c r="F50" s="958"/>
    </row>
    <row r="51" spans="1:6" ht="12" customHeight="1" thickBot="1">
      <c r="A51" s="210" t="s">
        <v>529</v>
      </c>
      <c r="B51" s="124" t="s">
        <v>73</v>
      </c>
      <c r="C51" s="313">
        <f>SUM(C52:C54)</f>
        <v>233</v>
      </c>
      <c r="D51" s="368">
        <f>SUM(D52:D54)</f>
        <v>233</v>
      </c>
      <c r="E51" s="368">
        <f>SUM(E52:E54)</f>
        <v>233</v>
      </c>
      <c r="F51" s="368">
        <f>SUM(F52:F54)</f>
        <v>233</v>
      </c>
    </row>
    <row r="52" spans="1:6" s="446" customFormat="1" ht="12" customHeight="1">
      <c r="A52" s="436" t="s">
        <v>619</v>
      </c>
      <c r="B52" s="9" t="s">
        <v>747</v>
      </c>
      <c r="C52" s="309">
        <f>'9.3.1.sz.mell.'!C52+'[1]9.3.2. sz. mell'!C51+'[1]9.3.3. sz. mell'!C51</f>
        <v>233</v>
      </c>
      <c r="D52" s="954">
        <f>'9.3.1.sz.mell.'!C52+'[1]9.3.2. sz. mell'!C51+'[1]9.3.3. sz. mell'!C51</f>
        <v>233</v>
      </c>
      <c r="E52" s="954">
        <f>'9.3.1.sz.mell.'!D52+'[1]9.3.2. sz. mell'!C51+'[1]9.3.3. sz. mell'!C51</f>
        <v>233</v>
      </c>
      <c r="F52" s="954">
        <f>'9.3.1.sz.mell.'!F52+'[1]9.3.2. sz. mell'!D51+'[1]9.3.3. sz. mell'!D51</f>
        <v>233</v>
      </c>
    </row>
    <row r="53" spans="1:6" ht="12" customHeight="1">
      <c r="A53" s="436" t="s">
        <v>620</v>
      </c>
      <c r="B53" s="8" t="s">
        <v>700</v>
      </c>
      <c r="C53" s="79"/>
      <c r="D53" s="958"/>
      <c r="E53" s="958"/>
      <c r="F53" s="958"/>
    </row>
    <row r="54" spans="1:6" ht="12" customHeight="1">
      <c r="A54" s="436" t="s">
        <v>621</v>
      </c>
      <c r="B54" s="8" t="s">
        <v>569</v>
      </c>
      <c r="C54" s="79"/>
      <c r="D54" s="958"/>
      <c r="E54" s="958"/>
      <c r="F54" s="958"/>
    </row>
    <row r="55" spans="1:6" ht="12" customHeight="1" thickBot="1">
      <c r="A55" s="436" t="s">
        <v>622</v>
      </c>
      <c r="B55" s="8" t="s">
        <v>513</v>
      </c>
      <c r="C55" s="79"/>
      <c r="D55" s="958"/>
      <c r="E55" s="958"/>
      <c r="F55" s="958"/>
    </row>
    <row r="56" spans="1:6" ht="15" customHeight="1" thickBot="1">
      <c r="A56" s="210" t="s">
        <v>530</v>
      </c>
      <c r="B56" s="248" t="s">
        <v>74</v>
      </c>
      <c r="C56" s="997">
        <f>+C45+C51</f>
        <v>19624</v>
      </c>
      <c r="D56" s="371">
        <f>+D45+D51</f>
        <v>26536</v>
      </c>
      <c r="E56" s="371">
        <f>+E45+E51</f>
        <v>26672</v>
      </c>
      <c r="F56" s="371">
        <f>+F45+F51</f>
        <v>27619</v>
      </c>
    </row>
    <row r="57" spans="3:6" ht="13.5" thickBot="1">
      <c r="C57" s="373"/>
      <c r="D57" s="373"/>
      <c r="E57" s="373"/>
      <c r="F57" s="373"/>
    </row>
    <row r="58" spans="1:6" ht="15" customHeight="1" thickBot="1">
      <c r="A58" s="251" t="s">
        <v>720</v>
      </c>
      <c r="B58" s="252"/>
      <c r="C58" s="999">
        <v>5</v>
      </c>
      <c r="D58" s="998">
        <v>5</v>
      </c>
      <c r="E58" s="998">
        <v>5</v>
      </c>
      <c r="F58" s="998">
        <v>5</v>
      </c>
    </row>
    <row r="59" spans="1:6" ht="14.25" customHeight="1" thickBot="1">
      <c r="A59" s="251" t="s">
        <v>721</v>
      </c>
      <c r="B59" s="252"/>
      <c r="C59" s="999">
        <v>0</v>
      </c>
      <c r="D59" s="998">
        <v>0</v>
      </c>
      <c r="E59" s="998">
        <v>0</v>
      </c>
      <c r="F59" s="99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Footer>&amp;L* Módosította a13/2015. (XII.16.) önkormányzati rendelet 16. melléklete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2.00390625" style="249" customWidth="1"/>
    <col min="2" max="2" width="60.375" style="250" customWidth="1"/>
    <col min="3" max="3" width="14.125" style="250" customWidth="1"/>
    <col min="4" max="6" width="13.50390625" style="250" customWidth="1"/>
    <col min="7" max="16384" width="9.375" style="250" customWidth="1"/>
  </cols>
  <sheetData>
    <row r="1" spans="1:3" s="230" customFormat="1" ht="21" customHeight="1">
      <c r="A1" s="229"/>
      <c r="B1" s="231"/>
      <c r="C1" s="441" t="s">
        <v>422</v>
      </c>
    </row>
    <row r="2" spans="1:3" s="230" customFormat="1" ht="21" customHeight="1" thickBot="1">
      <c r="A2" s="229"/>
      <c r="B2" s="231"/>
      <c r="C2" s="441"/>
    </row>
    <row r="3" spans="1:6" s="442" customFormat="1" ht="25.5" customHeight="1">
      <c r="A3" s="393" t="s">
        <v>718</v>
      </c>
      <c r="B3" s="359" t="s">
        <v>98</v>
      </c>
      <c r="C3" s="983"/>
      <c r="D3" s="982"/>
      <c r="E3" s="982"/>
      <c r="F3" s="982" t="s">
        <v>573</v>
      </c>
    </row>
    <row r="4" spans="1:6" s="442" customFormat="1" ht="36.75" thickBot="1">
      <c r="A4" s="434" t="s">
        <v>717</v>
      </c>
      <c r="B4" s="360" t="s">
        <v>76</v>
      </c>
      <c r="C4" s="984"/>
      <c r="D4" s="375"/>
      <c r="E4" s="375"/>
      <c r="F4" s="375" t="s">
        <v>572</v>
      </c>
    </row>
    <row r="5" spans="1:6" s="443" customFormat="1" ht="15.75" customHeight="1" thickBot="1">
      <c r="A5" s="232"/>
      <c r="B5" s="232"/>
      <c r="C5" s="233"/>
      <c r="D5" s="233"/>
      <c r="E5" s="233"/>
      <c r="F5" s="233" t="s">
        <v>563</v>
      </c>
    </row>
    <row r="6" spans="1:6" ht="24.75" thickBot="1">
      <c r="A6" s="394" t="s">
        <v>719</v>
      </c>
      <c r="B6" s="234" t="s">
        <v>564</v>
      </c>
      <c r="C6" s="234" t="s">
        <v>345</v>
      </c>
      <c r="D6" s="985" t="s">
        <v>346</v>
      </c>
      <c r="E6" s="985" t="s">
        <v>347</v>
      </c>
      <c r="F6" s="985" t="s">
        <v>348</v>
      </c>
    </row>
    <row r="7" spans="1:6" s="444" customFormat="1" ht="12.75" customHeight="1" thickBot="1">
      <c r="A7" s="202">
        <v>1</v>
      </c>
      <c r="B7" s="203">
        <v>2</v>
      </c>
      <c r="C7" s="203">
        <v>3</v>
      </c>
      <c r="D7" s="986">
        <v>4</v>
      </c>
      <c r="E7" s="986">
        <v>5</v>
      </c>
      <c r="F7" s="986">
        <v>6</v>
      </c>
    </row>
    <row r="8" spans="1:6" s="444" customFormat="1" ht="15.75" customHeight="1" thickBot="1">
      <c r="A8" s="236"/>
      <c r="B8" s="237" t="s">
        <v>566</v>
      </c>
      <c r="C8" s="991"/>
      <c r="D8" s="238"/>
      <c r="E8" s="238"/>
      <c r="F8" s="238"/>
    </row>
    <row r="9" spans="1:6" s="376" customFormat="1" ht="12" customHeight="1" thickBot="1">
      <c r="A9" s="202" t="s">
        <v>528</v>
      </c>
      <c r="B9" s="239" t="s">
        <v>54</v>
      </c>
      <c r="C9" s="313">
        <f>SUM(C10:C19)</f>
        <v>2230</v>
      </c>
      <c r="D9" s="368">
        <f>SUM(D10:D19)</f>
        <v>3497</v>
      </c>
      <c r="E9" s="368">
        <f>SUM(E10:E19)</f>
        <v>3497</v>
      </c>
      <c r="F9" s="368">
        <f>SUM(F10:F19)</f>
        <v>3527</v>
      </c>
    </row>
    <row r="10" spans="1:6" s="376" customFormat="1" ht="12" customHeight="1">
      <c r="A10" s="435" t="s">
        <v>613</v>
      </c>
      <c r="B10" s="10" t="s">
        <v>810</v>
      </c>
      <c r="C10" s="964"/>
      <c r="D10" s="987"/>
      <c r="E10" s="987"/>
      <c r="F10" s="987"/>
    </row>
    <row r="11" spans="1:6" s="376" customFormat="1" ht="12" customHeight="1">
      <c r="A11" s="436" t="s">
        <v>614</v>
      </c>
      <c r="B11" s="8" t="s">
        <v>811</v>
      </c>
      <c r="C11" s="310">
        <v>2210</v>
      </c>
      <c r="D11" s="955">
        <v>3447</v>
      </c>
      <c r="E11" s="955">
        <v>3447</v>
      </c>
      <c r="F11" s="955">
        <v>3477</v>
      </c>
    </row>
    <row r="12" spans="1:6" s="376" customFormat="1" ht="12" customHeight="1">
      <c r="A12" s="436" t="s">
        <v>615</v>
      </c>
      <c r="B12" s="8" t="s">
        <v>812</v>
      </c>
      <c r="C12" s="310">
        <v>15</v>
      </c>
      <c r="D12" s="955">
        <v>20</v>
      </c>
      <c r="E12" s="955">
        <v>20</v>
      </c>
      <c r="F12" s="955">
        <v>20</v>
      </c>
    </row>
    <row r="13" spans="1:6" s="376" customFormat="1" ht="12" customHeight="1">
      <c r="A13" s="436" t="s">
        <v>616</v>
      </c>
      <c r="B13" s="8" t="s">
        <v>813</v>
      </c>
      <c r="C13" s="310"/>
      <c r="D13" s="955"/>
      <c r="E13" s="955"/>
      <c r="F13" s="955"/>
    </row>
    <row r="14" spans="1:6" s="376" customFormat="1" ht="12" customHeight="1">
      <c r="A14" s="436" t="s">
        <v>661</v>
      </c>
      <c r="B14" s="8" t="s">
        <v>814</v>
      </c>
      <c r="C14" s="310"/>
      <c r="D14" s="955">
        <v>30</v>
      </c>
      <c r="E14" s="955">
        <v>30</v>
      </c>
      <c r="F14" s="955">
        <v>30</v>
      </c>
    </row>
    <row r="15" spans="1:6" s="376" customFormat="1" ht="12" customHeight="1">
      <c r="A15" s="436" t="s">
        <v>617</v>
      </c>
      <c r="B15" s="8" t="s">
        <v>55</v>
      </c>
      <c r="C15" s="310"/>
      <c r="D15" s="955"/>
      <c r="E15" s="955"/>
      <c r="F15" s="955"/>
    </row>
    <row r="16" spans="1:6" s="376" customFormat="1" ht="12" customHeight="1">
      <c r="A16" s="436" t="s">
        <v>618</v>
      </c>
      <c r="B16" s="7" t="s">
        <v>56</v>
      </c>
      <c r="C16" s="310"/>
      <c r="D16" s="955"/>
      <c r="E16" s="955"/>
      <c r="F16" s="955"/>
    </row>
    <row r="17" spans="1:6" s="376" customFormat="1" ht="12" customHeight="1">
      <c r="A17" s="436" t="s">
        <v>628</v>
      </c>
      <c r="B17" s="8" t="s">
        <v>817</v>
      </c>
      <c r="C17" s="992">
        <v>5</v>
      </c>
      <c r="D17" s="988"/>
      <c r="E17" s="988"/>
      <c r="F17" s="988"/>
    </row>
    <row r="18" spans="1:6" s="445" customFormat="1" ht="12" customHeight="1">
      <c r="A18" s="436" t="s">
        <v>629</v>
      </c>
      <c r="B18" s="8" t="s">
        <v>818</v>
      </c>
      <c r="C18" s="310"/>
      <c r="D18" s="955"/>
      <c r="E18" s="955"/>
      <c r="F18" s="955"/>
    </row>
    <row r="19" spans="1:6" s="445" customFormat="1" ht="12" customHeight="1" thickBot="1">
      <c r="A19" s="436" t="s">
        <v>630</v>
      </c>
      <c r="B19" s="7" t="s">
        <v>819</v>
      </c>
      <c r="C19" s="312"/>
      <c r="D19" s="956"/>
      <c r="E19" s="956"/>
      <c r="F19" s="956"/>
    </row>
    <row r="20" spans="1:6" s="376" customFormat="1" ht="12" customHeight="1" thickBot="1">
      <c r="A20" s="202" t="s">
        <v>529</v>
      </c>
      <c r="B20" s="239" t="s">
        <v>57</v>
      </c>
      <c r="C20" s="313">
        <f>SUM(C21:C23)</f>
        <v>0</v>
      </c>
      <c r="D20" s="368">
        <f>SUM(D21:D23)</f>
        <v>0</v>
      </c>
      <c r="E20" s="368">
        <f>SUM(E21:E23)</f>
        <v>0</v>
      </c>
      <c r="F20" s="368">
        <f>SUM(F21:F23)</f>
        <v>30</v>
      </c>
    </row>
    <row r="21" spans="1:6" s="445" customFormat="1" ht="12" customHeight="1">
      <c r="A21" s="436" t="s">
        <v>619</v>
      </c>
      <c r="B21" s="9" t="s">
        <v>785</v>
      </c>
      <c r="C21" s="310"/>
      <c r="D21" s="955"/>
      <c r="E21" s="955"/>
      <c r="F21" s="955"/>
    </row>
    <row r="22" spans="1:6" s="445" customFormat="1" ht="12" customHeight="1">
      <c r="A22" s="436" t="s">
        <v>620</v>
      </c>
      <c r="B22" s="8" t="s">
        <v>58</v>
      </c>
      <c r="C22" s="310"/>
      <c r="D22" s="955"/>
      <c r="E22" s="955"/>
      <c r="F22" s="955"/>
    </row>
    <row r="23" spans="1:6" s="445" customFormat="1" ht="12" customHeight="1">
      <c r="A23" s="436" t="s">
        <v>621</v>
      </c>
      <c r="B23" s="8" t="s">
        <v>59</v>
      </c>
      <c r="C23" s="310"/>
      <c r="D23" s="955"/>
      <c r="E23" s="955"/>
      <c r="F23" s="955">
        <v>30</v>
      </c>
    </row>
    <row r="24" spans="1:6" s="445" customFormat="1" ht="12" customHeight="1" thickBot="1">
      <c r="A24" s="436" t="s">
        <v>622</v>
      </c>
      <c r="B24" s="8" t="s">
        <v>511</v>
      </c>
      <c r="C24" s="310"/>
      <c r="D24" s="955"/>
      <c r="E24" s="955"/>
      <c r="F24" s="955"/>
    </row>
    <row r="25" spans="1:6" s="445" customFormat="1" ht="12" customHeight="1" thickBot="1">
      <c r="A25" s="210" t="s">
        <v>530</v>
      </c>
      <c r="B25" s="124" t="s">
        <v>687</v>
      </c>
      <c r="C25" s="993"/>
      <c r="D25" s="367"/>
      <c r="E25" s="367"/>
      <c r="F25" s="367"/>
    </row>
    <row r="26" spans="1:6" s="445" customFormat="1" ht="12" customHeight="1" thickBot="1">
      <c r="A26" s="210" t="s">
        <v>531</v>
      </c>
      <c r="B26" s="124" t="s">
        <v>60</v>
      </c>
      <c r="C26" s="313">
        <f>+C27+C28</f>
        <v>0</v>
      </c>
      <c r="D26" s="368">
        <f>+D27+D28</f>
        <v>0</v>
      </c>
      <c r="E26" s="368">
        <f>+E27+E28</f>
        <v>0</v>
      </c>
      <c r="F26" s="368">
        <f>+F27+F28</f>
        <v>0</v>
      </c>
    </row>
    <row r="27" spans="1:6" s="445" customFormat="1" ht="12" customHeight="1">
      <c r="A27" s="437" t="s">
        <v>795</v>
      </c>
      <c r="B27" s="438" t="s">
        <v>58</v>
      </c>
      <c r="C27" s="994"/>
      <c r="D27" s="989"/>
      <c r="E27" s="989"/>
      <c r="F27" s="989"/>
    </row>
    <row r="28" spans="1:6" s="445" customFormat="1" ht="12" customHeight="1">
      <c r="A28" s="437" t="s">
        <v>798</v>
      </c>
      <c r="B28" s="439" t="s">
        <v>61</v>
      </c>
      <c r="C28" s="314"/>
      <c r="D28" s="957"/>
      <c r="E28" s="957"/>
      <c r="F28" s="957"/>
    </row>
    <row r="29" spans="1:6" s="445" customFormat="1" ht="12" customHeight="1" thickBot="1">
      <c r="A29" s="436" t="s">
        <v>799</v>
      </c>
      <c r="B29" s="440" t="s">
        <v>62</v>
      </c>
      <c r="C29" s="83"/>
      <c r="D29" s="990"/>
      <c r="E29" s="990"/>
      <c r="F29" s="990"/>
    </row>
    <row r="30" spans="1:6" s="445" customFormat="1" ht="12" customHeight="1" thickBot="1">
      <c r="A30" s="210" t="s">
        <v>532</v>
      </c>
      <c r="B30" s="124" t="s">
        <v>63</v>
      </c>
      <c r="C30" s="313">
        <f>+C31+C32+C33</f>
        <v>0</v>
      </c>
      <c r="D30" s="368">
        <f>+D31+D32+D33</f>
        <v>0</v>
      </c>
      <c r="E30" s="368">
        <f>+E31+E32+E33</f>
        <v>0</v>
      </c>
      <c r="F30" s="368">
        <f>+F31+F32+F33</f>
        <v>0</v>
      </c>
    </row>
    <row r="31" spans="1:6" s="445" customFormat="1" ht="12" customHeight="1">
      <c r="A31" s="437" t="s">
        <v>606</v>
      </c>
      <c r="B31" s="438" t="s">
        <v>824</v>
      </c>
      <c r="C31" s="994"/>
      <c r="D31" s="989"/>
      <c r="E31" s="989"/>
      <c r="F31" s="989"/>
    </row>
    <row r="32" spans="1:6" s="445" customFormat="1" ht="12" customHeight="1">
      <c r="A32" s="437" t="s">
        <v>607</v>
      </c>
      <c r="B32" s="439" t="s">
        <v>825</v>
      </c>
      <c r="C32" s="314"/>
      <c r="D32" s="957"/>
      <c r="E32" s="957"/>
      <c r="F32" s="957"/>
    </row>
    <row r="33" spans="1:6" s="445" customFormat="1" ht="12" customHeight="1" thickBot="1">
      <c r="A33" s="436" t="s">
        <v>608</v>
      </c>
      <c r="B33" s="141" t="s">
        <v>826</v>
      </c>
      <c r="C33" s="83"/>
      <c r="D33" s="990"/>
      <c r="E33" s="990"/>
      <c r="F33" s="990"/>
    </row>
    <row r="34" spans="1:6" s="376" customFormat="1" ht="12" customHeight="1" thickBot="1">
      <c r="A34" s="210" t="s">
        <v>533</v>
      </c>
      <c r="B34" s="124" t="s">
        <v>12</v>
      </c>
      <c r="C34" s="993"/>
      <c r="D34" s="367">
        <v>100</v>
      </c>
      <c r="E34" s="367">
        <v>100</v>
      </c>
      <c r="F34" s="367">
        <v>100</v>
      </c>
    </row>
    <row r="35" spans="1:6" s="376" customFormat="1" ht="12" customHeight="1" thickBot="1">
      <c r="A35" s="210" t="s">
        <v>534</v>
      </c>
      <c r="B35" s="124" t="s">
        <v>64</v>
      </c>
      <c r="C35" s="995"/>
      <c r="D35" s="367"/>
      <c r="E35" s="367"/>
      <c r="F35" s="367"/>
    </row>
    <row r="36" spans="1:6" s="376" customFormat="1" ht="12" customHeight="1" thickBot="1">
      <c r="A36" s="202" t="s">
        <v>535</v>
      </c>
      <c r="B36" s="124" t="s">
        <v>65</v>
      </c>
      <c r="C36" s="950">
        <f>+C9+C20+C25+C26+C30+C34+C35</f>
        <v>2230</v>
      </c>
      <c r="D36" s="368">
        <f>+D9+D20+D25+D26+D30+D34+D35</f>
        <v>3597</v>
      </c>
      <c r="E36" s="368">
        <f>+E9+E20+E25+E26+E30+E34+E35</f>
        <v>3597</v>
      </c>
      <c r="F36" s="368">
        <f>+F9+F20+F25+F26+F30+F34+F35</f>
        <v>3657</v>
      </c>
    </row>
    <row r="37" spans="1:6" s="376" customFormat="1" ht="12" customHeight="1" thickBot="1">
      <c r="A37" s="240" t="s">
        <v>536</v>
      </c>
      <c r="B37" s="124" t="s">
        <v>66</v>
      </c>
      <c r="C37" s="950">
        <f>+C38+C39+C40</f>
        <v>17394</v>
      </c>
      <c r="D37" s="368">
        <f>+D38+D39+D40</f>
        <v>22939</v>
      </c>
      <c r="E37" s="368">
        <f>+E38+E39+E40</f>
        <v>23075</v>
      </c>
      <c r="F37" s="368">
        <f>+F38+F39+F40</f>
        <v>23962</v>
      </c>
    </row>
    <row r="38" spans="1:6" s="376" customFormat="1" ht="12" customHeight="1">
      <c r="A38" s="437" t="s">
        <v>67</v>
      </c>
      <c r="B38" s="438" t="s">
        <v>757</v>
      </c>
      <c r="C38" s="994"/>
      <c r="D38" s="989">
        <v>78</v>
      </c>
      <c r="E38" s="989">
        <v>78</v>
      </c>
      <c r="F38" s="989">
        <v>78</v>
      </c>
    </row>
    <row r="39" spans="1:6" s="376" customFormat="1" ht="12" customHeight="1">
      <c r="A39" s="437" t="s">
        <v>68</v>
      </c>
      <c r="B39" s="439" t="s">
        <v>512</v>
      </c>
      <c r="C39" s="314"/>
      <c r="D39" s="957"/>
      <c r="E39" s="957"/>
      <c r="F39" s="957"/>
    </row>
    <row r="40" spans="1:6" s="445" customFormat="1" ht="12" customHeight="1" thickBot="1">
      <c r="A40" s="436" t="s">
        <v>69</v>
      </c>
      <c r="B40" s="141" t="s">
        <v>70</v>
      </c>
      <c r="C40" s="83">
        <v>17394</v>
      </c>
      <c r="D40" s="990">
        <v>22861</v>
      </c>
      <c r="E40" s="990">
        <v>22997</v>
      </c>
      <c r="F40" s="990">
        <v>23884</v>
      </c>
    </row>
    <row r="41" spans="1:6" s="445" customFormat="1" ht="15" customHeight="1" thickBot="1">
      <c r="A41" s="240" t="s">
        <v>537</v>
      </c>
      <c r="B41" s="241" t="s">
        <v>71</v>
      </c>
      <c r="C41" s="996">
        <f>+C36+C37</f>
        <v>19624</v>
      </c>
      <c r="D41" s="371">
        <f>+D36+D37</f>
        <v>26536</v>
      </c>
      <c r="E41" s="371">
        <f>+E36+E37</f>
        <v>26672</v>
      </c>
      <c r="F41" s="371">
        <f>+F36+F37</f>
        <v>27619</v>
      </c>
    </row>
    <row r="42" spans="1:6" s="445" customFormat="1" ht="15" customHeight="1">
      <c r="A42" s="242"/>
      <c r="B42" s="243"/>
      <c r="C42" s="369"/>
      <c r="D42" s="369"/>
      <c r="E42" s="369"/>
      <c r="F42" s="369"/>
    </row>
    <row r="43" spans="1:6" ht="13.5" thickBot="1">
      <c r="A43" s="244"/>
      <c r="B43" s="245"/>
      <c r="C43" s="370"/>
      <c r="D43" s="370"/>
      <c r="E43" s="370"/>
      <c r="F43" s="370"/>
    </row>
    <row r="44" spans="1:6" s="444" customFormat="1" ht="16.5" customHeight="1" thickBot="1">
      <c r="A44" s="246"/>
      <c r="B44" s="1000" t="s">
        <v>568</v>
      </c>
      <c r="C44" s="996"/>
      <c r="D44" s="371"/>
      <c r="E44" s="371"/>
      <c r="F44" s="371"/>
    </row>
    <row r="45" spans="1:6" s="446" customFormat="1" ht="12" customHeight="1" thickBot="1">
      <c r="A45" s="210" t="s">
        <v>528</v>
      </c>
      <c r="B45" s="124" t="s">
        <v>72</v>
      </c>
      <c r="C45" s="313">
        <f>SUM(C46:C50)</f>
        <v>19391</v>
      </c>
      <c r="D45" s="368">
        <f>SUM(D46:D50)</f>
        <v>26303</v>
      </c>
      <c r="E45" s="368">
        <f>SUM(E46:E50)</f>
        <v>26439</v>
      </c>
      <c r="F45" s="368">
        <f>SUM(F46:F50)</f>
        <v>27386</v>
      </c>
    </row>
    <row r="46" spans="1:6" ht="12" customHeight="1">
      <c r="A46" s="436" t="s">
        <v>613</v>
      </c>
      <c r="B46" s="9" t="s">
        <v>558</v>
      </c>
      <c r="C46" s="994">
        <v>7964</v>
      </c>
      <c r="D46" s="989">
        <v>9429</v>
      </c>
      <c r="E46" s="989">
        <v>9536</v>
      </c>
      <c r="F46" s="989">
        <v>9697</v>
      </c>
    </row>
    <row r="47" spans="1:6" ht="12" customHeight="1">
      <c r="A47" s="436" t="s">
        <v>614</v>
      </c>
      <c r="B47" s="8" t="s">
        <v>696</v>
      </c>
      <c r="C47" s="79">
        <v>2135</v>
      </c>
      <c r="D47" s="958">
        <v>2480</v>
      </c>
      <c r="E47" s="958">
        <v>2509</v>
      </c>
      <c r="F47" s="958">
        <v>2572</v>
      </c>
    </row>
    <row r="48" spans="1:6" ht="12" customHeight="1">
      <c r="A48" s="436" t="s">
        <v>615</v>
      </c>
      <c r="B48" s="8" t="s">
        <v>652</v>
      </c>
      <c r="C48" s="79">
        <v>9292</v>
      </c>
      <c r="D48" s="958">
        <v>14394</v>
      </c>
      <c r="E48" s="958">
        <v>14394</v>
      </c>
      <c r="F48" s="958">
        <v>15117</v>
      </c>
    </row>
    <row r="49" spans="1:6" ht="12" customHeight="1">
      <c r="A49" s="436" t="s">
        <v>616</v>
      </c>
      <c r="B49" s="8" t="s">
        <v>697</v>
      </c>
      <c r="C49" s="79"/>
      <c r="D49" s="958"/>
      <c r="E49" s="958"/>
      <c r="F49" s="958"/>
    </row>
    <row r="50" spans="1:6" ht="12" customHeight="1" thickBot="1">
      <c r="A50" s="436" t="s">
        <v>661</v>
      </c>
      <c r="B50" s="8" t="s">
        <v>698</v>
      </c>
      <c r="C50" s="79"/>
      <c r="D50" s="958"/>
      <c r="E50" s="958"/>
      <c r="F50" s="958"/>
    </row>
    <row r="51" spans="1:6" ht="12" customHeight="1" thickBot="1">
      <c r="A51" s="210" t="s">
        <v>529</v>
      </c>
      <c r="B51" s="124" t="s">
        <v>73</v>
      </c>
      <c r="C51" s="313">
        <f>SUM(C52:C54)</f>
        <v>233</v>
      </c>
      <c r="D51" s="368">
        <f>SUM(D52:D54)</f>
        <v>233</v>
      </c>
      <c r="E51" s="368">
        <f>SUM(E52:E54)</f>
        <v>233</v>
      </c>
      <c r="F51" s="368">
        <f>SUM(F52:F54)</f>
        <v>233</v>
      </c>
    </row>
    <row r="52" spans="1:6" s="446" customFormat="1" ht="12" customHeight="1">
      <c r="A52" s="436" t="s">
        <v>619</v>
      </c>
      <c r="B52" s="9" t="s">
        <v>747</v>
      </c>
      <c r="C52" s="994">
        <v>233</v>
      </c>
      <c r="D52" s="989">
        <v>233</v>
      </c>
      <c r="E52" s="989">
        <v>233</v>
      </c>
      <c r="F52" s="989">
        <v>233</v>
      </c>
    </row>
    <row r="53" spans="1:6" ht="12" customHeight="1">
      <c r="A53" s="436" t="s">
        <v>620</v>
      </c>
      <c r="B53" s="8" t="s">
        <v>700</v>
      </c>
      <c r="C53" s="79"/>
      <c r="D53" s="958"/>
      <c r="E53" s="958"/>
      <c r="F53" s="958"/>
    </row>
    <row r="54" spans="1:6" ht="12" customHeight="1">
      <c r="A54" s="436" t="s">
        <v>621</v>
      </c>
      <c r="B54" s="8" t="s">
        <v>569</v>
      </c>
      <c r="C54" s="79"/>
      <c r="D54" s="958"/>
      <c r="E54" s="958"/>
      <c r="F54" s="958"/>
    </row>
    <row r="55" spans="1:6" ht="12" customHeight="1" thickBot="1">
      <c r="A55" s="436" t="s">
        <v>622</v>
      </c>
      <c r="B55" s="8" t="s">
        <v>513</v>
      </c>
      <c r="C55" s="79"/>
      <c r="D55" s="958"/>
      <c r="E55" s="958"/>
      <c r="F55" s="958"/>
    </row>
    <row r="56" spans="1:6" ht="15" customHeight="1" thickBot="1">
      <c r="A56" s="210" t="s">
        <v>530</v>
      </c>
      <c r="B56" s="248" t="s">
        <v>74</v>
      </c>
      <c r="C56" s="997">
        <f>+C45+C51</f>
        <v>19624</v>
      </c>
      <c r="D56" s="371">
        <f>+D45+D51</f>
        <v>26536</v>
      </c>
      <c r="E56" s="371">
        <f>+E45+E51</f>
        <v>26672</v>
      </c>
      <c r="F56" s="371">
        <f>+F45+F51</f>
        <v>27619</v>
      </c>
    </row>
    <row r="57" spans="3:6" ht="13.5" thickBot="1">
      <c r="C57" s="373"/>
      <c r="D57" s="373"/>
      <c r="E57" s="373"/>
      <c r="F57" s="373"/>
    </row>
    <row r="58" spans="1:6" ht="15" customHeight="1" thickBot="1">
      <c r="A58" s="251" t="s">
        <v>720</v>
      </c>
      <c r="B58" s="252"/>
      <c r="C58" s="999">
        <v>5</v>
      </c>
      <c r="D58" s="998">
        <v>5</v>
      </c>
      <c r="E58" s="998">
        <v>5</v>
      </c>
      <c r="F58" s="998">
        <v>5</v>
      </c>
    </row>
    <row r="59" spans="1:6" ht="14.25" customHeight="1" thickBot="1">
      <c r="A59" s="251" t="s">
        <v>721</v>
      </c>
      <c r="B59" s="252"/>
      <c r="C59" s="999">
        <v>0</v>
      </c>
      <c r="D59" s="998">
        <v>0</v>
      </c>
      <c r="E59" s="998">
        <v>0</v>
      </c>
      <c r="F59" s="99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Footer>&amp;L* Módosította a 13/2015.(XII.16. ) önkormányzati rendelet 17. melléklete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zoomScalePageLayoutView="0" workbookViewId="0" topLeftCell="A13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30" customFormat="1" ht="21" customHeight="1" thickBot="1">
      <c r="A1" s="229"/>
      <c r="B1" s="231"/>
      <c r="C1" s="441" t="s">
        <v>227</v>
      </c>
    </row>
    <row r="2" spans="1:3" s="442" customFormat="1" ht="25.5" customHeight="1">
      <c r="A2" s="393" t="s">
        <v>718</v>
      </c>
      <c r="B2" s="359" t="s">
        <v>98</v>
      </c>
      <c r="C2" s="374" t="s">
        <v>573</v>
      </c>
    </row>
    <row r="3" spans="1:3" s="442" customFormat="1" ht="24.75" thickBot="1">
      <c r="A3" s="434" t="s">
        <v>717</v>
      </c>
      <c r="B3" s="360" t="s">
        <v>77</v>
      </c>
      <c r="C3" s="375" t="s">
        <v>573</v>
      </c>
    </row>
    <row r="4" spans="1:3" s="443" customFormat="1" ht="15.75" customHeight="1" thickBot="1">
      <c r="A4" s="232"/>
      <c r="B4" s="232"/>
      <c r="C4" s="233" t="s">
        <v>563</v>
      </c>
    </row>
    <row r="5" spans="1:3" ht="13.5" thickBot="1">
      <c r="A5" s="394" t="s">
        <v>719</v>
      </c>
      <c r="B5" s="234" t="s">
        <v>564</v>
      </c>
      <c r="C5" s="235" t="s">
        <v>565</v>
      </c>
    </row>
    <row r="6" spans="1:3" s="444" customFormat="1" ht="12.75" customHeight="1" thickBot="1">
      <c r="A6" s="202">
        <v>1</v>
      </c>
      <c r="B6" s="203">
        <v>2</v>
      </c>
      <c r="C6" s="204">
        <v>3</v>
      </c>
    </row>
    <row r="7" spans="1:3" s="444" customFormat="1" ht="15.75" customHeight="1" thickBot="1">
      <c r="A7" s="236"/>
      <c r="B7" s="237" t="s">
        <v>566</v>
      </c>
      <c r="C7" s="238"/>
    </row>
    <row r="8" spans="1:3" s="376" customFormat="1" ht="12" customHeight="1" thickBot="1">
      <c r="A8" s="202" t="s">
        <v>528</v>
      </c>
      <c r="B8" s="239" t="s">
        <v>54</v>
      </c>
      <c r="C8" s="318">
        <f>SUM(C9:C18)</f>
        <v>0</v>
      </c>
    </row>
    <row r="9" spans="1:3" s="376" customFormat="1" ht="12" customHeight="1">
      <c r="A9" s="435" t="s">
        <v>613</v>
      </c>
      <c r="B9" s="10" t="s">
        <v>810</v>
      </c>
      <c r="C9" s="365"/>
    </row>
    <row r="10" spans="1:3" s="376" customFormat="1" ht="12" customHeight="1">
      <c r="A10" s="436" t="s">
        <v>614</v>
      </c>
      <c r="B10" s="8" t="s">
        <v>811</v>
      </c>
      <c r="C10" s="316"/>
    </row>
    <row r="11" spans="1:3" s="376" customFormat="1" ht="12" customHeight="1">
      <c r="A11" s="436" t="s">
        <v>615</v>
      </c>
      <c r="B11" s="8" t="s">
        <v>812</v>
      </c>
      <c r="C11" s="316"/>
    </row>
    <row r="12" spans="1:3" s="376" customFormat="1" ht="12" customHeight="1">
      <c r="A12" s="436" t="s">
        <v>616</v>
      </c>
      <c r="B12" s="8" t="s">
        <v>813</v>
      </c>
      <c r="C12" s="316"/>
    </row>
    <row r="13" spans="1:3" s="376" customFormat="1" ht="12" customHeight="1">
      <c r="A13" s="436" t="s">
        <v>661</v>
      </c>
      <c r="B13" s="8" t="s">
        <v>814</v>
      </c>
      <c r="C13" s="316"/>
    </row>
    <row r="14" spans="1:3" s="376" customFormat="1" ht="12" customHeight="1">
      <c r="A14" s="436" t="s">
        <v>617</v>
      </c>
      <c r="B14" s="8" t="s">
        <v>55</v>
      </c>
      <c r="C14" s="316"/>
    </row>
    <row r="15" spans="1:3" s="376" customFormat="1" ht="12" customHeight="1">
      <c r="A15" s="436" t="s">
        <v>618</v>
      </c>
      <c r="B15" s="7" t="s">
        <v>56</v>
      </c>
      <c r="C15" s="316"/>
    </row>
    <row r="16" spans="1:3" s="376" customFormat="1" ht="12" customHeight="1">
      <c r="A16" s="436" t="s">
        <v>628</v>
      </c>
      <c r="B16" s="8" t="s">
        <v>817</v>
      </c>
      <c r="C16" s="366"/>
    </row>
    <row r="17" spans="1:3" s="445" customFormat="1" ht="12" customHeight="1">
      <c r="A17" s="436" t="s">
        <v>629</v>
      </c>
      <c r="B17" s="8" t="s">
        <v>818</v>
      </c>
      <c r="C17" s="316"/>
    </row>
    <row r="18" spans="1:3" s="445" customFormat="1" ht="12" customHeight="1" thickBot="1">
      <c r="A18" s="436" t="s">
        <v>630</v>
      </c>
      <c r="B18" s="7" t="s">
        <v>819</v>
      </c>
      <c r="C18" s="317"/>
    </row>
    <row r="19" spans="1:3" s="376" customFormat="1" ht="12" customHeight="1" thickBot="1">
      <c r="A19" s="202" t="s">
        <v>529</v>
      </c>
      <c r="B19" s="239" t="s">
        <v>57</v>
      </c>
      <c r="C19" s="318">
        <f>SUM(C20:C22)</f>
        <v>0</v>
      </c>
    </row>
    <row r="20" spans="1:3" s="445" customFormat="1" ht="12" customHeight="1">
      <c r="A20" s="436" t="s">
        <v>619</v>
      </c>
      <c r="B20" s="9" t="s">
        <v>785</v>
      </c>
      <c r="C20" s="316"/>
    </row>
    <row r="21" spans="1:3" s="445" customFormat="1" ht="12" customHeight="1">
      <c r="A21" s="436" t="s">
        <v>620</v>
      </c>
      <c r="B21" s="8" t="s">
        <v>58</v>
      </c>
      <c r="C21" s="316"/>
    </row>
    <row r="22" spans="1:3" s="445" customFormat="1" ht="12" customHeight="1">
      <c r="A22" s="436" t="s">
        <v>621</v>
      </c>
      <c r="B22" s="8" t="s">
        <v>59</v>
      </c>
      <c r="C22" s="316"/>
    </row>
    <row r="23" spans="1:3" s="445" customFormat="1" ht="12" customHeight="1" thickBot="1">
      <c r="A23" s="436" t="s">
        <v>622</v>
      </c>
      <c r="B23" s="8" t="s">
        <v>511</v>
      </c>
      <c r="C23" s="316"/>
    </row>
    <row r="24" spans="1:3" s="445" customFormat="1" ht="12" customHeight="1" thickBot="1">
      <c r="A24" s="210" t="s">
        <v>530</v>
      </c>
      <c r="B24" s="124" t="s">
        <v>687</v>
      </c>
      <c r="C24" s="345"/>
    </row>
    <row r="25" spans="1:3" s="445" customFormat="1" ht="12" customHeight="1" thickBot="1">
      <c r="A25" s="210" t="s">
        <v>531</v>
      </c>
      <c r="B25" s="124" t="s">
        <v>60</v>
      </c>
      <c r="C25" s="318">
        <f>+C26+C27</f>
        <v>0</v>
      </c>
    </row>
    <row r="26" spans="1:3" s="445" customFormat="1" ht="12" customHeight="1">
      <c r="A26" s="437" t="s">
        <v>795</v>
      </c>
      <c r="B26" s="438" t="s">
        <v>58</v>
      </c>
      <c r="C26" s="77"/>
    </row>
    <row r="27" spans="1:3" s="445" customFormat="1" ht="12" customHeight="1">
      <c r="A27" s="437" t="s">
        <v>798</v>
      </c>
      <c r="B27" s="439" t="s">
        <v>61</v>
      </c>
      <c r="C27" s="319"/>
    </row>
    <row r="28" spans="1:3" s="445" customFormat="1" ht="12" customHeight="1" thickBot="1">
      <c r="A28" s="436" t="s">
        <v>799</v>
      </c>
      <c r="B28" s="440" t="s">
        <v>62</v>
      </c>
      <c r="C28" s="84"/>
    </row>
    <row r="29" spans="1:3" s="445" customFormat="1" ht="12" customHeight="1" thickBot="1">
      <c r="A29" s="210" t="s">
        <v>532</v>
      </c>
      <c r="B29" s="124" t="s">
        <v>63</v>
      </c>
      <c r="C29" s="318">
        <f>+C30+C31+C32</f>
        <v>0</v>
      </c>
    </row>
    <row r="30" spans="1:3" s="445" customFormat="1" ht="12" customHeight="1">
      <c r="A30" s="437" t="s">
        <v>606</v>
      </c>
      <c r="B30" s="438" t="s">
        <v>824</v>
      </c>
      <c r="C30" s="77"/>
    </row>
    <row r="31" spans="1:3" s="445" customFormat="1" ht="12" customHeight="1">
      <c r="A31" s="437" t="s">
        <v>607</v>
      </c>
      <c r="B31" s="439" t="s">
        <v>825</v>
      </c>
      <c r="C31" s="319"/>
    </row>
    <row r="32" spans="1:3" s="445" customFormat="1" ht="12" customHeight="1" thickBot="1">
      <c r="A32" s="436" t="s">
        <v>608</v>
      </c>
      <c r="B32" s="141" t="s">
        <v>826</v>
      </c>
      <c r="C32" s="84"/>
    </row>
    <row r="33" spans="1:3" s="376" customFormat="1" ht="12" customHeight="1" thickBot="1">
      <c r="A33" s="210" t="s">
        <v>533</v>
      </c>
      <c r="B33" s="124" t="s">
        <v>12</v>
      </c>
      <c r="C33" s="345"/>
    </row>
    <row r="34" spans="1:3" s="376" customFormat="1" ht="12" customHeight="1" thickBot="1">
      <c r="A34" s="210" t="s">
        <v>534</v>
      </c>
      <c r="B34" s="124" t="s">
        <v>64</v>
      </c>
      <c r="C34" s="367"/>
    </row>
    <row r="35" spans="1:3" s="376" customFormat="1" ht="12" customHeight="1" thickBot="1">
      <c r="A35" s="202" t="s">
        <v>535</v>
      </c>
      <c r="B35" s="124" t="s">
        <v>65</v>
      </c>
      <c r="C35" s="368">
        <f>+C8+C19+C24+C25+C29+C33+C34</f>
        <v>0</v>
      </c>
    </row>
    <row r="36" spans="1:3" s="376" customFormat="1" ht="12" customHeight="1" thickBot="1">
      <c r="A36" s="240" t="s">
        <v>536</v>
      </c>
      <c r="B36" s="124" t="s">
        <v>66</v>
      </c>
      <c r="C36" s="368">
        <f>+C37+C38+C39</f>
        <v>0</v>
      </c>
    </row>
    <row r="37" spans="1:3" s="376" customFormat="1" ht="12" customHeight="1">
      <c r="A37" s="437" t="s">
        <v>67</v>
      </c>
      <c r="B37" s="438" t="s">
        <v>757</v>
      </c>
      <c r="C37" s="77"/>
    </row>
    <row r="38" spans="1:3" s="376" customFormat="1" ht="12" customHeight="1">
      <c r="A38" s="437" t="s">
        <v>68</v>
      </c>
      <c r="B38" s="439" t="s">
        <v>512</v>
      </c>
      <c r="C38" s="319"/>
    </row>
    <row r="39" spans="1:3" s="445" customFormat="1" ht="12" customHeight="1" thickBot="1">
      <c r="A39" s="436" t="s">
        <v>69</v>
      </c>
      <c r="B39" s="141" t="s">
        <v>70</v>
      </c>
      <c r="C39" s="84"/>
    </row>
    <row r="40" spans="1:3" s="445" customFormat="1" ht="15" customHeight="1" thickBot="1">
      <c r="A40" s="240" t="s">
        <v>537</v>
      </c>
      <c r="B40" s="241" t="s">
        <v>71</v>
      </c>
      <c r="C40" s="371">
        <f>+C35+C36</f>
        <v>0</v>
      </c>
    </row>
    <row r="41" spans="1:3" s="445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44" customFormat="1" ht="16.5" customHeight="1" thickBot="1">
      <c r="A43" s="246"/>
      <c r="B43" s="247" t="s">
        <v>568</v>
      </c>
      <c r="C43" s="371"/>
    </row>
    <row r="44" spans="1:3" s="446" customFormat="1" ht="12" customHeight="1" thickBot="1">
      <c r="A44" s="210" t="s">
        <v>528</v>
      </c>
      <c r="B44" s="124" t="s">
        <v>72</v>
      </c>
      <c r="C44" s="318">
        <f>SUM(C45:C49)</f>
        <v>0</v>
      </c>
    </row>
    <row r="45" spans="1:3" ht="12" customHeight="1">
      <c r="A45" s="436" t="s">
        <v>613</v>
      </c>
      <c r="B45" s="9" t="s">
        <v>558</v>
      </c>
      <c r="C45" s="77"/>
    </row>
    <row r="46" spans="1:3" ht="12" customHeight="1">
      <c r="A46" s="436" t="s">
        <v>614</v>
      </c>
      <c r="B46" s="8" t="s">
        <v>696</v>
      </c>
      <c r="C46" s="80"/>
    </row>
    <row r="47" spans="1:3" ht="12" customHeight="1">
      <c r="A47" s="436" t="s">
        <v>615</v>
      </c>
      <c r="B47" s="8" t="s">
        <v>652</v>
      </c>
      <c r="C47" s="80"/>
    </row>
    <row r="48" spans="1:3" ht="12" customHeight="1">
      <c r="A48" s="436" t="s">
        <v>616</v>
      </c>
      <c r="B48" s="8" t="s">
        <v>697</v>
      </c>
      <c r="C48" s="80"/>
    </row>
    <row r="49" spans="1:3" ht="12" customHeight="1" thickBot="1">
      <c r="A49" s="436" t="s">
        <v>661</v>
      </c>
      <c r="B49" s="8" t="s">
        <v>698</v>
      </c>
      <c r="C49" s="80"/>
    </row>
    <row r="50" spans="1:3" ht="12" customHeight="1" thickBot="1">
      <c r="A50" s="210" t="s">
        <v>529</v>
      </c>
      <c r="B50" s="124" t="s">
        <v>73</v>
      </c>
      <c r="C50" s="318">
        <f>SUM(C51:C53)</f>
        <v>0</v>
      </c>
    </row>
    <row r="51" spans="1:3" s="446" customFormat="1" ht="12" customHeight="1">
      <c r="A51" s="436" t="s">
        <v>619</v>
      </c>
      <c r="B51" s="9" t="s">
        <v>747</v>
      </c>
      <c r="C51" s="77"/>
    </row>
    <row r="52" spans="1:3" ht="12" customHeight="1">
      <c r="A52" s="436" t="s">
        <v>620</v>
      </c>
      <c r="B52" s="8" t="s">
        <v>700</v>
      </c>
      <c r="C52" s="80"/>
    </row>
    <row r="53" spans="1:3" ht="12" customHeight="1">
      <c r="A53" s="436" t="s">
        <v>621</v>
      </c>
      <c r="B53" s="8" t="s">
        <v>569</v>
      </c>
      <c r="C53" s="80"/>
    </row>
    <row r="54" spans="1:3" ht="12" customHeight="1" thickBot="1">
      <c r="A54" s="436" t="s">
        <v>622</v>
      </c>
      <c r="B54" s="8" t="s">
        <v>513</v>
      </c>
      <c r="C54" s="80"/>
    </row>
    <row r="55" spans="1:3" ht="15" customHeight="1" thickBot="1">
      <c r="A55" s="210" t="s">
        <v>530</v>
      </c>
      <c r="B55" s="248" t="s">
        <v>74</v>
      </c>
      <c r="C55" s="372">
        <f>+C44+C50</f>
        <v>0</v>
      </c>
    </row>
    <row r="56" ht="13.5" thickBot="1">
      <c r="C56" s="373"/>
    </row>
    <row r="57" spans="1:3" ht="15" customHeight="1" thickBot="1">
      <c r="A57" s="251" t="s">
        <v>720</v>
      </c>
      <c r="B57" s="252"/>
      <c r="C57" s="121"/>
    </row>
    <row r="58" spans="1:3" ht="14.25" customHeight="1" thickBot="1">
      <c r="A58" s="251" t="s">
        <v>721</v>
      </c>
      <c r="B58" s="252"/>
      <c r="C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zoomScalePageLayoutView="0" workbookViewId="0" topLeftCell="A13">
      <selection activeCell="C1" sqref="C1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30" customFormat="1" ht="21" customHeight="1" thickBot="1">
      <c r="A1" s="229"/>
      <c r="B1" s="231"/>
      <c r="C1" s="441" t="s">
        <v>228</v>
      </c>
    </row>
    <row r="2" spans="1:3" s="442" customFormat="1" ht="25.5" customHeight="1">
      <c r="A2" s="393" t="s">
        <v>718</v>
      </c>
      <c r="B2" s="359" t="s">
        <v>98</v>
      </c>
      <c r="C2" s="374" t="s">
        <v>573</v>
      </c>
    </row>
    <row r="3" spans="1:3" s="442" customFormat="1" ht="24.75" thickBot="1">
      <c r="A3" s="434" t="s">
        <v>717</v>
      </c>
      <c r="B3" s="360" t="s">
        <v>78</v>
      </c>
      <c r="C3" s="375" t="s">
        <v>92</v>
      </c>
    </row>
    <row r="4" spans="1:3" s="443" customFormat="1" ht="15.75" customHeight="1" thickBot="1">
      <c r="A4" s="232"/>
      <c r="B4" s="232"/>
      <c r="C4" s="233" t="s">
        <v>563</v>
      </c>
    </row>
    <row r="5" spans="1:3" ht="13.5" thickBot="1">
      <c r="A5" s="394" t="s">
        <v>719</v>
      </c>
      <c r="B5" s="234" t="s">
        <v>564</v>
      </c>
      <c r="C5" s="235" t="s">
        <v>565</v>
      </c>
    </row>
    <row r="6" spans="1:3" s="444" customFormat="1" ht="12.75" customHeight="1" thickBot="1">
      <c r="A6" s="202">
        <v>1</v>
      </c>
      <c r="B6" s="203">
        <v>2</v>
      </c>
      <c r="C6" s="204">
        <v>3</v>
      </c>
    </row>
    <row r="7" spans="1:3" s="444" customFormat="1" ht="15.75" customHeight="1" thickBot="1">
      <c r="A7" s="236"/>
      <c r="B7" s="237" t="s">
        <v>566</v>
      </c>
      <c r="C7" s="238"/>
    </row>
    <row r="8" spans="1:3" s="376" customFormat="1" ht="12" customHeight="1" thickBot="1">
      <c r="A8" s="202" t="s">
        <v>528</v>
      </c>
      <c r="B8" s="239" t="s">
        <v>54</v>
      </c>
      <c r="C8" s="318">
        <f>SUM(C9:C18)</f>
        <v>0</v>
      </c>
    </row>
    <row r="9" spans="1:3" s="376" customFormat="1" ht="12" customHeight="1">
      <c r="A9" s="435" t="s">
        <v>613</v>
      </c>
      <c r="B9" s="10" t="s">
        <v>810</v>
      </c>
      <c r="C9" s="365"/>
    </row>
    <row r="10" spans="1:3" s="376" customFormat="1" ht="12" customHeight="1">
      <c r="A10" s="436" t="s">
        <v>614</v>
      </c>
      <c r="B10" s="8" t="s">
        <v>811</v>
      </c>
      <c r="C10" s="316"/>
    </row>
    <row r="11" spans="1:3" s="376" customFormat="1" ht="12" customHeight="1">
      <c r="A11" s="436" t="s">
        <v>615</v>
      </c>
      <c r="B11" s="8" t="s">
        <v>812</v>
      </c>
      <c r="C11" s="316"/>
    </row>
    <row r="12" spans="1:3" s="376" customFormat="1" ht="12" customHeight="1">
      <c r="A12" s="436" t="s">
        <v>616</v>
      </c>
      <c r="B12" s="8" t="s">
        <v>813</v>
      </c>
      <c r="C12" s="316"/>
    </row>
    <row r="13" spans="1:3" s="376" customFormat="1" ht="12" customHeight="1">
      <c r="A13" s="436" t="s">
        <v>661</v>
      </c>
      <c r="B13" s="8" t="s">
        <v>814</v>
      </c>
      <c r="C13" s="316"/>
    </row>
    <row r="14" spans="1:3" s="376" customFormat="1" ht="12" customHeight="1">
      <c r="A14" s="436" t="s">
        <v>617</v>
      </c>
      <c r="B14" s="8" t="s">
        <v>55</v>
      </c>
      <c r="C14" s="316"/>
    </row>
    <row r="15" spans="1:3" s="376" customFormat="1" ht="12" customHeight="1">
      <c r="A15" s="436" t="s">
        <v>618</v>
      </c>
      <c r="B15" s="7" t="s">
        <v>56</v>
      </c>
      <c r="C15" s="316"/>
    </row>
    <row r="16" spans="1:3" s="376" customFormat="1" ht="12" customHeight="1">
      <c r="A16" s="436" t="s">
        <v>628</v>
      </c>
      <c r="B16" s="8" t="s">
        <v>817</v>
      </c>
      <c r="C16" s="366"/>
    </row>
    <row r="17" spans="1:3" s="445" customFormat="1" ht="12" customHeight="1">
      <c r="A17" s="436" t="s">
        <v>629</v>
      </c>
      <c r="B17" s="8" t="s">
        <v>818</v>
      </c>
      <c r="C17" s="316"/>
    </row>
    <row r="18" spans="1:3" s="445" customFormat="1" ht="12" customHeight="1" thickBot="1">
      <c r="A18" s="436" t="s">
        <v>630</v>
      </c>
      <c r="B18" s="7" t="s">
        <v>819</v>
      </c>
      <c r="C18" s="317"/>
    </row>
    <row r="19" spans="1:3" s="376" customFormat="1" ht="12" customHeight="1" thickBot="1">
      <c r="A19" s="202" t="s">
        <v>529</v>
      </c>
      <c r="B19" s="239" t="s">
        <v>57</v>
      </c>
      <c r="C19" s="318">
        <f>SUM(C20:C22)</f>
        <v>0</v>
      </c>
    </row>
    <row r="20" spans="1:3" s="445" customFormat="1" ht="12" customHeight="1">
      <c r="A20" s="436" t="s">
        <v>619</v>
      </c>
      <c r="B20" s="9" t="s">
        <v>785</v>
      </c>
      <c r="C20" s="316"/>
    </row>
    <row r="21" spans="1:3" s="445" customFormat="1" ht="12" customHeight="1">
      <c r="A21" s="436" t="s">
        <v>620</v>
      </c>
      <c r="B21" s="8" t="s">
        <v>58</v>
      </c>
      <c r="C21" s="316"/>
    </row>
    <row r="22" spans="1:3" s="445" customFormat="1" ht="12" customHeight="1">
      <c r="A22" s="436" t="s">
        <v>621</v>
      </c>
      <c r="B22" s="8" t="s">
        <v>59</v>
      </c>
      <c r="C22" s="316"/>
    </row>
    <row r="23" spans="1:3" s="445" customFormat="1" ht="12" customHeight="1" thickBot="1">
      <c r="A23" s="436" t="s">
        <v>622</v>
      </c>
      <c r="B23" s="8" t="s">
        <v>511</v>
      </c>
      <c r="C23" s="316"/>
    </row>
    <row r="24" spans="1:3" s="445" customFormat="1" ht="12" customHeight="1" thickBot="1">
      <c r="A24" s="210" t="s">
        <v>530</v>
      </c>
      <c r="B24" s="124" t="s">
        <v>687</v>
      </c>
      <c r="C24" s="345"/>
    </row>
    <row r="25" spans="1:3" s="445" customFormat="1" ht="12" customHeight="1" thickBot="1">
      <c r="A25" s="210" t="s">
        <v>531</v>
      </c>
      <c r="B25" s="124" t="s">
        <v>60</v>
      </c>
      <c r="C25" s="318">
        <f>+C26+C27</f>
        <v>0</v>
      </c>
    </row>
    <row r="26" spans="1:3" s="445" customFormat="1" ht="12" customHeight="1">
      <c r="A26" s="437" t="s">
        <v>795</v>
      </c>
      <c r="B26" s="438" t="s">
        <v>58</v>
      </c>
      <c r="C26" s="77"/>
    </row>
    <row r="27" spans="1:3" s="445" customFormat="1" ht="12" customHeight="1">
      <c r="A27" s="437" t="s">
        <v>798</v>
      </c>
      <c r="B27" s="439" t="s">
        <v>61</v>
      </c>
      <c r="C27" s="319"/>
    </row>
    <row r="28" spans="1:3" s="445" customFormat="1" ht="12" customHeight="1" thickBot="1">
      <c r="A28" s="436" t="s">
        <v>799</v>
      </c>
      <c r="B28" s="440" t="s">
        <v>62</v>
      </c>
      <c r="C28" s="84"/>
    </row>
    <row r="29" spans="1:3" s="445" customFormat="1" ht="12" customHeight="1" thickBot="1">
      <c r="A29" s="210" t="s">
        <v>532</v>
      </c>
      <c r="B29" s="124" t="s">
        <v>63</v>
      </c>
      <c r="C29" s="318">
        <f>+C30+C31+C32</f>
        <v>0</v>
      </c>
    </row>
    <row r="30" spans="1:3" s="445" customFormat="1" ht="12" customHeight="1">
      <c r="A30" s="437" t="s">
        <v>606</v>
      </c>
      <c r="B30" s="438" t="s">
        <v>824</v>
      </c>
      <c r="C30" s="77"/>
    </row>
    <row r="31" spans="1:3" s="445" customFormat="1" ht="12" customHeight="1">
      <c r="A31" s="437" t="s">
        <v>607</v>
      </c>
      <c r="B31" s="439" t="s">
        <v>825</v>
      </c>
      <c r="C31" s="319"/>
    </row>
    <row r="32" spans="1:3" s="445" customFormat="1" ht="12" customHeight="1" thickBot="1">
      <c r="A32" s="436" t="s">
        <v>608</v>
      </c>
      <c r="B32" s="141" t="s">
        <v>826</v>
      </c>
      <c r="C32" s="84"/>
    </row>
    <row r="33" spans="1:3" s="376" customFormat="1" ht="12" customHeight="1" thickBot="1">
      <c r="A33" s="210" t="s">
        <v>533</v>
      </c>
      <c r="B33" s="124" t="s">
        <v>12</v>
      </c>
      <c r="C33" s="345"/>
    </row>
    <row r="34" spans="1:3" s="376" customFormat="1" ht="12" customHeight="1" thickBot="1">
      <c r="A34" s="210" t="s">
        <v>534</v>
      </c>
      <c r="B34" s="124" t="s">
        <v>64</v>
      </c>
      <c r="C34" s="367"/>
    </row>
    <row r="35" spans="1:3" s="376" customFormat="1" ht="12" customHeight="1" thickBot="1">
      <c r="A35" s="202" t="s">
        <v>535</v>
      </c>
      <c r="B35" s="124" t="s">
        <v>65</v>
      </c>
      <c r="C35" s="368">
        <f>+C8+C19+C24+C25+C29+C33+C34</f>
        <v>0</v>
      </c>
    </row>
    <row r="36" spans="1:3" s="376" customFormat="1" ht="12" customHeight="1" thickBot="1">
      <c r="A36" s="240" t="s">
        <v>536</v>
      </c>
      <c r="B36" s="124" t="s">
        <v>66</v>
      </c>
      <c r="C36" s="368">
        <f>+C37+C38+C39</f>
        <v>0</v>
      </c>
    </row>
    <row r="37" spans="1:3" s="376" customFormat="1" ht="12" customHeight="1">
      <c r="A37" s="437" t="s">
        <v>67</v>
      </c>
      <c r="B37" s="438" t="s">
        <v>757</v>
      </c>
      <c r="C37" s="77"/>
    </row>
    <row r="38" spans="1:3" s="376" customFormat="1" ht="12" customHeight="1">
      <c r="A38" s="437" t="s">
        <v>68</v>
      </c>
      <c r="B38" s="439" t="s">
        <v>512</v>
      </c>
      <c r="C38" s="319"/>
    </row>
    <row r="39" spans="1:3" s="445" customFormat="1" ht="12" customHeight="1" thickBot="1">
      <c r="A39" s="436" t="s">
        <v>69</v>
      </c>
      <c r="B39" s="141" t="s">
        <v>70</v>
      </c>
      <c r="C39" s="84"/>
    </row>
    <row r="40" spans="1:3" s="445" customFormat="1" ht="15" customHeight="1" thickBot="1">
      <c r="A40" s="240" t="s">
        <v>537</v>
      </c>
      <c r="B40" s="241" t="s">
        <v>71</v>
      </c>
      <c r="C40" s="371">
        <f>+C35+C36</f>
        <v>0</v>
      </c>
    </row>
    <row r="41" spans="1:3" s="445" customFormat="1" ht="15" customHeight="1">
      <c r="A41" s="242"/>
      <c r="B41" s="243"/>
      <c r="C41" s="369"/>
    </row>
    <row r="42" spans="1:3" ht="13.5" thickBot="1">
      <c r="A42" s="244"/>
      <c r="B42" s="245"/>
      <c r="C42" s="370"/>
    </row>
    <row r="43" spans="1:3" s="444" customFormat="1" ht="16.5" customHeight="1" thickBot="1">
      <c r="A43" s="246"/>
      <c r="B43" s="247" t="s">
        <v>568</v>
      </c>
      <c r="C43" s="371"/>
    </row>
    <row r="44" spans="1:3" s="446" customFormat="1" ht="12" customHeight="1" thickBot="1">
      <c r="A44" s="210" t="s">
        <v>528</v>
      </c>
      <c r="B44" s="124" t="s">
        <v>72</v>
      </c>
      <c r="C44" s="318">
        <f>SUM(C45:C49)</f>
        <v>0</v>
      </c>
    </row>
    <row r="45" spans="1:3" ht="12" customHeight="1">
      <c r="A45" s="436" t="s">
        <v>613</v>
      </c>
      <c r="B45" s="9" t="s">
        <v>558</v>
      </c>
      <c r="C45" s="77"/>
    </row>
    <row r="46" spans="1:3" ht="12" customHeight="1">
      <c r="A46" s="436" t="s">
        <v>614</v>
      </c>
      <c r="B46" s="8" t="s">
        <v>696</v>
      </c>
      <c r="C46" s="80"/>
    </row>
    <row r="47" spans="1:3" ht="12" customHeight="1">
      <c r="A47" s="436" t="s">
        <v>615</v>
      </c>
      <c r="B47" s="8" t="s">
        <v>652</v>
      </c>
      <c r="C47" s="80"/>
    </row>
    <row r="48" spans="1:3" ht="12" customHeight="1">
      <c r="A48" s="436" t="s">
        <v>616</v>
      </c>
      <c r="B48" s="8" t="s">
        <v>697</v>
      </c>
      <c r="C48" s="80"/>
    </row>
    <row r="49" spans="1:3" ht="12" customHeight="1" thickBot="1">
      <c r="A49" s="436" t="s">
        <v>661</v>
      </c>
      <c r="B49" s="8" t="s">
        <v>698</v>
      </c>
      <c r="C49" s="80"/>
    </row>
    <row r="50" spans="1:3" ht="12" customHeight="1" thickBot="1">
      <c r="A50" s="210" t="s">
        <v>529</v>
      </c>
      <c r="B50" s="124" t="s">
        <v>73</v>
      </c>
      <c r="C50" s="318">
        <f>SUM(C51:C53)</f>
        <v>0</v>
      </c>
    </row>
    <row r="51" spans="1:3" s="446" customFormat="1" ht="12" customHeight="1">
      <c r="A51" s="436" t="s">
        <v>619</v>
      </c>
      <c r="B51" s="9" t="s">
        <v>747</v>
      </c>
      <c r="C51" s="77"/>
    </row>
    <row r="52" spans="1:3" ht="12" customHeight="1">
      <c r="A52" s="436" t="s">
        <v>620</v>
      </c>
      <c r="B52" s="8" t="s">
        <v>700</v>
      </c>
      <c r="C52" s="80"/>
    </row>
    <row r="53" spans="1:3" ht="12" customHeight="1">
      <c r="A53" s="436" t="s">
        <v>621</v>
      </c>
      <c r="B53" s="8" t="s">
        <v>569</v>
      </c>
      <c r="C53" s="80"/>
    </row>
    <row r="54" spans="1:3" ht="12" customHeight="1" thickBot="1">
      <c r="A54" s="436" t="s">
        <v>622</v>
      </c>
      <c r="B54" s="8" t="s">
        <v>513</v>
      </c>
      <c r="C54" s="80"/>
    </row>
    <row r="55" spans="1:3" ht="15" customHeight="1" thickBot="1">
      <c r="A55" s="210" t="s">
        <v>530</v>
      </c>
      <c r="B55" s="248" t="s">
        <v>74</v>
      </c>
      <c r="C55" s="372">
        <f>+C44+C50</f>
        <v>0</v>
      </c>
    </row>
    <row r="56" ht="13.5" thickBot="1">
      <c r="C56" s="373"/>
    </row>
    <row r="57" spans="1:3" ht="15" customHeight="1" thickBot="1">
      <c r="A57" s="251" t="s">
        <v>720</v>
      </c>
      <c r="B57" s="252"/>
      <c r="C57" s="121"/>
    </row>
    <row r="58" spans="1:3" ht="14.25" customHeight="1" thickBot="1">
      <c r="A58" s="251" t="s">
        <v>721</v>
      </c>
      <c r="B58" s="252"/>
      <c r="C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F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3.375" style="0" customWidth="1"/>
    <col min="2" max="2" width="64.625" style="0" customWidth="1"/>
    <col min="3" max="3" width="14.125" style="0" customWidth="1"/>
    <col min="4" max="6" width="14.875" style="0" customWidth="1"/>
  </cols>
  <sheetData>
    <row r="1" spans="1:3" ht="15.75">
      <c r="A1" s="229"/>
      <c r="B1" s="231"/>
      <c r="C1" s="441" t="s">
        <v>423</v>
      </c>
    </row>
    <row r="2" spans="1:3" ht="16.5" thickBot="1">
      <c r="A2" s="229"/>
      <c r="B2" s="231"/>
      <c r="C2" s="441"/>
    </row>
    <row r="3" spans="1:6" ht="26.25" customHeight="1">
      <c r="A3" s="393" t="s">
        <v>718</v>
      </c>
      <c r="B3" s="359" t="s">
        <v>99</v>
      </c>
      <c r="C3" s="374"/>
      <c r="D3" s="374"/>
      <c r="E3" s="374"/>
      <c r="F3" s="374" t="s">
        <v>92</v>
      </c>
    </row>
    <row r="4" spans="1:6" ht="29.25" customHeight="1" thickBot="1">
      <c r="A4" s="434" t="s">
        <v>717</v>
      </c>
      <c r="B4" s="360" t="s">
        <v>53</v>
      </c>
      <c r="C4" s="375"/>
      <c r="D4" s="375"/>
      <c r="E4" s="375"/>
      <c r="F4" s="375" t="s">
        <v>562</v>
      </c>
    </row>
    <row r="5" spans="1:6" ht="14.25" thickBot="1">
      <c r="A5" s="232"/>
      <c r="B5" s="232"/>
      <c r="C5" s="233"/>
      <c r="D5" s="233"/>
      <c r="E5" s="233"/>
      <c r="F5" s="233" t="s">
        <v>563</v>
      </c>
    </row>
    <row r="6" spans="1:6" ht="28.5" customHeight="1" thickBot="1">
      <c r="A6" s="394" t="s">
        <v>719</v>
      </c>
      <c r="B6" s="234" t="s">
        <v>564</v>
      </c>
      <c r="C6" s="234" t="s">
        <v>345</v>
      </c>
      <c r="D6" s="985" t="s">
        <v>346</v>
      </c>
      <c r="E6" s="985" t="s">
        <v>347</v>
      </c>
      <c r="F6" s="985" t="s">
        <v>348</v>
      </c>
    </row>
    <row r="7" spans="1:6" ht="13.5" thickBot="1">
      <c r="A7" s="202">
        <v>1</v>
      </c>
      <c r="B7" s="203">
        <v>2</v>
      </c>
      <c r="C7" s="203">
        <v>3</v>
      </c>
      <c r="D7" s="986">
        <v>4</v>
      </c>
      <c r="E7" s="986">
        <v>5</v>
      </c>
      <c r="F7" s="986">
        <v>6</v>
      </c>
    </row>
    <row r="8" spans="1:6" ht="13.5" thickBot="1">
      <c r="A8" s="236"/>
      <c r="B8" s="237" t="s">
        <v>566</v>
      </c>
      <c r="C8" s="991"/>
      <c r="D8" s="238"/>
      <c r="E8" s="238"/>
      <c r="F8" s="238"/>
    </row>
    <row r="9" spans="1:6" ht="18" customHeight="1" thickBot="1">
      <c r="A9" s="202" t="s">
        <v>528</v>
      </c>
      <c r="B9" s="823" t="s">
        <v>54</v>
      </c>
      <c r="C9" s="1006">
        <f>SUM(C10:C19)</f>
        <v>74781</v>
      </c>
      <c r="D9" s="368">
        <f>SUM(D10:D19)</f>
        <v>74781</v>
      </c>
      <c r="E9" s="368">
        <f>SUM(E10:E19)</f>
        <v>74781</v>
      </c>
      <c r="F9" s="368">
        <f>SUM(F10:F19)</f>
        <v>74781</v>
      </c>
    </row>
    <row r="10" spans="1:6" ht="17.25" customHeight="1">
      <c r="A10" s="435" t="s">
        <v>613</v>
      </c>
      <c r="B10" s="10" t="s">
        <v>810</v>
      </c>
      <c r="C10" s="309">
        <f>'9.4.1.sz.mell.'!C10+'[1]9.4.2.sz.mell.'!C9+'[1]9.4.3.sz.mell.'!C9</f>
        <v>0</v>
      </c>
      <c r="D10" s="946">
        <f>'9.4.1.sz.mell.'!C10+'[1]9.4.2.sz.mell.'!C9+'[1]9.4.3.sz.mell.'!C9</f>
        <v>0</v>
      </c>
      <c r="E10" s="946">
        <f>'9.4.1.sz.mell.'!D10+'[1]9.4.2.sz.mell.'!C9+'[1]9.4.3.sz.mell.'!C9</f>
        <v>0</v>
      </c>
      <c r="F10" s="946">
        <f>'9.4.1.sz.mell.'!F10+'[1]9.4.2.sz.mell.'!D9+'[1]9.4.3.sz.mell.'!D9</f>
        <v>0</v>
      </c>
    </row>
    <row r="11" spans="1:6" ht="13.5" customHeight="1">
      <c r="A11" s="436" t="s">
        <v>614</v>
      </c>
      <c r="B11" s="8" t="s">
        <v>811</v>
      </c>
      <c r="C11" s="310">
        <f>'9.4.1.sz.mell.'!C11+'[1]9.4.2.sz.mell.'!C10+'[1]9.4.3.sz.mell.'!C10</f>
        <v>0</v>
      </c>
      <c r="D11" s="947">
        <f>'9.4.1.sz.mell.'!C11+'[1]9.4.2.sz.mell.'!C10+'[1]9.4.3.sz.mell.'!C10</f>
        <v>0</v>
      </c>
      <c r="E11" s="947">
        <f>'9.4.1.sz.mell.'!D11+'[1]9.4.2.sz.mell.'!C10+'[1]9.4.3.sz.mell.'!C10</f>
        <v>0</v>
      </c>
      <c r="F11" s="947">
        <f>'9.4.1.sz.mell.'!F11+'[1]9.4.2.sz.mell.'!D10+'[1]9.4.3.sz.mell.'!D10</f>
        <v>0</v>
      </c>
    </row>
    <row r="12" spans="1:6" ht="11.25" customHeight="1">
      <c r="A12" s="436" t="s">
        <v>615</v>
      </c>
      <c r="B12" s="8" t="s">
        <v>812</v>
      </c>
      <c r="C12" s="310">
        <f>'9.4.1.sz.mell.'!C12+'[1]9.4.2.sz.mell.'!C11+'[1]9.4.3.sz.mell.'!C11</f>
        <v>0</v>
      </c>
      <c r="D12" s="947">
        <f>'9.4.1.sz.mell.'!C12+'[1]9.4.2.sz.mell.'!C11+'[1]9.4.3.sz.mell.'!C11</f>
        <v>0</v>
      </c>
      <c r="E12" s="947">
        <f>'9.4.1.sz.mell.'!D12+'[1]9.4.2.sz.mell.'!C11+'[1]9.4.3.sz.mell.'!C11</f>
        <v>0</v>
      </c>
      <c r="F12" s="947">
        <f>'9.4.1.sz.mell.'!F12+'[1]9.4.2.sz.mell.'!D11+'[1]9.4.3.sz.mell.'!D11</f>
        <v>0</v>
      </c>
    </row>
    <row r="13" spans="1:6" ht="10.5" customHeight="1">
      <c r="A13" s="436" t="s">
        <v>616</v>
      </c>
      <c r="B13" s="8" t="s">
        <v>813</v>
      </c>
      <c r="C13" s="310">
        <f>'9.4.1.sz.mell.'!C13+'[1]9.4.2.sz.mell.'!C12+'[1]9.4.3.sz.mell.'!C12</f>
        <v>0</v>
      </c>
      <c r="D13" s="947">
        <f>'9.4.1.sz.mell.'!C13+'[1]9.4.2.sz.mell.'!C12+'[1]9.4.3.sz.mell.'!C12</f>
        <v>0</v>
      </c>
      <c r="E13" s="947">
        <f>'9.4.1.sz.mell.'!D13+'[1]9.4.2.sz.mell.'!C12+'[1]9.4.3.sz.mell.'!C12</f>
        <v>0</v>
      </c>
      <c r="F13" s="947">
        <f>'9.4.1.sz.mell.'!F13+'[1]9.4.2.sz.mell.'!D12+'[1]9.4.3.sz.mell.'!D12</f>
        <v>0</v>
      </c>
    </row>
    <row r="14" spans="1:6" ht="15" customHeight="1">
      <c r="A14" s="436" t="s">
        <v>661</v>
      </c>
      <c r="B14" s="8" t="s">
        <v>814</v>
      </c>
      <c r="C14" s="310">
        <f>'9.4.1.sz.mell.'!C14+'[1]9.4.2.sz.mell.'!C13+'[1]9.4.3.sz.mell.'!C13</f>
        <v>71781</v>
      </c>
      <c r="D14" s="947">
        <f>'9.4.1.sz.mell.'!C14+'[1]9.4.2.sz.mell.'!C13+'[1]9.4.3.sz.mell.'!C13</f>
        <v>71781</v>
      </c>
      <c r="E14" s="947">
        <f>'9.4.1.sz.mell.'!D14+'[1]9.4.2.sz.mell.'!C13+'[1]9.4.3.sz.mell.'!C13</f>
        <v>71781</v>
      </c>
      <c r="F14" s="947">
        <f>'9.4.1.sz.mell.'!F14+'[1]9.4.2.sz.mell.'!D13+'[1]9.4.3.sz.mell.'!D13</f>
        <v>71781</v>
      </c>
    </row>
    <row r="15" spans="1:6" ht="14.25" customHeight="1">
      <c r="A15" s="436" t="s">
        <v>617</v>
      </c>
      <c r="B15" s="8" t="s">
        <v>55</v>
      </c>
      <c r="C15" s="310">
        <f>'9.4.1.sz.mell.'!C15+'[1]9.4.2.sz.mell.'!C14+'[1]9.4.3.sz.mell.'!C14</f>
        <v>0</v>
      </c>
      <c r="D15" s="947">
        <f>'9.4.1.sz.mell.'!C15+'[1]9.4.2.sz.mell.'!C14+'[1]9.4.3.sz.mell.'!C14</f>
        <v>0</v>
      </c>
      <c r="E15" s="947">
        <f>'9.4.1.sz.mell.'!D15+'[1]9.4.2.sz.mell.'!C14+'[1]9.4.3.sz.mell.'!C14</f>
        <v>0</v>
      </c>
      <c r="F15" s="947">
        <f>'9.4.1.sz.mell.'!F15+'[1]9.4.2.sz.mell.'!D14+'[1]9.4.3.sz.mell.'!D14</f>
        <v>0</v>
      </c>
    </row>
    <row r="16" spans="1:6" ht="14.25" customHeight="1">
      <c r="A16" s="436" t="s">
        <v>618</v>
      </c>
      <c r="B16" s="7" t="s">
        <v>56</v>
      </c>
      <c r="C16" s="310">
        <f>'9.4.1.sz.mell.'!C16+'[1]9.4.2.sz.mell.'!C15+'[1]9.4.3.sz.mell.'!C15</f>
        <v>0</v>
      </c>
      <c r="D16" s="947">
        <f>'9.4.1.sz.mell.'!C16+'[1]9.4.2.sz.mell.'!C15+'[1]9.4.3.sz.mell.'!C15</f>
        <v>0</v>
      </c>
      <c r="E16" s="947">
        <f>'9.4.1.sz.mell.'!D16+'[1]9.4.2.sz.mell.'!C15+'[1]9.4.3.sz.mell.'!C15</f>
        <v>0</v>
      </c>
      <c r="F16" s="947">
        <f>'9.4.1.sz.mell.'!F16+'[1]9.4.2.sz.mell.'!D15+'[1]9.4.3.sz.mell.'!D15</f>
        <v>0</v>
      </c>
    </row>
    <row r="17" spans="1:6" ht="15.75" customHeight="1">
      <c r="A17" s="436" t="s">
        <v>628</v>
      </c>
      <c r="B17" s="8" t="s">
        <v>817</v>
      </c>
      <c r="C17" s="310">
        <f>'9.4.1.sz.mell.'!C17+'[1]9.4.2.sz.mell.'!C16+'[1]9.4.3.sz.mell.'!C16</f>
        <v>0</v>
      </c>
      <c r="D17" s="947">
        <f>'9.4.1.sz.mell.'!C17+'[1]9.4.2.sz.mell.'!C16+'[1]9.4.3.sz.mell.'!C16</f>
        <v>0</v>
      </c>
      <c r="E17" s="947">
        <f>'9.4.1.sz.mell.'!D17+'[1]9.4.2.sz.mell.'!C16+'[1]9.4.3.sz.mell.'!C16</f>
        <v>0</v>
      </c>
      <c r="F17" s="947">
        <f>'9.4.1.sz.mell.'!F17+'[1]9.4.2.sz.mell.'!D16+'[1]9.4.3.sz.mell.'!D16</f>
        <v>0</v>
      </c>
    </row>
    <row r="18" spans="1:6" ht="12.75" customHeight="1">
      <c r="A18" s="436" t="s">
        <v>629</v>
      </c>
      <c r="B18" s="8" t="s">
        <v>818</v>
      </c>
      <c r="C18" s="310">
        <f>'9.4.1.sz.mell.'!C18+'[1]9.4.2.sz.mell.'!C17+'[1]9.4.3.sz.mell.'!C17</f>
        <v>0</v>
      </c>
      <c r="D18" s="947">
        <f>'9.4.1.sz.mell.'!C18+'[1]9.4.2.sz.mell.'!C17+'[1]9.4.3.sz.mell.'!C17</f>
        <v>0</v>
      </c>
      <c r="E18" s="947">
        <f>'9.4.1.sz.mell.'!D18+'[1]9.4.2.sz.mell.'!C17+'[1]9.4.3.sz.mell.'!C17</f>
        <v>0</v>
      </c>
      <c r="F18" s="947">
        <f>'9.4.1.sz.mell.'!F18+'[1]9.4.2.sz.mell.'!D17+'[1]9.4.3.sz.mell.'!D17</f>
        <v>0</v>
      </c>
    </row>
    <row r="19" spans="1:6" ht="14.25" customHeight="1" thickBot="1">
      <c r="A19" s="436" t="s">
        <v>630</v>
      </c>
      <c r="B19" s="7" t="s">
        <v>819</v>
      </c>
      <c r="C19" s="312">
        <f>'9.4.1.sz.mell.'!C19+'[1]9.4.2.sz.mell.'!C18+'[1]9.4.3.sz.mell.'!C18</f>
        <v>3000</v>
      </c>
      <c r="D19" s="949">
        <f>'9.4.1.sz.mell.'!C19+'[1]9.4.2.sz.mell.'!C18+'[1]9.4.3.sz.mell.'!C18</f>
        <v>3000</v>
      </c>
      <c r="E19" s="949">
        <f>'9.4.1.sz.mell.'!D19+'[1]9.4.2.sz.mell.'!C18+'[1]9.4.3.sz.mell.'!C18</f>
        <v>3000</v>
      </c>
      <c r="F19" s="949">
        <f>'9.4.1.sz.mell.'!F19+'[1]9.4.2.sz.mell.'!D18+'[1]9.4.3.sz.mell.'!D18</f>
        <v>3000</v>
      </c>
    </row>
    <row r="20" spans="1:6" ht="12" customHeight="1" thickBot="1">
      <c r="A20" s="202" t="s">
        <v>529</v>
      </c>
      <c r="B20" s="823" t="s">
        <v>57</v>
      </c>
      <c r="C20" s="1006">
        <f>SUM(C21:C23)</f>
        <v>0</v>
      </c>
      <c r="D20" s="368">
        <f>SUM(D21:D23)</f>
        <v>0</v>
      </c>
      <c r="E20" s="368">
        <f>SUM(E21:E23)</f>
        <v>0</v>
      </c>
      <c r="F20" s="368">
        <f>SUM(F21:F23)</f>
        <v>0</v>
      </c>
    </row>
    <row r="21" spans="1:6" ht="13.5" customHeight="1">
      <c r="A21" s="436" t="s">
        <v>619</v>
      </c>
      <c r="B21" s="9" t="s">
        <v>785</v>
      </c>
      <c r="C21" s="310">
        <f>'9.4.1.sz.mell.'!C21+'[1]9.4.2.sz.mell.'!C20+'[1]9.4.3.sz.mell.'!C20</f>
        <v>0</v>
      </c>
      <c r="D21" s="947">
        <f>'9.4.1.sz.mell.'!C21+'[1]9.4.2.sz.mell.'!C20+'[1]9.4.3.sz.mell.'!C20</f>
        <v>0</v>
      </c>
      <c r="E21" s="947">
        <f>'9.4.1.sz.mell.'!D21+'[1]9.4.2.sz.mell.'!C20+'[1]9.4.3.sz.mell.'!C20</f>
        <v>0</v>
      </c>
      <c r="F21" s="947">
        <f>'9.4.1.sz.mell.'!F21+'[1]9.4.2.sz.mell.'!D20+'[1]9.4.3.sz.mell.'!D20</f>
        <v>0</v>
      </c>
    </row>
    <row r="22" spans="1:6" ht="12.75" customHeight="1">
      <c r="A22" s="436" t="s">
        <v>620</v>
      </c>
      <c r="B22" s="8" t="s">
        <v>58</v>
      </c>
      <c r="C22" s="310"/>
      <c r="D22" s="955"/>
      <c r="E22" s="955"/>
      <c r="F22" s="955"/>
    </row>
    <row r="23" spans="1:6" ht="13.5" customHeight="1">
      <c r="A23" s="436" t="s">
        <v>621</v>
      </c>
      <c r="B23" s="8" t="s">
        <v>59</v>
      </c>
      <c r="C23" s="310"/>
      <c r="D23" s="955"/>
      <c r="E23" s="955"/>
      <c r="F23" s="955"/>
    </row>
    <row r="24" spans="1:6" ht="14.25" customHeight="1" thickBot="1">
      <c r="A24" s="436" t="s">
        <v>622</v>
      </c>
      <c r="B24" s="8" t="s">
        <v>511</v>
      </c>
      <c r="C24" s="310"/>
      <c r="D24" s="955"/>
      <c r="E24" s="955"/>
      <c r="F24" s="955"/>
    </row>
    <row r="25" spans="1:6" ht="13.5" customHeight="1" thickBot="1">
      <c r="A25" s="210" t="s">
        <v>530</v>
      </c>
      <c r="B25" s="124" t="s">
        <v>687</v>
      </c>
      <c r="C25" s="993"/>
      <c r="D25" s="367"/>
      <c r="E25" s="367"/>
      <c r="F25" s="367"/>
    </row>
    <row r="26" spans="1:6" ht="12" customHeight="1" thickBot="1">
      <c r="A26" s="210" t="s">
        <v>531</v>
      </c>
      <c r="B26" s="124" t="s">
        <v>60</v>
      </c>
      <c r="C26" s="313">
        <f>+C27+C28</f>
        <v>0</v>
      </c>
      <c r="D26" s="368">
        <f>+D27+D28</f>
        <v>0</v>
      </c>
      <c r="E26" s="368">
        <f>+E27+E28</f>
        <v>0</v>
      </c>
      <c r="F26" s="368">
        <f>+F27+F28</f>
        <v>0</v>
      </c>
    </row>
    <row r="27" spans="1:6" ht="12" customHeight="1">
      <c r="A27" s="437" t="s">
        <v>795</v>
      </c>
      <c r="B27" s="438" t="s">
        <v>58</v>
      </c>
      <c r="C27" s="994"/>
      <c r="D27" s="989"/>
      <c r="E27" s="989"/>
      <c r="F27" s="989"/>
    </row>
    <row r="28" spans="1:6" ht="10.5" customHeight="1">
      <c r="A28" s="437" t="s">
        <v>798</v>
      </c>
      <c r="B28" s="439" t="s">
        <v>61</v>
      </c>
      <c r="C28" s="994"/>
      <c r="D28" s="989"/>
      <c r="E28" s="989"/>
      <c r="F28" s="989"/>
    </row>
    <row r="29" spans="1:6" ht="12.75" customHeight="1" thickBot="1">
      <c r="A29" s="436" t="s">
        <v>799</v>
      </c>
      <c r="B29" s="440" t="s">
        <v>62</v>
      </c>
      <c r="C29" s="994"/>
      <c r="D29" s="989"/>
      <c r="E29" s="989"/>
      <c r="F29" s="989"/>
    </row>
    <row r="30" spans="1:6" ht="13.5" customHeight="1" thickBot="1">
      <c r="A30" s="210" t="s">
        <v>532</v>
      </c>
      <c r="B30" s="124" t="s">
        <v>63</v>
      </c>
      <c r="C30" s="313">
        <f>+C31+C32+C33</f>
        <v>0</v>
      </c>
      <c r="D30" s="368">
        <f>+D31+D32+D33</f>
        <v>0</v>
      </c>
      <c r="E30" s="368">
        <f>+E31+E32+E33</f>
        <v>0</v>
      </c>
      <c r="F30" s="368">
        <f>+F31+F32+F33</f>
        <v>0</v>
      </c>
    </row>
    <row r="31" spans="1:6" ht="11.25" customHeight="1">
      <c r="A31" s="437" t="s">
        <v>606</v>
      </c>
      <c r="B31" s="438" t="s">
        <v>824</v>
      </c>
      <c r="C31" s="994"/>
      <c r="D31" s="989"/>
      <c r="E31" s="989"/>
      <c r="F31" s="989"/>
    </row>
    <row r="32" spans="1:6" ht="13.5" customHeight="1">
      <c r="A32" s="437" t="s">
        <v>607</v>
      </c>
      <c r="B32" s="439" t="s">
        <v>825</v>
      </c>
      <c r="C32" s="994"/>
      <c r="D32" s="989"/>
      <c r="E32" s="989"/>
      <c r="F32" s="989"/>
    </row>
    <row r="33" spans="1:6" ht="12.75" customHeight="1" thickBot="1">
      <c r="A33" s="436" t="s">
        <v>608</v>
      </c>
      <c r="B33" s="141" t="s">
        <v>826</v>
      </c>
      <c r="C33" s="994"/>
      <c r="D33" s="989"/>
      <c r="E33" s="989"/>
      <c r="F33" s="989"/>
    </row>
    <row r="34" spans="1:6" ht="14.25" customHeight="1" thickBot="1">
      <c r="A34" s="210" t="s">
        <v>533</v>
      </c>
      <c r="B34" s="124" t="s">
        <v>12</v>
      </c>
      <c r="C34" s="993"/>
      <c r="D34" s="367">
        <v>280</v>
      </c>
      <c r="E34" s="367">
        <v>280</v>
      </c>
      <c r="F34" s="367">
        <v>280</v>
      </c>
    </row>
    <row r="35" spans="1:6" ht="12" customHeight="1" thickBot="1">
      <c r="A35" s="210" t="s">
        <v>534</v>
      </c>
      <c r="B35" s="124" t="s">
        <v>64</v>
      </c>
      <c r="C35" s="995">
        <v>1000</v>
      </c>
      <c r="D35" s="367">
        <v>1000</v>
      </c>
      <c r="E35" s="367">
        <v>925</v>
      </c>
      <c r="F35" s="367">
        <v>925</v>
      </c>
    </row>
    <row r="36" spans="1:6" ht="12" customHeight="1" thickBot="1">
      <c r="A36" s="202" t="s">
        <v>535</v>
      </c>
      <c r="B36" s="124" t="s">
        <v>65</v>
      </c>
      <c r="C36" s="950">
        <f>+C9+C20+C25+C26+C30+C34+C35</f>
        <v>75781</v>
      </c>
      <c r="D36" s="368">
        <f>+D9+D20+D25+D26+D30+D34+D35</f>
        <v>76061</v>
      </c>
      <c r="E36" s="368">
        <f>+E9+E20+E25+E26+E30+E34+E35</f>
        <v>75986</v>
      </c>
      <c r="F36" s="368">
        <f>+F9+F20+F25+F26+F30+F34+F35</f>
        <v>75986</v>
      </c>
    </row>
    <row r="37" spans="1:6" ht="12" customHeight="1" thickBot="1">
      <c r="A37" s="240" t="s">
        <v>536</v>
      </c>
      <c r="B37" s="124" t="s">
        <v>66</v>
      </c>
      <c r="C37" s="950">
        <f>+C38+C39+C40</f>
        <v>61653</v>
      </c>
      <c r="D37" s="368">
        <f>+D38+D39+D40</f>
        <v>64816</v>
      </c>
      <c r="E37" s="368">
        <f>+E38+E39+E40</f>
        <v>69007</v>
      </c>
      <c r="F37" s="368">
        <f>+F38+F39+F40</f>
        <v>70534</v>
      </c>
    </row>
    <row r="38" spans="1:6" ht="12" customHeight="1">
      <c r="A38" s="437" t="s">
        <v>67</v>
      </c>
      <c r="B38" s="438" t="s">
        <v>757</v>
      </c>
      <c r="C38" s="309">
        <f>'9.4.1.sz.mell.'!C38+'[1]9.4.2.sz.mell.'!C37+'[1]9.4.3.sz.mell.'!C37</f>
        <v>0</v>
      </c>
      <c r="D38" s="946">
        <v>320</v>
      </c>
      <c r="E38" s="946">
        <f>'9.4.1.sz.mell.'!D38+'[1]9.4.2.sz.mell.'!C37+'[1]9.4.3.sz.mell.'!C37</f>
        <v>320</v>
      </c>
      <c r="F38" s="946">
        <f>'9.4.1.sz.mell.'!F38+'[1]9.4.2.sz.mell.'!D37+'[1]9.4.3.sz.mell.'!D37</f>
        <v>320</v>
      </c>
    </row>
    <row r="39" spans="1:6" ht="12" customHeight="1">
      <c r="A39" s="437" t="s">
        <v>68</v>
      </c>
      <c r="B39" s="439" t="s">
        <v>512</v>
      </c>
      <c r="C39" s="309">
        <f>'9.4.1.sz.mell.'!C39+'[1]9.4.2.sz.mell.'!C38+'[1]9.4.3.sz.mell.'!C38</f>
        <v>0</v>
      </c>
      <c r="D39" s="946">
        <f>'9.4.1.sz.mell.'!C39+'[1]9.4.2.sz.mell.'!C38+'[1]9.4.3.sz.mell.'!C38</f>
        <v>0</v>
      </c>
      <c r="E39" s="946">
        <f>'9.4.1.sz.mell.'!D39+'[1]9.4.2.sz.mell.'!C38+'[1]9.4.3.sz.mell.'!C38</f>
        <v>0</v>
      </c>
      <c r="F39" s="946">
        <f>'9.4.1.sz.mell.'!F39+'[1]9.4.2.sz.mell.'!D38+'[1]9.4.3.sz.mell.'!D38</f>
        <v>0</v>
      </c>
    </row>
    <row r="40" spans="1:6" ht="13.5" customHeight="1" thickBot="1">
      <c r="A40" s="436" t="s">
        <v>69</v>
      </c>
      <c r="B40" s="141" t="s">
        <v>70</v>
      </c>
      <c r="C40" s="309">
        <f>'9.4.1.sz.mell.'!C40+'[1]9.4.2.sz.mell.'!C39+'[1]9.4.3.sz.mell.'!C39</f>
        <v>61653</v>
      </c>
      <c r="D40" s="946">
        <v>64496</v>
      </c>
      <c r="E40" s="946">
        <v>68687</v>
      </c>
      <c r="F40" s="946">
        <v>70214</v>
      </c>
    </row>
    <row r="41" spans="1:6" ht="12.75" customHeight="1" thickBot="1">
      <c r="A41" s="240" t="s">
        <v>537</v>
      </c>
      <c r="B41" s="241" t="s">
        <v>71</v>
      </c>
      <c r="C41" s="996">
        <f>+C36+C37</f>
        <v>137434</v>
      </c>
      <c r="D41" s="371">
        <f>+D36+D37</f>
        <v>140877</v>
      </c>
      <c r="E41" s="371">
        <f>+E36+E37</f>
        <v>144993</v>
      </c>
      <c r="F41" s="371">
        <f>+F36+F37</f>
        <v>146520</v>
      </c>
    </row>
    <row r="42" spans="1:6" ht="13.5" thickBot="1">
      <c r="A42" s="242"/>
      <c r="B42" s="243"/>
      <c r="C42" s="369"/>
      <c r="D42" s="369"/>
      <c r="E42" s="369"/>
      <c r="F42" s="369"/>
    </row>
    <row r="43" spans="1:6" ht="13.5" thickBot="1">
      <c r="A43" s="246"/>
      <c r="B43" s="247" t="s">
        <v>568</v>
      </c>
      <c r="C43" s="996"/>
      <c r="D43" s="371"/>
      <c r="E43" s="371"/>
      <c r="F43" s="371"/>
    </row>
    <row r="44" spans="1:6" ht="14.25" customHeight="1" thickBot="1">
      <c r="A44" s="210" t="s">
        <v>528</v>
      </c>
      <c r="B44" s="124" t="s">
        <v>72</v>
      </c>
      <c r="C44" s="313">
        <f>SUM(C45:C49)</f>
        <v>136434</v>
      </c>
      <c r="D44" s="368">
        <f>SUM(D45:D49)</f>
        <v>139762</v>
      </c>
      <c r="E44" s="368">
        <f>SUM(E45:E49)</f>
        <v>143953</v>
      </c>
      <c r="F44" s="368">
        <f>SUM(F45:F49)</f>
        <v>143299</v>
      </c>
    </row>
    <row r="45" spans="1:6" ht="12.75" customHeight="1">
      <c r="A45" s="436" t="s">
        <v>613</v>
      </c>
      <c r="B45" s="9" t="s">
        <v>558</v>
      </c>
      <c r="C45" s="309">
        <f>'9.4.1.sz.mell.'!C45+'[1]9.4.2.sz.mell.'!C44+'[1]9.4.3.sz.mell.'!C44</f>
        <v>61898</v>
      </c>
      <c r="D45" s="946">
        <v>64635</v>
      </c>
      <c r="E45" s="946">
        <v>68077</v>
      </c>
      <c r="F45" s="946">
        <v>69165</v>
      </c>
    </row>
    <row r="46" spans="1:6" ht="11.25" customHeight="1">
      <c r="A46" s="436" t="s">
        <v>614</v>
      </c>
      <c r="B46" s="8" t="s">
        <v>696</v>
      </c>
      <c r="C46" s="309">
        <f>'9.4.1.sz.mell.'!C46+'[1]9.4.2.sz.mell.'!C45+'[1]9.4.3.sz.mell.'!C45</f>
        <v>17792</v>
      </c>
      <c r="D46" s="946">
        <v>18498</v>
      </c>
      <c r="E46" s="946">
        <v>19247</v>
      </c>
      <c r="F46" s="946">
        <v>19686</v>
      </c>
    </row>
    <row r="47" spans="1:6" ht="13.5" customHeight="1">
      <c r="A47" s="436" t="s">
        <v>615</v>
      </c>
      <c r="B47" s="8" t="s">
        <v>652</v>
      </c>
      <c r="C47" s="309">
        <f>'9.4.1.sz.mell.'!C47+'[1]9.4.2.sz.mell.'!C46+'[1]9.4.3.sz.mell.'!C46</f>
        <v>56744</v>
      </c>
      <c r="D47" s="946">
        <v>56629</v>
      </c>
      <c r="E47" s="946">
        <f>'9.4.1.sz.mell.'!D47+'[1]9.4.2.sz.mell.'!C46+'[1]9.4.3.sz.mell.'!C46</f>
        <v>56629</v>
      </c>
      <c r="F47" s="946">
        <v>54448</v>
      </c>
    </row>
    <row r="48" spans="1:6" ht="12.75" customHeight="1">
      <c r="A48" s="436" t="s">
        <v>616</v>
      </c>
      <c r="B48" s="8" t="s">
        <v>697</v>
      </c>
      <c r="C48" s="309">
        <f>'9.4.1.sz.mell.'!C48+'[1]9.4.2.sz.mell.'!C47+'[1]9.4.3.sz.mell.'!C47</f>
        <v>0</v>
      </c>
      <c r="D48" s="946"/>
      <c r="E48" s="946">
        <f>'9.4.1.sz.mell.'!D48+'[1]9.4.2.sz.mell.'!C47+'[1]9.4.3.sz.mell.'!C47</f>
        <v>0</v>
      </c>
      <c r="F48" s="946">
        <f>'9.4.1.sz.mell.'!F48+'[1]9.4.2.sz.mell.'!D47+'[1]9.4.3.sz.mell.'!D47</f>
        <v>0</v>
      </c>
    </row>
    <row r="49" spans="1:6" ht="12.75" customHeight="1" thickBot="1">
      <c r="A49" s="436" t="s">
        <v>661</v>
      </c>
      <c r="B49" s="8" t="s">
        <v>698</v>
      </c>
      <c r="C49" s="309">
        <f>'9.4.1.sz.mell.'!C49+'[1]9.4.2.sz.mell.'!C48+'[1]9.4.3.sz.mell.'!C48</f>
        <v>0</v>
      </c>
      <c r="D49" s="946">
        <f>'9.4.1.sz.mell.'!C49+'[1]9.4.2.sz.mell.'!C48+'[1]9.4.3.sz.mell.'!C48</f>
        <v>0</v>
      </c>
      <c r="E49" s="946">
        <f>'9.4.1.sz.mell.'!D49+'[1]9.4.2.sz.mell.'!C48+'[1]9.4.3.sz.mell.'!C48</f>
        <v>0</v>
      </c>
      <c r="F49" s="946">
        <f>'9.4.1.sz.mell.'!F49+'[1]9.4.2.sz.mell.'!D48+'[1]9.4.3.sz.mell.'!D48</f>
        <v>0</v>
      </c>
    </row>
    <row r="50" spans="1:6" ht="12.75" customHeight="1" thickBot="1">
      <c r="A50" s="210" t="s">
        <v>529</v>
      </c>
      <c r="B50" s="124" t="s">
        <v>73</v>
      </c>
      <c r="C50" s="313">
        <f>SUM(C51:C53)</f>
        <v>1000</v>
      </c>
      <c r="D50" s="368">
        <f>SUM(D51:D53)</f>
        <v>1115</v>
      </c>
      <c r="E50" s="368">
        <f>SUM(E51:E53)</f>
        <v>1040</v>
      </c>
      <c r="F50" s="368">
        <f>SUM(F51:F53)</f>
        <v>3221</v>
      </c>
    </row>
    <row r="51" spans="1:6" ht="14.25" customHeight="1">
      <c r="A51" s="436" t="s">
        <v>619</v>
      </c>
      <c r="B51" s="9" t="s">
        <v>747</v>
      </c>
      <c r="C51" s="994"/>
      <c r="D51" s="989">
        <v>115</v>
      </c>
      <c r="E51" s="989">
        <v>1040</v>
      </c>
      <c r="F51" s="989">
        <v>3221</v>
      </c>
    </row>
    <row r="52" spans="1:6" ht="15" customHeight="1">
      <c r="A52" s="436" t="s">
        <v>620</v>
      </c>
      <c r="B52" s="8" t="s">
        <v>700</v>
      </c>
      <c r="C52" s="79">
        <v>1000</v>
      </c>
      <c r="D52" s="958">
        <v>1000</v>
      </c>
      <c r="E52" s="958"/>
      <c r="F52" s="958"/>
    </row>
    <row r="53" spans="1:6" ht="13.5" customHeight="1">
      <c r="A53" s="436" t="s">
        <v>621</v>
      </c>
      <c r="B53" s="8" t="s">
        <v>569</v>
      </c>
      <c r="C53" s="79"/>
      <c r="D53" s="958"/>
      <c r="E53" s="958"/>
      <c r="F53" s="958"/>
    </row>
    <row r="54" spans="1:6" ht="12.75" customHeight="1" thickBot="1">
      <c r="A54" s="436" t="s">
        <v>622</v>
      </c>
      <c r="B54" s="8" t="s">
        <v>513</v>
      </c>
      <c r="C54" s="79"/>
      <c r="D54" s="958"/>
      <c r="E54" s="958"/>
      <c r="F54" s="958"/>
    </row>
    <row r="55" spans="1:6" ht="13.5" customHeight="1" thickBot="1">
      <c r="A55" s="210" t="s">
        <v>530</v>
      </c>
      <c r="B55" s="248" t="s">
        <v>74</v>
      </c>
      <c r="C55" s="997">
        <f>+C44+C50</f>
        <v>137434</v>
      </c>
      <c r="D55" s="371">
        <f>+D44+D50</f>
        <v>140877</v>
      </c>
      <c r="E55" s="371">
        <f>+E44+E50</f>
        <v>144993</v>
      </c>
      <c r="F55" s="371">
        <f>+F44+F50</f>
        <v>146520</v>
      </c>
    </row>
    <row r="56" spans="1:6" ht="13.5" thickBot="1">
      <c r="A56" s="249"/>
      <c r="B56" s="250"/>
      <c r="C56" s="373"/>
      <c r="D56" s="373"/>
      <c r="E56" s="373"/>
      <c r="F56" s="373"/>
    </row>
    <row r="57" spans="1:6" ht="13.5" thickBot="1">
      <c r="A57" s="251" t="s">
        <v>720</v>
      </c>
      <c r="B57" s="252"/>
      <c r="C57" s="999">
        <v>31</v>
      </c>
      <c r="D57" s="998">
        <v>31</v>
      </c>
      <c r="E57" s="998">
        <v>31</v>
      </c>
      <c r="F57" s="998">
        <v>31</v>
      </c>
    </row>
    <row r="58" spans="1:6" ht="13.5" thickBot="1">
      <c r="A58" s="251" t="s">
        <v>721</v>
      </c>
      <c r="B58" s="252"/>
      <c r="C58" s="999">
        <v>0</v>
      </c>
      <c r="D58" s="998">
        <v>1</v>
      </c>
      <c r="E58" s="998">
        <v>1</v>
      </c>
      <c r="F58" s="998">
        <v>1</v>
      </c>
    </row>
    <row r="59" spans="1:3" ht="12.75">
      <c r="A59" s="249"/>
      <c r="B59" s="250"/>
      <c r="C59" s="250"/>
    </row>
  </sheetData>
  <sheetProtection/>
  <printOptions/>
  <pageMargins left="0.3937007874015748" right="0.1968503937007874" top="0" bottom="0" header="0.5118110236220472" footer="0.5118110236220472"/>
  <pageSetup horizontalDpi="600" verticalDpi="600" orientation="portrait" paperSize="9" scale="75" r:id="rId1"/>
  <headerFooter alignWithMargins="0">
    <oddFooter>&amp;L*Módosította a13/2015.(XII.16.) önkormányzati rendelet 18. melléklete</oddFooter>
  </headerFooter>
  <ignoredErrors>
    <ignoredError sqref="C10" unlocked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F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2.875" style="0" customWidth="1"/>
    <col min="2" max="2" width="64.125" style="0" customWidth="1"/>
    <col min="3" max="3" width="14.125" style="0" customWidth="1"/>
    <col min="4" max="4" width="14.375" style="0" customWidth="1"/>
    <col min="5" max="6" width="14.00390625" style="0" customWidth="1"/>
  </cols>
  <sheetData>
    <row r="1" spans="1:3" ht="15.75">
      <c r="A1" s="229"/>
      <c r="B1" s="231"/>
      <c r="C1" s="441" t="s">
        <v>424</v>
      </c>
    </row>
    <row r="2" spans="1:3" ht="16.5" thickBot="1">
      <c r="A2" s="229"/>
      <c r="B2" s="231"/>
      <c r="C2" s="441"/>
    </row>
    <row r="3" spans="1:6" ht="36">
      <c r="A3" s="393" t="s">
        <v>718</v>
      </c>
      <c r="B3" s="359" t="s">
        <v>99</v>
      </c>
      <c r="C3" s="983"/>
      <c r="D3" s="982"/>
      <c r="E3" s="982"/>
      <c r="F3" s="982" t="s">
        <v>92</v>
      </c>
    </row>
    <row r="4" spans="1:6" ht="22.5" customHeight="1" thickBot="1">
      <c r="A4" s="434" t="s">
        <v>717</v>
      </c>
      <c r="B4" s="360" t="s">
        <v>76</v>
      </c>
      <c r="C4" s="984"/>
      <c r="D4" s="375"/>
      <c r="E4" s="375"/>
      <c r="F4" s="375" t="s">
        <v>572</v>
      </c>
    </row>
    <row r="5" spans="1:6" ht="14.25" thickBot="1">
      <c r="A5" s="232"/>
      <c r="B5" s="232"/>
      <c r="C5" s="233"/>
      <c r="D5" s="233"/>
      <c r="E5" s="233"/>
      <c r="F5" s="233" t="s">
        <v>563</v>
      </c>
    </row>
    <row r="6" spans="1:6" ht="13.5" thickBot="1">
      <c r="A6" s="394" t="s">
        <v>719</v>
      </c>
      <c r="B6" s="234" t="s">
        <v>564</v>
      </c>
      <c r="C6" s="234" t="s">
        <v>345</v>
      </c>
      <c r="D6" s="985" t="s">
        <v>346</v>
      </c>
      <c r="E6" s="985" t="s">
        <v>347</v>
      </c>
      <c r="F6" s="985" t="s">
        <v>348</v>
      </c>
    </row>
    <row r="7" spans="1:6" ht="13.5" thickBot="1">
      <c r="A7" s="202">
        <v>1</v>
      </c>
      <c r="B7" s="203">
        <v>2</v>
      </c>
      <c r="C7" s="203">
        <v>3</v>
      </c>
      <c r="D7" s="986">
        <v>4</v>
      </c>
      <c r="E7" s="986">
        <v>5</v>
      </c>
      <c r="F7" s="986">
        <v>6</v>
      </c>
    </row>
    <row r="8" spans="1:6" ht="13.5" thickBot="1">
      <c r="A8" s="236"/>
      <c r="B8" s="237" t="s">
        <v>566</v>
      </c>
      <c r="C8" s="991"/>
      <c r="D8" s="238"/>
      <c r="E8" s="238"/>
      <c r="F8" s="238"/>
    </row>
    <row r="9" spans="1:6" ht="13.5" thickBot="1">
      <c r="A9" s="202" t="s">
        <v>528</v>
      </c>
      <c r="B9" s="239" t="s">
        <v>54</v>
      </c>
      <c r="C9" s="313">
        <f>SUM(C10:C19)</f>
        <v>74781</v>
      </c>
      <c r="D9" s="368">
        <f>SUM(D10:D19)</f>
        <v>74781</v>
      </c>
      <c r="E9" s="368">
        <f>SUM(E10:E19)</f>
        <v>74781</v>
      </c>
      <c r="F9" s="368">
        <f>SUM(F10:F19)</f>
        <v>74781</v>
      </c>
    </row>
    <row r="10" spans="1:6" ht="12.75">
      <c r="A10" s="435" t="s">
        <v>613</v>
      </c>
      <c r="B10" s="10" t="s">
        <v>810</v>
      </c>
      <c r="C10" s="964"/>
      <c r="D10" s="987"/>
      <c r="E10" s="987"/>
      <c r="F10" s="987"/>
    </row>
    <row r="11" spans="1:6" ht="12.75">
      <c r="A11" s="436" t="s">
        <v>614</v>
      </c>
      <c r="B11" s="8" t="s">
        <v>811</v>
      </c>
      <c r="C11" s="310"/>
      <c r="D11" s="955"/>
      <c r="E11" s="955"/>
      <c r="F11" s="955"/>
    </row>
    <row r="12" spans="1:6" ht="12.75">
      <c r="A12" s="436" t="s">
        <v>615</v>
      </c>
      <c r="B12" s="8" t="s">
        <v>812</v>
      </c>
      <c r="C12" s="310"/>
      <c r="D12" s="955"/>
      <c r="E12" s="955"/>
      <c r="F12" s="955"/>
    </row>
    <row r="13" spans="1:6" ht="12.75">
      <c r="A13" s="436" t="s">
        <v>616</v>
      </c>
      <c r="B13" s="8" t="s">
        <v>813</v>
      </c>
      <c r="C13" s="310"/>
      <c r="D13" s="955"/>
      <c r="E13" s="955"/>
      <c r="F13" s="955"/>
    </row>
    <row r="14" spans="1:6" ht="12.75">
      <c r="A14" s="436" t="s">
        <v>661</v>
      </c>
      <c r="B14" s="8" t="s">
        <v>814</v>
      </c>
      <c r="C14" s="310">
        <v>71781</v>
      </c>
      <c r="D14" s="955">
        <v>71781</v>
      </c>
      <c r="E14" s="955">
        <v>71781</v>
      </c>
      <c r="F14" s="955">
        <v>71781</v>
      </c>
    </row>
    <row r="15" spans="1:6" ht="12.75">
      <c r="A15" s="436" t="s">
        <v>617</v>
      </c>
      <c r="B15" s="8" t="s">
        <v>55</v>
      </c>
      <c r="C15" s="310"/>
      <c r="D15" s="955"/>
      <c r="E15" s="955"/>
      <c r="F15" s="955"/>
    </row>
    <row r="16" spans="1:6" ht="12.75">
      <c r="A16" s="436" t="s">
        <v>618</v>
      </c>
      <c r="B16" s="7" t="s">
        <v>56</v>
      </c>
      <c r="C16" s="310"/>
      <c r="D16" s="955"/>
      <c r="E16" s="955"/>
      <c r="F16" s="955"/>
    </row>
    <row r="17" spans="1:6" ht="12.75">
      <c r="A17" s="436" t="s">
        <v>628</v>
      </c>
      <c r="B17" s="8" t="s">
        <v>817</v>
      </c>
      <c r="C17" s="992"/>
      <c r="D17" s="988"/>
      <c r="E17" s="988"/>
      <c r="F17" s="988"/>
    </row>
    <row r="18" spans="1:6" ht="12.75">
      <c r="A18" s="436" t="s">
        <v>629</v>
      </c>
      <c r="B18" s="8" t="s">
        <v>818</v>
      </c>
      <c r="C18" s="310"/>
      <c r="D18" s="955"/>
      <c r="E18" s="955"/>
      <c r="F18" s="955"/>
    </row>
    <row r="19" spans="1:6" ht="13.5" thickBot="1">
      <c r="A19" s="436" t="s">
        <v>630</v>
      </c>
      <c r="B19" s="7" t="s">
        <v>819</v>
      </c>
      <c r="C19" s="312">
        <v>3000</v>
      </c>
      <c r="D19" s="956">
        <v>3000</v>
      </c>
      <c r="E19" s="956">
        <v>3000</v>
      </c>
      <c r="F19" s="956">
        <v>3000</v>
      </c>
    </row>
    <row r="20" spans="1:6" ht="13.5" thickBot="1">
      <c r="A20" s="202" t="s">
        <v>529</v>
      </c>
      <c r="B20" s="239" t="s">
        <v>57</v>
      </c>
      <c r="C20" s="313">
        <f>SUM(C21:C23)</f>
        <v>0</v>
      </c>
      <c r="D20" s="368">
        <f>SUM(D21:D23)</f>
        <v>0</v>
      </c>
      <c r="E20" s="368">
        <f>SUM(E21:E23)</f>
        <v>0</v>
      </c>
      <c r="F20" s="368">
        <f>SUM(F21:F23)</f>
        <v>0</v>
      </c>
    </row>
    <row r="21" spans="1:6" ht="12.75">
      <c r="A21" s="436" t="s">
        <v>619</v>
      </c>
      <c r="B21" s="9" t="s">
        <v>785</v>
      </c>
      <c r="C21" s="310"/>
      <c r="D21" s="955"/>
      <c r="E21" s="955"/>
      <c r="F21" s="955"/>
    </row>
    <row r="22" spans="1:6" ht="12.75">
      <c r="A22" s="436" t="s">
        <v>620</v>
      </c>
      <c r="B22" s="8" t="s">
        <v>58</v>
      </c>
      <c r="C22" s="310"/>
      <c r="D22" s="955"/>
      <c r="E22" s="955"/>
      <c r="F22" s="955"/>
    </row>
    <row r="23" spans="1:6" ht="12.75">
      <c r="A23" s="436" t="s">
        <v>621</v>
      </c>
      <c r="B23" s="8" t="s">
        <v>59</v>
      </c>
      <c r="C23" s="310"/>
      <c r="D23" s="955"/>
      <c r="E23" s="955"/>
      <c r="F23" s="955"/>
    </row>
    <row r="24" spans="1:6" ht="13.5" thickBot="1">
      <c r="A24" s="436" t="s">
        <v>622</v>
      </c>
      <c r="B24" s="8" t="s">
        <v>511</v>
      </c>
      <c r="C24" s="310"/>
      <c r="D24" s="955"/>
      <c r="E24" s="955"/>
      <c r="F24" s="955"/>
    </row>
    <row r="25" spans="1:6" ht="13.5" thickBot="1">
      <c r="A25" s="210" t="s">
        <v>530</v>
      </c>
      <c r="B25" s="124" t="s">
        <v>687</v>
      </c>
      <c r="C25" s="993"/>
      <c r="D25" s="367"/>
      <c r="E25" s="367"/>
      <c r="F25" s="367"/>
    </row>
    <row r="26" spans="1:6" ht="13.5" thickBot="1">
      <c r="A26" s="210" t="s">
        <v>531</v>
      </c>
      <c r="B26" s="124" t="s">
        <v>60</v>
      </c>
      <c r="C26" s="313">
        <f>+C27+C28</f>
        <v>0</v>
      </c>
      <c r="D26" s="368">
        <f>+D27+D28</f>
        <v>0</v>
      </c>
      <c r="E26" s="368">
        <f>+E27+E28</f>
        <v>0</v>
      </c>
      <c r="F26" s="368">
        <f>+F27+F28</f>
        <v>0</v>
      </c>
    </row>
    <row r="27" spans="1:6" ht="12.75">
      <c r="A27" s="437" t="s">
        <v>795</v>
      </c>
      <c r="B27" s="438" t="s">
        <v>58</v>
      </c>
      <c r="C27" s="994"/>
      <c r="D27" s="989"/>
      <c r="E27" s="989"/>
      <c r="F27" s="989"/>
    </row>
    <row r="28" spans="1:6" ht="12.75">
      <c r="A28" s="437" t="s">
        <v>798</v>
      </c>
      <c r="B28" s="439" t="s">
        <v>61</v>
      </c>
      <c r="C28" s="314"/>
      <c r="D28" s="957"/>
      <c r="E28" s="957"/>
      <c r="F28" s="957"/>
    </row>
    <row r="29" spans="1:6" ht="13.5" thickBot="1">
      <c r="A29" s="436" t="s">
        <v>799</v>
      </c>
      <c r="B29" s="440" t="s">
        <v>62</v>
      </c>
      <c r="C29" s="83"/>
      <c r="D29" s="990"/>
      <c r="E29" s="990"/>
      <c r="F29" s="990"/>
    </row>
    <row r="30" spans="1:6" ht="13.5" thickBot="1">
      <c r="A30" s="210" t="s">
        <v>532</v>
      </c>
      <c r="B30" s="124" t="s">
        <v>63</v>
      </c>
      <c r="C30" s="313">
        <f>+C31+C32+C33</f>
        <v>0</v>
      </c>
      <c r="D30" s="368">
        <f>+D31+D32+D33</f>
        <v>0</v>
      </c>
      <c r="E30" s="368">
        <f>+E31+E32+E33</f>
        <v>0</v>
      </c>
      <c r="F30" s="368">
        <f>+F31+F32+F33</f>
        <v>0</v>
      </c>
    </row>
    <row r="31" spans="1:6" ht="12.75">
      <c r="A31" s="437" t="s">
        <v>606</v>
      </c>
      <c r="B31" s="438" t="s">
        <v>824</v>
      </c>
      <c r="C31" s="994"/>
      <c r="D31" s="989"/>
      <c r="E31" s="989"/>
      <c r="F31" s="989"/>
    </row>
    <row r="32" spans="1:6" ht="12.75">
      <c r="A32" s="437" t="s">
        <v>607</v>
      </c>
      <c r="B32" s="439" t="s">
        <v>825</v>
      </c>
      <c r="C32" s="314"/>
      <c r="D32" s="957"/>
      <c r="E32" s="957"/>
      <c r="F32" s="957"/>
    </row>
    <row r="33" spans="1:6" ht="13.5" thickBot="1">
      <c r="A33" s="436" t="s">
        <v>608</v>
      </c>
      <c r="B33" s="141" t="s">
        <v>826</v>
      </c>
      <c r="C33" s="83"/>
      <c r="D33" s="990"/>
      <c r="E33" s="990"/>
      <c r="F33" s="990"/>
    </row>
    <row r="34" spans="1:6" ht="13.5" thickBot="1">
      <c r="A34" s="210" t="s">
        <v>533</v>
      </c>
      <c r="B34" s="124" t="s">
        <v>12</v>
      </c>
      <c r="C34" s="993"/>
      <c r="D34" s="367">
        <v>280</v>
      </c>
      <c r="E34" s="367">
        <v>280</v>
      </c>
      <c r="F34" s="367">
        <v>280</v>
      </c>
    </row>
    <row r="35" spans="1:6" ht="13.5" thickBot="1">
      <c r="A35" s="210" t="s">
        <v>534</v>
      </c>
      <c r="B35" s="124" t="s">
        <v>64</v>
      </c>
      <c r="C35" s="995">
        <v>1000</v>
      </c>
      <c r="D35" s="367">
        <v>1000</v>
      </c>
      <c r="E35" s="367">
        <v>925</v>
      </c>
      <c r="F35" s="367">
        <v>925</v>
      </c>
    </row>
    <row r="36" spans="1:6" ht="13.5" thickBot="1">
      <c r="A36" s="202" t="s">
        <v>535</v>
      </c>
      <c r="B36" s="124" t="s">
        <v>65</v>
      </c>
      <c r="C36" s="950">
        <f>+C9+C20+C25+C26+C30+C34+C35</f>
        <v>75781</v>
      </c>
      <c r="D36" s="368">
        <f>+D9+D20+D25+D26+D30+D34+D35</f>
        <v>76061</v>
      </c>
      <c r="E36" s="368">
        <f>+E9+E20+E25+E26+E30+E34+E35</f>
        <v>75986</v>
      </c>
      <c r="F36" s="368">
        <f>+F9+F20+F25+F26+F30+F34+F35</f>
        <v>75986</v>
      </c>
    </row>
    <row r="37" spans="1:6" ht="13.5" thickBot="1">
      <c r="A37" s="240" t="s">
        <v>536</v>
      </c>
      <c r="B37" s="124" t="s">
        <v>66</v>
      </c>
      <c r="C37" s="950">
        <f>+C38+C39+C40</f>
        <v>61653</v>
      </c>
      <c r="D37" s="368">
        <f>+D38+D39+D40</f>
        <v>64816</v>
      </c>
      <c r="E37" s="368">
        <f>+E38+E39+E40</f>
        <v>69007</v>
      </c>
      <c r="F37" s="368">
        <f>+F38+F39+F40</f>
        <v>70534</v>
      </c>
    </row>
    <row r="38" spans="1:6" ht="12.75">
      <c r="A38" s="437" t="s">
        <v>67</v>
      </c>
      <c r="B38" s="438" t="s">
        <v>757</v>
      </c>
      <c r="C38" s="994"/>
      <c r="D38" s="989">
        <v>320</v>
      </c>
      <c r="E38" s="989">
        <v>320</v>
      </c>
      <c r="F38" s="989">
        <v>320</v>
      </c>
    </row>
    <row r="39" spans="1:6" ht="12.75">
      <c r="A39" s="437" t="s">
        <v>68</v>
      </c>
      <c r="B39" s="439" t="s">
        <v>512</v>
      </c>
      <c r="C39" s="314"/>
      <c r="D39" s="957"/>
      <c r="E39" s="957"/>
      <c r="F39" s="957"/>
    </row>
    <row r="40" spans="1:6" ht="13.5" thickBot="1">
      <c r="A40" s="436" t="s">
        <v>69</v>
      </c>
      <c r="B40" s="141" t="s">
        <v>70</v>
      </c>
      <c r="C40" s="83">
        <v>61653</v>
      </c>
      <c r="D40" s="990">
        <v>64496</v>
      </c>
      <c r="E40" s="990">
        <v>68687</v>
      </c>
      <c r="F40" s="990">
        <v>70214</v>
      </c>
    </row>
    <row r="41" spans="1:6" ht="13.5" thickBot="1">
      <c r="A41" s="240" t="s">
        <v>537</v>
      </c>
      <c r="B41" s="241" t="s">
        <v>71</v>
      </c>
      <c r="C41" s="996">
        <f>+C36+C37</f>
        <v>137434</v>
      </c>
      <c r="D41" s="371">
        <f>+D36+D37</f>
        <v>140877</v>
      </c>
      <c r="E41" s="371">
        <f>+E36+E37</f>
        <v>144993</v>
      </c>
      <c r="F41" s="371">
        <f>+F36+F37</f>
        <v>146520</v>
      </c>
    </row>
    <row r="42" spans="1:6" ht="13.5" thickBot="1">
      <c r="A42" s="242"/>
      <c r="B42" s="243"/>
      <c r="C42" s="369"/>
      <c r="D42" s="369"/>
      <c r="E42" s="369"/>
      <c r="F42" s="369"/>
    </row>
    <row r="43" spans="1:6" ht="13.5" thickBot="1">
      <c r="A43" s="246"/>
      <c r="B43" s="247" t="s">
        <v>568</v>
      </c>
      <c r="C43" s="996"/>
      <c r="D43" s="371"/>
      <c r="E43" s="371"/>
      <c r="F43" s="371"/>
    </row>
    <row r="44" spans="1:6" ht="13.5" thickBot="1">
      <c r="A44" s="210" t="s">
        <v>528</v>
      </c>
      <c r="B44" s="124" t="s">
        <v>72</v>
      </c>
      <c r="C44" s="313">
        <f>SUM(C45:C49)</f>
        <v>136434</v>
      </c>
      <c r="D44" s="368">
        <f>SUM(D45:D49)</f>
        <v>139762</v>
      </c>
      <c r="E44" s="368">
        <f>SUM(E45:E49)</f>
        <v>143953</v>
      </c>
      <c r="F44" s="368">
        <f>SUM(F45:F49)</f>
        <v>143299</v>
      </c>
    </row>
    <row r="45" spans="1:6" ht="12.75">
      <c r="A45" s="436" t="s">
        <v>613</v>
      </c>
      <c r="B45" s="9" t="s">
        <v>558</v>
      </c>
      <c r="C45" s="994">
        <v>61898</v>
      </c>
      <c r="D45" s="989">
        <v>64635</v>
      </c>
      <c r="E45" s="989">
        <v>68077</v>
      </c>
      <c r="F45" s="989">
        <v>69165</v>
      </c>
    </row>
    <row r="46" spans="1:6" ht="12.75">
      <c r="A46" s="436" t="s">
        <v>614</v>
      </c>
      <c r="B46" s="8" t="s">
        <v>696</v>
      </c>
      <c r="C46" s="79">
        <v>17792</v>
      </c>
      <c r="D46" s="958">
        <v>18498</v>
      </c>
      <c r="E46" s="958">
        <v>19247</v>
      </c>
      <c r="F46" s="958">
        <v>19686</v>
      </c>
    </row>
    <row r="47" spans="1:6" ht="12.75">
      <c r="A47" s="436" t="s">
        <v>615</v>
      </c>
      <c r="B47" s="8" t="s">
        <v>652</v>
      </c>
      <c r="C47" s="79">
        <v>56744</v>
      </c>
      <c r="D47" s="958">
        <v>56629</v>
      </c>
      <c r="E47" s="958">
        <v>56629</v>
      </c>
      <c r="F47" s="958">
        <v>54448</v>
      </c>
    </row>
    <row r="48" spans="1:6" ht="12.75">
      <c r="A48" s="436" t="s">
        <v>616</v>
      </c>
      <c r="B48" s="8" t="s">
        <v>697</v>
      </c>
      <c r="C48" s="79"/>
      <c r="D48" s="958"/>
      <c r="E48" s="958"/>
      <c r="F48" s="958"/>
    </row>
    <row r="49" spans="1:6" ht="13.5" thickBot="1">
      <c r="A49" s="436" t="s">
        <v>661</v>
      </c>
      <c r="B49" s="8" t="s">
        <v>698</v>
      </c>
      <c r="C49" s="79"/>
      <c r="D49" s="958"/>
      <c r="E49" s="958"/>
      <c r="F49" s="958"/>
    </row>
    <row r="50" spans="1:6" ht="13.5" thickBot="1">
      <c r="A50" s="210" t="s">
        <v>529</v>
      </c>
      <c r="B50" s="124" t="s">
        <v>73</v>
      </c>
      <c r="C50" s="313">
        <f>SUM(C51:C53)</f>
        <v>1000</v>
      </c>
      <c r="D50" s="368">
        <f>SUM(D51:D53)</f>
        <v>1115</v>
      </c>
      <c r="E50" s="368">
        <f>SUM(E51:E53)</f>
        <v>1040</v>
      </c>
      <c r="F50" s="368">
        <f>SUM(F51:F53)</f>
        <v>3221</v>
      </c>
    </row>
    <row r="51" spans="1:6" ht="12.75">
      <c r="A51" s="436" t="s">
        <v>619</v>
      </c>
      <c r="B51" s="9" t="s">
        <v>747</v>
      </c>
      <c r="C51" s="994"/>
      <c r="D51" s="989">
        <v>115</v>
      </c>
      <c r="E51" s="989">
        <v>1040</v>
      </c>
      <c r="F51" s="989">
        <v>3221</v>
      </c>
    </row>
    <row r="52" spans="1:6" ht="12.75">
      <c r="A52" s="436" t="s">
        <v>620</v>
      </c>
      <c r="B52" s="8" t="s">
        <v>700</v>
      </c>
      <c r="C52" s="79">
        <v>1000</v>
      </c>
      <c r="D52" s="958">
        <v>1000</v>
      </c>
      <c r="E52" s="958"/>
      <c r="F52" s="958"/>
    </row>
    <row r="53" spans="1:6" ht="12.75">
      <c r="A53" s="436" t="s">
        <v>621</v>
      </c>
      <c r="B53" s="8" t="s">
        <v>569</v>
      </c>
      <c r="C53" s="79"/>
      <c r="D53" s="958"/>
      <c r="E53" s="958"/>
      <c r="F53" s="958"/>
    </row>
    <row r="54" spans="1:6" ht="13.5" thickBot="1">
      <c r="A54" s="436" t="s">
        <v>622</v>
      </c>
      <c r="B54" s="8" t="s">
        <v>513</v>
      </c>
      <c r="C54" s="79"/>
      <c r="D54" s="958"/>
      <c r="E54" s="958"/>
      <c r="F54" s="958"/>
    </row>
    <row r="55" spans="1:6" ht="13.5" thickBot="1">
      <c r="A55" s="210" t="s">
        <v>530</v>
      </c>
      <c r="B55" s="248" t="s">
        <v>74</v>
      </c>
      <c r="C55" s="997">
        <f>+C44+C50</f>
        <v>137434</v>
      </c>
      <c r="D55" s="371">
        <f>+D44+D50</f>
        <v>140877</v>
      </c>
      <c r="E55" s="371">
        <f>+E44+E50</f>
        <v>144993</v>
      </c>
      <c r="F55" s="371">
        <f>+F44+F50</f>
        <v>146520</v>
      </c>
    </row>
    <row r="56" spans="1:6" ht="13.5" thickBot="1">
      <c r="A56" s="249"/>
      <c r="B56" s="250"/>
      <c r="C56" s="373"/>
      <c r="D56" s="373"/>
      <c r="E56" s="373"/>
      <c r="F56" s="373"/>
    </row>
    <row r="57" spans="1:6" ht="13.5" thickBot="1">
      <c r="A57" s="251" t="s">
        <v>720</v>
      </c>
      <c r="B57" s="252"/>
      <c r="C57" s="999">
        <v>31</v>
      </c>
      <c r="D57" s="998">
        <v>31</v>
      </c>
      <c r="E57" s="998">
        <v>31</v>
      </c>
      <c r="F57" s="998">
        <v>31</v>
      </c>
    </row>
    <row r="58" spans="1:6" ht="13.5" thickBot="1">
      <c r="A58" s="251" t="s">
        <v>721</v>
      </c>
      <c r="B58" s="252"/>
      <c r="C58" s="999">
        <v>0</v>
      </c>
      <c r="D58" s="998">
        <v>1</v>
      </c>
      <c r="E58" s="998">
        <v>1</v>
      </c>
      <c r="F58" s="998">
        <v>1</v>
      </c>
    </row>
    <row r="59" spans="1:3" ht="12.75">
      <c r="A59" s="249"/>
      <c r="B59" s="250"/>
      <c r="C59" s="250"/>
    </row>
  </sheetData>
  <sheetProtection/>
  <printOptions/>
  <pageMargins left="0.5905511811023623" right="0.5905511811023623" top="0" bottom="0" header="0.5118110236220472" footer="0.5118110236220472"/>
  <pageSetup horizontalDpi="600" verticalDpi="600" orientation="portrait" paperSize="9" scale="75" r:id="rId1"/>
  <headerFooter alignWithMargins="0">
    <oddFooter>&amp;L* Módosította a13/2015.(XII.16.) önkormányzati rendelet  19. melléklete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0.125" style="0" customWidth="1"/>
    <col min="2" max="2" width="66.125" style="0" customWidth="1"/>
    <col min="3" max="3" width="18.00390625" style="0" customWidth="1"/>
  </cols>
  <sheetData>
    <row r="1" spans="1:3" ht="16.5" thickBot="1">
      <c r="A1" s="229"/>
      <c r="B1" s="231"/>
      <c r="C1" s="441" t="s">
        <v>229</v>
      </c>
    </row>
    <row r="2" spans="1:3" ht="24">
      <c r="A2" s="393" t="s">
        <v>718</v>
      </c>
      <c r="B2" s="359" t="s">
        <v>99</v>
      </c>
      <c r="C2" s="374" t="s">
        <v>92</v>
      </c>
    </row>
    <row r="3" spans="1:3" ht="13.5" thickBot="1">
      <c r="A3" s="434" t="s">
        <v>717</v>
      </c>
      <c r="B3" s="360" t="s">
        <v>77</v>
      </c>
      <c r="C3" s="375" t="s">
        <v>573</v>
      </c>
    </row>
    <row r="4" spans="1:3" ht="14.25" thickBot="1">
      <c r="A4" s="232"/>
      <c r="B4" s="232"/>
      <c r="C4" s="233" t="s">
        <v>563</v>
      </c>
    </row>
    <row r="5" spans="1:3" ht="13.5" thickBot="1">
      <c r="A5" s="394" t="s">
        <v>719</v>
      </c>
      <c r="B5" s="234" t="s">
        <v>564</v>
      </c>
      <c r="C5" s="235" t="s">
        <v>565</v>
      </c>
    </row>
    <row r="6" spans="1:3" ht="13.5" thickBot="1">
      <c r="A6" s="202">
        <v>1</v>
      </c>
      <c r="B6" s="203">
        <v>2</v>
      </c>
      <c r="C6" s="204">
        <v>3</v>
      </c>
    </row>
    <row r="7" spans="1:3" ht="13.5" thickBot="1">
      <c r="A7" s="236"/>
      <c r="B7" s="237" t="s">
        <v>566</v>
      </c>
      <c r="C7" s="238"/>
    </row>
    <row r="8" spans="1:3" ht="13.5" thickBot="1">
      <c r="A8" s="202" t="s">
        <v>528</v>
      </c>
      <c r="B8" s="239" t="s">
        <v>54</v>
      </c>
      <c r="C8" s="318">
        <f>SUM(C9:C18)</f>
        <v>0</v>
      </c>
    </row>
    <row r="9" spans="1:3" ht="12.75">
      <c r="A9" s="435" t="s">
        <v>613</v>
      </c>
      <c r="B9" s="10" t="s">
        <v>810</v>
      </c>
      <c r="C9" s="365"/>
    </row>
    <row r="10" spans="1:3" ht="12.75">
      <c r="A10" s="436" t="s">
        <v>614</v>
      </c>
      <c r="B10" s="8" t="s">
        <v>811</v>
      </c>
      <c r="C10" s="316"/>
    </row>
    <row r="11" spans="1:3" ht="12.75">
      <c r="A11" s="436" t="s">
        <v>615</v>
      </c>
      <c r="B11" s="8" t="s">
        <v>812</v>
      </c>
      <c r="C11" s="316"/>
    </row>
    <row r="12" spans="1:3" ht="12.75">
      <c r="A12" s="436" t="s">
        <v>616</v>
      </c>
      <c r="B12" s="8" t="s">
        <v>813</v>
      </c>
      <c r="C12" s="316"/>
    </row>
    <row r="13" spans="1:3" ht="12.75">
      <c r="A13" s="436" t="s">
        <v>661</v>
      </c>
      <c r="B13" s="8" t="s">
        <v>814</v>
      </c>
      <c r="C13" s="316"/>
    </row>
    <row r="14" spans="1:3" ht="12.75">
      <c r="A14" s="436" t="s">
        <v>617</v>
      </c>
      <c r="B14" s="8" t="s">
        <v>55</v>
      </c>
      <c r="C14" s="316"/>
    </row>
    <row r="15" spans="1:3" ht="12.75">
      <c r="A15" s="436" t="s">
        <v>618</v>
      </c>
      <c r="B15" s="7" t="s">
        <v>56</v>
      </c>
      <c r="C15" s="316"/>
    </row>
    <row r="16" spans="1:3" ht="12.75">
      <c r="A16" s="436" t="s">
        <v>628</v>
      </c>
      <c r="B16" s="8" t="s">
        <v>817</v>
      </c>
      <c r="C16" s="366"/>
    </row>
    <row r="17" spans="1:3" ht="12.75">
      <c r="A17" s="436" t="s">
        <v>629</v>
      </c>
      <c r="B17" s="8" t="s">
        <v>818</v>
      </c>
      <c r="C17" s="316"/>
    </row>
    <row r="18" spans="1:3" ht="13.5" thickBot="1">
      <c r="A18" s="436" t="s">
        <v>630</v>
      </c>
      <c r="B18" s="7" t="s">
        <v>819</v>
      </c>
      <c r="C18" s="317"/>
    </row>
    <row r="19" spans="1:3" ht="13.5" thickBot="1">
      <c r="A19" s="202" t="s">
        <v>529</v>
      </c>
      <c r="B19" s="239" t="s">
        <v>57</v>
      </c>
      <c r="C19" s="318">
        <f>SUM(C20:C22)</f>
        <v>0</v>
      </c>
    </row>
    <row r="20" spans="1:3" ht="12.75">
      <c r="A20" s="436" t="s">
        <v>619</v>
      </c>
      <c r="B20" s="9" t="s">
        <v>785</v>
      </c>
      <c r="C20" s="316"/>
    </row>
    <row r="21" spans="1:3" ht="12.75">
      <c r="A21" s="436" t="s">
        <v>620</v>
      </c>
      <c r="B21" s="8" t="s">
        <v>58</v>
      </c>
      <c r="C21" s="316"/>
    </row>
    <row r="22" spans="1:3" ht="12.75">
      <c r="A22" s="436" t="s">
        <v>621</v>
      </c>
      <c r="B22" s="8" t="s">
        <v>59</v>
      </c>
      <c r="C22" s="316"/>
    </row>
    <row r="23" spans="1:3" ht="13.5" thickBot="1">
      <c r="A23" s="436" t="s">
        <v>622</v>
      </c>
      <c r="B23" s="8" t="s">
        <v>511</v>
      </c>
      <c r="C23" s="316"/>
    </row>
    <row r="24" spans="1:3" ht="13.5" thickBot="1">
      <c r="A24" s="210" t="s">
        <v>530</v>
      </c>
      <c r="B24" s="124" t="s">
        <v>687</v>
      </c>
      <c r="C24" s="345"/>
    </row>
    <row r="25" spans="1:3" ht="13.5" thickBot="1">
      <c r="A25" s="210" t="s">
        <v>531</v>
      </c>
      <c r="B25" s="124" t="s">
        <v>60</v>
      </c>
      <c r="C25" s="318">
        <f>+C26+C27</f>
        <v>0</v>
      </c>
    </row>
    <row r="26" spans="1:3" ht="12.75">
      <c r="A26" s="437" t="s">
        <v>795</v>
      </c>
      <c r="B26" s="438" t="s">
        <v>58</v>
      </c>
      <c r="C26" s="77"/>
    </row>
    <row r="27" spans="1:3" ht="12.75">
      <c r="A27" s="437" t="s">
        <v>798</v>
      </c>
      <c r="B27" s="439" t="s">
        <v>61</v>
      </c>
      <c r="C27" s="319"/>
    </row>
    <row r="28" spans="1:3" ht="13.5" thickBot="1">
      <c r="A28" s="436" t="s">
        <v>799</v>
      </c>
      <c r="B28" s="440" t="s">
        <v>62</v>
      </c>
      <c r="C28" s="84"/>
    </row>
    <row r="29" spans="1:3" ht="13.5" thickBot="1">
      <c r="A29" s="210" t="s">
        <v>532</v>
      </c>
      <c r="B29" s="124" t="s">
        <v>63</v>
      </c>
      <c r="C29" s="318">
        <f>+C30+C31+C32</f>
        <v>0</v>
      </c>
    </row>
    <row r="30" spans="1:3" ht="12.75">
      <c r="A30" s="437" t="s">
        <v>606</v>
      </c>
      <c r="B30" s="438" t="s">
        <v>824</v>
      </c>
      <c r="C30" s="77"/>
    </row>
    <row r="31" spans="1:3" ht="12.75">
      <c r="A31" s="437" t="s">
        <v>607</v>
      </c>
      <c r="B31" s="439" t="s">
        <v>825</v>
      </c>
      <c r="C31" s="319"/>
    </row>
    <row r="32" spans="1:3" ht="13.5" thickBot="1">
      <c r="A32" s="436" t="s">
        <v>608</v>
      </c>
      <c r="B32" s="141" t="s">
        <v>826</v>
      </c>
      <c r="C32" s="84"/>
    </row>
    <row r="33" spans="1:3" ht="13.5" thickBot="1">
      <c r="A33" s="210" t="s">
        <v>533</v>
      </c>
      <c r="B33" s="124" t="s">
        <v>12</v>
      </c>
      <c r="C33" s="345"/>
    </row>
    <row r="34" spans="1:3" ht="13.5" thickBot="1">
      <c r="A34" s="210" t="s">
        <v>534</v>
      </c>
      <c r="B34" s="124" t="s">
        <v>64</v>
      </c>
      <c r="C34" s="367"/>
    </row>
    <row r="35" spans="1:3" ht="13.5" thickBot="1">
      <c r="A35" s="202" t="s">
        <v>535</v>
      </c>
      <c r="B35" s="124" t="s">
        <v>65</v>
      </c>
      <c r="C35" s="368">
        <f>+C8+C19+C24+C25+C29+C33+C34</f>
        <v>0</v>
      </c>
    </row>
    <row r="36" spans="1:3" ht="13.5" thickBot="1">
      <c r="A36" s="240" t="s">
        <v>536</v>
      </c>
      <c r="B36" s="124" t="s">
        <v>66</v>
      </c>
      <c r="C36" s="368">
        <f>+C37+C38+C39</f>
        <v>0</v>
      </c>
    </row>
    <row r="37" spans="1:3" ht="12.75">
      <c r="A37" s="437" t="s">
        <v>67</v>
      </c>
      <c r="B37" s="438" t="s">
        <v>757</v>
      </c>
      <c r="C37" s="77"/>
    </row>
    <row r="38" spans="1:3" ht="12.75">
      <c r="A38" s="437" t="s">
        <v>68</v>
      </c>
      <c r="B38" s="439" t="s">
        <v>512</v>
      </c>
      <c r="C38" s="319"/>
    </row>
    <row r="39" spans="1:3" ht="13.5" thickBot="1">
      <c r="A39" s="436" t="s">
        <v>69</v>
      </c>
      <c r="B39" s="141" t="s">
        <v>70</v>
      </c>
      <c r="C39" s="84"/>
    </row>
    <row r="40" spans="1:3" ht="13.5" thickBot="1">
      <c r="A40" s="240" t="s">
        <v>537</v>
      </c>
      <c r="B40" s="241" t="s">
        <v>71</v>
      </c>
      <c r="C40" s="371">
        <f>+C35+C36</f>
        <v>0</v>
      </c>
    </row>
    <row r="41" spans="1:3" ht="13.5" thickBot="1">
      <c r="A41" s="242"/>
      <c r="B41" s="243"/>
      <c r="C41" s="369"/>
    </row>
    <row r="42" spans="1:3" ht="13.5" thickBot="1">
      <c r="A42" s="246"/>
      <c r="B42" s="247" t="s">
        <v>568</v>
      </c>
      <c r="C42" s="371"/>
    </row>
    <row r="43" spans="1:3" ht="13.5" thickBot="1">
      <c r="A43" s="210" t="s">
        <v>528</v>
      </c>
      <c r="B43" s="124" t="s">
        <v>72</v>
      </c>
      <c r="C43" s="318">
        <f>SUM(C44:C48)</f>
        <v>0</v>
      </c>
    </row>
    <row r="44" spans="1:3" ht="12.75">
      <c r="A44" s="436" t="s">
        <v>613</v>
      </c>
      <c r="B44" s="9" t="s">
        <v>558</v>
      </c>
      <c r="C44" s="77"/>
    </row>
    <row r="45" spans="1:3" ht="12.75">
      <c r="A45" s="436" t="s">
        <v>614</v>
      </c>
      <c r="B45" s="8" t="s">
        <v>696</v>
      </c>
      <c r="C45" s="80"/>
    </row>
    <row r="46" spans="1:3" ht="12.75">
      <c r="A46" s="436" t="s">
        <v>615</v>
      </c>
      <c r="B46" s="8" t="s">
        <v>652</v>
      </c>
      <c r="C46" s="80"/>
    </row>
    <row r="47" spans="1:3" ht="12.75">
      <c r="A47" s="436" t="s">
        <v>616</v>
      </c>
      <c r="B47" s="8" t="s">
        <v>697</v>
      </c>
      <c r="C47" s="80"/>
    </row>
    <row r="48" spans="1:3" ht="13.5" thickBot="1">
      <c r="A48" s="436" t="s">
        <v>661</v>
      </c>
      <c r="B48" s="8" t="s">
        <v>698</v>
      </c>
      <c r="C48" s="80"/>
    </row>
    <row r="49" spans="1:3" ht="13.5" thickBot="1">
      <c r="A49" s="210" t="s">
        <v>529</v>
      </c>
      <c r="B49" s="124" t="s">
        <v>73</v>
      </c>
      <c r="C49" s="318">
        <f>SUM(C50:C52)</f>
        <v>0</v>
      </c>
    </row>
    <row r="50" spans="1:3" ht="12.75">
      <c r="A50" s="436" t="s">
        <v>619</v>
      </c>
      <c r="B50" s="9" t="s">
        <v>747</v>
      </c>
      <c r="C50" s="77"/>
    </row>
    <row r="51" spans="1:3" ht="12.75">
      <c r="A51" s="436" t="s">
        <v>620</v>
      </c>
      <c r="B51" s="8" t="s">
        <v>700</v>
      </c>
      <c r="C51" s="80"/>
    </row>
    <row r="52" spans="1:3" ht="12.75">
      <c r="A52" s="436" t="s">
        <v>621</v>
      </c>
      <c r="B52" s="8" t="s">
        <v>569</v>
      </c>
      <c r="C52" s="80"/>
    </row>
    <row r="53" spans="1:3" ht="13.5" thickBot="1">
      <c r="A53" s="436" t="s">
        <v>622</v>
      </c>
      <c r="B53" s="8" t="s">
        <v>513</v>
      </c>
      <c r="C53" s="80"/>
    </row>
    <row r="54" spans="1:3" ht="13.5" thickBot="1">
      <c r="A54" s="210" t="s">
        <v>530</v>
      </c>
      <c r="B54" s="248" t="s">
        <v>74</v>
      </c>
      <c r="C54" s="372">
        <f>+C43+C49</f>
        <v>0</v>
      </c>
    </row>
    <row r="55" spans="1:3" ht="13.5" thickBot="1">
      <c r="A55" s="249"/>
      <c r="B55" s="250"/>
      <c r="C55" s="373"/>
    </row>
    <row r="56" spans="1:3" ht="13.5" thickBot="1">
      <c r="A56" s="251" t="s">
        <v>720</v>
      </c>
      <c r="B56" s="252"/>
      <c r="C56" s="121"/>
    </row>
    <row r="57" spans="1:3" ht="13.5" thickBot="1">
      <c r="A57" s="251" t="s">
        <v>721</v>
      </c>
      <c r="B57" s="252"/>
      <c r="C57" s="121"/>
    </row>
    <row r="58" spans="1:3" ht="12.75">
      <c r="A58" s="249"/>
      <c r="B58" s="250"/>
      <c r="C58" s="250"/>
    </row>
    <row r="59" spans="1:3" ht="12.75">
      <c r="A59" s="249"/>
      <c r="B59" s="250"/>
      <c r="C59" s="250"/>
    </row>
  </sheetData>
  <sheetProtection/>
  <printOptions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9"/>
  <sheetViews>
    <sheetView view="pageLayout" zoomScaleNormal="120" zoomScaleSheetLayoutView="100" workbookViewId="0" topLeftCell="A1">
      <selection activeCell="A1" sqref="A1:F1"/>
    </sheetView>
  </sheetViews>
  <sheetFormatPr defaultColWidth="9.00390625" defaultRowHeight="12.75"/>
  <cols>
    <col min="1" max="1" width="9.50390625" style="382" customWidth="1"/>
    <col min="2" max="2" width="59.00390625" style="382" customWidth="1"/>
    <col min="3" max="3" width="13.875" style="382" customWidth="1"/>
    <col min="4" max="6" width="12.875" style="383" customWidth="1"/>
    <col min="7" max="7" width="9.00390625" style="400" customWidth="1"/>
    <col min="8" max="16384" width="9.375" style="400" customWidth="1"/>
  </cols>
  <sheetData>
    <row r="1" spans="1:6" ht="15.75" customHeight="1">
      <c r="A1" s="1101" t="s">
        <v>313</v>
      </c>
      <c r="B1" s="1101"/>
      <c r="C1" s="1101"/>
      <c r="D1" s="1101"/>
      <c r="E1" s="1101"/>
      <c r="F1" s="1101"/>
    </row>
    <row r="2" spans="1:6" ht="15.75" customHeight="1" thickBot="1">
      <c r="A2" s="1100" t="s">
        <v>314</v>
      </c>
      <c r="B2" s="1100"/>
      <c r="C2" s="924"/>
      <c r="D2" s="308"/>
      <c r="E2" s="308"/>
      <c r="F2" s="308" t="s">
        <v>748</v>
      </c>
    </row>
    <row r="3" spans="1:6" ht="37.5" customHeight="1" thickBot="1">
      <c r="A3" s="23" t="s">
        <v>583</v>
      </c>
      <c r="B3" s="24" t="s">
        <v>527</v>
      </c>
      <c r="C3" s="39" t="s">
        <v>211</v>
      </c>
      <c r="D3" s="39" t="s">
        <v>315</v>
      </c>
      <c r="E3" s="39" t="s">
        <v>309</v>
      </c>
      <c r="F3" s="39" t="s">
        <v>316</v>
      </c>
    </row>
    <row r="4" spans="1:6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  <c r="E4" s="397">
        <v>5</v>
      </c>
      <c r="F4" s="397">
        <v>6</v>
      </c>
    </row>
    <row r="5" spans="1:6" s="402" customFormat="1" ht="12" customHeight="1" thickBot="1">
      <c r="A5" s="20" t="s">
        <v>528</v>
      </c>
      <c r="B5" s="21" t="s">
        <v>777</v>
      </c>
      <c r="C5" s="298">
        <f>+C6+C7+C8+C9+C10+C11</f>
        <v>247740</v>
      </c>
      <c r="D5" s="298">
        <f>+D6+D7+D8+D9+D10+D11+D12+D13+D14+D15</f>
        <v>257969</v>
      </c>
      <c r="E5" s="298">
        <f>+E6+E7+E8+E9+E10+E11+E12+E13+E14+E15</f>
        <v>265753</v>
      </c>
      <c r="F5" s="298">
        <f>+F6+F7+F8+F9+F10+F11+F12+F13+F14+F15</f>
        <v>268081</v>
      </c>
    </row>
    <row r="6" spans="1:6" s="402" customFormat="1" ht="12" customHeight="1">
      <c r="A6" s="15" t="s">
        <v>613</v>
      </c>
      <c r="B6" s="403" t="s">
        <v>778</v>
      </c>
      <c r="C6" s="301">
        <v>33503</v>
      </c>
      <c r="D6" s="301">
        <v>35674</v>
      </c>
      <c r="E6" s="301">
        <v>35674</v>
      </c>
      <c r="F6" s="301">
        <v>35674</v>
      </c>
    </row>
    <row r="7" spans="1:6" s="402" customFormat="1" ht="12" customHeight="1">
      <c r="A7" s="14" t="s">
        <v>614</v>
      </c>
      <c r="B7" s="404" t="s">
        <v>779</v>
      </c>
      <c r="C7" s="300">
        <v>97314</v>
      </c>
      <c r="D7" s="300">
        <v>97314</v>
      </c>
      <c r="E7" s="300">
        <v>98824</v>
      </c>
      <c r="F7" s="300">
        <v>99643</v>
      </c>
    </row>
    <row r="8" spans="1:6" s="402" customFormat="1" ht="12" customHeight="1">
      <c r="A8" s="14" t="s">
        <v>615</v>
      </c>
      <c r="B8" s="404" t="s">
        <v>780</v>
      </c>
      <c r="C8" s="300">
        <v>110624</v>
      </c>
      <c r="D8" s="300">
        <v>110624</v>
      </c>
      <c r="E8" s="300">
        <v>110208</v>
      </c>
      <c r="F8" s="300">
        <v>110208</v>
      </c>
    </row>
    <row r="9" spans="1:6" s="402" customFormat="1" ht="12" customHeight="1">
      <c r="A9" s="14" t="s">
        <v>616</v>
      </c>
      <c r="B9" s="404" t="s">
        <v>781</v>
      </c>
      <c r="C9" s="300">
        <v>6299</v>
      </c>
      <c r="D9" s="300">
        <v>6299</v>
      </c>
      <c r="E9" s="300">
        <v>6299</v>
      </c>
      <c r="F9" s="300">
        <v>6299</v>
      </c>
    </row>
    <row r="10" spans="1:6" s="402" customFormat="1" ht="12" customHeight="1">
      <c r="A10" s="14" t="s">
        <v>661</v>
      </c>
      <c r="B10" s="404" t="s">
        <v>782</v>
      </c>
      <c r="C10" s="300"/>
      <c r="D10" s="300"/>
      <c r="E10" s="300"/>
      <c r="F10" s="300"/>
    </row>
    <row r="11" spans="1:6" s="402" customFormat="1" ht="12" customHeight="1">
      <c r="A11" s="16" t="s">
        <v>617</v>
      </c>
      <c r="B11" s="405" t="s">
        <v>783</v>
      </c>
      <c r="C11" s="300"/>
      <c r="D11" s="300"/>
      <c r="E11" s="300"/>
      <c r="F11" s="300"/>
    </row>
    <row r="12" spans="1:6" s="402" customFormat="1" ht="12" customHeight="1">
      <c r="A12" s="15" t="s">
        <v>618</v>
      </c>
      <c r="B12" s="404" t="s">
        <v>397</v>
      </c>
      <c r="C12" s="1056"/>
      <c r="D12" s="1056">
        <v>1910</v>
      </c>
      <c r="E12" s="1056">
        <v>1937</v>
      </c>
      <c r="F12" s="1056">
        <v>1957</v>
      </c>
    </row>
    <row r="13" spans="1:6" s="402" customFormat="1" ht="12" customHeight="1">
      <c r="A13" s="14" t="s">
        <v>628</v>
      </c>
      <c r="B13" s="404" t="s">
        <v>398</v>
      </c>
      <c r="C13" s="300"/>
      <c r="D13" s="1057">
        <v>3193</v>
      </c>
      <c r="E13" s="1057">
        <v>5288</v>
      </c>
      <c r="F13" s="1057">
        <v>6777</v>
      </c>
    </row>
    <row r="14" spans="1:6" s="402" customFormat="1" ht="12" customHeight="1">
      <c r="A14" s="14" t="s">
        <v>629</v>
      </c>
      <c r="B14" s="404" t="s">
        <v>399</v>
      </c>
      <c r="C14" s="300"/>
      <c r="D14" s="300">
        <v>2707</v>
      </c>
      <c r="E14" s="300">
        <v>7275</v>
      </c>
      <c r="F14" s="300">
        <v>7275</v>
      </c>
    </row>
    <row r="15" spans="1:6" s="402" customFormat="1" ht="12" customHeight="1" thickBot="1">
      <c r="A15" s="14" t="s">
        <v>630</v>
      </c>
      <c r="B15" s="721" t="s">
        <v>400</v>
      </c>
      <c r="C15" s="1056"/>
      <c r="D15" s="1056">
        <v>248</v>
      </c>
      <c r="E15" s="1056">
        <v>248</v>
      </c>
      <c r="F15" s="1056">
        <v>248</v>
      </c>
    </row>
    <row r="16" spans="1:6" s="402" customFormat="1" ht="12" customHeight="1" thickBot="1">
      <c r="A16" s="20" t="s">
        <v>529</v>
      </c>
      <c r="B16" s="293" t="s">
        <v>784</v>
      </c>
      <c r="C16" s="298">
        <f>+C17+C18+C19+C20+C21</f>
        <v>16465</v>
      </c>
      <c r="D16" s="298">
        <f>+D17+D18+D19+D20+D21</f>
        <v>19789</v>
      </c>
      <c r="E16" s="298">
        <f>+E17+E18+E19+E20+E21+E23+E24</f>
        <v>78937</v>
      </c>
      <c r="F16" s="298">
        <f>+F17+F18+F19+F20+F21+F23+F24</f>
        <v>24185</v>
      </c>
    </row>
    <row r="17" spans="1:6" s="402" customFormat="1" ht="12" customHeight="1">
      <c r="A17" s="15" t="s">
        <v>619</v>
      </c>
      <c r="B17" s="403" t="s">
        <v>785</v>
      </c>
      <c r="C17" s="301"/>
      <c r="D17" s="301"/>
      <c r="E17" s="301"/>
      <c r="F17" s="301"/>
    </row>
    <row r="18" spans="1:6" s="402" customFormat="1" ht="12" customHeight="1">
      <c r="A18" s="14" t="s">
        <v>620</v>
      </c>
      <c r="B18" s="404" t="s">
        <v>410</v>
      </c>
      <c r="C18" s="300"/>
      <c r="D18" s="300">
        <v>3324</v>
      </c>
      <c r="E18" s="300">
        <v>8851</v>
      </c>
      <c r="F18" s="300">
        <v>10514</v>
      </c>
    </row>
    <row r="19" spans="1:6" s="402" customFormat="1" ht="12" customHeight="1">
      <c r="A19" s="14" t="s">
        <v>621</v>
      </c>
      <c r="B19" s="404" t="s">
        <v>292</v>
      </c>
      <c r="C19" s="300">
        <v>8400</v>
      </c>
      <c r="D19" s="300">
        <v>8400</v>
      </c>
      <c r="E19" s="300">
        <v>8400</v>
      </c>
      <c r="F19" s="300">
        <v>8400</v>
      </c>
    </row>
    <row r="20" spans="1:6" s="402" customFormat="1" ht="12" customHeight="1">
      <c r="A20" s="14" t="s">
        <v>622</v>
      </c>
      <c r="B20" s="404" t="s">
        <v>293</v>
      </c>
      <c r="C20" s="300">
        <v>4148</v>
      </c>
      <c r="D20" s="300">
        <v>4148</v>
      </c>
      <c r="E20" s="300">
        <v>4148</v>
      </c>
      <c r="F20" s="300"/>
    </row>
    <row r="21" spans="1:6" s="402" customFormat="1" ht="12" customHeight="1">
      <c r="A21" s="14" t="s">
        <v>623</v>
      </c>
      <c r="B21" s="404" t="s">
        <v>294</v>
      </c>
      <c r="C21" s="300">
        <v>3917</v>
      </c>
      <c r="D21" s="300">
        <v>3917</v>
      </c>
      <c r="E21" s="300">
        <v>3917</v>
      </c>
      <c r="F21" s="300">
        <v>3917</v>
      </c>
    </row>
    <row r="22" spans="1:6" s="402" customFormat="1" ht="12" customHeight="1">
      <c r="A22" s="14" t="s">
        <v>299</v>
      </c>
      <c r="B22" s="404" t="s">
        <v>788</v>
      </c>
      <c r="C22" s="300">
        <v>3917</v>
      </c>
      <c r="D22" s="1057">
        <v>3917</v>
      </c>
      <c r="E22" s="1057">
        <v>3917</v>
      </c>
      <c r="F22" s="1057">
        <v>3917</v>
      </c>
    </row>
    <row r="23" spans="1:6" s="402" customFormat="1" ht="12" customHeight="1">
      <c r="A23" s="14" t="s">
        <v>632</v>
      </c>
      <c r="B23" s="404" t="s">
        <v>317</v>
      </c>
      <c r="C23" s="300"/>
      <c r="D23" s="1057"/>
      <c r="E23" s="1057">
        <v>1194</v>
      </c>
      <c r="F23" s="1057">
        <v>1354</v>
      </c>
    </row>
    <row r="24" spans="1:6" s="402" customFormat="1" ht="12" customHeight="1">
      <c r="A24" s="14" t="s">
        <v>634</v>
      </c>
      <c r="B24" s="404" t="s">
        <v>318</v>
      </c>
      <c r="C24" s="300"/>
      <c r="D24" s="1057"/>
      <c r="E24" s="1057">
        <v>52427</v>
      </c>
      <c r="F24" s="1057"/>
    </row>
    <row r="25" spans="1:6" s="402" customFormat="1" ht="12" customHeight="1" thickBot="1">
      <c r="A25" s="13" t="s">
        <v>302</v>
      </c>
      <c r="B25" s="721" t="s">
        <v>319</v>
      </c>
      <c r="C25" s="1056"/>
      <c r="D25" s="1056"/>
      <c r="E25" s="1056">
        <v>52427</v>
      </c>
      <c r="F25" s="1056"/>
    </row>
    <row r="26" spans="1:6" s="402" customFormat="1" ht="12" customHeight="1" thickBot="1">
      <c r="A26" s="20" t="s">
        <v>530</v>
      </c>
      <c r="B26" s="21" t="s">
        <v>789</v>
      </c>
      <c r="C26" s="298">
        <f>+C27+C28+C29+C30+C31</f>
        <v>99485</v>
      </c>
      <c r="D26" s="298">
        <f>+D27+D28+D29+D30+D31</f>
        <v>99485</v>
      </c>
      <c r="E26" s="298">
        <f>+E27+E28+E29+E30+E31+E33</f>
        <v>207640</v>
      </c>
      <c r="F26" s="298">
        <f>+F27+F28+F29+F30+F31+F33</f>
        <v>264215</v>
      </c>
    </row>
    <row r="27" spans="1:6" s="402" customFormat="1" ht="12" customHeight="1">
      <c r="A27" s="15" t="s">
        <v>602</v>
      </c>
      <c r="B27" s="403" t="s">
        <v>790</v>
      </c>
      <c r="C27" s="301"/>
      <c r="D27" s="301"/>
      <c r="E27" s="301"/>
      <c r="F27" s="301"/>
    </row>
    <row r="28" spans="1:6" s="402" customFormat="1" ht="12" customHeight="1">
      <c r="A28" s="14" t="s">
        <v>603</v>
      </c>
      <c r="B28" s="404" t="s">
        <v>791</v>
      </c>
      <c r="C28" s="300"/>
      <c r="D28" s="300"/>
      <c r="E28" s="300"/>
      <c r="F28" s="300"/>
    </row>
    <row r="29" spans="1:6" s="402" customFormat="1" ht="12" customHeight="1">
      <c r="A29" s="14" t="s">
        <v>604</v>
      </c>
      <c r="B29" s="404" t="s">
        <v>84</v>
      </c>
      <c r="C29" s="300"/>
      <c r="D29" s="300"/>
      <c r="E29" s="300"/>
      <c r="F29" s="300"/>
    </row>
    <row r="30" spans="1:6" s="402" customFormat="1" ht="12" customHeight="1">
      <c r="A30" s="14" t="s">
        <v>605</v>
      </c>
      <c r="B30" s="404" t="s">
        <v>282</v>
      </c>
      <c r="C30" s="300">
        <v>7446</v>
      </c>
      <c r="D30" s="300">
        <v>7446</v>
      </c>
      <c r="E30" s="300">
        <v>7446</v>
      </c>
      <c r="F30" s="300">
        <v>11594</v>
      </c>
    </row>
    <row r="31" spans="1:6" s="402" customFormat="1" ht="12" customHeight="1">
      <c r="A31" s="14" t="s">
        <v>684</v>
      </c>
      <c r="B31" s="404" t="s">
        <v>281</v>
      </c>
      <c r="C31" s="300">
        <v>92039</v>
      </c>
      <c r="D31" s="300">
        <v>92039</v>
      </c>
      <c r="E31" s="300">
        <v>92039</v>
      </c>
      <c r="F31" s="300">
        <v>92039</v>
      </c>
    </row>
    <row r="32" spans="1:6" s="402" customFormat="1" ht="12" customHeight="1">
      <c r="A32" s="14" t="s">
        <v>304</v>
      </c>
      <c r="B32" s="404" t="s">
        <v>793</v>
      </c>
      <c r="C32" s="302">
        <v>92039</v>
      </c>
      <c r="D32" s="1057">
        <v>92039</v>
      </c>
      <c r="E32" s="1057">
        <v>92039</v>
      </c>
      <c r="F32" s="1057">
        <v>92039</v>
      </c>
    </row>
    <row r="33" spans="1:6" s="402" customFormat="1" ht="12" customHeight="1">
      <c r="A33" s="14" t="s">
        <v>685</v>
      </c>
      <c r="B33" s="721" t="s">
        <v>320</v>
      </c>
      <c r="C33" s="302"/>
      <c r="D33" s="1056"/>
      <c r="E33" s="1056">
        <v>108155</v>
      </c>
      <c r="F33" s="1056">
        <v>160582</v>
      </c>
    </row>
    <row r="34" spans="1:6" s="402" customFormat="1" ht="12" customHeight="1" thickBot="1">
      <c r="A34" s="13" t="s">
        <v>306</v>
      </c>
      <c r="B34" s="1062" t="s">
        <v>307</v>
      </c>
      <c r="C34" s="306"/>
      <c r="D34" s="1067"/>
      <c r="E34" s="1067">
        <v>108155</v>
      </c>
      <c r="F34" s="1067">
        <v>160582</v>
      </c>
    </row>
    <row r="35" spans="1:6" s="402" customFormat="1" ht="12" customHeight="1" thickBot="1">
      <c r="A35" s="20" t="s">
        <v>686</v>
      </c>
      <c r="B35" s="21" t="s">
        <v>794</v>
      </c>
      <c r="C35" s="304">
        <f>+C36+C39+C40+C42+C41</f>
        <v>114350</v>
      </c>
      <c r="D35" s="304">
        <f>+D36+D39+D40+D42+D41</f>
        <v>114350</v>
      </c>
      <c r="E35" s="304">
        <f>+E36+E39+E40+E42+E41</f>
        <v>114350</v>
      </c>
      <c r="F35" s="304">
        <f>+F36+F39+F40+F42+F41</f>
        <v>114350</v>
      </c>
    </row>
    <row r="36" spans="1:6" s="402" customFormat="1" ht="12" customHeight="1">
      <c r="A36" s="15" t="s">
        <v>795</v>
      </c>
      <c r="B36" s="403" t="s">
        <v>801</v>
      </c>
      <c r="C36" s="398">
        <v>95800</v>
      </c>
      <c r="D36" s="398">
        <v>95800</v>
      </c>
      <c r="E36" s="398">
        <v>95800</v>
      </c>
      <c r="F36" s="398">
        <v>95800</v>
      </c>
    </row>
    <row r="37" spans="1:6" s="402" customFormat="1" ht="12" customHeight="1">
      <c r="A37" s="14" t="s">
        <v>796</v>
      </c>
      <c r="B37" s="829" t="s">
        <v>283</v>
      </c>
      <c r="C37" s="300">
        <v>5800</v>
      </c>
      <c r="D37" s="300">
        <v>5800</v>
      </c>
      <c r="E37" s="300">
        <v>5800</v>
      </c>
      <c r="F37" s="300">
        <v>5800</v>
      </c>
    </row>
    <row r="38" spans="1:6" s="402" customFormat="1" ht="12" customHeight="1">
      <c r="A38" s="14" t="s">
        <v>797</v>
      </c>
      <c r="B38" s="829" t="s">
        <v>284</v>
      </c>
      <c r="C38" s="300">
        <v>90000</v>
      </c>
      <c r="D38" s="300">
        <v>90000</v>
      </c>
      <c r="E38" s="300">
        <v>90000</v>
      </c>
      <c r="F38" s="300">
        <v>90000</v>
      </c>
    </row>
    <row r="39" spans="1:6" s="402" customFormat="1" ht="12" customHeight="1">
      <c r="A39" s="14" t="s">
        <v>798</v>
      </c>
      <c r="B39" s="404" t="s">
        <v>804</v>
      </c>
      <c r="C39" s="300">
        <v>16000</v>
      </c>
      <c r="D39" s="300">
        <v>16000</v>
      </c>
      <c r="E39" s="300">
        <v>16000</v>
      </c>
      <c r="F39" s="300">
        <v>16000</v>
      </c>
    </row>
    <row r="40" spans="1:6" s="402" customFormat="1" ht="12" customHeight="1">
      <c r="A40" s="14" t="s">
        <v>799</v>
      </c>
      <c r="B40" s="404" t="s">
        <v>805</v>
      </c>
      <c r="C40" s="300">
        <v>250</v>
      </c>
      <c r="D40" s="300">
        <v>250</v>
      </c>
      <c r="E40" s="300">
        <v>250</v>
      </c>
      <c r="F40" s="300">
        <v>250</v>
      </c>
    </row>
    <row r="41" spans="1:6" s="402" customFormat="1" ht="12" customHeight="1">
      <c r="A41" s="16" t="s">
        <v>800</v>
      </c>
      <c r="B41" s="405" t="s">
        <v>239</v>
      </c>
      <c r="C41" s="302">
        <v>1300</v>
      </c>
      <c r="D41" s="302">
        <v>1300</v>
      </c>
      <c r="E41" s="302">
        <v>1300</v>
      </c>
      <c r="F41" s="302">
        <v>1300</v>
      </c>
    </row>
    <row r="42" spans="1:6" s="402" customFormat="1" ht="12" customHeight="1" thickBot="1">
      <c r="A42" s="16" t="s">
        <v>237</v>
      </c>
      <c r="B42" s="405" t="s">
        <v>806</v>
      </c>
      <c r="C42" s="302">
        <v>1000</v>
      </c>
      <c r="D42" s="302">
        <v>1000</v>
      </c>
      <c r="E42" s="302">
        <v>1000</v>
      </c>
      <c r="F42" s="302">
        <v>1000</v>
      </c>
    </row>
    <row r="43" spans="1:6" s="402" customFormat="1" ht="12" customHeight="1" thickBot="1">
      <c r="A43" s="20" t="s">
        <v>532</v>
      </c>
      <c r="B43" s="21" t="s">
        <v>807</v>
      </c>
      <c r="C43" s="298">
        <f>SUM(C44:C53)</f>
        <v>102354</v>
      </c>
      <c r="D43" s="298">
        <f>SUM(D44:D53)</f>
        <v>112495</v>
      </c>
      <c r="E43" s="298">
        <f>SUM(E44:E53)</f>
        <v>112495</v>
      </c>
      <c r="F43" s="298">
        <f>SUM(F44:F53)</f>
        <v>112525</v>
      </c>
    </row>
    <row r="44" spans="1:6" s="402" customFormat="1" ht="12" customHeight="1">
      <c r="A44" s="15" t="s">
        <v>606</v>
      </c>
      <c r="B44" s="403" t="s">
        <v>810</v>
      </c>
      <c r="C44" s="301"/>
      <c r="D44" s="301"/>
      <c r="E44" s="301"/>
      <c r="F44" s="301"/>
    </row>
    <row r="45" spans="1:6" s="402" customFormat="1" ht="12" customHeight="1">
      <c r="A45" s="14" t="s">
        <v>607</v>
      </c>
      <c r="B45" s="404" t="s">
        <v>811</v>
      </c>
      <c r="C45" s="300">
        <v>5210</v>
      </c>
      <c r="D45" s="300">
        <v>12070</v>
      </c>
      <c r="E45" s="300">
        <v>12070</v>
      </c>
      <c r="F45" s="300">
        <v>13650</v>
      </c>
    </row>
    <row r="46" spans="1:6" s="402" customFormat="1" ht="12" customHeight="1">
      <c r="A46" s="14" t="s">
        <v>608</v>
      </c>
      <c r="B46" s="404" t="s">
        <v>812</v>
      </c>
      <c r="C46" s="300">
        <v>315</v>
      </c>
      <c r="D46" s="300">
        <v>320</v>
      </c>
      <c r="E46" s="300">
        <v>320</v>
      </c>
      <c r="F46" s="300">
        <v>320</v>
      </c>
    </row>
    <row r="47" spans="1:6" s="402" customFormat="1" ht="12" customHeight="1">
      <c r="A47" s="14" t="s">
        <v>688</v>
      </c>
      <c r="B47" s="404" t="s">
        <v>813</v>
      </c>
      <c r="C47" s="300">
        <v>1550</v>
      </c>
      <c r="D47" s="300">
        <v>1550</v>
      </c>
      <c r="E47" s="300">
        <v>1550</v>
      </c>
      <c r="F47" s="300"/>
    </row>
    <row r="48" spans="1:6" s="402" customFormat="1" ht="12" customHeight="1">
      <c r="A48" s="14" t="s">
        <v>689</v>
      </c>
      <c r="B48" s="404" t="s">
        <v>814</v>
      </c>
      <c r="C48" s="300">
        <v>86736</v>
      </c>
      <c r="D48" s="300">
        <v>88666</v>
      </c>
      <c r="E48" s="300">
        <v>88666</v>
      </c>
      <c r="F48" s="300">
        <v>88666</v>
      </c>
    </row>
    <row r="49" spans="1:6" s="402" customFormat="1" ht="12" customHeight="1">
      <c r="A49" s="14" t="s">
        <v>690</v>
      </c>
      <c r="B49" s="404" t="s">
        <v>815</v>
      </c>
      <c r="C49" s="300">
        <v>4038</v>
      </c>
      <c r="D49" s="300">
        <v>4038</v>
      </c>
      <c r="E49" s="300">
        <v>4038</v>
      </c>
      <c r="F49" s="300">
        <v>4038</v>
      </c>
    </row>
    <row r="50" spans="1:6" s="402" customFormat="1" ht="12" customHeight="1">
      <c r="A50" s="14" t="s">
        <v>691</v>
      </c>
      <c r="B50" s="404" t="s">
        <v>816</v>
      </c>
      <c r="C50" s="300"/>
      <c r="D50" s="300">
        <v>1351</v>
      </c>
      <c r="E50" s="300">
        <v>1351</v>
      </c>
      <c r="F50" s="300">
        <v>1351</v>
      </c>
    </row>
    <row r="51" spans="1:6" s="402" customFormat="1" ht="12" customHeight="1">
      <c r="A51" s="14" t="s">
        <v>692</v>
      </c>
      <c r="B51" s="404" t="s">
        <v>817</v>
      </c>
      <c r="C51" s="300">
        <v>1505</v>
      </c>
      <c r="D51" s="300">
        <v>1500</v>
      </c>
      <c r="E51" s="300">
        <v>1500</v>
      </c>
      <c r="F51" s="300">
        <v>1500</v>
      </c>
    </row>
    <row r="52" spans="1:6" s="402" customFormat="1" ht="12" customHeight="1">
      <c r="A52" s="14" t="s">
        <v>808</v>
      </c>
      <c r="B52" s="404" t="s">
        <v>818</v>
      </c>
      <c r="C52" s="303"/>
      <c r="D52" s="303"/>
      <c r="E52" s="303"/>
      <c r="F52" s="303"/>
    </row>
    <row r="53" spans="1:6" s="402" customFormat="1" ht="12" customHeight="1" thickBot="1">
      <c r="A53" s="16" t="s">
        <v>809</v>
      </c>
      <c r="B53" s="405" t="s">
        <v>819</v>
      </c>
      <c r="C53" s="392">
        <v>3000</v>
      </c>
      <c r="D53" s="392">
        <v>3000</v>
      </c>
      <c r="E53" s="392">
        <v>3000</v>
      </c>
      <c r="F53" s="392">
        <v>3000</v>
      </c>
    </row>
    <row r="54" spans="1:6" s="402" customFormat="1" ht="12" customHeight="1" thickBot="1">
      <c r="A54" s="20" t="s">
        <v>533</v>
      </c>
      <c r="B54" s="21" t="s">
        <v>820</v>
      </c>
      <c r="C54" s="298">
        <f>SUM(C55:C59)</f>
        <v>0</v>
      </c>
      <c r="D54" s="298">
        <f>SUM(D55:D59)</f>
        <v>3643</v>
      </c>
      <c r="E54" s="298">
        <f>SUM(E55:E59)</f>
        <v>3643</v>
      </c>
      <c r="F54" s="298">
        <f>SUM(F55:F59)</f>
        <v>3643</v>
      </c>
    </row>
    <row r="55" spans="1:6" s="402" customFormat="1" ht="12" customHeight="1">
      <c r="A55" s="15" t="s">
        <v>609</v>
      </c>
      <c r="B55" s="403" t="s">
        <v>824</v>
      </c>
      <c r="C55" s="449"/>
      <c r="D55" s="449"/>
      <c r="E55" s="449"/>
      <c r="F55" s="449"/>
    </row>
    <row r="56" spans="1:6" s="402" customFormat="1" ht="12" customHeight="1">
      <c r="A56" s="14" t="s">
        <v>610</v>
      </c>
      <c r="B56" s="404" t="s">
        <v>825</v>
      </c>
      <c r="C56" s="303"/>
      <c r="D56" s="303">
        <v>3643</v>
      </c>
      <c r="E56" s="303">
        <v>3643</v>
      </c>
      <c r="F56" s="303">
        <v>3643</v>
      </c>
    </row>
    <row r="57" spans="1:6" s="402" customFormat="1" ht="12" customHeight="1">
      <c r="A57" s="14" t="s">
        <v>821</v>
      </c>
      <c r="B57" s="404" t="s">
        <v>826</v>
      </c>
      <c r="C57" s="303"/>
      <c r="D57" s="303"/>
      <c r="E57" s="303"/>
      <c r="F57" s="303"/>
    </row>
    <row r="58" spans="1:6" s="402" customFormat="1" ht="12" customHeight="1">
      <c r="A58" s="14" t="s">
        <v>822</v>
      </c>
      <c r="B58" s="404" t="s">
        <v>827</v>
      </c>
      <c r="C58" s="303"/>
      <c r="D58" s="303"/>
      <c r="E58" s="303"/>
      <c r="F58" s="303"/>
    </row>
    <row r="59" spans="1:6" s="402" customFormat="1" ht="12" customHeight="1" thickBot="1">
      <c r="A59" s="16" t="s">
        <v>823</v>
      </c>
      <c r="B59" s="405" t="s">
        <v>828</v>
      </c>
      <c r="C59" s="392"/>
      <c r="D59" s="392"/>
      <c r="E59" s="392"/>
      <c r="F59" s="392"/>
    </row>
    <row r="60" spans="1:6" s="402" customFormat="1" ht="12" customHeight="1" thickBot="1">
      <c r="A60" s="20" t="s">
        <v>693</v>
      </c>
      <c r="B60" s="21" t="s">
        <v>829</v>
      </c>
      <c r="C60" s="298">
        <f>SUM(C61:C63)</f>
        <v>53885</v>
      </c>
      <c r="D60" s="298">
        <f>SUM(D61:D64)</f>
        <v>54884</v>
      </c>
      <c r="E60" s="298">
        <f>SUM(E61:E64)</f>
        <v>2457</v>
      </c>
      <c r="F60" s="298">
        <f>SUM(F61:F64)</f>
        <v>2457</v>
      </c>
    </row>
    <row r="61" spans="1:6" s="402" customFormat="1" ht="12" customHeight="1">
      <c r="A61" s="15" t="s">
        <v>611</v>
      </c>
      <c r="B61" s="404" t="s">
        <v>402</v>
      </c>
      <c r="C61" s="301"/>
      <c r="D61" s="301">
        <v>619</v>
      </c>
      <c r="E61" s="301">
        <v>619</v>
      </c>
      <c r="F61" s="301">
        <v>619</v>
      </c>
    </row>
    <row r="62" spans="1:6" s="402" customFormat="1" ht="12" customHeight="1">
      <c r="A62" s="14" t="s">
        <v>612</v>
      </c>
      <c r="B62" s="404" t="s">
        <v>266</v>
      </c>
      <c r="C62" s="300">
        <v>1458</v>
      </c>
      <c r="D62" s="300">
        <v>1458</v>
      </c>
      <c r="E62" s="300">
        <v>1458</v>
      </c>
      <c r="F62" s="300">
        <v>1458</v>
      </c>
    </row>
    <row r="63" spans="1:6" s="402" customFormat="1" ht="12" customHeight="1">
      <c r="A63" s="14" t="s">
        <v>833</v>
      </c>
      <c r="B63" s="404" t="s">
        <v>268</v>
      </c>
      <c r="C63" s="300">
        <v>52427</v>
      </c>
      <c r="D63" s="300">
        <v>52427</v>
      </c>
      <c r="E63" s="300"/>
      <c r="F63" s="300"/>
    </row>
    <row r="64" spans="1:6" s="402" customFormat="1" ht="12" customHeight="1" thickBot="1">
      <c r="A64" s="16" t="s">
        <v>834</v>
      </c>
      <c r="B64" s="404" t="s">
        <v>411</v>
      </c>
      <c r="C64" s="302"/>
      <c r="D64" s="302">
        <v>380</v>
      </c>
      <c r="E64" s="302">
        <v>380</v>
      </c>
      <c r="F64" s="302">
        <v>380</v>
      </c>
    </row>
    <row r="65" spans="1:6" s="402" customFormat="1" ht="12" customHeight="1" thickBot="1">
      <c r="A65" s="20" t="s">
        <v>535</v>
      </c>
      <c r="B65" s="293" t="s">
        <v>835</v>
      </c>
      <c r="C65" s="298">
        <f>SUM(C66:C68)</f>
        <v>109155</v>
      </c>
      <c r="D65" s="298">
        <f>SUM(D66:D68)</f>
        <v>109155</v>
      </c>
      <c r="E65" s="298">
        <f>SUM(E66:E68)</f>
        <v>925</v>
      </c>
      <c r="F65" s="298">
        <f>SUM(F66:F68)</f>
        <v>925</v>
      </c>
    </row>
    <row r="66" spans="1:6" s="402" customFormat="1" ht="12" customHeight="1">
      <c r="A66" s="15" t="s">
        <v>694</v>
      </c>
      <c r="B66" s="403" t="s">
        <v>837</v>
      </c>
      <c r="C66" s="303"/>
      <c r="D66" s="303"/>
      <c r="E66" s="303"/>
      <c r="F66" s="303"/>
    </row>
    <row r="67" spans="1:6" s="402" customFormat="1" ht="12" customHeight="1">
      <c r="A67" s="14" t="s">
        <v>695</v>
      </c>
      <c r="B67" s="404" t="s">
        <v>87</v>
      </c>
      <c r="C67" s="303"/>
      <c r="D67" s="303"/>
      <c r="E67" s="303"/>
      <c r="F67" s="303"/>
    </row>
    <row r="68" spans="1:6" s="402" customFormat="1" ht="12" customHeight="1">
      <c r="A68" s="14" t="s">
        <v>749</v>
      </c>
      <c r="B68" s="404" t="s">
        <v>288</v>
      </c>
      <c r="C68" s="303">
        <v>109155</v>
      </c>
      <c r="D68" s="303">
        <v>109155</v>
      </c>
      <c r="E68" s="303">
        <v>925</v>
      </c>
      <c r="F68" s="303">
        <v>925</v>
      </c>
    </row>
    <row r="69" spans="1:6" s="402" customFormat="1" ht="12" customHeight="1" thickBot="1">
      <c r="A69" s="16" t="s">
        <v>836</v>
      </c>
      <c r="B69" s="405" t="s">
        <v>839</v>
      </c>
      <c r="C69" s="303"/>
      <c r="D69" s="303"/>
      <c r="E69" s="303"/>
      <c r="F69" s="303"/>
    </row>
    <row r="70" spans="1:6" s="402" customFormat="1" ht="12" customHeight="1" thickBot="1">
      <c r="A70" s="20" t="s">
        <v>536</v>
      </c>
      <c r="B70" s="21" t="s">
        <v>840</v>
      </c>
      <c r="C70" s="304">
        <f>+C5+C16+C26+C35+C43+C54+C60+C65</f>
        <v>743434</v>
      </c>
      <c r="D70" s="304">
        <f>+D5+D16+D26+D35+D43+D54+D60+D65</f>
        <v>771770</v>
      </c>
      <c r="E70" s="304">
        <f>+E5+E16+E26+E35+E43+E54+E60+E65</f>
        <v>786200</v>
      </c>
      <c r="F70" s="304">
        <f>+F5+F16+F26+F35+F43+F54+F60+F65</f>
        <v>790381</v>
      </c>
    </row>
    <row r="71" spans="1:6" s="402" customFormat="1" ht="12" customHeight="1" thickBot="1">
      <c r="A71" s="406" t="s">
        <v>841</v>
      </c>
      <c r="B71" s="293" t="s">
        <v>842</v>
      </c>
      <c r="C71" s="298">
        <f>SUM(C72:C74)</f>
        <v>0</v>
      </c>
      <c r="D71" s="298">
        <f>SUM(D72:D74)</f>
        <v>0</v>
      </c>
      <c r="E71" s="298">
        <f>SUM(E72:E74)</f>
        <v>0</v>
      </c>
      <c r="F71" s="298">
        <f>SUM(F72:F74)</f>
        <v>0</v>
      </c>
    </row>
    <row r="72" spans="1:6" s="402" customFormat="1" ht="12" customHeight="1">
      <c r="A72" s="15" t="s">
        <v>875</v>
      </c>
      <c r="B72" s="403" t="s">
        <v>843</v>
      </c>
      <c r="C72" s="303"/>
      <c r="D72" s="303"/>
      <c r="E72" s="303"/>
      <c r="F72" s="303"/>
    </row>
    <row r="73" spans="1:6" s="402" customFormat="1" ht="12" customHeight="1">
      <c r="A73" s="14" t="s">
        <v>884</v>
      </c>
      <c r="B73" s="404" t="s">
        <v>844</v>
      </c>
      <c r="C73" s="303"/>
      <c r="D73" s="303"/>
      <c r="E73" s="303"/>
      <c r="F73" s="303"/>
    </row>
    <row r="74" spans="1:6" s="402" customFormat="1" ht="12" customHeight="1" thickBot="1">
      <c r="A74" s="16" t="s">
        <v>885</v>
      </c>
      <c r="B74" s="407" t="s">
        <v>845</v>
      </c>
      <c r="C74" s="303"/>
      <c r="D74" s="303"/>
      <c r="E74" s="303"/>
      <c r="F74" s="303"/>
    </row>
    <row r="75" spans="1:6" s="402" customFormat="1" ht="12" customHeight="1" thickBot="1">
      <c r="A75" s="406" t="s">
        <v>846</v>
      </c>
      <c r="B75" s="293" t="s">
        <v>847</v>
      </c>
      <c r="C75" s="298">
        <f>SUM(C76:C79)</f>
        <v>0</v>
      </c>
      <c r="D75" s="298">
        <f>SUM(D76:D79)</f>
        <v>0</v>
      </c>
      <c r="E75" s="298">
        <f>SUM(E76:E79)</f>
        <v>0</v>
      </c>
      <c r="F75" s="298">
        <f>SUM(F76:F79)</f>
        <v>0</v>
      </c>
    </row>
    <row r="76" spans="1:6" s="402" customFormat="1" ht="12" customHeight="1">
      <c r="A76" s="15" t="s">
        <v>662</v>
      </c>
      <c r="B76" s="403" t="s">
        <v>848</v>
      </c>
      <c r="C76" s="303"/>
      <c r="D76" s="303"/>
      <c r="E76" s="303"/>
      <c r="F76" s="303"/>
    </row>
    <row r="77" spans="1:6" s="402" customFormat="1" ht="12" customHeight="1">
      <c r="A77" s="14" t="s">
        <v>663</v>
      </c>
      <c r="B77" s="404" t="s">
        <v>849</v>
      </c>
      <c r="C77" s="303"/>
      <c r="D77" s="303"/>
      <c r="E77" s="303"/>
      <c r="F77" s="303"/>
    </row>
    <row r="78" spans="1:6" s="402" customFormat="1" ht="12" customHeight="1">
      <c r="A78" s="14" t="s">
        <v>876</v>
      </c>
      <c r="B78" s="404" t="s">
        <v>850</v>
      </c>
      <c r="C78" s="303"/>
      <c r="D78" s="303"/>
      <c r="E78" s="303"/>
      <c r="F78" s="303"/>
    </row>
    <row r="79" spans="1:6" s="402" customFormat="1" ht="12" customHeight="1" thickBot="1">
      <c r="A79" s="16" t="s">
        <v>877</v>
      </c>
      <c r="B79" s="405" t="s">
        <v>851</v>
      </c>
      <c r="C79" s="303"/>
      <c r="D79" s="303"/>
      <c r="E79" s="303"/>
      <c r="F79" s="303"/>
    </row>
    <row r="80" spans="1:6" s="402" customFormat="1" ht="12" customHeight="1" thickBot="1">
      <c r="A80" s="406" t="s">
        <v>852</v>
      </c>
      <c r="B80" s="293" t="s">
        <v>853</v>
      </c>
      <c r="C80" s="298">
        <f>SUM(C81:C82)</f>
        <v>223615</v>
      </c>
      <c r="D80" s="298">
        <v>240695</v>
      </c>
      <c r="E80" s="298">
        <v>240695</v>
      </c>
      <c r="F80" s="298">
        <v>240695</v>
      </c>
    </row>
    <row r="81" spans="1:6" s="402" customFormat="1" ht="12" customHeight="1">
      <c r="A81" s="15" t="s">
        <v>878</v>
      </c>
      <c r="B81" s="403" t="s">
        <v>854</v>
      </c>
      <c r="C81" s="303">
        <v>223615</v>
      </c>
      <c r="D81" s="303">
        <v>240695</v>
      </c>
      <c r="E81" s="303">
        <v>240695</v>
      </c>
      <c r="F81" s="303">
        <v>240695</v>
      </c>
    </row>
    <row r="82" spans="1:6" s="402" customFormat="1" ht="12" customHeight="1" thickBot="1">
      <c r="A82" s="16" t="s">
        <v>879</v>
      </c>
      <c r="B82" s="405" t="s">
        <v>855</v>
      </c>
      <c r="C82" s="303"/>
      <c r="D82" s="303"/>
      <c r="E82" s="303"/>
      <c r="F82" s="303"/>
    </row>
    <row r="83" spans="1:6" s="402" customFormat="1" ht="12" customHeight="1" thickBot="1">
      <c r="A83" s="406" t="s">
        <v>856</v>
      </c>
      <c r="B83" s="293" t="s">
        <v>857</v>
      </c>
      <c r="C83" s="298">
        <f>SUM(C84:C86)</f>
        <v>0</v>
      </c>
      <c r="D83" s="298">
        <f>SUM(D84:D86)</f>
        <v>0</v>
      </c>
      <c r="E83" s="298">
        <f>SUM(E84:E86)</f>
        <v>0</v>
      </c>
      <c r="F83" s="298">
        <f>SUM(F84:F86)</f>
        <v>0</v>
      </c>
    </row>
    <row r="84" spans="1:6" s="402" customFormat="1" ht="12" customHeight="1">
      <c r="A84" s="15" t="s">
        <v>880</v>
      </c>
      <c r="B84" s="403" t="s">
        <v>858</v>
      </c>
      <c r="C84" s="303"/>
      <c r="D84" s="303"/>
      <c r="E84" s="303"/>
      <c r="F84" s="303"/>
    </row>
    <row r="85" spans="1:6" s="402" customFormat="1" ht="12" customHeight="1">
      <c r="A85" s="14" t="s">
        <v>881</v>
      </c>
      <c r="B85" s="404" t="s">
        <v>859</v>
      </c>
      <c r="C85" s="303"/>
      <c r="D85" s="303"/>
      <c r="E85" s="303"/>
      <c r="F85" s="303"/>
    </row>
    <row r="86" spans="1:6" s="402" customFormat="1" ht="12" customHeight="1" thickBot="1">
      <c r="A86" s="16" t="s">
        <v>882</v>
      </c>
      <c r="B86" s="405" t="s">
        <v>860</v>
      </c>
      <c r="C86" s="303"/>
      <c r="D86" s="303"/>
      <c r="E86" s="303"/>
      <c r="F86" s="303"/>
    </row>
    <row r="87" spans="1:6" s="402" customFormat="1" ht="12" customHeight="1" thickBot="1">
      <c r="A87" s="406" t="s">
        <v>861</v>
      </c>
      <c r="B87" s="293" t="s">
        <v>883</v>
      </c>
      <c r="C87" s="298">
        <f>SUM(C88:C91)</f>
        <v>0</v>
      </c>
      <c r="D87" s="298">
        <f>SUM(D88:D91)</f>
        <v>0</v>
      </c>
      <c r="E87" s="298">
        <f>SUM(E88:E91)</f>
        <v>0</v>
      </c>
      <c r="F87" s="298">
        <f>SUM(F88:F91)</f>
        <v>0</v>
      </c>
    </row>
    <row r="88" spans="1:6" s="402" customFormat="1" ht="12" customHeight="1">
      <c r="A88" s="408" t="s">
        <v>862</v>
      </c>
      <c r="B88" s="403" t="s">
        <v>863</v>
      </c>
      <c r="C88" s="303"/>
      <c r="D88" s="303"/>
      <c r="E88" s="303"/>
      <c r="F88" s="303"/>
    </row>
    <row r="89" spans="1:6" s="402" customFormat="1" ht="12" customHeight="1">
      <c r="A89" s="409" t="s">
        <v>864</v>
      </c>
      <c r="B89" s="404" t="s">
        <v>865</v>
      </c>
      <c r="C89" s="303"/>
      <c r="D89" s="303"/>
      <c r="E89" s="303"/>
      <c r="F89" s="303"/>
    </row>
    <row r="90" spans="1:6" s="402" customFormat="1" ht="12" customHeight="1">
      <c r="A90" s="409" t="s">
        <v>866</v>
      </c>
      <c r="B90" s="404" t="s">
        <v>867</v>
      </c>
      <c r="C90" s="303"/>
      <c r="D90" s="303"/>
      <c r="E90" s="303"/>
      <c r="F90" s="303"/>
    </row>
    <row r="91" spans="1:6" s="402" customFormat="1" ht="12" customHeight="1" thickBot="1">
      <c r="A91" s="410" t="s">
        <v>868</v>
      </c>
      <c r="B91" s="405" t="s">
        <v>869</v>
      </c>
      <c r="C91" s="303"/>
      <c r="D91" s="303"/>
      <c r="E91" s="303"/>
      <c r="F91" s="303"/>
    </row>
    <row r="92" spans="1:6" s="402" customFormat="1" ht="13.5" customHeight="1" thickBot="1">
      <c r="A92" s="406" t="s">
        <v>870</v>
      </c>
      <c r="B92" s="293" t="s">
        <v>871</v>
      </c>
      <c r="C92" s="450"/>
      <c r="D92" s="450"/>
      <c r="E92" s="450"/>
      <c r="F92" s="450"/>
    </row>
    <row r="93" spans="1:6" s="402" customFormat="1" ht="15.75" customHeight="1" thickBot="1">
      <c r="A93" s="406" t="s">
        <v>872</v>
      </c>
      <c r="B93" s="411" t="s">
        <v>873</v>
      </c>
      <c r="C93" s="304">
        <f>+C71+C75+C80+C83+C87+C92</f>
        <v>223615</v>
      </c>
      <c r="D93" s="304">
        <f>+D71+D75+D80+D83+D87+D92</f>
        <v>240695</v>
      </c>
      <c r="E93" s="304">
        <f>+E71+E75+E80+E83+E87+E92</f>
        <v>240695</v>
      </c>
      <c r="F93" s="304">
        <f>+F71+F75+F80+F83+F87+F92</f>
        <v>240695</v>
      </c>
    </row>
    <row r="94" spans="1:6" s="402" customFormat="1" ht="16.5" customHeight="1" thickBot="1">
      <c r="A94" s="412" t="s">
        <v>886</v>
      </c>
      <c r="B94" s="413" t="s">
        <v>874</v>
      </c>
      <c r="C94" s="304">
        <f>+C70+C93</f>
        <v>967049</v>
      </c>
      <c r="D94" s="304">
        <f>+D70+D93</f>
        <v>1012465</v>
      </c>
      <c r="E94" s="304">
        <f>+E70+E93</f>
        <v>1026895</v>
      </c>
      <c r="F94" s="304">
        <f>+F70+F93</f>
        <v>1031076</v>
      </c>
    </row>
    <row r="95" spans="1:6" s="402" customFormat="1" ht="83.25" customHeight="1">
      <c r="A95" s="5"/>
      <c r="B95" s="6"/>
      <c r="C95" s="6"/>
      <c r="D95" s="305"/>
      <c r="E95" s="305"/>
      <c r="F95" s="305"/>
    </row>
    <row r="96" spans="1:6" ht="16.5" customHeight="1">
      <c r="A96" s="1101" t="s">
        <v>556</v>
      </c>
      <c r="B96" s="1101"/>
      <c r="C96" s="1101"/>
      <c r="D96" s="1101"/>
      <c r="E96" s="1101"/>
      <c r="F96" s="1101"/>
    </row>
    <row r="97" spans="1:6" s="414" customFormat="1" ht="16.5" customHeight="1" thickBot="1">
      <c r="A97" s="1102" t="s">
        <v>666</v>
      </c>
      <c r="B97" s="1102"/>
      <c r="C97" s="925"/>
      <c r="D97" s="140"/>
      <c r="E97" s="140" t="s">
        <v>748</v>
      </c>
      <c r="F97" s="140" t="s">
        <v>748</v>
      </c>
    </row>
    <row r="98" spans="1:6" ht="37.5" customHeight="1" thickBot="1">
      <c r="A98" s="23" t="s">
        <v>583</v>
      </c>
      <c r="B98" s="24" t="s">
        <v>557</v>
      </c>
      <c r="C98" s="39" t="s">
        <v>211</v>
      </c>
      <c r="D98" s="39" t="s">
        <v>315</v>
      </c>
      <c r="E98" s="39" t="s">
        <v>321</v>
      </c>
      <c r="F98" s="39" t="s">
        <v>321</v>
      </c>
    </row>
    <row r="99" spans="1:6" s="401" customFormat="1" ht="12" customHeight="1" thickBot="1">
      <c r="A99" s="32">
        <v>1</v>
      </c>
      <c r="B99" s="33">
        <v>2</v>
      </c>
      <c r="C99" s="34">
        <v>3</v>
      </c>
      <c r="D99" s="34">
        <v>4</v>
      </c>
      <c r="E99" s="34">
        <v>5</v>
      </c>
      <c r="F99" s="34">
        <v>5</v>
      </c>
    </row>
    <row r="100" spans="1:6" ht="12" customHeight="1" thickBot="1">
      <c r="A100" s="22" t="s">
        <v>528</v>
      </c>
      <c r="B100" s="31" t="s">
        <v>889</v>
      </c>
      <c r="C100" s="297">
        <f>SUM(C101:C105)</f>
        <v>505059</v>
      </c>
      <c r="D100" s="297">
        <f>SUM(D101:D105)</f>
        <v>531767</v>
      </c>
      <c r="E100" s="297">
        <f>SUM(E101:E105)</f>
        <v>549783</v>
      </c>
      <c r="F100" s="297">
        <f>SUM(F101:F105)</f>
        <v>546106</v>
      </c>
    </row>
    <row r="101" spans="1:6" ht="12" customHeight="1">
      <c r="A101" s="17" t="s">
        <v>613</v>
      </c>
      <c r="B101" s="10" t="s">
        <v>558</v>
      </c>
      <c r="C101" s="299">
        <v>108306</v>
      </c>
      <c r="D101" s="299">
        <v>117717</v>
      </c>
      <c r="E101" s="299">
        <v>128483</v>
      </c>
      <c r="F101" s="299">
        <v>131962</v>
      </c>
    </row>
    <row r="102" spans="1:6" ht="12" customHeight="1">
      <c r="A102" s="14" t="s">
        <v>614</v>
      </c>
      <c r="B102" s="8" t="s">
        <v>696</v>
      </c>
      <c r="C102" s="300">
        <v>30126</v>
      </c>
      <c r="D102" s="300">
        <v>32303</v>
      </c>
      <c r="E102" s="300">
        <v>34182</v>
      </c>
      <c r="F102" s="300">
        <v>35743</v>
      </c>
    </row>
    <row r="103" spans="1:6" ht="12" customHeight="1">
      <c r="A103" s="14" t="s">
        <v>615</v>
      </c>
      <c r="B103" s="8" t="s">
        <v>652</v>
      </c>
      <c r="C103" s="302">
        <v>199098</v>
      </c>
      <c r="D103" s="302">
        <v>207985</v>
      </c>
      <c r="E103" s="302">
        <v>208027</v>
      </c>
      <c r="F103" s="302">
        <v>224133</v>
      </c>
    </row>
    <row r="104" spans="1:6" ht="12" customHeight="1">
      <c r="A104" s="14" t="s">
        <v>616</v>
      </c>
      <c r="B104" s="11" t="s">
        <v>697</v>
      </c>
      <c r="C104" s="302">
        <v>9611</v>
      </c>
      <c r="D104" s="302">
        <v>11121</v>
      </c>
      <c r="E104" s="302">
        <v>11121</v>
      </c>
      <c r="F104" s="302">
        <v>11121</v>
      </c>
    </row>
    <row r="105" spans="1:6" ht="12" customHeight="1">
      <c r="A105" s="14" t="s">
        <v>627</v>
      </c>
      <c r="B105" s="19" t="s">
        <v>698</v>
      </c>
      <c r="C105" s="302">
        <v>157918</v>
      </c>
      <c r="D105" s="302">
        <v>162641</v>
      </c>
      <c r="E105" s="302">
        <v>167970</v>
      </c>
      <c r="F105" s="302">
        <v>143147</v>
      </c>
    </row>
    <row r="106" spans="1:6" ht="12" customHeight="1">
      <c r="A106" s="14" t="s">
        <v>617</v>
      </c>
      <c r="B106" s="8" t="s">
        <v>890</v>
      </c>
      <c r="C106" s="302"/>
      <c r="D106" s="302"/>
      <c r="E106" s="302"/>
      <c r="F106" s="302"/>
    </row>
    <row r="107" spans="1:6" ht="12" customHeight="1">
      <c r="A107" s="14" t="s">
        <v>618</v>
      </c>
      <c r="B107" s="142" t="s">
        <v>891</v>
      </c>
      <c r="C107" s="302"/>
      <c r="D107" s="302"/>
      <c r="E107" s="302"/>
      <c r="F107" s="302"/>
    </row>
    <row r="108" spans="1:6" ht="12" customHeight="1">
      <c r="A108" s="14" t="s">
        <v>628</v>
      </c>
      <c r="B108" s="143" t="s">
        <v>892</v>
      </c>
      <c r="C108" s="302"/>
      <c r="D108" s="302"/>
      <c r="E108" s="302"/>
      <c r="F108" s="302"/>
    </row>
    <row r="109" spans="1:6" ht="12" customHeight="1">
      <c r="A109" s="14" t="s">
        <v>629</v>
      </c>
      <c r="B109" s="143" t="s">
        <v>893</v>
      </c>
      <c r="C109" s="302">
        <v>118794</v>
      </c>
      <c r="D109" s="302">
        <v>123517</v>
      </c>
      <c r="E109" s="302">
        <v>128846</v>
      </c>
      <c r="F109" s="302">
        <v>131680</v>
      </c>
    </row>
    <row r="110" spans="1:6" ht="12" customHeight="1">
      <c r="A110" s="14" t="s">
        <v>630</v>
      </c>
      <c r="B110" s="142" t="s">
        <v>894</v>
      </c>
      <c r="C110" s="302">
        <v>27657</v>
      </c>
      <c r="D110" s="302">
        <v>27657</v>
      </c>
      <c r="E110" s="302">
        <v>27657</v>
      </c>
      <c r="F110" s="302"/>
    </row>
    <row r="111" spans="1:6" ht="12" customHeight="1">
      <c r="A111" s="14" t="s">
        <v>631</v>
      </c>
      <c r="B111" s="142" t="s">
        <v>895</v>
      </c>
      <c r="C111" s="302"/>
      <c r="D111" s="302"/>
      <c r="E111" s="302"/>
      <c r="F111" s="302"/>
    </row>
    <row r="112" spans="1:6" ht="12" customHeight="1">
      <c r="A112" s="14" t="s">
        <v>633</v>
      </c>
      <c r="B112" s="143" t="s">
        <v>896</v>
      </c>
      <c r="C112" s="302"/>
      <c r="D112" s="302"/>
      <c r="E112" s="302"/>
      <c r="F112" s="302"/>
    </row>
    <row r="113" spans="1:6" ht="12" customHeight="1">
      <c r="A113" s="13" t="s">
        <v>699</v>
      </c>
      <c r="B113" s="144" t="s">
        <v>322</v>
      </c>
      <c r="C113" s="302"/>
      <c r="D113" s="302"/>
      <c r="E113" s="302"/>
      <c r="F113" s="302"/>
    </row>
    <row r="114" spans="1:6" ht="12" customHeight="1">
      <c r="A114" s="14" t="s">
        <v>887</v>
      </c>
      <c r="B114" s="144" t="s">
        <v>898</v>
      </c>
      <c r="C114" s="302">
        <v>9717</v>
      </c>
      <c r="D114" s="302">
        <v>9717</v>
      </c>
      <c r="E114" s="302">
        <v>9717</v>
      </c>
      <c r="F114" s="302">
        <v>9717</v>
      </c>
    </row>
    <row r="115" spans="1:6" ht="12" customHeight="1" thickBot="1">
      <c r="A115" s="18" t="s">
        <v>888</v>
      </c>
      <c r="B115" s="145" t="s">
        <v>899</v>
      </c>
      <c r="C115" s="306">
        <v>1750</v>
      </c>
      <c r="D115" s="306">
        <v>1750</v>
      </c>
      <c r="E115" s="306">
        <v>1750</v>
      </c>
      <c r="F115" s="306">
        <v>1750</v>
      </c>
    </row>
    <row r="116" spans="1:6" ht="12" customHeight="1" thickBot="1">
      <c r="A116" s="20" t="s">
        <v>529</v>
      </c>
      <c r="B116" s="30" t="s">
        <v>900</v>
      </c>
      <c r="C116" s="298">
        <f>+C117+C119+C121</f>
        <v>310385</v>
      </c>
      <c r="D116" s="298">
        <f>+D117+D119+D121</f>
        <v>312097</v>
      </c>
      <c r="E116" s="298">
        <f>+E117+E119+E121</f>
        <v>310425</v>
      </c>
      <c r="F116" s="298">
        <f>+F117+F119+F121</f>
        <v>372388</v>
      </c>
    </row>
    <row r="117" spans="1:6" ht="12" customHeight="1">
      <c r="A117" s="15" t="s">
        <v>619</v>
      </c>
      <c r="B117" s="8" t="s">
        <v>747</v>
      </c>
      <c r="C117" s="301">
        <v>78747</v>
      </c>
      <c r="D117" s="935">
        <v>114211</v>
      </c>
      <c r="E117" s="935">
        <v>115136</v>
      </c>
      <c r="F117" s="935">
        <v>152724</v>
      </c>
    </row>
    <row r="118" spans="1:6" ht="12" customHeight="1">
      <c r="A118" s="15" t="s">
        <v>620</v>
      </c>
      <c r="B118" s="12" t="s">
        <v>904</v>
      </c>
      <c r="C118" s="301">
        <v>911</v>
      </c>
      <c r="D118" s="935">
        <v>911</v>
      </c>
      <c r="E118" s="935">
        <v>78514</v>
      </c>
      <c r="F118" s="935">
        <v>87541</v>
      </c>
    </row>
    <row r="119" spans="1:6" ht="12" customHeight="1">
      <c r="A119" s="15" t="s">
        <v>621</v>
      </c>
      <c r="B119" s="12" t="s">
        <v>700</v>
      </c>
      <c r="C119" s="300">
        <v>182000</v>
      </c>
      <c r="D119" s="271">
        <v>146651</v>
      </c>
      <c r="E119" s="271">
        <v>145651</v>
      </c>
      <c r="F119" s="271">
        <v>142369</v>
      </c>
    </row>
    <row r="120" spans="1:6" ht="12" customHeight="1">
      <c r="A120" s="15" t="s">
        <v>622</v>
      </c>
      <c r="B120" s="12" t="s">
        <v>905</v>
      </c>
      <c r="C120" s="271"/>
      <c r="D120" s="271"/>
      <c r="E120" s="271"/>
      <c r="F120" s="271"/>
    </row>
    <row r="121" spans="1:6" ht="12" customHeight="1">
      <c r="A121" s="15" t="s">
        <v>623</v>
      </c>
      <c r="B121" s="295" t="s">
        <v>750</v>
      </c>
      <c r="C121" s="271">
        <v>49638</v>
      </c>
      <c r="D121" s="271">
        <v>51235</v>
      </c>
      <c r="E121" s="271">
        <v>49638</v>
      </c>
      <c r="F121" s="271">
        <v>77295</v>
      </c>
    </row>
    <row r="122" spans="1:6" ht="12" customHeight="1">
      <c r="A122" s="15" t="s">
        <v>632</v>
      </c>
      <c r="B122" s="294" t="s">
        <v>88</v>
      </c>
      <c r="C122" s="271"/>
      <c r="D122" s="271"/>
      <c r="E122" s="271"/>
      <c r="F122" s="271"/>
    </row>
    <row r="123" spans="1:6" ht="12" customHeight="1">
      <c r="A123" s="15" t="s">
        <v>634</v>
      </c>
      <c r="B123" s="399" t="s">
        <v>910</v>
      </c>
      <c r="C123" s="271"/>
      <c r="D123" s="271"/>
      <c r="E123" s="271"/>
      <c r="F123" s="271"/>
    </row>
    <row r="124" spans="1:6" ht="22.5">
      <c r="A124" s="15" t="s">
        <v>701</v>
      </c>
      <c r="B124" s="143" t="s">
        <v>893</v>
      </c>
      <c r="C124" s="271"/>
      <c r="D124" s="271"/>
      <c r="E124" s="271"/>
      <c r="F124" s="271"/>
    </row>
    <row r="125" spans="1:6" ht="12" customHeight="1">
      <c r="A125" s="15" t="s">
        <v>702</v>
      </c>
      <c r="B125" s="143" t="s">
        <v>909</v>
      </c>
      <c r="C125" s="271"/>
      <c r="D125" s="271"/>
      <c r="E125" s="271"/>
      <c r="F125" s="271"/>
    </row>
    <row r="126" spans="1:6" ht="12" customHeight="1">
      <c r="A126" s="15" t="s">
        <v>703</v>
      </c>
      <c r="B126" s="143" t="s">
        <v>908</v>
      </c>
      <c r="C126" s="271"/>
      <c r="D126" s="271"/>
      <c r="E126" s="271"/>
      <c r="F126" s="271"/>
    </row>
    <row r="127" spans="1:6" ht="12" customHeight="1">
      <c r="A127" s="15" t="s">
        <v>901</v>
      </c>
      <c r="B127" s="143" t="s">
        <v>289</v>
      </c>
      <c r="C127" s="271">
        <v>49638</v>
      </c>
      <c r="D127" s="271">
        <v>49638</v>
      </c>
      <c r="E127" s="271">
        <v>49638</v>
      </c>
      <c r="F127" s="271">
        <v>77295</v>
      </c>
    </row>
    <row r="128" spans="1:6" ht="12" customHeight="1">
      <c r="A128" s="15" t="s">
        <v>902</v>
      </c>
      <c r="B128" s="143" t="s">
        <v>404</v>
      </c>
      <c r="C128" s="271"/>
      <c r="D128" s="271">
        <v>1597</v>
      </c>
      <c r="E128" s="271"/>
      <c r="F128" s="271"/>
    </row>
    <row r="129" spans="1:6" ht="23.25" thickBot="1">
      <c r="A129" s="13" t="s">
        <v>903</v>
      </c>
      <c r="B129" s="143" t="s">
        <v>906</v>
      </c>
      <c r="C129" s="272"/>
      <c r="D129" s="272"/>
      <c r="E129" s="272"/>
      <c r="F129" s="272"/>
    </row>
    <row r="130" spans="1:6" ht="12" customHeight="1" thickBot="1">
      <c r="A130" s="20" t="s">
        <v>530</v>
      </c>
      <c r="B130" s="124" t="s">
        <v>911</v>
      </c>
      <c r="C130" s="298">
        <f>+C131+C132</f>
        <v>151032</v>
      </c>
      <c r="D130" s="298">
        <f>+D131+D132</f>
        <v>168601</v>
      </c>
      <c r="E130" s="298">
        <f>+E131+E132</f>
        <v>154766</v>
      </c>
      <c r="F130" s="298">
        <f>+F131+F132</f>
        <v>100661</v>
      </c>
    </row>
    <row r="131" spans="1:6" ht="12" customHeight="1">
      <c r="A131" s="15" t="s">
        <v>602</v>
      </c>
      <c r="B131" s="9" t="s">
        <v>570</v>
      </c>
      <c r="C131" s="301">
        <v>102156</v>
      </c>
      <c r="D131" s="301">
        <v>119725</v>
      </c>
      <c r="E131" s="301">
        <v>105890</v>
      </c>
      <c r="F131" s="301">
        <v>83910</v>
      </c>
    </row>
    <row r="132" spans="1:6" ht="12" customHeight="1" thickBot="1">
      <c r="A132" s="16" t="s">
        <v>603</v>
      </c>
      <c r="B132" s="12" t="s">
        <v>571</v>
      </c>
      <c r="C132" s="302">
        <v>48876</v>
      </c>
      <c r="D132" s="302">
        <v>48876</v>
      </c>
      <c r="E132" s="302">
        <v>48876</v>
      </c>
      <c r="F132" s="302">
        <v>16751</v>
      </c>
    </row>
    <row r="133" spans="1:6" ht="12" customHeight="1" thickBot="1">
      <c r="A133" s="20" t="s">
        <v>531</v>
      </c>
      <c r="B133" s="124" t="s">
        <v>912</v>
      </c>
      <c r="C133" s="298">
        <f>+C100+C116+C130</f>
        <v>966476</v>
      </c>
      <c r="D133" s="298">
        <f>+D100+D116+D130</f>
        <v>1012465</v>
      </c>
      <c r="E133" s="298">
        <f>+E100+E116+E130</f>
        <v>1014974</v>
      </c>
      <c r="F133" s="298">
        <f>+F100+F116+F130</f>
        <v>1019155</v>
      </c>
    </row>
    <row r="134" spans="1:6" ht="12" customHeight="1" thickBot="1">
      <c r="A134" s="20" t="s">
        <v>532</v>
      </c>
      <c r="B134" s="124" t="s">
        <v>913</v>
      </c>
      <c r="C134" s="298">
        <f>+C135+C136+C137</f>
        <v>0</v>
      </c>
      <c r="D134" s="298">
        <f>+D135+D136+D137</f>
        <v>0</v>
      </c>
      <c r="E134" s="298">
        <f>+E135+E136+E137</f>
        <v>0</v>
      </c>
      <c r="F134" s="298">
        <f>+F135+F136+F137</f>
        <v>0</v>
      </c>
    </row>
    <row r="135" spans="1:6" ht="12" customHeight="1">
      <c r="A135" s="15" t="s">
        <v>606</v>
      </c>
      <c r="B135" s="9" t="s">
        <v>914</v>
      </c>
      <c r="C135" s="271"/>
      <c r="D135" s="271"/>
      <c r="E135" s="271"/>
      <c r="F135" s="271"/>
    </row>
    <row r="136" spans="1:6" ht="12" customHeight="1">
      <c r="A136" s="15" t="s">
        <v>607</v>
      </c>
      <c r="B136" s="9" t="s">
        <v>915</v>
      </c>
      <c r="C136" s="271"/>
      <c r="D136" s="271"/>
      <c r="E136" s="271"/>
      <c r="F136" s="271"/>
    </row>
    <row r="137" spans="1:6" ht="12" customHeight="1" thickBot="1">
      <c r="A137" s="13" t="s">
        <v>608</v>
      </c>
      <c r="B137" s="7" t="s">
        <v>916</v>
      </c>
      <c r="C137" s="271"/>
      <c r="D137" s="271"/>
      <c r="E137" s="271"/>
      <c r="F137" s="271"/>
    </row>
    <row r="138" spans="1:6" ht="12" customHeight="1" thickBot="1">
      <c r="A138" s="20" t="s">
        <v>533</v>
      </c>
      <c r="B138" s="124" t="s">
        <v>47</v>
      </c>
      <c r="C138" s="298">
        <f>+C139+C140+C141+C142</f>
        <v>0</v>
      </c>
      <c r="D138" s="298">
        <f>+D139+D140+D141+D142</f>
        <v>0</v>
      </c>
      <c r="E138" s="298">
        <f>+E139+E140+E141+E142</f>
        <v>0</v>
      </c>
      <c r="F138" s="298">
        <f>+F139+F140+F141+F142</f>
        <v>0</v>
      </c>
    </row>
    <row r="139" spans="1:6" ht="12" customHeight="1">
      <c r="A139" s="15" t="s">
        <v>609</v>
      </c>
      <c r="B139" s="9" t="s">
        <v>917</v>
      </c>
      <c r="C139" s="271"/>
      <c r="D139" s="271"/>
      <c r="E139" s="271"/>
      <c r="F139" s="271"/>
    </row>
    <row r="140" spans="1:6" ht="12" customHeight="1">
      <c r="A140" s="15" t="s">
        <v>610</v>
      </c>
      <c r="B140" s="9" t="s">
        <v>918</v>
      </c>
      <c r="C140" s="271"/>
      <c r="D140" s="271"/>
      <c r="E140" s="271"/>
      <c r="F140" s="271"/>
    </row>
    <row r="141" spans="1:6" ht="12" customHeight="1">
      <c r="A141" s="15" t="s">
        <v>821</v>
      </c>
      <c r="B141" s="9" t="s">
        <v>919</v>
      </c>
      <c r="C141" s="271"/>
      <c r="D141" s="271"/>
      <c r="E141" s="271"/>
      <c r="F141" s="271"/>
    </row>
    <row r="142" spans="1:6" ht="12" customHeight="1" thickBot="1">
      <c r="A142" s="13" t="s">
        <v>822</v>
      </c>
      <c r="B142" s="7" t="s">
        <v>920</v>
      </c>
      <c r="C142" s="271"/>
      <c r="D142" s="271"/>
      <c r="E142" s="271"/>
      <c r="F142" s="271"/>
    </row>
    <row r="143" spans="1:6" ht="12" customHeight="1" thickBot="1">
      <c r="A143" s="20" t="s">
        <v>534</v>
      </c>
      <c r="B143" s="124" t="s">
        <v>921</v>
      </c>
      <c r="C143" s="304">
        <f>+C144+C145+C146+C147</f>
        <v>0</v>
      </c>
      <c r="D143" s="304">
        <f>+D144+D145+D146+D147</f>
        <v>0</v>
      </c>
      <c r="E143" s="304">
        <f>+E144+E145+E146+E147</f>
        <v>11921</v>
      </c>
      <c r="F143" s="304">
        <f>+F144+F145+F146+F147</f>
        <v>11921</v>
      </c>
    </row>
    <row r="144" spans="1:6" ht="12" customHeight="1">
      <c r="A144" s="15" t="s">
        <v>611</v>
      </c>
      <c r="B144" s="9" t="s">
        <v>922</v>
      </c>
      <c r="C144" s="271"/>
      <c r="D144" s="271"/>
      <c r="E144" s="271"/>
      <c r="F144" s="271"/>
    </row>
    <row r="145" spans="1:6" ht="12" customHeight="1">
      <c r="A145" s="15" t="s">
        <v>612</v>
      </c>
      <c r="B145" s="9" t="s">
        <v>6</v>
      </c>
      <c r="C145" s="271"/>
      <c r="D145" s="271"/>
      <c r="E145" s="271">
        <v>11921</v>
      </c>
      <c r="F145" s="271">
        <v>11921</v>
      </c>
    </row>
    <row r="146" spans="1:6" ht="12" customHeight="1">
      <c r="A146" s="15" t="s">
        <v>833</v>
      </c>
      <c r="B146" s="9" t="s">
        <v>923</v>
      </c>
      <c r="C146" s="271"/>
      <c r="D146" s="271"/>
      <c r="E146" s="271"/>
      <c r="F146" s="271"/>
    </row>
    <row r="147" spans="1:6" ht="12" customHeight="1" thickBot="1">
      <c r="A147" s="13" t="s">
        <v>834</v>
      </c>
      <c r="B147" s="7" t="s">
        <v>924</v>
      </c>
      <c r="C147" s="271"/>
      <c r="D147" s="271"/>
      <c r="E147" s="271"/>
      <c r="F147" s="271"/>
    </row>
    <row r="148" spans="1:6" ht="12" customHeight="1" thickBot="1">
      <c r="A148" s="20" t="s">
        <v>535</v>
      </c>
      <c r="B148" s="124" t="s">
        <v>925</v>
      </c>
      <c r="C148" s="307">
        <f>+C149+C150+C151+C152</f>
        <v>0</v>
      </c>
      <c r="D148" s="307">
        <f>+D149+D150+D151+D152</f>
        <v>0</v>
      </c>
      <c r="E148" s="307">
        <f>+E149+E150+E151+E152</f>
        <v>0</v>
      </c>
      <c r="F148" s="307">
        <f>+F149+F150+F151+F152</f>
        <v>0</v>
      </c>
    </row>
    <row r="149" spans="1:6" ht="12" customHeight="1">
      <c r="A149" s="15" t="s">
        <v>694</v>
      </c>
      <c r="B149" s="9" t="s">
        <v>0</v>
      </c>
      <c r="C149" s="271"/>
      <c r="D149" s="271"/>
      <c r="E149" s="271"/>
      <c r="F149" s="271"/>
    </row>
    <row r="150" spans="1:6" ht="12" customHeight="1">
      <c r="A150" s="15" t="s">
        <v>695</v>
      </c>
      <c r="B150" s="9" t="s">
        <v>1</v>
      </c>
      <c r="C150" s="271"/>
      <c r="D150" s="271"/>
      <c r="E150" s="271"/>
      <c r="F150" s="271"/>
    </row>
    <row r="151" spans="1:6" ht="12" customHeight="1">
      <c r="A151" s="15" t="s">
        <v>749</v>
      </c>
      <c r="B151" s="9" t="s">
        <v>2</v>
      </c>
      <c r="C151" s="271"/>
      <c r="D151" s="271"/>
      <c r="E151" s="271"/>
      <c r="F151" s="271"/>
    </row>
    <row r="152" spans="1:6" ht="12" customHeight="1" thickBot="1">
      <c r="A152" s="15" t="s">
        <v>836</v>
      </c>
      <c r="B152" s="9" t="s">
        <v>3</v>
      </c>
      <c r="C152" s="271"/>
      <c r="D152" s="271"/>
      <c r="E152" s="271"/>
      <c r="F152" s="271"/>
    </row>
    <row r="153" spans="1:12" ht="15" customHeight="1" thickBot="1">
      <c r="A153" s="20" t="s">
        <v>536</v>
      </c>
      <c r="B153" s="124" t="s">
        <v>4</v>
      </c>
      <c r="C153" s="415">
        <f>+C134+C138+C143+C148</f>
        <v>0</v>
      </c>
      <c r="D153" s="415">
        <f>+D134+D138+D143+D148</f>
        <v>0</v>
      </c>
      <c r="E153" s="415">
        <f>+E134+E138+E143+E148</f>
        <v>11921</v>
      </c>
      <c r="F153" s="415">
        <f>+F134+F138+F143+F148</f>
        <v>11921</v>
      </c>
      <c r="I153" s="416"/>
      <c r="J153" s="417"/>
      <c r="K153" s="417"/>
      <c r="L153" s="417"/>
    </row>
    <row r="154" spans="1:6" s="402" customFormat="1" ht="12.75" customHeight="1" thickBot="1">
      <c r="A154" s="296" t="s">
        <v>537</v>
      </c>
      <c r="B154" s="381" t="s">
        <v>5</v>
      </c>
      <c r="C154" s="415">
        <f>+C133+C153</f>
        <v>966476</v>
      </c>
      <c r="D154" s="415">
        <f>+D133+D153</f>
        <v>1012465</v>
      </c>
      <c r="E154" s="415">
        <f>+E133+E153</f>
        <v>1026895</v>
      </c>
      <c r="F154" s="415">
        <f>+F133+F153</f>
        <v>1031076</v>
      </c>
    </row>
    <row r="155" ht="7.5" customHeight="1"/>
    <row r="156" spans="1:6" ht="15.75">
      <c r="A156" s="1103" t="s">
        <v>7</v>
      </c>
      <c r="B156" s="1103"/>
      <c r="C156" s="1103"/>
      <c r="D156" s="1103"/>
      <c r="E156" s="1103"/>
      <c r="F156" s="1103"/>
    </row>
    <row r="157" spans="1:6" ht="15" customHeight="1" thickBot="1">
      <c r="A157" s="1100" t="s">
        <v>667</v>
      </c>
      <c r="B157" s="1100"/>
      <c r="C157" s="924"/>
      <c r="D157" s="308" t="s">
        <v>748</v>
      </c>
      <c r="E157" s="308" t="s">
        <v>748</v>
      </c>
      <c r="F157" s="308" t="s">
        <v>748</v>
      </c>
    </row>
    <row r="158" spans="1:7" ht="13.5" customHeight="1" thickBot="1">
      <c r="A158" s="20">
        <v>1</v>
      </c>
      <c r="B158" s="30" t="s">
        <v>8</v>
      </c>
      <c r="C158" s="927"/>
      <c r="D158" s="298">
        <f>+D70-D133</f>
        <v>-240695</v>
      </c>
      <c r="E158" s="298">
        <f>+E70-E133</f>
        <v>-228774</v>
      </c>
      <c r="F158" s="298">
        <f>+F70-F133</f>
        <v>-228774</v>
      </c>
      <c r="G158" s="418"/>
    </row>
    <row r="159" spans="1:6" ht="27.75" customHeight="1" thickBot="1">
      <c r="A159" s="20" t="s">
        <v>529</v>
      </c>
      <c r="B159" s="30" t="s">
        <v>9</v>
      </c>
      <c r="C159" s="927"/>
      <c r="D159" s="298">
        <f>+D93-D153</f>
        <v>240695</v>
      </c>
      <c r="E159" s="298">
        <f>+E93-E153</f>
        <v>228774</v>
      </c>
      <c r="F159" s="298">
        <f>+F93-F153</f>
        <v>228774</v>
      </c>
    </row>
  </sheetData>
  <sheetProtection/>
  <mergeCells count="6">
    <mergeCell ref="A156:F156"/>
    <mergeCell ref="A157:B157"/>
    <mergeCell ref="A1:F1"/>
    <mergeCell ref="A2:B2"/>
    <mergeCell ref="A96:F96"/>
    <mergeCell ref="A97:B9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Tát Város Önkormányzat
2015. ÉVI KÖLTSÉGVETÉS
KÖTELEZŐ FELADATAINAK MÉRLEGE &amp;R&amp;"Times New Roman CE,Félkövér dőlt"&amp;11 1.2. mell.az 1/2015. (I.27.) önkorm- rend-hez*
 </oddHeader>
    <oddFooter>&amp;L*Módosította a 13/2015. (XII.16.) önkormányzati rendelet 2. melléklete</oddFooter>
  </headerFooter>
  <rowBreaks count="1" manualBreakCount="1">
    <brk id="9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8.875" style="0" customWidth="1"/>
    <col min="2" max="2" width="66.125" style="0" customWidth="1"/>
    <col min="3" max="3" width="18.625" style="0" customWidth="1"/>
  </cols>
  <sheetData>
    <row r="1" spans="1:3" ht="16.5" thickBot="1">
      <c r="A1" s="229"/>
      <c r="B1" s="231"/>
      <c r="C1" s="441" t="s">
        <v>230</v>
      </c>
    </row>
    <row r="2" spans="1:3" ht="24">
      <c r="A2" s="393" t="s">
        <v>718</v>
      </c>
      <c r="B2" s="359" t="s">
        <v>99</v>
      </c>
      <c r="C2" s="374" t="s">
        <v>92</v>
      </c>
    </row>
    <row r="3" spans="1:3" ht="24.75" thickBot="1">
      <c r="A3" s="434" t="s">
        <v>717</v>
      </c>
      <c r="B3" s="360" t="s">
        <v>78</v>
      </c>
      <c r="C3" s="375" t="s">
        <v>92</v>
      </c>
    </row>
    <row r="4" spans="1:3" ht="14.25" thickBot="1">
      <c r="A4" s="232"/>
      <c r="B4" s="232"/>
      <c r="C4" s="233" t="s">
        <v>563</v>
      </c>
    </row>
    <row r="5" spans="1:3" ht="13.5" thickBot="1">
      <c r="A5" s="394" t="s">
        <v>719</v>
      </c>
      <c r="B5" s="234" t="s">
        <v>564</v>
      </c>
      <c r="C5" s="235" t="s">
        <v>565</v>
      </c>
    </row>
    <row r="6" spans="1:3" ht="13.5" thickBot="1">
      <c r="A6" s="202">
        <v>1</v>
      </c>
      <c r="B6" s="203">
        <v>2</v>
      </c>
      <c r="C6" s="204">
        <v>3</v>
      </c>
    </row>
    <row r="7" spans="1:3" ht="13.5" thickBot="1">
      <c r="A7" s="236"/>
      <c r="B7" s="237" t="s">
        <v>566</v>
      </c>
      <c r="C7" s="238"/>
    </row>
    <row r="8" spans="1:3" ht="13.5" thickBot="1">
      <c r="A8" s="202" t="s">
        <v>528</v>
      </c>
      <c r="B8" s="239" t="s">
        <v>54</v>
      </c>
      <c r="C8" s="318">
        <f>SUM(C9:C18)</f>
        <v>0</v>
      </c>
    </row>
    <row r="9" spans="1:3" ht="12.75">
      <c r="A9" s="435" t="s">
        <v>613</v>
      </c>
      <c r="B9" s="10" t="s">
        <v>810</v>
      </c>
      <c r="C9" s="365"/>
    </row>
    <row r="10" spans="1:3" ht="12.75">
      <c r="A10" s="436" t="s">
        <v>614</v>
      </c>
      <c r="B10" s="8" t="s">
        <v>811</v>
      </c>
      <c r="C10" s="316"/>
    </row>
    <row r="11" spans="1:3" ht="12.75">
      <c r="A11" s="436" t="s">
        <v>615</v>
      </c>
      <c r="B11" s="8" t="s">
        <v>812</v>
      </c>
      <c r="C11" s="316"/>
    </row>
    <row r="12" spans="1:3" ht="12.75">
      <c r="A12" s="436" t="s">
        <v>616</v>
      </c>
      <c r="B12" s="8" t="s">
        <v>813</v>
      </c>
      <c r="C12" s="316"/>
    </row>
    <row r="13" spans="1:3" ht="12.75">
      <c r="A13" s="436" t="s">
        <v>661</v>
      </c>
      <c r="B13" s="8" t="s">
        <v>814</v>
      </c>
      <c r="C13" s="316"/>
    </row>
    <row r="14" spans="1:3" ht="12.75">
      <c r="A14" s="436" t="s">
        <v>617</v>
      </c>
      <c r="B14" s="8" t="s">
        <v>55</v>
      </c>
      <c r="C14" s="316"/>
    </row>
    <row r="15" spans="1:3" ht="12.75">
      <c r="A15" s="436" t="s">
        <v>618</v>
      </c>
      <c r="B15" s="7" t="s">
        <v>56</v>
      </c>
      <c r="C15" s="316"/>
    </row>
    <row r="16" spans="1:3" ht="12.75">
      <c r="A16" s="436" t="s">
        <v>628</v>
      </c>
      <c r="B16" s="8" t="s">
        <v>817</v>
      </c>
      <c r="C16" s="366"/>
    </row>
    <row r="17" spans="1:3" ht="12.75">
      <c r="A17" s="436" t="s">
        <v>629</v>
      </c>
      <c r="B17" s="8" t="s">
        <v>818</v>
      </c>
      <c r="C17" s="316"/>
    </row>
    <row r="18" spans="1:3" ht="13.5" thickBot="1">
      <c r="A18" s="436" t="s">
        <v>630</v>
      </c>
      <c r="B18" s="7" t="s">
        <v>819</v>
      </c>
      <c r="C18" s="317"/>
    </row>
    <row r="19" spans="1:3" ht="13.5" thickBot="1">
      <c r="A19" s="202" t="s">
        <v>529</v>
      </c>
      <c r="B19" s="239" t="s">
        <v>57</v>
      </c>
      <c r="C19" s="318">
        <f>SUM(C20:C22)</f>
        <v>0</v>
      </c>
    </row>
    <row r="20" spans="1:3" ht="12.75">
      <c r="A20" s="436" t="s">
        <v>619</v>
      </c>
      <c r="B20" s="9" t="s">
        <v>785</v>
      </c>
      <c r="C20" s="316"/>
    </row>
    <row r="21" spans="1:3" ht="12.75">
      <c r="A21" s="436" t="s">
        <v>620</v>
      </c>
      <c r="B21" s="8" t="s">
        <v>58</v>
      </c>
      <c r="C21" s="316"/>
    </row>
    <row r="22" spans="1:3" ht="12.75">
      <c r="A22" s="436" t="s">
        <v>621</v>
      </c>
      <c r="B22" s="8" t="s">
        <v>59</v>
      </c>
      <c r="C22" s="316"/>
    </row>
    <row r="23" spans="1:3" ht="13.5" thickBot="1">
      <c r="A23" s="436" t="s">
        <v>622</v>
      </c>
      <c r="B23" s="8" t="s">
        <v>511</v>
      </c>
      <c r="C23" s="316"/>
    </row>
    <row r="24" spans="1:3" ht="13.5" thickBot="1">
      <c r="A24" s="210" t="s">
        <v>530</v>
      </c>
      <c r="B24" s="124" t="s">
        <v>687</v>
      </c>
      <c r="C24" s="345"/>
    </row>
    <row r="25" spans="1:3" ht="13.5" thickBot="1">
      <c r="A25" s="210" t="s">
        <v>531</v>
      </c>
      <c r="B25" s="124" t="s">
        <v>60</v>
      </c>
      <c r="C25" s="318">
        <f>+C26+C27</f>
        <v>0</v>
      </c>
    </row>
    <row r="26" spans="1:3" ht="12.75">
      <c r="A26" s="437" t="s">
        <v>795</v>
      </c>
      <c r="B26" s="438" t="s">
        <v>58</v>
      </c>
      <c r="C26" s="77"/>
    </row>
    <row r="27" spans="1:3" ht="12.75">
      <c r="A27" s="437" t="s">
        <v>798</v>
      </c>
      <c r="B27" s="439" t="s">
        <v>61</v>
      </c>
      <c r="C27" s="319"/>
    </row>
    <row r="28" spans="1:3" ht="13.5" thickBot="1">
      <c r="A28" s="436" t="s">
        <v>799</v>
      </c>
      <c r="B28" s="440" t="s">
        <v>62</v>
      </c>
      <c r="C28" s="84"/>
    </row>
    <row r="29" spans="1:3" ht="13.5" thickBot="1">
      <c r="A29" s="210" t="s">
        <v>532</v>
      </c>
      <c r="B29" s="124" t="s">
        <v>63</v>
      </c>
      <c r="C29" s="318">
        <f>+C30+C31+C32</f>
        <v>0</v>
      </c>
    </row>
    <row r="30" spans="1:3" ht="12.75">
      <c r="A30" s="437" t="s">
        <v>606</v>
      </c>
      <c r="B30" s="438" t="s">
        <v>824</v>
      </c>
      <c r="C30" s="77"/>
    </row>
    <row r="31" spans="1:3" ht="12.75">
      <c r="A31" s="437" t="s">
        <v>607</v>
      </c>
      <c r="B31" s="439" t="s">
        <v>825</v>
      </c>
      <c r="C31" s="319"/>
    </row>
    <row r="32" spans="1:3" ht="13.5" thickBot="1">
      <c r="A32" s="436" t="s">
        <v>608</v>
      </c>
      <c r="B32" s="141" t="s">
        <v>826</v>
      </c>
      <c r="C32" s="84"/>
    </row>
    <row r="33" spans="1:3" ht="13.5" thickBot="1">
      <c r="A33" s="210" t="s">
        <v>533</v>
      </c>
      <c r="B33" s="124" t="s">
        <v>12</v>
      </c>
      <c r="C33" s="345"/>
    </row>
    <row r="34" spans="1:3" ht="13.5" thickBot="1">
      <c r="A34" s="210" t="s">
        <v>534</v>
      </c>
      <c r="B34" s="124" t="s">
        <v>64</v>
      </c>
      <c r="C34" s="367"/>
    </row>
    <row r="35" spans="1:3" ht="13.5" thickBot="1">
      <c r="A35" s="202" t="s">
        <v>535</v>
      </c>
      <c r="B35" s="124" t="s">
        <v>65</v>
      </c>
      <c r="C35" s="368">
        <f>+C8+C19+C24+C25+C29+C33+C34</f>
        <v>0</v>
      </c>
    </row>
    <row r="36" spans="1:3" ht="13.5" thickBot="1">
      <c r="A36" s="240" t="s">
        <v>536</v>
      </c>
      <c r="B36" s="124" t="s">
        <v>66</v>
      </c>
      <c r="C36" s="368">
        <f>+C37+C38+C39</f>
        <v>0</v>
      </c>
    </row>
    <row r="37" spans="1:3" ht="12.75">
      <c r="A37" s="437" t="s">
        <v>67</v>
      </c>
      <c r="B37" s="438" t="s">
        <v>757</v>
      </c>
      <c r="C37" s="77"/>
    </row>
    <row r="38" spans="1:3" ht="12.75">
      <c r="A38" s="437" t="s">
        <v>68</v>
      </c>
      <c r="B38" s="439" t="s">
        <v>512</v>
      </c>
      <c r="C38" s="319"/>
    </row>
    <row r="39" spans="1:3" ht="13.5" thickBot="1">
      <c r="A39" s="436" t="s">
        <v>69</v>
      </c>
      <c r="B39" s="141" t="s">
        <v>70</v>
      </c>
      <c r="C39" s="84"/>
    </row>
    <row r="40" spans="1:3" ht="13.5" thickBot="1">
      <c r="A40" s="240" t="s">
        <v>537</v>
      </c>
      <c r="B40" s="241" t="s">
        <v>71</v>
      </c>
      <c r="C40" s="371">
        <f>+C35+C36</f>
        <v>0</v>
      </c>
    </row>
    <row r="41" spans="1:3" ht="13.5" thickBot="1">
      <c r="A41" s="242"/>
      <c r="B41" s="243"/>
      <c r="C41" s="369"/>
    </row>
    <row r="42" spans="1:3" ht="13.5" thickBot="1">
      <c r="A42" s="246"/>
      <c r="B42" s="247" t="s">
        <v>568</v>
      </c>
      <c r="C42" s="371"/>
    </row>
    <row r="43" spans="1:3" ht="13.5" thickBot="1">
      <c r="A43" s="210" t="s">
        <v>528</v>
      </c>
      <c r="B43" s="124" t="s">
        <v>72</v>
      </c>
      <c r="C43" s="318">
        <f>SUM(C44:C48)</f>
        <v>0</v>
      </c>
    </row>
    <row r="44" spans="1:3" ht="12.75">
      <c r="A44" s="436" t="s">
        <v>613</v>
      </c>
      <c r="B44" s="9" t="s">
        <v>558</v>
      </c>
      <c r="C44" s="77"/>
    </row>
    <row r="45" spans="1:3" ht="12.75">
      <c r="A45" s="436" t="s">
        <v>614</v>
      </c>
      <c r="B45" s="8" t="s">
        <v>696</v>
      </c>
      <c r="C45" s="80"/>
    </row>
    <row r="46" spans="1:3" ht="12.75">
      <c r="A46" s="436" t="s">
        <v>615</v>
      </c>
      <c r="B46" s="8" t="s">
        <v>652</v>
      </c>
      <c r="C46" s="80"/>
    </row>
    <row r="47" spans="1:3" ht="12.75">
      <c r="A47" s="436" t="s">
        <v>616</v>
      </c>
      <c r="B47" s="8" t="s">
        <v>697</v>
      </c>
      <c r="C47" s="80"/>
    </row>
    <row r="48" spans="1:3" ht="13.5" thickBot="1">
      <c r="A48" s="436" t="s">
        <v>661</v>
      </c>
      <c r="B48" s="8" t="s">
        <v>698</v>
      </c>
      <c r="C48" s="80"/>
    </row>
    <row r="49" spans="1:3" ht="13.5" thickBot="1">
      <c r="A49" s="210" t="s">
        <v>529</v>
      </c>
      <c r="B49" s="124" t="s">
        <v>73</v>
      </c>
      <c r="C49" s="318">
        <f>SUM(C50:C52)</f>
        <v>0</v>
      </c>
    </row>
    <row r="50" spans="1:3" ht="12.75">
      <c r="A50" s="436" t="s">
        <v>619</v>
      </c>
      <c r="B50" s="9" t="s">
        <v>747</v>
      </c>
      <c r="C50" s="77"/>
    </row>
    <row r="51" spans="1:3" ht="12.75">
      <c r="A51" s="436" t="s">
        <v>620</v>
      </c>
      <c r="B51" s="8" t="s">
        <v>700</v>
      </c>
      <c r="C51" s="80"/>
    </row>
    <row r="52" spans="1:3" ht="12.75">
      <c r="A52" s="436" t="s">
        <v>621</v>
      </c>
      <c r="B52" s="8" t="s">
        <v>569</v>
      </c>
      <c r="C52" s="80"/>
    </row>
    <row r="53" spans="1:3" ht="13.5" thickBot="1">
      <c r="A53" s="436" t="s">
        <v>622</v>
      </c>
      <c r="B53" s="8" t="s">
        <v>513</v>
      </c>
      <c r="C53" s="80"/>
    </row>
    <row r="54" spans="1:3" ht="13.5" thickBot="1">
      <c r="A54" s="210" t="s">
        <v>530</v>
      </c>
      <c r="B54" s="248" t="s">
        <v>74</v>
      </c>
      <c r="C54" s="372">
        <f>+C43+C49</f>
        <v>0</v>
      </c>
    </row>
    <row r="55" spans="1:3" ht="13.5" thickBot="1">
      <c r="A55" s="249"/>
      <c r="B55" s="250"/>
      <c r="C55" s="373"/>
    </row>
    <row r="56" spans="1:3" ht="13.5" thickBot="1">
      <c r="A56" s="251" t="s">
        <v>720</v>
      </c>
      <c r="B56" s="252"/>
      <c r="C56" s="121"/>
    </row>
    <row r="57" spans="1:3" ht="13.5" thickBot="1">
      <c r="A57" s="251" t="s">
        <v>721</v>
      </c>
      <c r="B57" s="252"/>
      <c r="C57" s="121"/>
    </row>
    <row r="58" spans="1:3" ht="12.75">
      <c r="A58" s="249"/>
      <c r="B58" s="250"/>
      <c r="C58" s="250"/>
    </row>
    <row r="59" spans="1:3" ht="12.75">
      <c r="A59" s="249"/>
      <c r="B59" s="250"/>
      <c r="C59" s="250"/>
    </row>
  </sheetData>
  <sheetProtection/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1156" t="s">
        <v>514</v>
      </c>
      <c r="B1" s="1156"/>
      <c r="C1" s="1156"/>
      <c r="D1" s="1156"/>
      <c r="E1" s="1156"/>
      <c r="F1" s="1156"/>
      <c r="G1" s="1156"/>
    </row>
    <row r="3" spans="1:7" s="165" customFormat="1" ht="27" customHeight="1">
      <c r="A3" s="163" t="s">
        <v>725</v>
      </c>
      <c r="B3" s="164"/>
      <c r="C3" s="1155" t="s">
        <v>726</v>
      </c>
      <c r="D3" s="1155"/>
      <c r="E3" s="1155"/>
      <c r="F3" s="1155"/>
      <c r="G3" s="1155"/>
    </row>
    <row r="4" spans="1:7" s="165" customFormat="1" ht="15.75">
      <c r="A4" s="164"/>
      <c r="B4" s="164"/>
      <c r="C4" s="164"/>
      <c r="D4" s="164"/>
      <c r="E4" s="164"/>
      <c r="F4" s="164"/>
      <c r="G4" s="164"/>
    </row>
    <row r="5" spans="1:7" s="165" customFormat="1" ht="24.75" customHeight="1">
      <c r="A5" s="163" t="s">
        <v>727</v>
      </c>
      <c r="B5" s="164"/>
      <c r="C5" s="1155" t="s">
        <v>726</v>
      </c>
      <c r="D5" s="1155"/>
      <c r="E5" s="1155"/>
      <c r="F5" s="1155"/>
      <c r="G5" s="164"/>
    </row>
    <row r="6" spans="1:7" s="166" customFormat="1" ht="12.75">
      <c r="A6" s="214"/>
      <c r="B6" s="214"/>
      <c r="C6" s="214"/>
      <c r="D6" s="214"/>
      <c r="E6" s="214"/>
      <c r="F6" s="214"/>
      <c r="G6" s="214"/>
    </row>
    <row r="7" spans="1:7" s="167" customFormat="1" ht="15" customHeight="1">
      <c r="A7" s="270" t="s">
        <v>728</v>
      </c>
      <c r="B7" s="269"/>
      <c r="C7" s="269"/>
      <c r="D7" s="255"/>
      <c r="E7" s="255"/>
      <c r="F7" s="255"/>
      <c r="G7" s="255"/>
    </row>
    <row r="8" spans="1:7" s="167" customFormat="1" ht="15" customHeight="1" thickBot="1">
      <c r="A8" s="270" t="s">
        <v>729</v>
      </c>
      <c r="B8" s="255"/>
      <c r="C8" s="255"/>
      <c r="D8" s="255"/>
      <c r="E8" s="255"/>
      <c r="F8" s="255"/>
      <c r="G8" s="255"/>
    </row>
    <row r="9" spans="1:7" s="76" customFormat="1" ht="42" customHeight="1" thickBot="1">
      <c r="A9" s="199" t="s">
        <v>526</v>
      </c>
      <c r="B9" s="200" t="s">
        <v>730</v>
      </c>
      <c r="C9" s="200" t="s">
        <v>731</v>
      </c>
      <c r="D9" s="200" t="s">
        <v>732</v>
      </c>
      <c r="E9" s="200" t="s">
        <v>733</v>
      </c>
      <c r="F9" s="200" t="s">
        <v>734</v>
      </c>
      <c r="G9" s="201" t="s">
        <v>561</v>
      </c>
    </row>
    <row r="10" spans="1:7" ht="24" customHeight="1">
      <c r="A10" s="256" t="s">
        <v>528</v>
      </c>
      <c r="B10" s="208" t="s">
        <v>735</v>
      </c>
      <c r="C10" s="168"/>
      <c r="D10" s="168"/>
      <c r="E10" s="168"/>
      <c r="F10" s="168"/>
      <c r="G10" s="257">
        <f>SUM(C10:F10)</f>
        <v>0</v>
      </c>
    </row>
    <row r="11" spans="1:7" ht="24" customHeight="1">
      <c r="A11" s="258" t="s">
        <v>529</v>
      </c>
      <c r="B11" s="209" t="s">
        <v>736</v>
      </c>
      <c r="C11" s="169"/>
      <c r="D11" s="169"/>
      <c r="E11" s="169"/>
      <c r="F11" s="169"/>
      <c r="G11" s="259">
        <f aca="true" t="shared" si="0" ref="G11:G16">SUM(C11:F11)</f>
        <v>0</v>
      </c>
    </row>
    <row r="12" spans="1:7" ht="24" customHeight="1">
      <c r="A12" s="258" t="s">
        <v>530</v>
      </c>
      <c r="B12" s="209" t="s">
        <v>737</v>
      </c>
      <c r="C12" s="169"/>
      <c r="D12" s="169"/>
      <c r="E12" s="169"/>
      <c r="F12" s="169"/>
      <c r="G12" s="259">
        <f t="shared" si="0"/>
        <v>0</v>
      </c>
    </row>
    <row r="13" spans="1:7" ht="24" customHeight="1">
      <c r="A13" s="258" t="s">
        <v>531</v>
      </c>
      <c r="B13" s="209" t="s">
        <v>738</v>
      </c>
      <c r="C13" s="169"/>
      <c r="D13" s="169"/>
      <c r="E13" s="169"/>
      <c r="F13" s="169"/>
      <c r="G13" s="259">
        <f t="shared" si="0"/>
        <v>0</v>
      </c>
    </row>
    <row r="14" spans="1:7" ht="24" customHeight="1">
      <c r="A14" s="258" t="s">
        <v>532</v>
      </c>
      <c r="B14" s="209" t="s">
        <v>739</v>
      </c>
      <c r="C14" s="169"/>
      <c r="D14" s="169"/>
      <c r="E14" s="169"/>
      <c r="F14" s="169"/>
      <c r="G14" s="259">
        <f t="shared" si="0"/>
        <v>0</v>
      </c>
    </row>
    <row r="15" spans="1:7" ht="24" customHeight="1" thickBot="1">
      <c r="A15" s="260" t="s">
        <v>533</v>
      </c>
      <c r="B15" s="261" t="s">
        <v>740</v>
      </c>
      <c r="C15" s="170"/>
      <c r="D15" s="170"/>
      <c r="E15" s="170"/>
      <c r="F15" s="170"/>
      <c r="G15" s="262">
        <f t="shared" si="0"/>
        <v>0</v>
      </c>
    </row>
    <row r="16" spans="1:7" s="171" customFormat="1" ht="24" customHeight="1" thickBot="1">
      <c r="A16" s="263" t="s">
        <v>534</v>
      </c>
      <c r="B16" s="264" t="s">
        <v>561</v>
      </c>
      <c r="C16" s="265">
        <f>SUM(C10:C15)</f>
        <v>0</v>
      </c>
      <c r="D16" s="265">
        <f>SUM(D10:D15)</f>
        <v>0</v>
      </c>
      <c r="E16" s="265">
        <f>SUM(E10:E15)</f>
        <v>0</v>
      </c>
      <c r="F16" s="265">
        <f>SUM(F10:F15)</f>
        <v>0</v>
      </c>
      <c r="G16" s="266">
        <f t="shared" si="0"/>
        <v>0</v>
      </c>
    </row>
    <row r="17" spans="1:7" s="166" customFormat="1" ht="12.75">
      <c r="A17" s="214"/>
      <c r="B17" s="214"/>
      <c r="C17" s="214"/>
      <c r="D17" s="214"/>
      <c r="E17" s="214"/>
      <c r="F17" s="214"/>
      <c r="G17" s="214"/>
    </row>
    <row r="18" spans="1:7" s="166" customFormat="1" ht="12.75">
      <c r="A18" s="214"/>
      <c r="B18" s="214"/>
      <c r="C18" s="214"/>
      <c r="D18" s="214"/>
      <c r="E18" s="214"/>
      <c r="F18" s="214"/>
      <c r="G18" s="214"/>
    </row>
    <row r="19" spans="1:7" s="166" customFormat="1" ht="12.75">
      <c r="A19" s="214"/>
      <c r="B19" s="214"/>
      <c r="C19" s="214"/>
      <c r="D19" s="214"/>
      <c r="E19" s="214"/>
      <c r="F19" s="214"/>
      <c r="G19" s="214"/>
    </row>
    <row r="20" spans="1:7" s="166" customFormat="1" ht="15.75">
      <c r="A20" s="165" t="s">
        <v>372</v>
      </c>
      <c r="B20" s="214"/>
      <c r="C20" s="214"/>
      <c r="D20" s="214"/>
      <c r="E20" s="214"/>
      <c r="F20" s="214"/>
      <c r="G20" s="214"/>
    </row>
    <row r="21" spans="1:7" s="166" customFormat="1" ht="12.75">
      <c r="A21" s="214"/>
      <c r="B21" s="214"/>
      <c r="C21" s="214"/>
      <c r="D21" s="214"/>
      <c r="E21" s="214"/>
      <c r="F21" s="214"/>
      <c r="G21" s="214"/>
    </row>
    <row r="22" spans="1:7" ht="12.75">
      <c r="A22" s="214"/>
      <c r="B22" s="214"/>
      <c r="C22" s="214"/>
      <c r="D22" s="214"/>
      <c r="E22" s="214"/>
      <c r="F22" s="214"/>
      <c r="G22" s="214"/>
    </row>
    <row r="23" spans="1:7" ht="12.75">
      <c r="A23" s="214"/>
      <c r="B23" s="214"/>
      <c r="C23" s="166"/>
      <c r="D23" s="166"/>
      <c r="E23" s="166"/>
      <c r="F23" s="166"/>
      <c r="G23" s="214"/>
    </row>
    <row r="24" spans="1:7" ht="13.5">
      <c r="A24" s="214"/>
      <c r="B24" s="214"/>
      <c r="C24" s="267"/>
      <c r="D24" s="268" t="s">
        <v>741</v>
      </c>
      <c r="E24" s="268"/>
      <c r="F24" s="267"/>
      <c r="G24" s="214"/>
    </row>
    <row r="25" spans="3:6" ht="13.5">
      <c r="C25" s="172"/>
      <c r="D25" s="173"/>
      <c r="E25" s="173"/>
      <c r="F25" s="172"/>
    </row>
    <row r="26" spans="3:6" ht="13.5">
      <c r="C26" s="172"/>
      <c r="D26" s="173"/>
      <c r="E26" s="173"/>
      <c r="F26" s="172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1/2015. (I.27.)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9"/>
  <sheetViews>
    <sheetView view="pageLayout" zoomScaleNormal="120" zoomScaleSheetLayoutView="130" workbookViewId="0" topLeftCell="A91">
      <selection activeCell="G125" sqref="G125"/>
    </sheetView>
  </sheetViews>
  <sheetFormatPr defaultColWidth="9.00390625" defaultRowHeight="12.75"/>
  <cols>
    <col min="1" max="1" width="9.00390625" style="384" customWidth="1"/>
    <col min="2" max="2" width="75.875" style="384" customWidth="1"/>
    <col min="3" max="3" width="15.50390625" style="385" customWidth="1"/>
    <col min="4" max="5" width="15.50390625" style="384" customWidth="1"/>
    <col min="6" max="6" width="9.00390625" style="38" customWidth="1"/>
    <col min="7" max="16384" width="9.375" style="38" customWidth="1"/>
  </cols>
  <sheetData>
    <row r="1" spans="1:5" ht="15.75" customHeight="1">
      <c r="A1" s="1101" t="s">
        <v>525</v>
      </c>
      <c r="B1" s="1101"/>
      <c r="C1" s="1101"/>
      <c r="D1" s="1101"/>
      <c r="E1" s="1101"/>
    </row>
    <row r="2" spans="1:5" ht="15.75" customHeight="1" thickBot="1">
      <c r="A2" s="1158"/>
      <c r="B2" s="1158"/>
      <c r="D2" s="466"/>
      <c r="E2" s="467" t="s">
        <v>748</v>
      </c>
    </row>
    <row r="3" spans="1:5" ht="37.5" customHeight="1" thickBot="1">
      <c r="A3" s="468" t="s">
        <v>583</v>
      </c>
      <c r="B3" s="469" t="s">
        <v>527</v>
      </c>
      <c r="C3" s="469" t="s">
        <v>373</v>
      </c>
      <c r="D3" s="470" t="s">
        <v>374</v>
      </c>
      <c r="E3" s="471" t="s">
        <v>211</v>
      </c>
    </row>
    <row r="4" spans="1:5" s="40" customFormat="1" ht="12" customHeight="1" thickBot="1">
      <c r="A4" s="468">
        <v>1</v>
      </c>
      <c r="B4" s="469">
        <v>2</v>
      </c>
      <c r="C4" s="469">
        <v>3</v>
      </c>
      <c r="D4" s="469">
        <v>4</v>
      </c>
      <c r="E4" s="471">
        <v>5</v>
      </c>
    </row>
    <row r="5" spans="1:5" s="1" customFormat="1" ht="15" customHeight="1" thickBot="1">
      <c r="A5" s="472" t="s">
        <v>528</v>
      </c>
      <c r="B5" s="473" t="s">
        <v>777</v>
      </c>
      <c r="C5" s="474">
        <f>+C6+C7+C8+C9+C10+C11</f>
        <v>319414</v>
      </c>
      <c r="D5" s="474">
        <f>+D6+D7+D8+D9+D10+D11</f>
        <v>328962</v>
      </c>
      <c r="E5" s="475">
        <f>+E6+E7+E8+E9+E10+E11</f>
        <v>343101</v>
      </c>
    </row>
    <row r="6" spans="1:5" s="1" customFormat="1" ht="15.75" customHeight="1">
      <c r="A6" s="476" t="s">
        <v>613</v>
      </c>
      <c r="B6" s="477" t="s">
        <v>778</v>
      </c>
      <c r="C6" s="478">
        <v>130696</v>
      </c>
      <c r="D6" s="478">
        <v>135462</v>
      </c>
      <c r="E6" s="479">
        <v>128864</v>
      </c>
    </row>
    <row r="7" spans="1:5" s="1" customFormat="1" ht="15" customHeight="1">
      <c r="A7" s="480" t="s">
        <v>614</v>
      </c>
      <c r="B7" s="481" t="s">
        <v>779</v>
      </c>
      <c r="C7" s="482">
        <v>89894</v>
      </c>
      <c r="D7" s="482">
        <v>89485</v>
      </c>
      <c r="E7" s="483">
        <v>97314</v>
      </c>
    </row>
    <row r="8" spans="1:5" s="1" customFormat="1" ht="15" customHeight="1">
      <c r="A8" s="480" t="s">
        <v>615</v>
      </c>
      <c r="B8" s="481" t="s">
        <v>780</v>
      </c>
      <c r="C8" s="482">
        <v>92546</v>
      </c>
      <c r="D8" s="482">
        <v>92540</v>
      </c>
      <c r="E8" s="483">
        <v>110624</v>
      </c>
    </row>
    <row r="9" spans="1:5" s="1" customFormat="1" ht="15" customHeight="1">
      <c r="A9" s="480" t="s">
        <v>616</v>
      </c>
      <c r="B9" s="481" t="s">
        <v>781</v>
      </c>
      <c r="C9" s="482">
        <v>6278</v>
      </c>
      <c r="D9" s="482">
        <v>6278</v>
      </c>
      <c r="E9" s="483">
        <v>6299</v>
      </c>
    </row>
    <row r="10" spans="1:5" s="1" customFormat="1" ht="13.5" customHeight="1">
      <c r="A10" s="480" t="s">
        <v>661</v>
      </c>
      <c r="B10" s="481" t="s">
        <v>782</v>
      </c>
      <c r="C10" s="484"/>
      <c r="D10" s="484">
        <v>5197</v>
      </c>
      <c r="E10" s="483"/>
    </row>
    <row r="11" spans="1:5" s="1" customFormat="1" ht="13.5" customHeight="1" thickBot="1">
      <c r="A11" s="485" t="s">
        <v>617</v>
      </c>
      <c r="B11" s="486" t="s">
        <v>783</v>
      </c>
      <c r="C11" s="487"/>
      <c r="D11" s="487"/>
      <c r="E11" s="483"/>
    </row>
    <row r="12" spans="1:5" s="1" customFormat="1" ht="14.25" customHeight="1" thickBot="1">
      <c r="A12" s="472" t="s">
        <v>529</v>
      </c>
      <c r="B12" s="488" t="s">
        <v>784</v>
      </c>
      <c r="C12" s="474">
        <f>+C13+C14+C15+C16+C17</f>
        <v>8592</v>
      </c>
      <c r="D12" s="474">
        <f>SUM(D13:D22)</f>
        <v>46628</v>
      </c>
      <c r="E12" s="475">
        <f>+E13+E14+E15+E16+E17</f>
        <v>16465</v>
      </c>
    </row>
    <row r="13" spans="1:5" s="1" customFormat="1" ht="15" customHeight="1">
      <c r="A13" s="476" t="s">
        <v>619</v>
      </c>
      <c r="B13" s="481" t="s">
        <v>375</v>
      </c>
      <c r="C13" s="478"/>
      <c r="D13" s="478">
        <v>6241</v>
      </c>
      <c r="E13" s="479"/>
    </row>
    <row r="14" spans="1:5" s="1" customFormat="1" ht="13.5" customHeight="1">
      <c r="A14" s="480" t="s">
        <v>620</v>
      </c>
      <c r="B14" s="481" t="s">
        <v>376</v>
      </c>
      <c r="C14" s="482"/>
      <c r="D14" s="482">
        <v>4493</v>
      </c>
      <c r="E14" s="483"/>
    </row>
    <row r="15" spans="1:5" s="1" customFormat="1" ht="15" customHeight="1">
      <c r="A15" s="480" t="s">
        <v>621</v>
      </c>
      <c r="B15" s="481" t="s">
        <v>292</v>
      </c>
      <c r="C15" s="482">
        <v>8592</v>
      </c>
      <c r="D15" s="482">
        <v>8731</v>
      </c>
      <c r="E15" s="483">
        <v>8400</v>
      </c>
    </row>
    <row r="16" spans="1:5" s="1" customFormat="1" ht="15" customHeight="1">
      <c r="A16" s="480" t="s">
        <v>622</v>
      </c>
      <c r="B16" s="481" t="s">
        <v>293</v>
      </c>
      <c r="C16" s="482"/>
      <c r="D16" s="482"/>
      <c r="E16" s="483">
        <v>4148</v>
      </c>
    </row>
    <row r="17" spans="1:5" s="1" customFormat="1" ht="13.5" customHeight="1">
      <c r="A17" s="480" t="s">
        <v>623</v>
      </c>
      <c r="B17" s="481" t="s">
        <v>294</v>
      </c>
      <c r="C17" s="482"/>
      <c r="D17" s="482"/>
      <c r="E17" s="483">
        <v>3917</v>
      </c>
    </row>
    <row r="18" spans="1:5" s="1" customFormat="1" ht="13.5" customHeight="1">
      <c r="A18" s="480" t="s">
        <v>632</v>
      </c>
      <c r="B18" s="481" t="s">
        <v>377</v>
      </c>
      <c r="C18" s="489"/>
      <c r="D18" s="489">
        <v>21070</v>
      </c>
      <c r="E18" s="490"/>
    </row>
    <row r="19" spans="1:5" s="1" customFormat="1" ht="13.5" customHeight="1">
      <c r="A19" s="480" t="s">
        <v>634</v>
      </c>
      <c r="B19" s="481" t="s">
        <v>378</v>
      </c>
      <c r="C19" s="489"/>
      <c r="D19" s="489">
        <v>100</v>
      </c>
      <c r="E19" s="490"/>
    </row>
    <row r="20" spans="1:5" s="1" customFormat="1" ht="15" customHeight="1">
      <c r="A20" s="480" t="s">
        <v>701</v>
      </c>
      <c r="B20" s="481" t="s">
        <v>379</v>
      </c>
      <c r="C20" s="489"/>
      <c r="D20" s="489">
        <v>4953</v>
      </c>
      <c r="E20" s="490"/>
    </row>
    <row r="21" spans="1:5" s="1" customFormat="1" ht="15" customHeight="1">
      <c r="A21" s="480" t="s">
        <v>702</v>
      </c>
      <c r="B21" s="481" t="s">
        <v>380</v>
      </c>
      <c r="C21" s="489"/>
      <c r="D21" s="489">
        <v>920</v>
      </c>
      <c r="E21" s="490"/>
    </row>
    <row r="22" spans="1:5" s="1" customFormat="1" ht="15" customHeight="1" thickBot="1">
      <c r="A22" s="480" t="s">
        <v>703</v>
      </c>
      <c r="B22" s="481" t="s">
        <v>381</v>
      </c>
      <c r="C22" s="489"/>
      <c r="D22" s="489">
        <v>120</v>
      </c>
      <c r="E22" s="490"/>
    </row>
    <row r="23" spans="1:5" s="1" customFormat="1" ht="13.5" customHeight="1" thickBot="1">
      <c r="A23" s="472" t="s">
        <v>530</v>
      </c>
      <c r="B23" s="473" t="s">
        <v>789</v>
      </c>
      <c r="C23" s="474">
        <f>+C24+C25+C26+C27+C28</f>
        <v>4274</v>
      </c>
      <c r="D23" s="474">
        <f>+D24+D25+D26+D27+D28</f>
        <v>188179</v>
      </c>
      <c r="E23" s="475">
        <f>+E24+E25+E26+E27+E28</f>
        <v>99485</v>
      </c>
    </row>
    <row r="24" spans="1:5" s="1" customFormat="1" ht="13.5" customHeight="1">
      <c r="A24" s="476" t="s">
        <v>602</v>
      </c>
      <c r="B24" s="477" t="s">
        <v>506</v>
      </c>
      <c r="C24" s="478">
        <v>4274</v>
      </c>
      <c r="D24" s="478">
        <v>4274</v>
      </c>
      <c r="E24" s="479"/>
    </row>
    <row r="25" spans="1:5" s="1" customFormat="1" ht="13.5" customHeight="1">
      <c r="A25" s="480" t="s">
        <v>603</v>
      </c>
      <c r="B25" s="477" t="s">
        <v>382</v>
      </c>
      <c r="C25" s="482"/>
      <c r="D25" s="482">
        <v>181000</v>
      </c>
      <c r="E25" s="483"/>
    </row>
    <row r="26" spans="1:5" s="1" customFormat="1" ht="15.75" customHeight="1">
      <c r="A26" s="480" t="s">
        <v>604</v>
      </c>
      <c r="B26" s="477" t="s">
        <v>383</v>
      </c>
      <c r="C26" s="482"/>
      <c r="D26" s="482">
        <v>204</v>
      </c>
      <c r="E26" s="483"/>
    </row>
    <row r="27" spans="1:5" s="1" customFormat="1" ht="15" customHeight="1">
      <c r="A27" s="480" t="s">
        <v>605</v>
      </c>
      <c r="B27" s="481" t="s">
        <v>282</v>
      </c>
      <c r="C27" s="482"/>
      <c r="D27" s="482"/>
      <c r="E27" s="483">
        <v>7446</v>
      </c>
    </row>
    <row r="28" spans="1:5" s="1" customFormat="1" ht="13.5" customHeight="1">
      <c r="A28" s="480" t="s">
        <v>684</v>
      </c>
      <c r="B28" s="481" t="s">
        <v>281</v>
      </c>
      <c r="C28" s="482"/>
      <c r="D28" s="482">
        <v>2701</v>
      </c>
      <c r="E28" s="483">
        <v>92039</v>
      </c>
    </row>
    <row r="29" spans="1:5" s="1" customFormat="1" ht="13.5" customHeight="1" thickBot="1">
      <c r="A29" s="485" t="s">
        <v>685</v>
      </c>
      <c r="B29" s="486" t="s">
        <v>793</v>
      </c>
      <c r="C29" s="489"/>
      <c r="D29" s="489"/>
      <c r="E29" s="490"/>
    </row>
    <row r="30" spans="1:5" s="1" customFormat="1" ht="12" customHeight="1" thickBot="1">
      <c r="A30" s="472" t="s">
        <v>686</v>
      </c>
      <c r="B30" s="473" t="s">
        <v>794</v>
      </c>
      <c r="C30" s="491">
        <f>+C31+C34+C35+C37</f>
        <v>105374</v>
      </c>
      <c r="D30" s="491">
        <f>+D31+D34+D35+D37+D36</f>
        <v>113953</v>
      </c>
      <c r="E30" s="492">
        <f>+E31+E34+E35+E37+E36</f>
        <v>114350</v>
      </c>
    </row>
    <row r="31" spans="1:5" s="1" customFormat="1" ht="14.25" customHeight="1">
      <c r="A31" s="476" t="s">
        <v>795</v>
      </c>
      <c r="B31" s="477" t="s">
        <v>801</v>
      </c>
      <c r="C31" s="493">
        <v>87429</v>
      </c>
      <c r="D31" s="493">
        <v>95878</v>
      </c>
      <c r="E31" s="494">
        <v>95800</v>
      </c>
    </row>
    <row r="32" spans="1:5" s="1" customFormat="1" ht="13.5" customHeight="1">
      <c r="A32" s="480" t="s">
        <v>796</v>
      </c>
      <c r="B32" s="481" t="s">
        <v>802</v>
      </c>
      <c r="C32" s="482">
        <v>5878</v>
      </c>
      <c r="D32" s="482">
        <v>5878</v>
      </c>
      <c r="E32" s="483">
        <v>5800</v>
      </c>
    </row>
    <row r="33" spans="1:5" s="1" customFormat="1" ht="13.5" customHeight="1">
      <c r="A33" s="480" t="s">
        <v>797</v>
      </c>
      <c r="B33" s="481" t="s">
        <v>803</v>
      </c>
      <c r="C33" s="482">
        <v>81551</v>
      </c>
      <c r="D33" s="482">
        <v>90000</v>
      </c>
      <c r="E33" s="483">
        <v>90000</v>
      </c>
    </row>
    <row r="34" spans="1:5" s="1" customFormat="1" ht="13.5" customHeight="1">
      <c r="A34" s="480" t="s">
        <v>798</v>
      </c>
      <c r="B34" s="481" t="s">
        <v>804</v>
      </c>
      <c r="C34" s="482">
        <v>15535</v>
      </c>
      <c r="D34" s="482">
        <v>15865</v>
      </c>
      <c r="E34" s="483">
        <v>16000</v>
      </c>
    </row>
    <row r="35" spans="1:5" s="1" customFormat="1" ht="15" customHeight="1">
      <c r="A35" s="480" t="s">
        <v>799</v>
      </c>
      <c r="B35" s="481" t="s">
        <v>805</v>
      </c>
      <c r="C35" s="482">
        <v>254</v>
      </c>
      <c r="D35" s="482">
        <v>254</v>
      </c>
      <c r="E35" s="483">
        <v>250</v>
      </c>
    </row>
    <row r="36" spans="1:5" s="1" customFormat="1" ht="15" customHeight="1">
      <c r="A36" s="485" t="s">
        <v>800</v>
      </c>
      <c r="B36" s="922" t="s">
        <v>239</v>
      </c>
      <c r="C36" s="489"/>
      <c r="D36" s="489">
        <v>1300</v>
      </c>
      <c r="E36" s="490">
        <v>1300</v>
      </c>
    </row>
    <row r="37" spans="1:5" s="1" customFormat="1" ht="15.75" customHeight="1" thickBot="1">
      <c r="A37" s="485" t="s">
        <v>237</v>
      </c>
      <c r="B37" s="486" t="s">
        <v>806</v>
      </c>
      <c r="C37" s="489">
        <v>2156</v>
      </c>
      <c r="D37" s="489">
        <v>656</v>
      </c>
      <c r="E37" s="490">
        <v>1000</v>
      </c>
    </row>
    <row r="38" spans="1:5" s="1" customFormat="1" ht="14.25" customHeight="1" thickBot="1">
      <c r="A38" s="472" t="s">
        <v>532</v>
      </c>
      <c r="B38" s="473" t="s">
        <v>807</v>
      </c>
      <c r="C38" s="474">
        <f>SUM(C39:C48)</f>
        <v>99974</v>
      </c>
      <c r="D38" s="474">
        <f>SUM(D39:D48)</f>
        <v>106456</v>
      </c>
      <c r="E38" s="475">
        <f>SUM(E39:E48)</f>
        <v>107004</v>
      </c>
    </row>
    <row r="39" spans="1:5" s="1" customFormat="1" ht="15" customHeight="1">
      <c r="A39" s="476" t="s">
        <v>606</v>
      </c>
      <c r="B39" s="477" t="s">
        <v>810</v>
      </c>
      <c r="C39" s="478"/>
      <c r="D39" s="478"/>
      <c r="E39" s="479"/>
    </row>
    <row r="40" spans="1:5" s="1" customFormat="1" ht="13.5" customHeight="1">
      <c r="A40" s="480" t="s">
        <v>607</v>
      </c>
      <c r="B40" s="481" t="s">
        <v>811</v>
      </c>
      <c r="C40" s="482">
        <v>4230</v>
      </c>
      <c r="D40" s="482">
        <v>8052</v>
      </c>
      <c r="E40" s="483">
        <v>5210</v>
      </c>
    </row>
    <row r="41" spans="1:5" s="1" customFormat="1" ht="13.5" customHeight="1">
      <c r="A41" s="480" t="s">
        <v>608</v>
      </c>
      <c r="B41" s="481" t="s">
        <v>812</v>
      </c>
      <c r="C41" s="482">
        <v>300</v>
      </c>
      <c r="D41" s="482">
        <v>315</v>
      </c>
      <c r="E41" s="483">
        <v>315</v>
      </c>
    </row>
    <row r="42" spans="1:5" s="1" customFormat="1" ht="13.5" customHeight="1">
      <c r="A42" s="480" t="s">
        <v>688</v>
      </c>
      <c r="B42" s="481" t="s">
        <v>813</v>
      </c>
      <c r="C42" s="482">
        <v>6200</v>
      </c>
      <c r="D42" s="482">
        <v>6200</v>
      </c>
      <c r="E42" s="483">
        <v>6200</v>
      </c>
    </row>
    <row r="43" spans="1:5" s="1" customFormat="1" ht="13.5" customHeight="1">
      <c r="A43" s="480" t="s">
        <v>689</v>
      </c>
      <c r="B43" s="481" t="s">
        <v>814</v>
      </c>
      <c r="C43" s="482">
        <v>87744</v>
      </c>
      <c r="D43" s="482">
        <v>84418</v>
      </c>
      <c r="E43" s="483">
        <v>86736</v>
      </c>
    </row>
    <row r="44" spans="1:5" s="1" customFormat="1" ht="13.5" customHeight="1">
      <c r="A44" s="480" t="s">
        <v>690</v>
      </c>
      <c r="B44" s="481" t="s">
        <v>815</v>
      </c>
      <c r="C44" s="482"/>
      <c r="D44" s="482">
        <v>4356</v>
      </c>
      <c r="E44" s="483">
        <v>4038</v>
      </c>
    </row>
    <row r="45" spans="1:5" s="1" customFormat="1" ht="13.5" customHeight="1">
      <c r="A45" s="480" t="s">
        <v>691</v>
      </c>
      <c r="B45" s="481" t="s">
        <v>816</v>
      </c>
      <c r="C45" s="482"/>
      <c r="D45" s="482"/>
      <c r="E45" s="483"/>
    </row>
    <row r="46" spans="1:5" s="1" customFormat="1" ht="15" customHeight="1">
      <c r="A46" s="480" t="s">
        <v>692</v>
      </c>
      <c r="B46" s="481" t="s">
        <v>817</v>
      </c>
      <c r="C46" s="482">
        <v>1500</v>
      </c>
      <c r="D46" s="482">
        <v>1825</v>
      </c>
      <c r="E46" s="483">
        <v>1505</v>
      </c>
    </row>
    <row r="47" spans="1:5" s="1" customFormat="1" ht="13.5" customHeight="1">
      <c r="A47" s="480" t="s">
        <v>808</v>
      </c>
      <c r="B47" s="481" t="s">
        <v>818</v>
      </c>
      <c r="C47" s="495"/>
      <c r="D47" s="495"/>
      <c r="E47" s="496"/>
    </row>
    <row r="48" spans="1:5" s="1" customFormat="1" ht="14.25" customHeight="1" thickBot="1">
      <c r="A48" s="485" t="s">
        <v>809</v>
      </c>
      <c r="B48" s="486" t="s">
        <v>819</v>
      </c>
      <c r="C48" s="497"/>
      <c r="D48" s="497">
        <v>1290</v>
      </c>
      <c r="E48" s="498">
        <v>3000</v>
      </c>
    </row>
    <row r="49" spans="1:5" s="1" customFormat="1" ht="12" customHeight="1" thickBot="1">
      <c r="A49" s="472" t="s">
        <v>533</v>
      </c>
      <c r="B49" s="473" t="s">
        <v>820</v>
      </c>
      <c r="C49" s="474">
        <f>SUM(C50:C54)</f>
        <v>0</v>
      </c>
      <c r="D49" s="474">
        <f>SUM(D50:D54)</f>
        <v>8058</v>
      </c>
      <c r="E49" s="475">
        <f>SUM(E50:E54)</f>
        <v>0</v>
      </c>
    </row>
    <row r="50" spans="1:5" s="1" customFormat="1" ht="18" customHeight="1">
      <c r="A50" s="476" t="s">
        <v>609</v>
      </c>
      <c r="B50" s="477" t="s">
        <v>824</v>
      </c>
      <c r="C50" s="499"/>
      <c r="D50" s="499"/>
      <c r="E50" s="500"/>
    </row>
    <row r="51" spans="1:5" s="1" customFormat="1" ht="15.75" customHeight="1">
      <c r="A51" s="480" t="s">
        <v>610</v>
      </c>
      <c r="B51" s="481" t="s">
        <v>825</v>
      </c>
      <c r="C51" s="495"/>
      <c r="D51" s="495">
        <v>8058</v>
      </c>
      <c r="E51" s="496"/>
    </row>
    <row r="52" spans="1:5" s="1" customFormat="1" ht="17.25" customHeight="1">
      <c r="A52" s="480" t="s">
        <v>821</v>
      </c>
      <c r="B52" s="481" t="s">
        <v>826</v>
      </c>
      <c r="C52" s="495"/>
      <c r="D52" s="495"/>
      <c r="E52" s="496"/>
    </row>
    <row r="53" spans="1:5" s="1" customFormat="1" ht="15" customHeight="1">
      <c r="A53" s="480" t="s">
        <v>822</v>
      </c>
      <c r="B53" s="481" t="s">
        <v>100</v>
      </c>
      <c r="C53" s="495"/>
      <c r="D53" s="495"/>
      <c r="E53" s="496"/>
    </row>
    <row r="54" spans="1:5" s="1" customFormat="1" ht="16.5" customHeight="1" thickBot="1">
      <c r="A54" s="485" t="s">
        <v>823</v>
      </c>
      <c r="B54" s="486" t="s">
        <v>828</v>
      </c>
      <c r="C54" s="497"/>
      <c r="D54" s="497"/>
      <c r="E54" s="498"/>
    </row>
    <row r="55" spans="1:5" s="1" customFormat="1" ht="15" customHeight="1" thickBot="1">
      <c r="A55" s="472" t="s">
        <v>693</v>
      </c>
      <c r="B55" s="473" t="s">
        <v>829</v>
      </c>
      <c r="C55" s="474">
        <f>SUM(C56:C58)</f>
        <v>0</v>
      </c>
      <c r="D55" s="474">
        <f>SUM(D56:D58)</f>
        <v>2350</v>
      </c>
      <c r="E55" s="475">
        <f>SUM(E56:E58)</f>
        <v>53885</v>
      </c>
    </row>
    <row r="56" spans="1:5" s="1" customFormat="1" ht="15.75" customHeight="1">
      <c r="A56" s="476" t="s">
        <v>611</v>
      </c>
      <c r="B56" s="481" t="s">
        <v>86</v>
      </c>
      <c r="C56" s="478"/>
      <c r="D56" s="478">
        <v>2350</v>
      </c>
      <c r="E56" s="479"/>
    </row>
    <row r="57" spans="1:5" s="1" customFormat="1" ht="15" customHeight="1">
      <c r="A57" s="480" t="s">
        <v>612</v>
      </c>
      <c r="B57" s="481" t="s">
        <v>266</v>
      </c>
      <c r="C57" s="482"/>
      <c r="D57" s="482"/>
      <c r="E57" s="483">
        <v>1458</v>
      </c>
    </row>
    <row r="58" spans="1:5" s="1" customFormat="1" ht="15.75" customHeight="1">
      <c r="A58" s="480" t="s">
        <v>833</v>
      </c>
      <c r="B58" s="481" t="s">
        <v>268</v>
      </c>
      <c r="C58" s="482"/>
      <c r="D58" s="482"/>
      <c r="E58" s="483">
        <v>52427</v>
      </c>
    </row>
    <row r="59" spans="1:5" s="1" customFormat="1" ht="15" customHeight="1" thickBot="1">
      <c r="A59" s="485" t="s">
        <v>834</v>
      </c>
      <c r="B59" s="486" t="s">
        <v>832</v>
      </c>
      <c r="C59" s="489"/>
      <c r="D59" s="489"/>
      <c r="E59" s="490"/>
    </row>
    <row r="60" spans="1:5" s="1" customFormat="1" ht="12" customHeight="1" thickBot="1">
      <c r="A60" s="472" t="s">
        <v>535</v>
      </c>
      <c r="B60" s="488" t="s">
        <v>835</v>
      </c>
      <c r="C60" s="474">
        <f>SUM(C61:C63)</f>
        <v>0</v>
      </c>
      <c r="D60" s="474">
        <f>SUM(D61:D63)</f>
        <v>9056</v>
      </c>
      <c r="E60" s="475">
        <f>SUM(E61:E63)</f>
        <v>109155</v>
      </c>
    </row>
    <row r="61" spans="1:5" s="1" customFormat="1" ht="12" customHeight="1">
      <c r="A61" s="480" t="s">
        <v>694</v>
      </c>
      <c r="B61" s="481" t="s">
        <v>838</v>
      </c>
      <c r="C61" s="495"/>
      <c r="D61" s="495">
        <v>743</v>
      </c>
      <c r="E61" s="496"/>
    </row>
    <row r="62" spans="1:5" s="1" customFormat="1" ht="12" customHeight="1">
      <c r="A62" s="480" t="s">
        <v>695</v>
      </c>
      <c r="B62" s="481" t="s">
        <v>87</v>
      </c>
      <c r="C62" s="495"/>
      <c r="D62" s="495">
        <v>1313</v>
      </c>
      <c r="E62" s="496"/>
    </row>
    <row r="63" spans="1:5" s="1" customFormat="1" ht="12" customHeight="1">
      <c r="A63" s="480" t="s">
        <v>749</v>
      </c>
      <c r="B63" s="481" t="s">
        <v>838</v>
      </c>
      <c r="C63" s="495"/>
      <c r="D63" s="495">
        <v>7000</v>
      </c>
      <c r="E63" s="496">
        <v>109155</v>
      </c>
    </row>
    <row r="64" spans="1:5" s="1" customFormat="1" ht="12" customHeight="1" thickBot="1">
      <c r="A64" s="480" t="s">
        <v>836</v>
      </c>
      <c r="B64" s="486" t="s">
        <v>839</v>
      </c>
      <c r="C64" s="495"/>
      <c r="D64" s="495"/>
      <c r="E64" s="496"/>
    </row>
    <row r="65" spans="1:5" s="1" customFormat="1" ht="12" customHeight="1" thickBot="1">
      <c r="A65" s="472" t="s">
        <v>536</v>
      </c>
      <c r="B65" s="473" t="s">
        <v>840</v>
      </c>
      <c r="C65" s="491">
        <f>+C5+C12+C23+C30+C38+C49+C55+C60</f>
        <v>537628</v>
      </c>
      <c r="D65" s="491">
        <f>+D5+D12+D23+D30+D38+D49+D55+D60</f>
        <v>803642</v>
      </c>
      <c r="E65" s="492">
        <f>+E5+E12+E23+E30+E38+E49+E55+E60</f>
        <v>843445</v>
      </c>
    </row>
    <row r="66" spans="1:5" s="1" customFormat="1" ht="12" customHeight="1" thickBot="1">
      <c r="A66" s="501" t="s">
        <v>841</v>
      </c>
      <c r="B66" s="488" t="s">
        <v>842</v>
      </c>
      <c r="C66" s="474">
        <f>SUM(C67:C69)</f>
        <v>0</v>
      </c>
      <c r="D66" s="474">
        <f>SUM(D67:D69)</f>
        <v>0</v>
      </c>
      <c r="E66" s="475">
        <f>SUM(E67:E69)</f>
        <v>0</v>
      </c>
    </row>
    <row r="67" spans="1:5" s="1" customFormat="1" ht="12.75" customHeight="1">
      <c r="A67" s="480" t="s">
        <v>875</v>
      </c>
      <c r="B67" s="477" t="s">
        <v>843</v>
      </c>
      <c r="C67" s="495"/>
      <c r="D67" s="495"/>
      <c r="E67" s="496"/>
    </row>
    <row r="68" spans="1:5" s="1" customFormat="1" ht="13.5" customHeight="1">
      <c r="A68" s="480" t="s">
        <v>884</v>
      </c>
      <c r="B68" s="481" t="s">
        <v>844</v>
      </c>
      <c r="C68" s="495"/>
      <c r="D68" s="495"/>
      <c r="E68" s="496"/>
    </row>
    <row r="69" spans="1:5" s="1" customFormat="1" ht="12" customHeight="1" thickBot="1">
      <c r="A69" s="480" t="s">
        <v>885</v>
      </c>
      <c r="B69" s="502" t="s">
        <v>94</v>
      </c>
      <c r="C69" s="495"/>
      <c r="D69" s="495"/>
      <c r="E69" s="496"/>
    </row>
    <row r="70" spans="1:5" s="1" customFormat="1" ht="12" customHeight="1" thickBot="1">
      <c r="A70" s="501" t="s">
        <v>846</v>
      </c>
      <c r="B70" s="488" t="s">
        <v>847</v>
      </c>
      <c r="C70" s="474">
        <f>SUM(C71:C74)</f>
        <v>0</v>
      </c>
      <c r="D70" s="474">
        <f>SUM(D71:D74)</f>
        <v>0</v>
      </c>
      <c r="E70" s="475">
        <f>SUM(E71:E74)</f>
        <v>0</v>
      </c>
    </row>
    <row r="71" spans="1:5" s="1" customFormat="1" ht="15.75" customHeight="1">
      <c r="A71" s="480" t="s">
        <v>662</v>
      </c>
      <c r="B71" s="477" t="s">
        <v>848</v>
      </c>
      <c r="C71" s="495"/>
      <c r="D71" s="495"/>
      <c r="E71" s="496"/>
    </row>
    <row r="72" spans="1:5" s="1" customFormat="1" ht="12" customHeight="1">
      <c r="A72" s="480" t="s">
        <v>663</v>
      </c>
      <c r="B72" s="481" t="s">
        <v>849</v>
      </c>
      <c r="C72" s="495"/>
      <c r="D72" s="495"/>
      <c r="E72" s="496"/>
    </row>
    <row r="73" spans="1:5" s="1" customFormat="1" ht="12" customHeight="1">
      <c r="A73" s="480" t="s">
        <v>876</v>
      </c>
      <c r="B73" s="481" t="s">
        <v>850</v>
      </c>
      <c r="C73" s="495"/>
      <c r="D73" s="495"/>
      <c r="E73" s="496"/>
    </row>
    <row r="74" spans="1:7" s="1" customFormat="1" ht="17.25" customHeight="1" thickBot="1">
      <c r="A74" s="480" t="s">
        <v>877</v>
      </c>
      <c r="B74" s="486" t="s">
        <v>851</v>
      </c>
      <c r="C74" s="495"/>
      <c r="D74" s="495"/>
      <c r="E74" s="496"/>
      <c r="G74" s="41"/>
    </row>
    <row r="75" spans="1:5" s="1" customFormat="1" ht="12" customHeight="1" thickBot="1">
      <c r="A75" s="501" t="s">
        <v>852</v>
      </c>
      <c r="B75" s="488" t="s">
        <v>853</v>
      </c>
      <c r="C75" s="474">
        <f>SUM(C76:C77)</f>
        <v>115000</v>
      </c>
      <c r="D75" s="474">
        <f>SUM(D76:D77)</f>
        <v>133420</v>
      </c>
      <c r="E75" s="475">
        <f>SUM(E76:E77)</f>
        <v>223615</v>
      </c>
    </row>
    <row r="76" spans="1:5" s="1" customFormat="1" ht="15.75" customHeight="1">
      <c r="A76" s="480" t="s">
        <v>878</v>
      </c>
      <c r="B76" s="477" t="s">
        <v>854</v>
      </c>
      <c r="C76" s="495">
        <v>115000</v>
      </c>
      <c r="D76" s="495">
        <v>133420</v>
      </c>
      <c r="E76" s="496">
        <v>223615</v>
      </c>
    </row>
    <row r="77" spans="1:5" s="1" customFormat="1" ht="12" customHeight="1" thickBot="1">
      <c r="A77" s="480" t="s">
        <v>879</v>
      </c>
      <c r="B77" s="486" t="s">
        <v>855</v>
      </c>
      <c r="C77" s="495"/>
      <c r="D77" s="495"/>
      <c r="E77" s="496"/>
    </row>
    <row r="78" spans="1:5" s="1" customFormat="1" ht="12" customHeight="1" thickBot="1">
      <c r="A78" s="501" t="s">
        <v>856</v>
      </c>
      <c r="B78" s="488" t="s">
        <v>857</v>
      </c>
      <c r="C78" s="474">
        <f>SUM(C79:C81)</f>
        <v>0</v>
      </c>
      <c r="D78" s="474">
        <f>SUM(D79:D81)</f>
        <v>0</v>
      </c>
      <c r="E78" s="475">
        <f>SUM(E79:E81)</f>
        <v>0</v>
      </c>
    </row>
    <row r="79" spans="1:5" s="1" customFormat="1" ht="12" customHeight="1">
      <c r="A79" s="480" t="s">
        <v>880</v>
      </c>
      <c r="B79" s="477" t="s">
        <v>858</v>
      </c>
      <c r="C79" s="495"/>
      <c r="D79" s="495"/>
      <c r="E79" s="496"/>
    </row>
    <row r="80" spans="1:5" s="1" customFormat="1" ht="12" customHeight="1">
      <c r="A80" s="480" t="s">
        <v>881</v>
      </c>
      <c r="B80" s="481" t="s">
        <v>859</v>
      </c>
      <c r="C80" s="495"/>
      <c r="D80" s="495"/>
      <c r="E80" s="496"/>
    </row>
    <row r="81" spans="1:5" s="1" customFormat="1" ht="12" customHeight="1" thickBot="1">
      <c r="A81" s="480" t="s">
        <v>882</v>
      </c>
      <c r="B81" s="486" t="s">
        <v>860</v>
      </c>
      <c r="C81" s="495"/>
      <c r="D81" s="495"/>
      <c r="E81" s="496"/>
    </row>
    <row r="82" spans="1:5" s="1" customFormat="1" ht="12" customHeight="1" thickBot="1">
      <c r="A82" s="501" t="s">
        <v>861</v>
      </c>
      <c r="B82" s="488" t="s">
        <v>883</v>
      </c>
      <c r="C82" s="474">
        <f>SUM(C83:C86)</f>
        <v>0</v>
      </c>
      <c r="D82" s="474">
        <f>SUM(D83:D86)</f>
        <v>0</v>
      </c>
      <c r="E82" s="475">
        <f>SUM(E83:E86)</f>
        <v>0</v>
      </c>
    </row>
    <row r="83" spans="1:5" s="1" customFormat="1" ht="12" customHeight="1">
      <c r="A83" s="503" t="s">
        <v>862</v>
      </c>
      <c r="B83" s="477" t="s">
        <v>863</v>
      </c>
      <c r="C83" s="495"/>
      <c r="D83" s="495"/>
      <c r="E83" s="496"/>
    </row>
    <row r="84" spans="1:5" s="1" customFormat="1" ht="12" customHeight="1">
      <c r="A84" s="504" t="s">
        <v>864</v>
      </c>
      <c r="B84" s="481" t="s">
        <v>865</v>
      </c>
      <c r="C84" s="495"/>
      <c r="D84" s="495"/>
      <c r="E84" s="496"/>
    </row>
    <row r="85" spans="1:5" s="1" customFormat="1" ht="12" customHeight="1">
      <c r="A85" s="504" t="s">
        <v>866</v>
      </c>
      <c r="B85" s="481" t="s">
        <v>867</v>
      </c>
      <c r="C85" s="495"/>
      <c r="D85" s="495"/>
      <c r="E85" s="496"/>
    </row>
    <row r="86" spans="1:5" s="1" customFormat="1" ht="12" customHeight="1" thickBot="1">
      <c r="A86" s="505" t="s">
        <v>868</v>
      </c>
      <c r="B86" s="486" t="s">
        <v>869</v>
      </c>
      <c r="C86" s="495"/>
      <c r="D86" s="495"/>
      <c r="E86" s="496"/>
    </row>
    <row r="87" spans="1:5" s="1" customFormat="1" ht="12" customHeight="1" thickBot="1">
      <c r="A87" s="501" t="s">
        <v>870</v>
      </c>
      <c r="B87" s="488" t="s">
        <v>871</v>
      </c>
      <c r="C87" s="506"/>
      <c r="D87" s="506"/>
      <c r="E87" s="507"/>
    </row>
    <row r="88" spans="1:5" s="1" customFormat="1" ht="12" customHeight="1" thickBot="1">
      <c r="A88" s="501" t="s">
        <v>872</v>
      </c>
      <c r="B88" s="508" t="s">
        <v>873</v>
      </c>
      <c r="C88" s="491">
        <f>+C66+C70+C75+C78+C82+C87</f>
        <v>115000</v>
      </c>
      <c r="D88" s="491">
        <f>+D66+D70+D75+D78+D82+D87</f>
        <v>133420</v>
      </c>
      <c r="E88" s="492">
        <f>+E66+E70+E75+E78+E82+E87</f>
        <v>223615</v>
      </c>
    </row>
    <row r="89" spans="1:5" s="1" customFormat="1" ht="12" customHeight="1" thickBot="1">
      <c r="A89" s="509" t="s">
        <v>886</v>
      </c>
      <c r="B89" s="510" t="s">
        <v>874</v>
      </c>
      <c r="C89" s="491">
        <f>+C65+C88</f>
        <v>652628</v>
      </c>
      <c r="D89" s="491">
        <f>+D65+D88</f>
        <v>937062</v>
      </c>
      <c r="E89" s="492">
        <f>+E65+E88</f>
        <v>1067060</v>
      </c>
    </row>
    <row r="90" spans="1:5" s="1" customFormat="1" ht="12" customHeight="1">
      <c r="A90" s="377"/>
      <c r="B90" s="378"/>
      <c r="C90" s="379"/>
      <c r="D90" s="511"/>
      <c r="E90" s="512"/>
    </row>
    <row r="91" spans="1:5" s="1" customFormat="1" ht="12" customHeight="1">
      <c r="A91" s="1101" t="s">
        <v>556</v>
      </c>
      <c r="B91" s="1101"/>
      <c r="C91" s="1101"/>
      <c r="D91" s="1101"/>
      <c r="E91" s="1101"/>
    </row>
    <row r="92" spans="1:5" s="1" customFormat="1" ht="12" customHeight="1" thickBot="1">
      <c r="A92" s="1157"/>
      <c r="B92" s="1157"/>
      <c r="C92" s="385"/>
      <c r="D92" s="466"/>
      <c r="E92" s="467" t="s">
        <v>748</v>
      </c>
    </row>
    <row r="93" spans="1:6" s="1" customFormat="1" ht="34.5" customHeight="1" thickBot="1">
      <c r="A93" s="468" t="s">
        <v>526</v>
      </c>
      <c r="B93" s="469" t="s">
        <v>557</v>
      </c>
      <c r="C93" s="469" t="s">
        <v>373</v>
      </c>
      <c r="D93" s="470" t="s">
        <v>374</v>
      </c>
      <c r="E93" s="471" t="s">
        <v>211</v>
      </c>
      <c r="F93" s="148"/>
    </row>
    <row r="94" spans="1:6" s="1" customFormat="1" ht="12" customHeight="1" thickBot="1">
      <c r="A94" s="468">
        <v>1</v>
      </c>
      <c r="B94" s="469">
        <v>2</v>
      </c>
      <c r="C94" s="469">
        <v>3</v>
      </c>
      <c r="D94" s="469">
        <v>4</v>
      </c>
      <c r="E94" s="513">
        <v>5</v>
      </c>
      <c r="F94" s="148"/>
    </row>
    <row r="95" spans="1:6" s="1" customFormat="1" ht="15" customHeight="1" thickBot="1">
      <c r="A95" s="514" t="s">
        <v>528</v>
      </c>
      <c r="B95" s="515" t="s">
        <v>101</v>
      </c>
      <c r="C95" s="516">
        <f>SUM(C96:C100)</f>
        <v>517836</v>
      </c>
      <c r="D95" s="517">
        <f>+D96+D97+D98+D99+D100</f>
        <v>608209</v>
      </c>
      <c r="E95" s="518">
        <f>+E96+E97+E98+E99+E100</f>
        <v>604193</v>
      </c>
      <c r="F95" s="148"/>
    </row>
    <row r="96" spans="1:5" s="1" customFormat="1" ht="12.75" customHeight="1">
      <c r="A96" s="519" t="s">
        <v>613</v>
      </c>
      <c r="B96" s="520" t="s">
        <v>558</v>
      </c>
      <c r="C96" s="521">
        <v>167319</v>
      </c>
      <c r="D96" s="522">
        <v>211448</v>
      </c>
      <c r="E96" s="523">
        <v>168647</v>
      </c>
    </row>
    <row r="97" spans="1:5" ht="16.5" customHeight="1">
      <c r="A97" s="480" t="s">
        <v>614</v>
      </c>
      <c r="B97" s="524" t="s">
        <v>696</v>
      </c>
      <c r="C97" s="525">
        <v>45319</v>
      </c>
      <c r="D97" s="482">
        <v>55962</v>
      </c>
      <c r="E97" s="483">
        <v>46599</v>
      </c>
    </row>
    <row r="98" spans="1:5" ht="15.75">
      <c r="A98" s="480" t="s">
        <v>615</v>
      </c>
      <c r="B98" s="524" t="s">
        <v>652</v>
      </c>
      <c r="C98" s="526">
        <v>185409</v>
      </c>
      <c r="D98" s="489">
        <v>207992</v>
      </c>
      <c r="E98" s="490">
        <v>217968</v>
      </c>
    </row>
    <row r="99" spans="1:5" s="40" customFormat="1" ht="12" customHeight="1">
      <c r="A99" s="480" t="s">
        <v>616</v>
      </c>
      <c r="B99" s="527" t="s">
        <v>697</v>
      </c>
      <c r="C99" s="526">
        <v>8046</v>
      </c>
      <c r="D99" s="489">
        <v>12932</v>
      </c>
      <c r="E99" s="490">
        <v>9611</v>
      </c>
    </row>
    <row r="100" spans="1:5" ht="12" customHeight="1">
      <c r="A100" s="480" t="s">
        <v>627</v>
      </c>
      <c r="B100" s="528" t="s">
        <v>698</v>
      </c>
      <c r="C100" s="526">
        <v>111743</v>
      </c>
      <c r="D100" s="489">
        <v>119875</v>
      </c>
      <c r="E100" s="490">
        <v>161368</v>
      </c>
    </row>
    <row r="101" spans="1:5" ht="12" customHeight="1">
      <c r="A101" s="480" t="s">
        <v>617</v>
      </c>
      <c r="B101" s="524" t="s">
        <v>890</v>
      </c>
      <c r="C101" s="526"/>
      <c r="D101" s="489"/>
      <c r="E101" s="490"/>
    </row>
    <row r="102" spans="1:5" ht="12" customHeight="1">
      <c r="A102" s="480" t="s">
        <v>618</v>
      </c>
      <c r="B102" s="529" t="s">
        <v>891</v>
      </c>
      <c r="C102" s="526"/>
      <c r="D102" s="489"/>
      <c r="E102" s="490"/>
    </row>
    <row r="103" spans="1:5" ht="12" customHeight="1">
      <c r="A103" s="480" t="s">
        <v>628</v>
      </c>
      <c r="B103" s="530" t="s">
        <v>892</v>
      </c>
      <c r="C103" s="526"/>
      <c r="D103" s="489"/>
      <c r="E103" s="490"/>
    </row>
    <row r="104" spans="1:5" ht="12" customHeight="1">
      <c r="A104" s="480" t="s">
        <v>629</v>
      </c>
      <c r="B104" s="530" t="s">
        <v>893</v>
      </c>
      <c r="C104" s="526"/>
      <c r="D104" s="489"/>
      <c r="E104" s="490"/>
    </row>
    <row r="105" spans="1:5" ht="12" customHeight="1">
      <c r="A105" s="480" t="s">
        <v>630</v>
      </c>
      <c r="B105" s="529" t="s">
        <v>894</v>
      </c>
      <c r="C105" s="526">
        <v>108543</v>
      </c>
      <c r="D105" s="489">
        <v>113493</v>
      </c>
      <c r="E105" s="490">
        <v>120794</v>
      </c>
    </row>
    <row r="106" spans="1:5" ht="12" customHeight="1">
      <c r="A106" s="480" t="s">
        <v>631</v>
      </c>
      <c r="B106" s="529" t="s">
        <v>894</v>
      </c>
      <c r="C106" s="526"/>
      <c r="D106" s="489">
        <v>2000</v>
      </c>
      <c r="E106" s="490">
        <v>27657</v>
      </c>
    </row>
    <row r="107" spans="1:5" ht="12" customHeight="1">
      <c r="A107" s="480" t="s">
        <v>633</v>
      </c>
      <c r="B107" s="530" t="s">
        <v>896</v>
      </c>
      <c r="C107" s="526"/>
      <c r="D107" s="489"/>
      <c r="E107" s="490"/>
    </row>
    <row r="108" spans="1:5" ht="12" customHeight="1">
      <c r="A108" s="531" t="s">
        <v>699</v>
      </c>
      <c r="B108" s="532" t="s">
        <v>897</v>
      </c>
      <c r="C108" s="526"/>
      <c r="D108" s="489"/>
      <c r="E108" s="490"/>
    </row>
    <row r="109" spans="1:5" ht="12" customHeight="1">
      <c r="A109" s="480" t="s">
        <v>887</v>
      </c>
      <c r="B109" s="529" t="s">
        <v>894</v>
      </c>
      <c r="C109" s="526"/>
      <c r="D109" s="489"/>
      <c r="E109" s="490">
        <v>9717</v>
      </c>
    </row>
    <row r="110" spans="1:5" ht="12" customHeight="1" thickBot="1">
      <c r="A110" s="533" t="s">
        <v>888</v>
      </c>
      <c r="B110" s="529" t="s">
        <v>894</v>
      </c>
      <c r="C110" s="534">
        <v>3200</v>
      </c>
      <c r="D110" s="535">
        <v>4382</v>
      </c>
      <c r="E110" s="536">
        <v>3200</v>
      </c>
    </row>
    <row r="111" spans="1:5" ht="12" customHeight="1" thickBot="1">
      <c r="A111" s="472" t="s">
        <v>529</v>
      </c>
      <c r="B111" s="537" t="s">
        <v>102</v>
      </c>
      <c r="C111" s="538">
        <f>+C112+C114+C116</f>
        <v>52200</v>
      </c>
      <c r="D111" s="474">
        <f>+D112+D114+D116</f>
        <v>182712</v>
      </c>
      <c r="E111" s="475">
        <f>+E112+E114+E116</f>
        <v>311835</v>
      </c>
    </row>
    <row r="112" spans="1:5" ht="12" customHeight="1">
      <c r="A112" s="476" t="s">
        <v>619</v>
      </c>
      <c r="B112" s="524" t="s">
        <v>747</v>
      </c>
      <c r="C112" s="539">
        <v>7588</v>
      </c>
      <c r="D112" s="478">
        <v>16296</v>
      </c>
      <c r="E112" s="479">
        <v>78997</v>
      </c>
    </row>
    <row r="113" spans="1:5" ht="12" customHeight="1">
      <c r="A113" s="476" t="s">
        <v>620</v>
      </c>
      <c r="B113" s="540" t="s">
        <v>904</v>
      </c>
      <c r="C113" s="539"/>
      <c r="D113" s="478"/>
      <c r="E113" s="479">
        <v>911</v>
      </c>
    </row>
    <row r="114" spans="1:5" ht="12" customHeight="1">
      <c r="A114" s="476" t="s">
        <v>621</v>
      </c>
      <c r="B114" s="540" t="s">
        <v>700</v>
      </c>
      <c r="C114" s="525">
        <v>43412</v>
      </c>
      <c r="D114" s="482">
        <v>161146</v>
      </c>
      <c r="E114" s="483">
        <v>182000</v>
      </c>
    </row>
    <row r="115" spans="1:5" ht="12" customHeight="1">
      <c r="A115" s="476" t="s">
        <v>622</v>
      </c>
      <c r="B115" s="540" t="s">
        <v>905</v>
      </c>
      <c r="C115" s="541">
        <v>17768</v>
      </c>
      <c r="D115" s="482">
        <v>108027</v>
      </c>
      <c r="E115" s="483"/>
    </row>
    <row r="116" spans="1:5" ht="12" customHeight="1">
      <c r="A116" s="476" t="s">
        <v>623</v>
      </c>
      <c r="B116" s="486" t="s">
        <v>750</v>
      </c>
      <c r="C116" s="541">
        <v>1200</v>
      </c>
      <c r="D116" s="482">
        <v>5270</v>
      </c>
      <c r="E116" s="483">
        <v>50838</v>
      </c>
    </row>
    <row r="117" spans="1:5" ht="12" customHeight="1">
      <c r="A117" s="476" t="s">
        <v>632</v>
      </c>
      <c r="B117" s="542" t="s">
        <v>88</v>
      </c>
      <c r="C117" s="541"/>
      <c r="D117" s="482"/>
      <c r="E117" s="483"/>
    </row>
    <row r="118" spans="1:5" ht="31.5">
      <c r="A118" s="476" t="s">
        <v>634</v>
      </c>
      <c r="B118" s="543" t="s">
        <v>910</v>
      </c>
      <c r="C118" s="541"/>
      <c r="D118" s="482"/>
      <c r="E118" s="483"/>
    </row>
    <row r="119" spans="1:5" ht="12" customHeight="1">
      <c r="A119" s="476" t="s">
        <v>701</v>
      </c>
      <c r="B119" s="530" t="s">
        <v>909</v>
      </c>
      <c r="C119" s="541"/>
      <c r="D119" s="482"/>
      <c r="E119" s="483">
        <v>49638</v>
      </c>
    </row>
    <row r="120" spans="1:5" ht="12" customHeight="1">
      <c r="A120" s="476" t="s">
        <v>702</v>
      </c>
      <c r="B120" s="530" t="s">
        <v>909</v>
      </c>
      <c r="C120" s="541"/>
      <c r="D120" s="482"/>
      <c r="E120" s="483"/>
    </row>
    <row r="121" spans="1:5" ht="12" customHeight="1">
      <c r="A121" s="476" t="s">
        <v>703</v>
      </c>
      <c r="B121" s="530" t="s">
        <v>908</v>
      </c>
      <c r="C121" s="541"/>
      <c r="D121" s="482"/>
      <c r="E121" s="483"/>
    </row>
    <row r="122" spans="1:5" ht="12" customHeight="1">
      <c r="A122" s="476" t="s">
        <v>901</v>
      </c>
      <c r="B122" s="530" t="s">
        <v>896</v>
      </c>
      <c r="C122" s="541"/>
      <c r="D122" s="482"/>
      <c r="E122" s="483"/>
    </row>
    <row r="123" spans="1:5" ht="12" customHeight="1">
      <c r="A123" s="476" t="s">
        <v>902</v>
      </c>
      <c r="B123" s="530" t="s">
        <v>907</v>
      </c>
      <c r="C123" s="541"/>
      <c r="D123" s="482"/>
      <c r="E123" s="483"/>
    </row>
    <row r="124" spans="1:5" ht="12" customHeight="1" thickBot="1">
      <c r="A124" s="531" t="s">
        <v>903</v>
      </c>
      <c r="B124" s="530" t="s">
        <v>906</v>
      </c>
      <c r="C124" s="544">
        <v>1200</v>
      </c>
      <c r="D124" s="489">
        <v>1200</v>
      </c>
      <c r="E124" s="490">
        <v>1200</v>
      </c>
    </row>
    <row r="125" spans="1:5" ht="12" customHeight="1" thickBot="1">
      <c r="A125" s="472" t="s">
        <v>530</v>
      </c>
      <c r="B125" s="545" t="s">
        <v>911</v>
      </c>
      <c r="C125" s="538">
        <f>+C126+C127</f>
        <v>82592</v>
      </c>
      <c r="D125" s="474">
        <f>+D126+D127</f>
        <v>146141</v>
      </c>
      <c r="E125" s="475">
        <f>+E126+E127</f>
        <v>151032</v>
      </c>
    </row>
    <row r="126" spans="1:5" ht="12" customHeight="1">
      <c r="A126" s="476" t="s">
        <v>602</v>
      </c>
      <c r="B126" s="546" t="s">
        <v>570</v>
      </c>
      <c r="C126" s="539">
        <v>75185</v>
      </c>
      <c r="D126" s="478">
        <v>63439</v>
      </c>
      <c r="E126" s="479">
        <v>102156</v>
      </c>
    </row>
    <row r="127" spans="1:5" ht="12" customHeight="1" thickBot="1">
      <c r="A127" s="485" t="s">
        <v>603</v>
      </c>
      <c r="B127" s="540" t="s">
        <v>571</v>
      </c>
      <c r="C127" s="526">
        <v>7407</v>
      </c>
      <c r="D127" s="489">
        <v>82702</v>
      </c>
      <c r="E127" s="490">
        <v>48876</v>
      </c>
    </row>
    <row r="128" spans="1:5" ht="12" customHeight="1" thickBot="1">
      <c r="A128" s="472" t="s">
        <v>531</v>
      </c>
      <c r="B128" s="545" t="s">
        <v>912</v>
      </c>
      <c r="C128" s="538">
        <f>+C95+C111+C125</f>
        <v>652628</v>
      </c>
      <c r="D128" s="474">
        <f>+D95+D111+D125</f>
        <v>937062</v>
      </c>
      <c r="E128" s="475">
        <f>+E95+E111+E125</f>
        <v>1067060</v>
      </c>
    </row>
    <row r="129" spans="1:5" ht="12" customHeight="1" thickBot="1">
      <c r="A129" s="472" t="s">
        <v>532</v>
      </c>
      <c r="B129" s="545" t="s">
        <v>913</v>
      </c>
      <c r="C129" s="538">
        <f>+C130+C131+C132</f>
        <v>0</v>
      </c>
      <c r="D129" s="474">
        <f>+D130+D131+D132</f>
        <v>0</v>
      </c>
      <c r="E129" s="475">
        <f>+E130+E131+E132</f>
        <v>0</v>
      </c>
    </row>
    <row r="130" spans="1:5" ht="12" customHeight="1">
      <c r="A130" s="476" t="s">
        <v>606</v>
      </c>
      <c r="B130" s="546" t="s">
        <v>914</v>
      </c>
      <c r="C130" s="541"/>
      <c r="D130" s="482"/>
      <c r="E130" s="483"/>
    </row>
    <row r="131" spans="1:5" ht="12" customHeight="1">
      <c r="A131" s="476" t="s">
        <v>607</v>
      </c>
      <c r="B131" s="546" t="s">
        <v>915</v>
      </c>
      <c r="C131" s="541"/>
      <c r="D131" s="482"/>
      <c r="E131" s="483"/>
    </row>
    <row r="132" spans="1:5" ht="12" customHeight="1" thickBot="1">
      <c r="A132" s="531" t="s">
        <v>608</v>
      </c>
      <c r="B132" s="547" t="s">
        <v>916</v>
      </c>
      <c r="C132" s="541"/>
      <c r="D132" s="482"/>
      <c r="E132" s="483"/>
    </row>
    <row r="133" spans="1:5" ht="12" customHeight="1" thickBot="1">
      <c r="A133" s="472" t="s">
        <v>533</v>
      </c>
      <c r="B133" s="545" t="s">
        <v>47</v>
      </c>
      <c r="C133" s="538">
        <f>+C134+C135+C136+C137</f>
        <v>0</v>
      </c>
      <c r="D133" s="474">
        <f>+D134+D135+D136+D137</f>
        <v>0</v>
      </c>
      <c r="E133" s="475">
        <f>+E134+E135+E136+E137</f>
        <v>0</v>
      </c>
    </row>
    <row r="134" spans="1:5" ht="12" customHeight="1">
      <c r="A134" s="476" t="s">
        <v>609</v>
      </c>
      <c r="B134" s="546" t="s">
        <v>917</v>
      </c>
      <c r="C134" s="541"/>
      <c r="D134" s="482"/>
      <c r="E134" s="483"/>
    </row>
    <row r="135" spans="1:5" ht="12" customHeight="1">
      <c r="A135" s="476" t="s">
        <v>610</v>
      </c>
      <c r="B135" s="546" t="s">
        <v>918</v>
      </c>
      <c r="C135" s="541"/>
      <c r="D135" s="482"/>
      <c r="E135" s="483"/>
    </row>
    <row r="136" spans="1:5" ht="12" customHeight="1">
      <c r="A136" s="476" t="s">
        <v>821</v>
      </c>
      <c r="B136" s="546" t="s">
        <v>919</v>
      </c>
      <c r="C136" s="541"/>
      <c r="D136" s="482"/>
      <c r="E136" s="483"/>
    </row>
    <row r="137" spans="1:5" ht="12" customHeight="1" thickBot="1">
      <c r="A137" s="531" t="s">
        <v>822</v>
      </c>
      <c r="B137" s="547" t="s">
        <v>920</v>
      </c>
      <c r="C137" s="541"/>
      <c r="D137" s="482"/>
      <c r="E137" s="483"/>
    </row>
    <row r="138" spans="1:5" ht="12" customHeight="1" thickBot="1">
      <c r="A138" s="472" t="s">
        <v>534</v>
      </c>
      <c r="B138" s="545" t="s">
        <v>921</v>
      </c>
      <c r="C138" s="548">
        <f>+C139+C140+C141+C142</f>
        <v>0</v>
      </c>
      <c r="D138" s="491">
        <f>+D139+D140+D141+D142</f>
        <v>0</v>
      </c>
      <c r="E138" s="492">
        <f>+E139+E140+E141+E142</f>
        <v>0</v>
      </c>
    </row>
    <row r="139" spans="1:5" ht="12" customHeight="1">
      <c r="A139" s="476" t="s">
        <v>611</v>
      </c>
      <c r="B139" s="546" t="s">
        <v>922</v>
      </c>
      <c r="C139" s="541"/>
      <c r="D139" s="482"/>
      <c r="E139" s="483"/>
    </row>
    <row r="140" spans="1:5" ht="12" customHeight="1">
      <c r="A140" s="476" t="s">
        <v>612</v>
      </c>
      <c r="B140" s="546" t="s">
        <v>6</v>
      </c>
      <c r="C140" s="541"/>
      <c r="D140" s="482"/>
      <c r="E140" s="483"/>
    </row>
    <row r="141" spans="1:5" ht="12" customHeight="1">
      <c r="A141" s="476" t="s">
        <v>833</v>
      </c>
      <c r="B141" s="546" t="s">
        <v>923</v>
      </c>
      <c r="C141" s="541"/>
      <c r="D141" s="482"/>
      <c r="E141" s="483"/>
    </row>
    <row r="142" spans="1:5" ht="12" customHeight="1" thickBot="1">
      <c r="A142" s="531" t="s">
        <v>834</v>
      </c>
      <c r="B142" s="547" t="s">
        <v>924</v>
      </c>
      <c r="C142" s="541"/>
      <c r="D142" s="482"/>
      <c r="E142" s="483"/>
    </row>
    <row r="143" spans="1:5" ht="12" customHeight="1" thickBot="1">
      <c r="A143" s="472" t="s">
        <v>535</v>
      </c>
      <c r="B143" s="545" t="s">
        <v>925</v>
      </c>
      <c r="C143" s="549">
        <f>+C144+C145+C146+C147</f>
        <v>0</v>
      </c>
      <c r="D143" s="550">
        <f>+D144+D145+D146+D147</f>
        <v>0</v>
      </c>
      <c r="E143" s="551">
        <f>+E144+E145+E146+E147</f>
        <v>0</v>
      </c>
    </row>
    <row r="144" spans="1:5" ht="12" customHeight="1">
      <c r="A144" s="476" t="s">
        <v>694</v>
      </c>
      <c r="B144" s="546" t="s">
        <v>0</v>
      </c>
      <c r="C144" s="541"/>
      <c r="D144" s="482"/>
      <c r="E144" s="483"/>
    </row>
    <row r="145" spans="1:5" ht="12" customHeight="1">
      <c r="A145" s="476" t="s">
        <v>695</v>
      </c>
      <c r="B145" s="546" t="s">
        <v>1</v>
      </c>
      <c r="C145" s="541"/>
      <c r="D145" s="482"/>
      <c r="E145" s="483"/>
    </row>
    <row r="146" spans="1:5" ht="12" customHeight="1">
      <c r="A146" s="476" t="s">
        <v>749</v>
      </c>
      <c r="B146" s="546" t="s">
        <v>2</v>
      </c>
      <c r="C146" s="541"/>
      <c r="D146" s="482"/>
      <c r="E146" s="483"/>
    </row>
    <row r="147" spans="1:5" ht="12" customHeight="1" thickBot="1">
      <c r="A147" s="476" t="s">
        <v>836</v>
      </c>
      <c r="B147" s="546" t="s">
        <v>3</v>
      </c>
      <c r="C147" s="541"/>
      <c r="D147" s="482"/>
      <c r="E147" s="483"/>
    </row>
    <row r="148" spans="1:5" ht="12" customHeight="1" thickBot="1">
      <c r="A148" s="472" t="s">
        <v>536</v>
      </c>
      <c r="B148" s="545" t="s">
        <v>4</v>
      </c>
      <c r="C148" s="552">
        <f>+C129+C133+C138+C143</f>
        <v>0</v>
      </c>
      <c r="D148" s="553">
        <f>+D129+D133+D138+D143</f>
        <v>0</v>
      </c>
      <c r="E148" s="554">
        <f>+E129+E133+E138+E143</f>
        <v>0</v>
      </c>
    </row>
    <row r="149" spans="1:5" ht="12" customHeight="1" thickBot="1">
      <c r="A149" s="555" t="s">
        <v>537</v>
      </c>
      <c r="B149" s="556" t="s">
        <v>5</v>
      </c>
      <c r="C149" s="552">
        <f>+C128+C148</f>
        <v>652628</v>
      </c>
      <c r="D149" s="553">
        <f>+D128+D148</f>
        <v>937062</v>
      </c>
      <c r="E149" s="554">
        <f>+E128+E148</f>
        <v>1067060</v>
      </c>
    </row>
    <row r="150" ht="12" customHeight="1">
      <c r="C150" s="384"/>
    </row>
    <row r="151" ht="12" customHeight="1">
      <c r="C151" s="384"/>
    </row>
    <row r="152" ht="12" customHeight="1">
      <c r="C152" s="384"/>
    </row>
    <row r="153" ht="12" customHeight="1">
      <c r="C153" s="384"/>
    </row>
    <row r="154" ht="12" customHeight="1">
      <c r="C154" s="384"/>
    </row>
    <row r="155" spans="3:6" ht="15" customHeight="1">
      <c r="C155" s="125"/>
      <c r="D155" s="125"/>
      <c r="E155" s="125"/>
      <c r="F155" s="125"/>
    </row>
    <row r="156" s="1" customFormat="1" ht="12.75" customHeight="1"/>
    <row r="157" ht="15.75">
      <c r="C157" s="384"/>
    </row>
    <row r="158" ht="15.75">
      <c r="C158" s="384"/>
    </row>
    <row r="159" ht="15.75">
      <c r="C159" s="384"/>
    </row>
    <row r="160" ht="16.5" customHeight="1">
      <c r="C160" s="384"/>
    </row>
    <row r="161" ht="15.75">
      <c r="C161" s="384"/>
    </row>
    <row r="162" ht="15.75">
      <c r="C162" s="384"/>
    </row>
    <row r="163" ht="15.75">
      <c r="C163" s="384"/>
    </row>
    <row r="164" ht="15.75">
      <c r="C164" s="384"/>
    </row>
    <row r="165" ht="15.75">
      <c r="C165" s="384"/>
    </row>
    <row r="166" ht="15.75">
      <c r="C166" s="384"/>
    </row>
    <row r="167" ht="15.75">
      <c r="C167" s="384"/>
    </row>
    <row r="168" ht="15.75">
      <c r="C168" s="384"/>
    </row>
    <row r="169" ht="15.75">
      <c r="C169" s="384"/>
    </row>
  </sheetData>
  <sheetProtection selectLockedCells="1"/>
  <mergeCells count="4">
    <mergeCell ref="A1:E1"/>
    <mergeCell ref="A91:E91"/>
    <mergeCell ref="A92:B92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Tát Város Önkormányzat
2015. ÉVI KÖLTSÉGVETÉSÉNEK MÉRLEGE&amp;R&amp;"Times New Roman CE,Félkövér dőlt"&amp;11 1. számú tájékoztató tábla</oddHeader>
  </headerFooter>
  <rowBreaks count="1" manualBreakCount="1">
    <brk id="90" max="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.875" style="196" customWidth="1"/>
    <col min="2" max="2" width="49.625" style="56" customWidth="1"/>
    <col min="3" max="8" width="12.875" style="56" customWidth="1"/>
    <col min="9" max="9" width="13.875" style="56" customWidth="1"/>
    <col min="10" max="16384" width="9.375" style="56" customWidth="1"/>
  </cols>
  <sheetData>
    <row r="1" spans="1:9" ht="27.75" customHeight="1">
      <c r="A1" s="1159" t="s">
        <v>515</v>
      </c>
      <c r="B1" s="1159"/>
      <c r="C1" s="1159"/>
      <c r="D1" s="1159"/>
      <c r="E1" s="1159"/>
      <c r="F1" s="1159"/>
      <c r="G1" s="1159"/>
      <c r="H1" s="1159"/>
      <c r="I1" s="1159"/>
    </row>
    <row r="2" ht="20.25" customHeight="1" thickBot="1">
      <c r="I2" s="461" t="s">
        <v>574</v>
      </c>
    </row>
    <row r="3" spans="1:9" s="462" customFormat="1" ht="26.25" customHeight="1">
      <c r="A3" s="1167" t="s">
        <v>583</v>
      </c>
      <c r="B3" s="1162" t="s">
        <v>599</v>
      </c>
      <c r="C3" s="1167" t="s">
        <v>600</v>
      </c>
      <c r="D3" s="1167" t="s">
        <v>232</v>
      </c>
      <c r="E3" s="1164" t="s">
        <v>582</v>
      </c>
      <c r="F3" s="1165"/>
      <c r="G3" s="1165"/>
      <c r="H3" s="1166"/>
      <c r="I3" s="1162" t="s">
        <v>560</v>
      </c>
    </row>
    <row r="4" spans="1:9" s="463" customFormat="1" ht="32.25" customHeight="1" thickBot="1">
      <c r="A4" s="1168"/>
      <c r="B4" s="1163"/>
      <c r="C4" s="1163"/>
      <c r="D4" s="1168"/>
      <c r="E4" s="273" t="s">
        <v>769</v>
      </c>
      <c r="F4" s="273" t="s">
        <v>770</v>
      </c>
      <c r="G4" s="273" t="s">
        <v>46</v>
      </c>
      <c r="H4" s="274" t="s">
        <v>231</v>
      </c>
      <c r="I4" s="1163"/>
    </row>
    <row r="5" spans="1:9" s="464" customFormat="1" ht="12.75" customHeight="1" thickBot="1">
      <c r="A5" s="275">
        <v>1</v>
      </c>
      <c r="B5" s="276">
        <v>2</v>
      </c>
      <c r="C5" s="277">
        <v>3</v>
      </c>
      <c r="D5" s="276">
        <v>4</v>
      </c>
      <c r="E5" s="275">
        <v>5</v>
      </c>
      <c r="F5" s="277">
        <v>6</v>
      </c>
      <c r="G5" s="277">
        <v>7</v>
      </c>
      <c r="H5" s="278">
        <v>8</v>
      </c>
      <c r="I5" s="279" t="s">
        <v>601</v>
      </c>
    </row>
    <row r="6" spans="1:9" ht="24.75" customHeight="1" thickBot="1">
      <c r="A6" s="280" t="s">
        <v>528</v>
      </c>
      <c r="B6" s="281" t="s">
        <v>516</v>
      </c>
      <c r="C6" s="456"/>
      <c r="D6" s="59">
        <f>+D7+D8</f>
        <v>0</v>
      </c>
      <c r="E6" s="60">
        <f>+E7+E8</f>
        <v>0</v>
      </c>
      <c r="F6" s="61">
        <f>+F7+F8</f>
        <v>0</v>
      </c>
      <c r="G6" s="61">
        <f>+G7+G8</f>
        <v>0</v>
      </c>
      <c r="H6" s="62">
        <f>+H7+H8</f>
        <v>0</v>
      </c>
      <c r="I6" s="59">
        <f aca="true" t="shared" si="0" ref="I6:I17">SUM(D6:H6)</f>
        <v>0</v>
      </c>
    </row>
    <row r="7" spans="1:9" ht="19.5" customHeight="1">
      <c r="A7" s="282" t="s">
        <v>529</v>
      </c>
      <c r="B7" s="63" t="s">
        <v>584</v>
      </c>
      <c r="C7" s="457"/>
      <c r="D7" s="64"/>
      <c r="E7" s="65"/>
      <c r="F7" s="28"/>
      <c r="G7" s="28"/>
      <c r="H7" s="25"/>
      <c r="I7" s="283">
        <f t="shared" si="0"/>
        <v>0</v>
      </c>
    </row>
    <row r="8" spans="1:9" ht="19.5" customHeight="1" thickBot="1">
      <c r="A8" s="282" t="s">
        <v>530</v>
      </c>
      <c r="B8" s="63" t="s">
        <v>584</v>
      </c>
      <c r="C8" s="457"/>
      <c r="D8" s="64"/>
      <c r="E8" s="65"/>
      <c r="F8" s="28"/>
      <c r="G8" s="28"/>
      <c r="H8" s="25"/>
      <c r="I8" s="283">
        <f t="shared" si="0"/>
        <v>0</v>
      </c>
    </row>
    <row r="9" spans="1:9" ht="25.5" customHeight="1" thickBot="1">
      <c r="A9" s="280" t="s">
        <v>531</v>
      </c>
      <c r="B9" s="281" t="s">
        <v>517</v>
      </c>
      <c r="C9" s="458"/>
      <c r="D9" s="59">
        <f>+D10+D11</f>
        <v>0</v>
      </c>
      <c r="E9" s="60">
        <f>+E10+E11</f>
        <v>0</v>
      </c>
      <c r="F9" s="61">
        <f>+F10+F11</f>
        <v>0</v>
      </c>
      <c r="G9" s="61">
        <f>+G10+G11</f>
        <v>0</v>
      </c>
      <c r="H9" s="62">
        <f>+H10+H11</f>
        <v>0</v>
      </c>
      <c r="I9" s="59">
        <f t="shared" si="0"/>
        <v>0</v>
      </c>
    </row>
    <row r="10" spans="1:9" ht="19.5" customHeight="1">
      <c r="A10" s="282" t="s">
        <v>532</v>
      </c>
      <c r="B10" s="63" t="s">
        <v>584</v>
      </c>
      <c r="C10" s="457"/>
      <c r="D10" s="64"/>
      <c r="E10" s="65"/>
      <c r="F10" s="28"/>
      <c r="G10" s="28"/>
      <c r="H10" s="25"/>
      <c r="I10" s="283">
        <f t="shared" si="0"/>
        <v>0</v>
      </c>
    </row>
    <row r="11" spans="1:9" ht="19.5" customHeight="1" thickBot="1">
      <c r="A11" s="282" t="s">
        <v>533</v>
      </c>
      <c r="B11" s="63" t="s">
        <v>584</v>
      </c>
      <c r="C11" s="457"/>
      <c r="D11" s="64"/>
      <c r="E11" s="65"/>
      <c r="F11" s="28"/>
      <c r="G11" s="28"/>
      <c r="H11" s="25"/>
      <c r="I11" s="283">
        <f t="shared" si="0"/>
        <v>0</v>
      </c>
    </row>
    <row r="12" spans="1:9" ht="19.5" customHeight="1" thickBot="1">
      <c r="A12" s="280" t="s">
        <v>534</v>
      </c>
      <c r="B12" s="281" t="s">
        <v>722</v>
      </c>
      <c r="C12" s="458"/>
      <c r="D12" s="59">
        <f>+D13</f>
        <v>0</v>
      </c>
      <c r="E12" s="60">
        <f>+E13</f>
        <v>0</v>
      </c>
      <c r="F12" s="61">
        <f>+F13</f>
        <v>0</v>
      </c>
      <c r="G12" s="61">
        <f>+G13</f>
        <v>0</v>
      </c>
      <c r="H12" s="62">
        <f>+H13</f>
        <v>0</v>
      </c>
      <c r="I12" s="59">
        <f t="shared" si="0"/>
        <v>0</v>
      </c>
    </row>
    <row r="13" spans="1:9" ht="19.5" customHeight="1" thickBot="1">
      <c r="A13" s="282" t="s">
        <v>535</v>
      </c>
      <c r="B13" s="63" t="s">
        <v>584</v>
      </c>
      <c r="C13" s="457"/>
      <c r="D13" s="64"/>
      <c r="E13" s="65"/>
      <c r="F13" s="28"/>
      <c r="G13" s="28"/>
      <c r="H13" s="25"/>
      <c r="I13" s="283">
        <f t="shared" si="0"/>
        <v>0</v>
      </c>
    </row>
    <row r="14" spans="1:9" ht="19.5" customHeight="1" thickBot="1">
      <c r="A14" s="280" t="s">
        <v>536</v>
      </c>
      <c r="B14" s="281" t="s">
        <v>723</v>
      </c>
      <c r="C14" s="458"/>
      <c r="D14" s="59">
        <f>+D15</f>
        <v>0</v>
      </c>
      <c r="E14" s="60">
        <f>+E15</f>
        <v>0</v>
      </c>
      <c r="F14" s="61">
        <f>+F15</f>
        <v>0</v>
      </c>
      <c r="G14" s="61">
        <f>+G15</f>
        <v>0</v>
      </c>
      <c r="H14" s="62">
        <f>+H15</f>
        <v>0</v>
      </c>
      <c r="I14" s="59">
        <f t="shared" si="0"/>
        <v>0</v>
      </c>
    </row>
    <row r="15" spans="1:9" ht="19.5" customHeight="1" thickBot="1">
      <c r="A15" s="284" t="s">
        <v>537</v>
      </c>
      <c r="B15" s="66" t="s">
        <v>584</v>
      </c>
      <c r="C15" s="459"/>
      <c r="D15" s="67"/>
      <c r="E15" s="68"/>
      <c r="F15" s="29"/>
      <c r="G15" s="29"/>
      <c r="H15" s="27"/>
      <c r="I15" s="285">
        <f t="shared" si="0"/>
        <v>0</v>
      </c>
    </row>
    <row r="16" spans="1:9" ht="19.5" customHeight="1" thickBot="1">
      <c r="A16" s="280" t="s">
        <v>538</v>
      </c>
      <c r="B16" s="286" t="s">
        <v>724</v>
      </c>
      <c r="C16" s="458"/>
      <c r="D16" s="59">
        <f>+D17</f>
        <v>0</v>
      </c>
      <c r="E16" s="60">
        <f>+E17</f>
        <v>5200</v>
      </c>
      <c r="F16" s="61">
        <f>+F17</f>
        <v>5200</v>
      </c>
      <c r="G16" s="61">
        <f>+G17</f>
        <v>5200</v>
      </c>
      <c r="H16" s="62">
        <f>+H17</f>
        <v>5200</v>
      </c>
      <c r="I16" s="59">
        <f t="shared" si="0"/>
        <v>20800</v>
      </c>
    </row>
    <row r="17" spans="1:9" ht="19.5" customHeight="1" thickBot="1">
      <c r="A17" s="287" t="s">
        <v>539</v>
      </c>
      <c r="B17" s="69" t="s">
        <v>167</v>
      </c>
      <c r="C17" s="460"/>
      <c r="D17" s="70"/>
      <c r="E17" s="71">
        <v>5200</v>
      </c>
      <c r="F17" s="72">
        <v>5200</v>
      </c>
      <c r="G17" s="72">
        <v>5200</v>
      </c>
      <c r="H17" s="26">
        <v>5200</v>
      </c>
      <c r="I17" s="288">
        <f t="shared" si="0"/>
        <v>20800</v>
      </c>
    </row>
    <row r="18" spans="1:9" ht="19.5" customHeight="1" thickBot="1">
      <c r="A18" s="1160" t="s">
        <v>658</v>
      </c>
      <c r="B18" s="1161"/>
      <c r="C18" s="120"/>
      <c r="D18" s="59">
        <f aca="true" t="shared" si="1" ref="D18:I18">+D6+D9+D12+D14+D16</f>
        <v>0</v>
      </c>
      <c r="E18" s="60">
        <f t="shared" si="1"/>
        <v>5200</v>
      </c>
      <c r="F18" s="61">
        <f t="shared" si="1"/>
        <v>5200</v>
      </c>
      <c r="G18" s="61">
        <f t="shared" si="1"/>
        <v>5200</v>
      </c>
      <c r="H18" s="62">
        <f t="shared" si="1"/>
        <v>5200</v>
      </c>
      <c r="I18" s="59">
        <f t="shared" si="1"/>
        <v>20800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zoomScalePageLayoutView="0" workbookViewId="0" topLeftCell="B1">
      <selection activeCell="H5" sqref="H5"/>
    </sheetView>
  </sheetViews>
  <sheetFormatPr defaultColWidth="9.00390625" defaultRowHeight="12.75"/>
  <cols>
    <col min="1" max="1" width="5.875" style="86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1170" t="s">
        <v>518</v>
      </c>
      <c r="C1" s="1170"/>
      <c r="D1" s="1170"/>
    </row>
    <row r="2" spans="1:4" s="74" customFormat="1" ht="16.5" thickBot="1">
      <c r="A2" s="73"/>
      <c r="B2" s="380"/>
      <c r="D2" s="44" t="s">
        <v>574</v>
      </c>
    </row>
    <row r="3" spans="1:4" s="76" customFormat="1" ht="48" customHeight="1" thickBot="1">
      <c r="A3" s="75" t="s">
        <v>526</v>
      </c>
      <c r="B3" s="200" t="s">
        <v>527</v>
      </c>
      <c r="C3" s="200" t="s">
        <v>585</v>
      </c>
      <c r="D3" s="201" t="s">
        <v>586</v>
      </c>
    </row>
    <row r="4" spans="1:4" s="76" customFormat="1" ht="13.5" customHeight="1" thickBot="1">
      <c r="A4" s="35">
        <v>1</v>
      </c>
      <c r="B4" s="203">
        <v>2</v>
      </c>
      <c r="C4" s="203">
        <v>3</v>
      </c>
      <c r="D4" s="204">
        <v>4</v>
      </c>
    </row>
    <row r="5" spans="1:4" ht="18" customHeight="1">
      <c r="A5" s="134" t="s">
        <v>528</v>
      </c>
      <c r="B5" s="205" t="s">
        <v>680</v>
      </c>
      <c r="C5" s="132">
        <v>86736</v>
      </c>
      <c r="D5" s="77">
        <v>845</v>
      </c>
    </row>
    <row r="6" spans="1:4" ht="18" customHeight="1">
      <c r="A6" s="78" t="s">
        <v>529</v>
      </c>
      <c r="B6" s="206" t="s">
        <v>681</v>
      </c>
      <c r="C6" s="133"/>
      <c r="D6" s="80"/>
    </row>
    <row r="7" spans="1:4" ht="18" customHeight="1">
      <c r="A7" s="78" t="s">
        <v>530</v>
      </c>
      <c r="B7" s="206" t="s">
        <v>635</v>
      </c>
      <c r="C7" s="133"/>
      <c r="D7" s="80"/>
    </row>
    <row r="8" spans="1:4" ht="18" customHeight="1">
      <c r="A8" s="78" t="s">
        <v>531</v>
      </c>
      <c r="B8" s="206" t="s">
        <v>636</v>
      </c>
      <c r="C8" s="133"/>
      <c r="D8" s="80"/>
    </row>
    <row r="9" spans="1:4" ht="18" customHeight="1">
      <c r="A9" s="78" t="s">
        <v>532</v>
      </c>
      <c r="B9" s="206" t="s">
        <v>673</v>
      </c>
      <c r="C9" s="133"/>
      <c r="D9" s="80"/>
    </row>
    <row r="10" spans="1:4" ht="18" customHeight="1">
      <c r="A10" s="78" t="s">
        <v>533</v>
      </c>
      <c r="B10" s="206" t="s">
        <v>674</v>
      </c>
      <c r="C10" s="133"/>
      <c r="D10" s="80"/>
    </row>
    <row r="11" spans="1:4" ht="18" customHeight="1">
      <c r="A11" s="78" t="s">
        <v>534</v>
      </c>
      <c r="B11" s="207" t="s">
        <v>675</v>
      </c>
      <c r="C11" s="133"/>
      <c r="D11" s="80"/>
    </row>
    <row r="12" spans="1:4" ht="18" customHeight="1">
      <c r="A12" s="78" t="s">
        <v>536</v>
      </c>
      <c r="B12" s="207" t="s">
        <v>676</v>
      </c>
      <c r="C12" s="133">
        <v>5800</v>
      </c>
      <c r="D12" s="80"/>
    </row>
    <row r="13" spans="1:4" ht="18" customHeight="1">
      <c r="A13" s="78" t="s">
        <v>537</v>
      </c>
      <c r="B13" s="207" t="s">
        <v>677</v>
      </c>
      <c r="C13" s="133">
        <v>250</v>
      </c>
      <c r="D13" s="80"/>
    </row>
    <row r="14" spans="1:4" ht="18" customHeight="1">
      <c r="A14" s="78" t="s">
        <v>538</v>
      </c>
      <c r="B14" s="207" t="s">
        <v>678</v>
      </c>
      <c r="C14" s="133"/>
      <c r="D14" s="80"/>
    </row>
    <row r="15" spans="1:4" ht="22.5" customHeight="1">
      <c r="A15" s="78" t="s">
        <v>539</v>
      </c>
      <c r="B15" s="207" t="s">
        <v>679</v>
      </c>
      <c r="C15" s="133">
        <v>90000</v>
      </c>
      <c r="D15" s="80"/>
    </row>
    <row r="16" spans="1:4" ht="18" customHeight="1">
      <c r="A16" s="78" t="s">
        <v>540</v>
      </c>
      <c r="B16" s="206" t="s">
        <v>637</v>
      </c>
      <c r="C16" s="133">
        <v>16000</v>
      </c>
      <c r="D16" s="80"/>
    </row>
    <row r="17" spans="1:4" ht="18" customHeight="1">
      <c r="A17" s="78" t="s">
        <v>541</v>
      </c>
      <c r="B17" s="206" t="s">
        <v>520</v>
      </c>
      <c r="C17" s="133">
        <v>6200</v>
      </c>
      <c r="D17" s="80"/>
    </row>
    <row r="18" spans="1:4" ht="18" customHeight="1">
      <c r="A18" s="78" t="s">
        <v>542</v>
      </c>
      <c r="B18" s="206" t="s">
        <v>519</v>
      </c>
      <c r="C18" s="133"/>
      <c r="D18" s="80"/>
    </row>
    <row r="19" spans="1:4" ht="18" customHeight="1">
      <c r="A19" s="78" t="s">
        <v>543</v>
      </c>
      <c r="B19" s="206" t="s">
        <v>638</v>
      </c>
      <c r="C19" s="133"/>
      <c r="D19" s="80"/>
    </row>
    <row r="20" spans="1:4" ht="18" customHeight="1">
      <c r="A20" s="78" t="s">
        <v>544</v>
      </c>
      <c r="B20" s="206" t="s">
        <v>639</v>
      </c>
      <c r="C20" s="133"/>
      <c r="D20" s="80"/>
    </row>
    <row r="21" spans="1:4" ht="18" customHeight="1">
      <c r="A21" s="78" t="s">
        <v>545</v>
      </c>
      <c r="B21" s="123"/>
      <c r="C21" s="79"/>
      <c r="D21" s="80"/>
    </row>
    <row r="22" spans="1:4" ht="18" customHeight="1">
      <c r="A22" s="78" t="s">
        <v>546</v>
      </c>
      <c r="B22" s="81"/>
      <c r="C22" s="79"/>
      <c r="D22" s="80"/>
    </row>
    <row r="23" spans="1:4" ht="18" customHeight="1">
      <c r="A23" s="78" t="s">
        <v>547</v>
      </c>
      <c r="B23" s="81"/>
      <c r="C23" s="79"/>
      <c r="D23" s="80"/>
    </row>
    <row r="24" spans="1:4" ht="18" customHeight="1">
      <c r="A24" s="78" t="s">
        <v>548</v>
      </c>
      <c r="B24" s="81"/>
      <c r="C24" s="79"/>
      <c r="D24" s="80"/>
    </row>
    <row r="25" spans="1:4" ht="18" customHeight="1">
      <c r="A25" s="78" t="s">
        <v>549</v>
      </c>
      <c r="B25" s="81"/>
      <c r="C25" s="79"/>
      <c r="D25" s="80"/>
    </row>
    <row r="26" spans="1:4" ht="18" customHeight="1">
      <c r="A26" s="78" t="s">
        <v>550</v>
      </c>
      <c r="B26" s="81"/>
      <c r="C26" s="79"/>
      <c r="D26" s="80"/>
    </row>
    <row r="27" spans="1:4" ht="18" customHeight="1">
      <c r="A27" s="78" t="s">
        <v>551</v>
      </c>
      <c r="B27" s="81"/>
      <c r="C27" s="79"/>
      <c r="D27" s="80"/>
    </row>
    <row r="28" spans="1:4" ht="18" customHeight="1">
      <c r="A28" s="78" t="s">
        <v>552</v>
      </c>
      <c r="B28" s="81"/>
      <c r="C28" s="79"/>
      <c r="D28" s="80"/>
    </row>
    <row r="29" spans="1:4" ht="18" customHeight="1" thickBot="1">
      <c r="A29" s="135" t="s">
        <v>553</v>
      </c>
      <c r="B29" s="82"/>
      <c r="C29" s="83"/>
      <c r="D29" s="84"/>
    </row>
    <row r="30" spans="1:4" ht="18" customHeight="1" thickBot="1">
      <c r="A30" s="36" t="s">
        <v>554</v>
      </c>
      <c r="B30" s="211" t="s">
        <v>561</v>
      </c>
      <c r="C30" s="212">
        <f>+C5+C6+C7+C8+C9+C16+C17+C18+C19+C20+C21+C22+C23+C24+C25+C26+C27+C28+C29</f>
        <v>108936</v>
      </c>
      <c r="D30" s="213">
        <f>+D5+D6+D7+D8+D9+D16+D17+D18+D19+D20+D21+D22+D23+D24+D25+D26+D27+D28+D29</f>
        <v>845</v>
      </c>
    </row>
    <row r="31" spans="1:4" ht="8.25" customHeight="1">
      <c r="A31" s="85"/>
      <c r="B31" s="1169"/>
      <c r="C31" s="1169"/>
      <c r="D31" s="1169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PageLayoutView="0" workbookViewId="0" topLeftCell="A1">
      <selection activeCell="Q18" sqref="Q18"/>
    </sheetView>
  </sheetViews>
  <sheetFormatPr defaultColWidth="9.00390625" defaultRowHeight="12.75"/>
  <cols>
    <col min="1" max="1" width="4.875" style="101" customWidth="1"/>
    <col min="2" max="2" width="31.125" style="116" customWidth="1"/>
    <col min="3" max="3" width="10.00390625" style="116" customWidth="1"/>
    <col min="4" max="4" width="9.00390625" style="116" customWidth="1"/>
    <col min="5" max="5" width="9.50390625" style="116" customWidth="1"/>
    <col min="6" max="6" width="8.875" style="116" customWidth="1"/>
    <col min="7" max="7" width="8.625" style="116" customWidth="1"/>
    <col min="8" max="8" width="8.875" style="116" customWidth="1"/>
    <col min="9" max="9" width="8.125" style="116" customWidth="1"/>
    <col min="10" max="14" width="9.50390625" style="116" customWidth="1"/>
    <col min="15" max="15" width="12.625" style="101" customWidth="1"/>
    <col min="16" max="16384" width="9.375" style="116" customWidth="1"/>
  </cols>
  <sheetData>
    <row r="1" spans="1:15" ht="31.5" customHeight="1">
      <c r="A1" s="1174" t="s">
        <v>233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</row>
    <row r="2" ht="16.5" thickBot="1">
      <c r="O2" s="4" t="s">
        <v>563</v>
      </c>
    </row>
    <row r="3" spans="1:15" s="101" customFormat="1" ht="25.5" customHeight="1" thickBot="1">
      <c r="A3" s="98" t="s">
        <v>526</v>
      </c>
      <c r="B3" s="99" t="s">
        <v>575</v>
      </c>
      <c r="C3" s="99" t="s">
        <v>587</v>
      </c>
      <c r="D3" s="99" t="s">
        <v>588</v>
      </c>
      <c r="E3" s="99" t="s">
        <v>589</v>
      </c>
      <c r="F3" s="99" t="s">
        <v>590</v>
      </c>
      <c r="G3" s="99" t="s">
        <v>591</v>
      </c>
      <c r="H3" s="99" t="s">
        <v>592</v>
      </c>
      <c r="I3" s="99" t="s">
        <v>593</v>
      </c>
      <c r="J3" s="99" t="s">
        <v>594</v>
      </c>
      <c r="K3" s="99" t="s">
        <v>595</v>
      </c>
      <c r="L3" s="99" t="s">
        <v>596</v>
      </c>
      <c r="M3" s="99" t="s">
        <v>597</v>
      </c>
      <c r="N3" s="99" t="s">
        <v>598</v>
      </c>
      <c r="O3" s="100" t="s">
        <v>561</v>
      </c>
    </row>
    <row r="4" spans="1:15" s="103" customFormat="1" ht="15" customHeight="1" thickBot="1">
      <c r="A4" s="102" t="s">
        <v>528</v>
      </c>
      <c r="B4" s="1171" t="s">
        <v>566</v>
      </c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3"/>
    </row>
    <row r="5" spans="1:15" s="103" customFormat="1" ht="22.5">
      <c r="A5" s="104" t="s">
        <v>529</v>
      </c>
      <c r="B5" s="465" t="s">
        <v>10</v>
      </c>
      <c r="C5" s="105">
        <v>28592</v>
      </c>
      <c r="D5" s="105">
        <v>28592</v>
      </c>
      <c r="E5" s="105">
        <v>28592</v>
      </c>
      <c r="F5" s="105">
        <v>28591</v>
      </c>
      <c r="G5" s="105">
        <v>28592</v>
      </c>
      <c r="H5" s="105">
        <v>28592</v>
      </c>
      <c r="I5" s="105">
        <v>28592</v>
      </c>
      <c r="J5" s="105">
        <v>28591</v>
      </c>
      <c r="K5" s="105">
        <v>28592</v>
      </c>
      <c r="L5" s="105">
        <v>28592</v>
      </c>
      <c r="M5" s="105">
        <v>28592</v>
      </c>
      <c r="N5" s="105">
        <v>28591</v>
      </c>
      <c r="O5" s="923">
        <f>SUM(C5:N5)</f>
        <v>343101</v>
      </c>
    </row>
    <row r="6" spans="1:15" s="110" customFormat="1" ht="22.5">
      <c r="A6" s="107" t="s">
        <v>530</v>
      </c>
      <c r="B6" s="291" t="s">
        <v>79</v>
      </c>
      <c r="C6" s="108">
        <v>700</v>
      </c>
      <c r="D6" s="108">
        <v>4617</v>
      </c>
      <c r="E6" s="108">
        <v>700</v>
      </c>
      <c r="F6" s="108">
        <v>2083</v>
      </c>
      <c r="G6" s="108">
        <v>700</v>
      </c>
      <c r="H6" s="108">
        <v>700</v>
      </c>
      <c r="I6" s="108">
        <v>700</v>
      </c>
      <c r="J6" s="108">
        <v>2082</v>
      </c>
      <c r="K6" s="108">
        <v>700</v>
      </c>
      <c r="L6" s="108">
        <v>700</v>
      </c>
      <c r="M6" s="108">
        <v>700</v>
      </c>
      <c r="N6" s="108">
        <v>2083</v>
      </c>
      <c r="O6" s="109">
        <f aca="true" t="shared" si="0" ref="O6:O13">SUM(C6:N6)</f>
        <v>16465</v>
      </c>
    </row>
    <row r="7" spans="1:15" s="110" customFormat="1" ht="22.5">
      <c r="A7" s="107" t="s">
        <v>531</v>
      </c>
      <c r="B7" s="290" t="s">
        <v>80</v>
      </c>
      <c r="C7" s="111"/>
      <c r="D7" s="111">
        <v>92039</v>
      </c>
      <c r="E7" s="111"/>
      <c r="F7" s="111">
        <v>2482</v>
      </c>
      <c r="G7" s="111"/>
      <c r="H7" s="111"/>
      <c r="I7" s="111"/>
      <c r="J7" s="111">
        <v>2482</v>
      </c>
      <c r="K7" s="111"/>
      <c r="L7" s="111"/>
      <c r="M7" s="111"/>
      <c r="N7" s="111">
        <v>2482</v>
      </c>
      <c r="O7" s="109">
        <f t="shared" si="0"/>
        <v>99485</v>
      </c>
    </row>
    <row r="8" spans="1:15" s="110" customFormat="1" ht="13.5" customHeight="1">
      <c r="A8" s="107" t="s">
        <v>532</v>
      </c>
      <c r="B8" s="289" t="s">
        <v>687</v>
      </c>
      <c r="C8" s="108"/>
      <c r="D8" s="108"/>
      <c r="E8" s="108">
        <v>45740</v>
      </c>
      <c r="F8" s="108"/>
      <c r="G8" s="108"/>
      <c r="H8" s="108">
        <v>17153</v>
      </c>
      <c r="I8" s="108"/>
      <c r="J8" s="108"/>
      <c r="K8" s="108">
        <v>45740</v>
      </c>
      <c r="L8" s="108"/>
      <c r="M8" s="108"/>
      <c r="N8" s="108">
        <v>5717</v>
      </c>
      <c r="O8" s="109">
        <f t="shared" si="0"/>
        <v>114350</v>
      </c>
    </row>
    <row r="9" spans="1:15" s="110" customFormat="1" ht="13.5" customHeight="1">
      <c r="A9" s="107" t="s">
        <v>533</v>
      </c>
      <c r="B9" s="289" t="s">
        <v>81</v>
      </c>
      <c r="C9" s="108">
        <v>9470</v>
      </c>
      <c r="D9" s="108">
        <v>9470</v>
      </c>
      <c r="E9" s="108">
        <v>9470</v>
      </c>
      <c r="F9" s="108">
        <v>9494</v>
      </c>
      <c r="G9" s="108">
        <v>9500</v>
      </c>
      <c r="H9" s="108">
        <v>8000</v>
      </c>
      <c r="I9" s="108">
        <v>6800</v>
      </c>
      <c r="J9" s="108">
        <v>6800</v>
      </c>
      <c r="K9" s="108">
        <v>10000</v>
      </c>
      <c r="L9" s="108">
        <v>10000</v>
      </c>
      <c r="M9" s="108">
        <v>10000</v>
      </c>
      <c r="N9" s="108">
        <v>8000</v>
      </c>
      <c r="O9" s="109">
        <f t="shared" si="0"/>
        <v>107004</v>
      </c>
    </row>
    <row r="10" spans="1:15" s="110" customFormat="1" ht="13.5" customHeight="1">
      <c r="A10" s="107" t="s">
        <v>534</v>
      </c>
      <c r="B10" s="289" t="s">
        <v>521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9">
        <f t="shared" si="0"/>
        <v>0</v>
      </c>
    </row>
    <row r="11" spans="1:15" s="110" customFormat="1" ht="13.5" customHeight="1">
      <c r="A11" s="107" t="s">
        <v>535</v>
      </c>
      <c r="B11" s="289" t="s">
        <v>12</v>
      </c>
      <c r="C11" s="108"/>
      <c r="D11" s="108"/>
      <c r="E11" s="108">
        <v>17962</v>
      </c>
      <c r="F11" s="108"/>
      <c r="G11" s="108"/>
      <c r="H11" s="108"/>
      <c r="I11" s="108"/>
      <c r="J11" s="108">
        <v>17962</v>
      </c>
      <c r="K11" s="108"/>
      <c r="L11" s="108"/>
      <c r="M11" s="108">
        <v>17961</v>
      </c>
      <c r="N11" s="108"/>
      <c r="O11" s="109">
        <f t="shared" si="0"/>
        <v>53885</v>
      </c>
    </row>
    <row r="12" spans="1:15" s="110" customFormat="1" ht="22.5">
      <c r="A12" s="107" t="s">
        <v>536</v>
      </c>
      <c r="B12" s="291" t="s">
        <v>64</v>
      </c>
      <c r="C12" s="108"/>
      <c r="D12" s="108"/>
      <c r="E12" s="108"/>
      <c r="F12" s="108">
        <v>36385</v>
      </c>
      <c r="G12" s="108"/>
      <c r="H12" s="108"/>
      <c r="I12" s="108">
        <v>36385</v>
      </c>
      <c r="J12" s="108">
        <v>36385</v>
      </c>
      <c r="K12" s="108"/>
      <c r="L12" s="108"/>
      <c r="M12" s="108"/>
      <c r="N12" s="108"/>
      <c r="O12" s="109">
        <f t="shared" si="0"/>
        <v>109155</v>
      </c>
    </row>
    <row r="13" spans="1:15" s="110" customFormat="1" ht="13.5" customHeight="1" thickBot="1">
      <c r="A13" s="107" t="s">
        <v>537</v>
      </c>
      <c r="B13" s="289" t="s">
        <v>522</v>
      </c>
      <c r="C13" s="108">
        <v>21599</v>
      </c>
      <c r="D13" s="108"/>
      <c r="E13" s="108"/>
      <c r="F13" s="108"/>
      <c r="G13" s="108">
        <v>2119</v>
      </c>
      <c r="H13" s="108">
        <v>56363</v>
      </c>
      <c r="I13" s="108">
        <v>67142</v>
      </c>
      <c r="J13" s="108">
        <v>35766</v>
      </c>
      <c r="K13" s="108">
        <v>16068</v>
      </c>
      <c r="L13" s="108">
        <v>16068</v>
      </c>
      <c r="M13" s="108"/>
      <c r="N13" s="108">
        <v>8490</v>
      </c>
      <c r="O13" s="106">
        <f t="shared" si="0"/>
        <v>223615</v>
      </c>
    </row>
    <row r="14" spans="1:15" s="103" customFormat="1" ht="15.75" customHeight="1" thickBot="1">
      <c r="A14" s="102" t="s">
        <v>538</v>
      </c>
      <c r="B14" s="37" t="s">
        <v>624</v>
      </c>
      <c r="C14" s="113">
        <f>SUM(C5:C13)</f>
        <v>60361</v>
      </c>
      <c r="D14" s="113">
        <f aca="true" t="shared" si="1" ref="D14:N14">SUM(D5:D13)</f>
        <v>134718</v>
      </c>
      <c r="E14" s="113">
        <f t="shared" si="1"/>
        <v>102464</v>
      </c>
      <c r="F14" s="113">
        <f t="shared" si="1"/>
        <v>79035</v>
      </c>
      <c r="G14" s="113">
        <f t="shared" si="1"/>
        <v>40911</v>
      </c>
      <c r="H14" s="113">
        <f t="shared" si="1"/>
        <v>110808</v>
      </c>
      <c r="I14" s="113">
        <f t="shared" si="1"/>
        <v>139619</v>
      </c>
      <c r="J14" s="113">
        <f t="shared" si="1"/>
        <v>130068</v>
      </c>
      <c r="K14" s="113">
        <f t="shared" si="1"/>
        <v>101100</v>
      </c>
      <c r="L14" s="113">
        <f t="shared" si="1"/>
        <v>55360</v>
      </c>
      <c r="M14" s="113">
        <f t="shared" si="1"/>
        <v>57253</v>
      </c>
      <c r="N14" s="113">
        <f t="shared" si="1"/>
        <v>55363</v>
      </c>
      <c r="O14" s="114">
        <f>SUM(C14:N14)</f>
        <v>1067060</v>
      </c>
    </row>
    <row r="15" spans="1:15" s="103" customFormat="1" ht="15" customHeight="1" thickBot="1">
      <c r="A15" s="102" t="s">
        <v>539</v>
      </c>
      <c r="B15" s="1171" t="s">
        <v>568</v>
      </c>
      <c r="C15" s="1172"/>
      <c r="D15" s="1172"/>
      <c r="E15" s="1172"/>
      <c r="F15" s="1172"/>
      <c r="G15" s="1172"/>
      <c r="H15" s="1172"/>
      <c r="I15" s="1172"/>
      <c r="J15" s="1172"/>
      <c r="K15" s="1172"/>
      <c r="L15" s="1172"/>
      <c r="M15" s="1172"/>
      <c r="N15" s="1172"/>
      <c r="O15" s="1173"/>
    </row>
    <row r="16" spans="1:15" s="110" customFormat="1" ht="13.5" customHeight="1">
      <c r="A16" s="115" t="s">
        <v>540</v>
      </c>
      <c r="B16" s="292" t="s">
        <v>576</v>
      </c>
      <c r="C16" s="111">
        <v>14054</v>
      </c>
      <c r="D16" s="111">
        <v>14054</v>
      </c>
      <c r="E16" s="111">
        <v>14054</v>
      </c>
      <c r="F16" s="111">
        <v>14054</v>
      </c>
      <c r="G16" s="111">
        <v>14054</v>
      </c>
      <c r="H16" s="111">
        <v>14054</v>
      </c>
      <c r="I16" s="111">
        <v>14054</v>
      </c>
      <c r="J16" s="111">
        <v>14054</v>
      </c>
      <c r="K16" s="111">
        <v>14054</v>
      </c>
      <c r="L16" s="111">
        <v>14053</v>
      </c>
      <c r="M16" s="111">
        <v>14054</v>
      </c>
      <c r="N16" s="111">
        <v>14054</v>
      </c>
      <c r="O16" s="112">
        <f>SUM(C16:N16)</f>
        <v>168647</v>
      </c>
    </row>
    <row r="17" spans="1:15" s="110" customFormat="1" ht="27" customHeight="1">
      <c r="A17" s="107" t="s">
        <v>541</v>
      </c>
      <c r="B17" s="291" t="s">
        <v>696</v>
      </c>
      <c r="C17" s="108">
        <v>3883</v>
      </c>
      <c r="D17" s="108">
        <v>3883</v>
      </c>
      <c r="E17" s="108">
        <v>3883</v>
      </c>
      <c r="F17" s="108">
        <v>3884</v>
      </c>
      <c r="G17" s="108">
        <v>3883</v>
      </c>
      <c r="H17" s="108">
        <v>3883</v>
      </c>
      <c r="I17" s="108">
        <v>3883</v>
      </c>
      <c r="J17" s="108">
        <v>3884</v>
      </c>
      <c r="K17" s="108">
        <v>3883</v>
      </c>
      <c r="L17" s="108">
        <v>3883</v>
      </c>
      <c r="M17" s="108">
        <v>3883</v>
      </c>
      <c r="N17" s="108">
        <v>3884</v>
      </c>
      <c r="O17" s="112">
        <f aca="true" t="shared" si="2" ref="O17:O25">SUM(C17:N17)</f>
        <v>46599</v>
      </c>
    </row>
    <row r="18" spans="1:15" s="110" customFormat="1" ht="13.5" customHeight="1">
      <c r="A18" s="107" t="s">
        <v>542</v>
      </c>
      <c r="B18" s="289" t="s">
        <v>652</v>
      </c>
      <c r="C18" s="108">
        <v>28176</v>
      </c>
      <c r="D18" s="108">
        <v>28176</v>
      </c>
      <c r="E18" s="108">
        <v>23176</v>
      </c>
      <c r="F18" s="108">
        <v>17725</v>
      </c>
      <c r="G18" s="108">
        <v>8726</v>
      </c>
      <c r="H18" s="108">
        <v>8725</v>
      </c>
      <c r="I18" s="108">
        <v>8285</v>
      </c>
      <c r="J18" s="108">
        <v>7725</v>
      </c>
      <c r="K18" s="108">
        <v>17726</v>
      </c>
      <c r="L18" s="108">
        <v>23176</v>
      </c>
      <c r="M18" s="108">
        <v>23176</v>
      </c>
      <c r="N18" s="108">
        <v>23176</v>
      </c>
      <c r="O18" s="112">
        <f t="shared" si="2"/>
        <v>217968</v>
      </c>
    </row>
    <row r="19" spans="1:15" s="110" customFormat="1" ht="13.5" customHeight="1">
      <c r="A19" s="107" t="s">
        <v>543</v>
      </c>
      <c r="B19" s="289" t="s">
        <v>697</v>
      </c>
      <c r="C19" s="108">
        <v>801</v>
      </c>
      <c r="D19" s="108">
        <v>801</v>
      </c>
      <c r="E19" s="108">
        <v>801</v>
      </c>
      <c r="F19" s="108">
        <v>800</v>
      </c>
      <c r="G19" s="108">
        <v>801</v>
      </c>
      <c r="H19" s="108">
        <v>801</v>
      </c>
      <c r="I19" s="108">
        <v>801</v>
      </c>
      <c r="J19" s="108">
        <v>801</v>
      </c>
      <c r="K19" s="108">
        <v>801</v>
      </c>
      <c r="L19" s="108">
        <v>801</v>
      </c>
      <c r="M19" s="108">
        <v>801</v>
      </c>
      <c r="N19" s="108">
        <v>801</v>
      </c>
      <c r="O19" s="112">
        <f t="shared" si="2"/>
        <v>9611</v>
      </c>
    </row>
    <row r="20" spans="1:15" s="110" customFormat="1" ht="13.5" customHeight="1">
      <c r="A20" s="107" t="s">
        <v>544</v>
      </c>
      <c r="B20" s="289" t="s">
        <v>523</v>
      </c>
      <c r="C20" s="108">
        <v>13447</v>
      </c>
      <c r="D20" s="108">
        <v>13447</v>
      </c>
      <c r="E20" s="108">
        <v>13447</v>
      </c>
      <c r="F20" s="108">
        <v>13448</v>
      </c>
      <c r="G20" s="108">
        <v>13447</v>
      </c>
      <c r="H20" s="108">
        <v>13447</v>
      </c>
      <c r="I20" s="108">
        <v>13447</v>
      </c>
      <c r="J20" s="108">
        <v>13448</v>
      </c>
      <c r="K20" s="108">
        <v>13447</v>
      </c>
      <c r="L20" s="108">
        <v>13447</v>
      </c>
      <c r="M20" s="108">
        <v>13448</v>
      </c>
      <c r="N20" s="108">
        <v>13448</v>
      </c>
      <c r="O20" s="112">
        <f t="shared" si="2"/>
        <v>161368</v>
      </c>
    </row>
    <row r="21" spans="1:15" s="110" customFormat="1" ht="13.5" customHeight="1">
      <c r="A21" s="107" t="s">
        <v>545</v>
      </c>
      <c r="B21" s="289" t="s">
        <v>747</v>
      </c>
      <c r="C21" s="108"/>
      <c r="D21" s="108"/>
      <c r="E21" s="108"/>
      <c r="F21" s="108"/>
      <c r="G21" s="108"/>
      <c r="H21" s="108">
        <v>26332</v>
      </c>
      <c r="I21" s="108">
        <v>26332</v>
      </c>
      <c r="J21" s="108">
        <v>26333</v>
      </c>
      <c r="K21" s="108"/>
      <c r="L21" s="108"/>
      <c r="M21" s="108"/>
      <c r="N21" s="108"/>
      <c r="O21" s="112">
        <f t="shared" si="2"/>
        <v>78997</v>
      </c>
    </row>
    <row r="22" spans="1:15" s="110" customFormat="1" ht="15.75">
      <c r="A22" s="107" t="s">
        <v>546</v>
      </c>
      <c r="B22" s="291" t="s">
        <v>700</v>
      </c>
      <c r="C22" s="108"/>
      <c r="D22" s="108"/>
      <c r="E22" s="108"/>
      <c r="F22" s="108"/>
      <c r="G22" s="108"/>
      <c r="H22" s="108">
        <v>30717</v>
      </c>
      <c r="I22" s="108">
        <v>72817</v>
      </c>
      <c r="J22" s="108">
        <v>60666</v>
      </c>
      <c r="K22" s="108">
        <v>16068</v>
      </c>
      <c r="L22" s="108"/>
      <c r="M22" s="108">
        <v>1732</v>
      </c>
      <c r="N22" s="108"/>
      <c r="O22" s="112">
        <f t="shared" si="2"/>
        <v>182000</v>
      </c>
    </row>
    <row r="23" spans="1:15" s="110" customFormat="1" ht="13.5" customHeight="1">
      <c r="A23" s="107" t="s">
        <v>547</v>
      </c>
      <c r="B23" s="289" t="s">
        <v>750</v>
      </c>
      <c r="C23" s="108"/>
      <c r="D23" s="108"/>
      <c r="E23" s="108"/>
      <c r="F23" s="108">
        <v>12560</v>
      </c>
      <c r="G23" s="108"/>
      <c r="H23" s="108"/>
      <c r="I23" s="108"/>
      <c r="J23" s="108">
        <v>3157</v>
      </c>
      <c r="K23" s="108">
        <v>35121</v>
      </c>
      <c r="L23" s="108"/>
      <c r="M23" s="108"/>
      <c r="N23" s="108"/>
      <c r="O23" s="112">
        <f t="shared" si="2"/>
        <v>50838</v>
      </c>
    </row>
    <row r="24" spans="1:15" s="110" customFormat="1" ht="13.5" customHeight="1">
      <c r="A24" s="107" t="s">
        <v>548</v>
      </c>
      <c r="B24" s="289" t="s">
        <v>559</v>
      </c>
      <c r="C24" s="108"/>
      <c r="D24" s="108">
        <v>74357</v>
      </c>
      <c r="E24" s="108">
        <v>47103</v>
      </c>
      <c r="F24" s="108">
        <v>16564</v>
      </c>
      <c r="G24" s="108"/>
      <c r="H24" s="108">
        <v>12849</v>
      </c>
      <c r="I24" s="108"/>
      <c r="J24" s="108"/>
      <c r="K24" s="108"/>
      <c r="L24" s="108"/>
      <c r="M24" s="108">
        <v>159</v>
      </c>
      <c r="N24" s="108"/>
      <c r="O24" s="112">
        <f t="shared" si="2"/>
        <v>151032</v>
      </c>
    </row>
    <row r="25" spans="1:15" s="103" customFormat="1" ht="15.75" customHeight="1" thickBot="1">
      <c r="A25" s="724" t="s">
        <v>549</v>
      </c>
      <c r="B25" s="725" t="s">
        <v>524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12">
        <f t="shared" si="2"/>
        <v>0</v>
      </c>
    </row>
    <row r="26" spans="1:15" ht="16.5" thickBot="1">
      <c r="A26" s="726" t="s">
        <v>550</v>
      </c>
      <c r="B26" s="727" t="s">
        <v>625</v>
      </c>
      <c r="C26" s="728">
        <f>SUM(C16:C25)</f>
        <v>60361</v>
      </c>
      <c r="D26" s="728">
        <f aca="true" t="shared" si="3" ref="D26:N26">SUM(D16:D25)</f>
        <v>134718</v>
      </c>
      <c r="E26" s="728">
        <f t="shared" si="3"/>
        <v>102464</v>
      </c>
      <c r="F26" s="728">
        <f t="shared" si="3"/>
        <v>79035</v>
      </c>
      <c r="G26" s="728">
        <f t="shared" si="3"/>
        <v>40911</v>
      </c>
      <c r="H26" s="728">
        <f t="shared" si="3"/>
        <v>110808</v>
      </c>
      <c r="I26" s="728">
        <f t="shared" si="3"/>
        <v>139619</v>
      </c>
      <c r="J26" s="728">
        <f t="shared" si="3"/>
        <v>130068</v>
      </c>
      <c r="K26" s="728">
        <f t="shared" si="3"/>
        <v>101100</v>
      </c>
      <c r="L26" s="728">
        <f t="shared" si="3"/>
        <v>55360</v>
      </c>
      <c r="M26" s="728">
        <f t="shared" si="3"/>
        <v>57253</v>
      </c>
      <c r="N26" s="728">
        <f t="shared" si="3"/>
        <v>55363</v>
      </c>
      <c r="O26" s="114">
        <f>SUM(C26:N26)</f>
        <v>1067060</v>
      </c>
    </row>
    <row r="27" spans="1:15" ht="16.5" thickBot="1">
      <c r="A27" s="726" t="s">
        <v>551</v>
      </c>
      <c r="B27" s="729" t="s">
        <v>626</v>
      </c>
      <c r="C27" s="730">
        <f>(C14-C26)</f>
        <v>0</v>
      </c>
      <c r="D27" s="730">
        <f aca="true" t="shared" si="4" ref="D27:N27">(D14-D26)</f>
        <v>0</v>
      </c>
      <c r="E27" s="730">
        <f t="shared" si="4"/>
        <v>0</v>
      </c>
      <c r="F27" s="730">
        <f t="shared" si="4"/>
        <v>0</v>
      </c>
      <c r="G27" s="730">
        <f t="shared" si="4"/>
        <v>0</v>
      </c>
      <c r="H27" s="730">
        <f t="shared" si="4"/>
        <v>0</v>
      </c>
      <c r="I27" s="730">
        <f t="shared" si="4"/>
        <v>0</v>
      </c>
      <c r="J27" s="730">
        <f t="shared" si="4"/>
        <v>0</v>
      </c>
      <c r="K27" s="730">
        <f t="shared" si="4"/>
        <v>0</v>
      </c>
      <c r="L27" s="730">
        <f t="shared" si="4"/>
        <v>0</v>
      </c>
      <c r="M27" s="730">
        <f t="shared" si="4"/>
        <v>0</v>
      </c>
      <c r="N27" s="730">
        <f t="shared" si="4"/>
        <v>0</v>
      </c>
      <c r="O27" s="114">
        <f>SUM(C27:N27)</f>
        <v>0</v>
      </c>
    </row>
    <row r="28" ht="15.75">
      <c r="A28" s="117"/>
    </row>
    <row r="29" spans="2:15" ht="15.75">
      <c r="B29" s="118"/>
      <c r="C29" s="119"/>
      <c r="D29" s="119"/>
      <c r="O29" s="116"/>
    </row>
    <row r="30" ht="15.75">
      <c r="O30" s="116"/>
    </row>
    <row r="31" ht="15.75">
      <c r="O31" s="116"/>
    </row>
    <row r="32" ht="15.75">
      <c r="O32" s="116"/>
    </row>
    <row r="33" ht="15.75">
      <c r="O33" s="116"/>
    </row>
    <row r="34" ht="15.75">
      <c r="O34" s="116"/>
    </row>
    <row r="35" ht="15.75">
      <c r="O35" s="116"/>
    </row>
    <row r="36" ht="15.75">
      <c r="O36" s="116"/>
    </row>
    <row r="37" ht="15.75">
      <c r="O37" s="116"/>
    </row>
    <row r="38" ht="15.75">
      <c r="O38" s="116"/>
    </row>
    <row r="39" ht="15.75">
      <c r="O39" s="116"/>
    </row>
    <row r="40" ht="15.75">
      <c r="O40" s="116"/>
    </row>
    <row r="41" ht="15.75">
      <c r="O41" s="116"/>
    </row>
    <row r="42" ht="15.75">
      <c r="O42" s="116"/>
    </row>
    <row r="43" ht="15.75">
      <c r="O43" s="116"/>
    </row>
    <row r="44" ht="15.75">
      <c r="O44" s="116"/>
    </row>
    <row r="45" ht="15.75">
      <c r="O45" s="116"/>
    </row>
    <row r="46" ht="15.75">
      <c r="O46" s="116"/>
    </row>
    <row r="47" ht="15.75">
      <c r="O47" s="116"/>
    </row>
    <row r="48" ht="15.75">
      <c r="O48" s="116"/>
    </row>
    <row r="49" ht="15.75">
      <c r="O49" s="116"/>
    </row>
    <row r="50" ht="15.75">
      <c r="O50" s="116"/>
    </row>
    <row r="51" ht="15.75">
      <c r="O51" s="116"/>
    </row>
    <row r="52" ht="15.75">
      <c r="O52" s="116"/>
    </row>
    <row r="53" ht="15.75">
      <c r="O53" s="116"/>
    </row>
    <row r="54" ht="15.75">
      <c r="O54" s="116"/>
    </row>
    <row r="55" ht="15.75">
      <c r="O55" s="116"/>
    </row>
    <row r="56" ht="15.75">
      <c r="O56" s="116"/>
    </row>
    <row r="57" ht="15.75">
      <c r="O57" s="116"/>
    </row>
    <row r="58" ht="15.75">
      <c r="O58" s="116"/>
    </row>
    <row r="59" ht="15.75">
      <c r="O59" s="116"/>
    </row>
    <row r="60" ht="15.75">
      <c r="O60" s="116"/>
    </row>
    <row r="61" ht="15.75">
      <c r="O61" s="116"/>
    </row>
    <row r="62" ht="15.75">
      <c r="O62" s="116"/>
    </row>
    <row r="63" ht="15.75">
      <c r="O63" s="116"/>
    </row>
    <row r="64" ht="15.75">
      <c r="O64" s="116"/>
    </row>
    <row r="65" ht="15.75">
      <c r="O65" s="116"/>
    </row>
    <row r="66" ht="15.75">
      <c r="O66" s="116"/>
    </row>
    <row r="67" ht="15.75">
      <c r="O67" s="116"/>
    </row>
    <row r="68" ht="15.75">
      <c r="O68" s="116"/>
    </row>
    <row r="69" ht="15.75">
      <c r="O69" s="116"/>
    </row>
    <row r="70" ht="15.75">
      <c r="O70" s="116"/>
    </row>
    <row r="71" ht="15.75">
      <c r="O71" s="116"/>
    </row>
    <row r="72" ht="15.75">
      <c r="O72" s="116"/>
    </row>
    <row r="73" ht="15.75">
      <c r="O73" s="116"/>
    </row>
    <row r="74" ht="15.75">
      <c r="O74" s="116"/>
    </row>
    <row r="75" ht="15.75">
      <c r="O75" s="116"/>
    </row>
    <row r="76" ht="15.75">
      <c r="O76" s="116"/>
    </row>
    <row r="77" ht="15.75">
      <c r="O77" s="116"/>
    </row>
    <row r="78" ht="15.75">
      <c r="O78" s="116"/>
    </row>
    <row r="79" ht="15.75">
      <c r="O79" s="116"/>
    </row>
    <row r="80" ht="15.75">
      <c r="O80" s="116"/>
    </row>
    <row r="81" ht="15.75">
      <c r="O81" s="116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9"/>
  <sheetViews>
    <sheetView zoomScalePageLayoutView="0" workbookViewId="0" topLeftCell="A11">
      <selection activeCell="M39" sqref="M39"/>
    </sheetView>
  </sheetViews>
  <sheetFormatPr defaultColWidth="9.00390625" defaultRowHeight="12.75"/>
  <cols>
    <col min="1" max="1" width="8.50390625" style="47" customWidth="1"/>
    <col min="2" max="2" width="9.375" style="47" customWidth="1"/>
    <col min="3" max="3" width="19.875" style="47" customWidth="1"/>
    <col min="4" max="4" width="9.375" style="47" customWidth="1"/>
    <col min="5" max="5" width="11.00390625" style="47" customWidth="1"/>
    <col min="6" max="6" width="12.375" style="47" customWidth="1"/>
    <col min="7" max="7" width="8.50390625" style="47" customWidth="1"/>
    <col min="8" max="8" width="12.375" style="47" customWidth="1"/>
    <col min="9" max="9" width="9.375" style="47" customWidth="1"/>
    <col min="10" max="10" width="11.875" style="47" customWidth="1"/>
    <col min="11" max="11" width="13.375" style="47" customWidth="1"/>
    <col min="12" max="16384" width="9.375" style="47" customWidth="1"/>
  </cols>
  <sheetData>
    <row r="1" spans="1:11" ht="15.75">
      <c r="A1" s="1181" t="s">
        <v>201</v>
      </c>
      <c r="B1" s="1181"/>
      <c r="C1" s="1181"/>
      <c r="D1" s="1181"/>
      <c r="E1" s="1181"/>
      <c r="F1" s="1181"/>
      <c r="G1" s="1181"/>
      <c r="H1" s="1181"/>
      <c r="I1" s="1181"/>
      <c r="J1" s="1181"/>
      <c r="K1" s="1181"/>
    </row>
    <row r="2" spans="1:11" ht="15.75">
      <c r="A2" s="703"/>
      <c r="B2" s="703"/>
      <c r="C2" s="703"/>
      <c r="D2" s="703"/>
      <c r="E2" s="703"/>
      <c r="F2" s="703"/>
      <c r="G2" s="703"/>
      <c r="H2" s="703"/>
      <c r="I2" s="703"/>
      <c r="J2" s="1178" t="s">
        <v>504</v>
      </c>
      <c r="K2" s="1179"/>
    </row>
    <row r="3" spans="1:11" ht="18.75" customHeight="1">
      <c r="A3" s="694" t="s">
        <v>472</v>
      </c>
      <c r="B3" s="695"/>
      <c r="C3" s="695"/>
      <c r="D3" s="698" t="s">
        <v>473</v>
      </c>
      <c r="E3" s="697"/>
      <c r="F3" s="699"/>
      <c r="G3" s="1182" t="s">
        <v>474</v>
      </c>
      <c r="H3" s="1183"/>
      <c r="I3" s="696" t="s">
        <v>473</v>
      </c>
      <c r="J3" s="697"/>
      <c r="K3" s="699" t="s">
        <v>475</v>
      </c>
    </row>
    <row r="4" spans="1:11" s="48" customFormat="1" ht="24" customHeight="1">
      <c r="A4" s="695"/>
      <c r="B4" s="695"/>
      <c r="C4" s="695"/>
      <c r="D4" s="770" t="s">
        <v>712</v>
      </c>
      <c r="E4" s="771" t="s">
        <v>712</v>
      </c>
      <c r="F4" s="771" t="s">
        <v>712</v>
      </c>
      <c r="G4" s="698" t="s">
        <v>712</v>
      </c>
      <c r="H4" s="700" t="s">
        <v>712</v>
      </c>
      <c r="I4" s="775" t="s">
        <v>769</v>
      </c>
      <c r="J4" s="771" t="s">
        <v>769</v>
      </c>
      <c r="K4" s="771" t="s">
        <v>769</v>
      </c>
    </row>
    <row r="5" spans="1:11" s="49" customFormat="1" ht="12.75">
      <c r="A5" s="772"/>
      <c r="B5" s="772"/>
      <c r="C5" s="772"/>
      <c r="D5" s="701" t="s">
        <v>476</v>
      </c>
      <c r="E5" s="702" t="s">
        <v>477</v>
      </c>
      <c r="F5" s="702" t="s">
        <v>478</v>
      </c>
      <c r="G5" s="701" t="s">
        <v>476</v>
      </c>
      <c r="H5" s="774" t="s">
        <v>478</v>
      </c>
      <c r="I5" s="773" t="s">
        <v>476</v>
      </c>
      <c r="J5" s="702" t="s">
        <v>477</v>
      </c>
      <c r="K5" s="702" t="s">
        <v>478</v>
      </c>
    </row>
    <row r="6" spans="1:11" ht="12.75">
      <c r="A6" s="778" t="s">
        <v>479</v>
      </c>
      <c r="B6" s="779"/>
      <c r="C6" s="779"/>
      <c r="D6" s="780">
        <v>21.78</v>
      </c>
      <c r="E6" s="777">
        <v>4580000</v>
      </c>
      <c r="F6" s="777">
        <v>99752</v>
      </c>
      <c r="G6" s="780">
        <v>21.78</v>
      </c>
      <c r="H6" s="781">
        <v>99752</v>
      </c>
      <c r="I6" s="782">
        <v>21.79</v>
      </c>
      <c r="J6" s="777">
        <v>4580000</v>
      </c>
      <c r="K6" s="777">
        <v>99798</v>
      </c>
    </row>
    <row r="7" spans="1:11" ht="12.75" customHeight="1">
      <c r="A7" s="779" t="s">
        <v>480</v>
      </c>
      <c r="B7" s="779"/>
      <c r="C7" s="779"/>
      <c r="D7" s="783"/>
      <c r="E7" s="782"/>
      <c r="F7" s="777">
        <v>5959</v>
      </c>
      <c r="G7" s="783"/>
      <c r="H7" s="781">
        <v>5959</v>
      </c>
      <c r="I7" s="777"/>
      <c r="J7" s="782"/>
      <c r="K7" s="777">
        <v>5953</v>
      </c>
    </row>
    <row r="8" spans="1:11" ht="12.75">
      <c r="A8" s="779" t="s">
        <v>481</v>
      </c>
      <c r="B8" s="779"/>
      <c r="C8" s="779"/>
      <c r="D8" s="783"/>
      <c r="E8" s="782" t="s">
        <v>482</v>
      </c>
      <c r="F8" s="777">
        <v>9091</v>
      </c>
      <c r="G8" s="783"/>
      <c r="H8" s="781">
        <v>9091</v>
      </c>
      <c r="I8" s="777"/>
      <c r="J8" s="782" t="s">
        <v>482</v>
      </c>
      <c r="K8" s="777">
        <v>10240</v>
      </c>
    </row>
    <row r="9" spans="1:11" ht="12.75">
      <c r="A9" s="779" t="s">
        <v>483</v>
      </c>
      <c r="B9" s="779"/>
      <c r="C9" s="779"/>
      <c r="D9" s="783"/>
      <c r="E9" s="782" t="s">
        <v>484</v>
      </c>
      <c r="F9" s="777">
        <v>100</v>
      </c>
      <c r="G9" s="783"/>
      <c r="H9" s="781">
        <v>100</v>
      </c>
      <c r="I9" s="777"/>
      <c r="J9" s="782" t="s">
        <v>484</v>
      </c>
      <c r="K9" s="777">
        <v>100</v>
      </c>
    </row>
    <row r="10" spans="1:11" ht="12.75">
      <c r="A10" s="779" t="s">
        <v>485</v>
      </c>
      <c r="B10" s="779"/>
      <c r="C10" s="779"/>
      <c r="D10" s="783"/>
      <c r="E10" s="782" t="s">
        <v>486</v>
      </c>
      <c r="F10" s="777">
        <v>5398</v>
      </c>
      <c r="G10" s="783"/>
      <c r="H10" s="781">
        <v>5398</v>
      </c>
      <c r="I10" s="777"/>
      <c r="J10" s="782" t="s">
        <v>486</v>
      </c>
      <c r="K10" s="777">
        <v>5398</v>
      </c>
    </row>
    <row r="11" spans="1:11" ht="12.75">
      <c r="A11" s="779" t="s">
        <v>487</v>
      </c>
      <c r="B11" s="779"/>
      <c r="C11" s="779"/>
      <c r="D11" s="783"/>
      <c r="E11" s="782"/>
      <c r="F11" s="816">
        <v>-9239</v>
      </c>
      <c r="G11" s="783"/>
      <c r="H11" s="817">
        <v>-9239</v>
      </c>
      <c r="I11" s="777"/>
      <c r="J11" s="782"/>
      <c r="K11" s="784"/>
    </row>
    <row r="12" spans="1:11" ht="12.75">
      <c r="A12" s="779" t="s">
        <v>488</v>
      </c>
      <c r="B12" s="779"/>
      <c r="C12" s="779"/>
      <c r="D12" s="783">
        <v>5507</v>
      </c>
      <c r="E12" s="777">
        <v>2700</v>
      </c>
      <c r="F12" s="814">
        <v>14867</v>
      </c>
      <c r="G12" s="783">
        <v>5507</v>
      </c>
      <c r="H12" s="815">
        <v>14867</v>
      </c>
      <c r="I12" s="777">
        <v>5525</v>
      </c>
      <c r="J12" s="777">
        <v>2700</v>
      </c>
      <c r="K12" s="814">
        <v>14918</v>
      </c>
    </row>
    <row r="13" spans="1:11" ht="12.75">
      <c r="A13" s="785" t="s">
        <v>487</v>
      </c>
      <c r="B13" s="779"/>
      <c r="C13" s="779"/>
      <c r="D13" s="783"/>
      <c r="E13" s="777"/>
      <c r="F13" s="777"/>
      <c r="G13" s="783"/>
      <c r="H13" s="781"/>
      <c r="I13" s="777"/>
      <c r="J13" s="777"/>
      <c r="K13" s="818">
        <v>-8186</v>
      </c>
    </row>
    <row r="14" spans="1:11" ht="12.75">
      <c r="A14" s="779" t="s">
        <v>489</v>
      </c>
      <c r="B14" s="779"/>
      <c r="C14" s="779"/>
      <c r="D14" s="783"/>
      <c r="E14" s="786"/>
      <c r="F14" s="787"/>
      <c r="G14" s="783"/>
      <c r="H14" s="807">
        <v>472</v>
      </c>
      <c r="I14" s="777"/>
      <c r="J14" s="786"/>
      <c r="K14" s="787">
        <v>429</v>
      </c>
    </row>
    <row r="15" spans="1:11" ht="12.75">
      <c r="A15" s="779" t="s">
        <v>490</v>
      </c>
      <c r="B15" s="779"/>
      <c r="C15" s="779"/>
      <c r="D15" s="783"/>
      <c r="E15" s="788"/>
      <c r="F15" s="789"/>
      <c r="G15" s="783"/>
      <c r="H15" s="808">
        <v>221</v>
      </c>
      <c r="I15" s="777"/>
      <c r="J15" s="788"/>
      <c r="K15" s="790">
        <v>214</v>
      </c>
    </row>
    <row r="16" spans="1:11" ht="12.75">
      <c r="A16" s="779" t="s">
        <v>491</v>
      </c>
      <c r="B16" s="779"/>
      <c r="C16" s="779"/>
      <c r="D16" s="783">
        <v>5507</v>
      </c>
      <c r="E16" s="791">
        <v>1.56</v>
      </c>
      <c r="F16" s="814">
        <v>9534</v>
      </c>
      <c r="G16" s="783">
        <v>5507</v>
      </c>
      <c r="H16" s="815">
        <v>9534</v>
      </c>
      <c r="I16" s="777">
        <v>5525</v>
      </c>
      <c r="J16" s="791">
        <v>1.56</v>
      </c>
      <c r="K16" s="777">
        <v>17253</v>
      </c>
    </row>
    <row r="17" spans="1:11" ht="12.75">
      <c r="A17" s="779" t="s">
        <v>128</v>
      </c>
      <c r="B17" s="779"/>
      <c r="C17" s="779"/>
      <c r="D17" s="783">
        <v>6385</v>
      </c>
      <c r="E17" s="777">
        <v>395</v>
      </c>
      <c r="F17" s="777">
        <v>2522</v>
      </c>
      <c r="G17" s="783">
        <v>6385</v>
      </c>
      <c r="H17" s="781">
        <v>2522</v>
      </c>
      <c r="I17" s="777">
        <v>6393</v>
      </c>
      <c r="J17" s="777">
        <v>395</v>
      </c>
      <c r="K17" s="777">
        <v>2525</v>
      </c>
    </row>
    <row r="18" spans="1:11" ht="12.75">
      <c r="A18" s="779" t="s">
        <v>492</v>
      </c>
      <c r="B18" s="779"/>
      <c r="C18" s="779"/>
      <c r="D18" s="783">
        <v>6385</v>
      </c>
      <c r="E18" s="777">
        <v>300</v>
      </c>
      <c r="F18" s="777">
        <v>1916</v>
      </c>
      <c r="G18" s="783">
        <v>6385</v>
      </c>
      <c r="H18" s="781">
        <v>1916</v>
      </c>
      <c r="I18" s="777">
        <v>6393</v>
      </c>
      <c r="J18" s="777">
        <v>300</v>
      </c>
      <c r="K18" s="777">
        <v>1918</v>
      </c>
    </row>
    <row r="19" spans="1:11" ht="12.75">
      <c r="A19" s="779" t="s">
        <v>126</v>
      </c>
      <c r="B19" s="779"/>
      <c r="C19" s="779"/>
      <c r="D19" s="783">
        <v>6385</v>
      </c>
      <c r="E19" s="777">
        <v>395</v>
      </c>
      <c r="F19" s="777">
        <v>2522</v>
      </c>
      <c r="G19" s="783">
        <v>6385</v>
      </c>
      <c r="H19" s="781">
        <v>2522</v>
      </c>
      <c r="I19" s="777">
        <v>6393</v>
      </c>
      <c r="J19" s="777">
        <v>395</v>
      </c>
      <c r="K19" s="777">
        <v>2525</v>
      </c>
    </row>
    <row r="20" spans="1:11" ht="12.75">
      <c r="A20" s="779" t="s">
        <v>493</v>
      </c>
      <c r="B20" s="779"/>
      <c r="C20" s="779"/>
      <c r="D20" s="783">
        <v>6385</v>
      </c>
      <c r="E20" s="777">
        <v>300</v>
      </c>
      <c r="F20" s="777">
        <v>1326</v>
      </c>
      <c r="G20" s="783">
        <v>6385</v>
      </c>
      <c r="H20" s="781">
        <v>1326</v>
      </c>
      <c r="I20" s="777">
        <v>6393</v>
      </c>
      <c r="J20" s="777">
        <v>300</v>
      </c>
      <c r="K20" s="777">
        <v>1291</v>
      </c>
    </row>
    <row r="21" spans="1:11" ht="12.75">
      <c r="A21" s="1180" t="s">
        <v>494</v>
      </c>
      <c r="B21" s="1180"/>
      <c r="C21" s="1180"/>
      <c r="D21" s="793">
        <v>12</v>
      </c>
      <c r="E21" s="794">
        <v>55360</v>
      </c>
      <c r="F21" s="795">
        <v>664</v>
      </c>
      <c r="G21" s="793">
        <v>12</v>
      </c>
      <c r="H21" s="796">
        <v>664</v>
      </c>
      <c r="I21" s="795">
        <v>13</v>
      </c>
      <c r="J21" s="794">
        <v>55360</v>
      </c>
      <c r="K21" s="795">
        <v>720</v>
      </c>
    </row>
    <row r="22" spans="1:11" ht="12.75">
      <c r="A22" s="792" t="s">
        <v>103</v>
      </c>
      <c r="B22" s="792"/>
      <c r="C22" s="792"/>
      <c r="D22" s="793">
        <v>1</v>
      </c>
      <c r="E22" s="794">
        <v>145000</v>
      </c>
      <c r="F22" s="795">
        <v>145</v>
      </c>
      <c r="G22" s="793">
        <v>0</v>
      </c>
      <c r="H22" s="796">
        <v>0</v>
      </c>
      <c r="I22" s="795">
        <v>0</v>
      </c>
      <c r="J22" s="794">
        <v>145000</v>
      </c>
      <c r="K22" s="795">
        <v>0</v>
      </c>
    </row>
    <row r="23" spans="1:11" ht="12.75">
      <c r="A23" s="779" t="s">
        <v>495</v>
      </c>
      <c r="B23" s="779"/>
      <c r="C23" s="779"/>
      <c r="D23" s="783">
        <v>25</v>
      </c>
      <c r="E23" s="777">
        <v>109000</v>
      </c>
      <c r="F23" s="777">
        <v>2725</v>
      </c>
      <c r="G23" s="783">
        <v>25</v>
      </c>
      <c r="H23" s="781">
        <v>2725</v>
      </c>
      <c r="I23" s="777">
        <v>25</v>
      </c>
      <c r="J23" s="777">
        <v>109000</v>
      </c>
      <c r="K23" s="777">
        <v>2725</v>
      </c>
    </row>
    <row r="24" spans="1:11" ht="12.75">
      <c r="A24" s="779" t="s">
        <v>496</v>
      </c>
      <c r="B24" s="779"/>
      <c r="C24" s="779"/>
      <c r="D24" s="783">
        <v>19</v>
      </c>
      <c r="E24" s="777">
        <v>2606040</v>
      </c>
      <c r="F24" s="777">
        <v>49515</v>
      </c>
      <c r="G24" s="783">
        <v>19</v>
      </c>
      <c r="H24" s="781">
        <v>49515</v>
      </c>
      <c r="I24" s="777">
        <v>19</v>
      </c>
      <c r="J24" s="777">
        <v>2606040</v>
      </c>
      <c r="K24" s="777">
        <v>49515</v>
      </c>
    </row>
    <row r="25" spans="1:11" ht="12.75">
      <c r="A25" s="779" t="s">
        <v>497</v>
      </c>
      <c r="B25" s="779"/>
      <c r="C25" s="779"/>
      <c r="D25" s="783"/>
      <c r="E25" s="777"/>
      <c r="F25" s="777">
        <v>8529</v>
      </c>
      <c r="G25" s="783"/>
      <c r="H25" s="781">
        <v>8529</v>
      </c>
      <c r="I25" s="777"/>
      <c r="J25" s="777"/>
      <c r="K25" s="777">
        <v>7125</v>
      </c>
    </row>
    <row r="26" spans="1:11" s="50" customFormat="1" ht="12" customHeight="1">
      <c r="A26" s="779" t="s">
        <v>125</v>
      </c>
      <c r="B26" s="779"/>
      <c r="C26" s="779"/>
      <c r="D26" s="783">
        <v>10</v>
      </c>
      <c r="E26" s="777">
        <v>494100</v>
      </c>
      <c r="F26" s="777">
        <v>4941</v>
      </c>
      <c r="G26" s="783">
        <v>9</v>
      </c>
      <c r="H26" s="781">
        <v>4447</v>
      </c>
      <c r="I26" s="777">
        <v>10</v>
      </c>
      <c r="J26" s="777">
        <v>494100</v>
      </c>
      <c r="K26" s="777">
        <v>4941</v>
      </c>
    </row>
    <row r="27" spans="1:11" ht="12.75">
      <c r="A27" s="792" t="s">
        <v>498</v>
      </c>
      <c r="B27" s="792"/>
      <c r="C27" s="792"/>
      <c r="D27" s="797">
        <v>15.7</v>
      </c>
      <c r="E27" s="777">
        <v>4012000</v>
      </c>
      <c r="F27" s="777">
        <v>41993</v>
      </c>
      <c r="G27" s="797">
        <v>15.4</v>
      </c>
      <c r="H27" s="781">
        <v>41191</v>
      </c>
      <c r="I27" s="798">
        <v>15.7</v>
      </c>
      <c r="J27" s="777">
        <v>4012000</v>
      </c>
      <c r="K27" s="777">
        <v>43458</v>
      </c>
    </row>
    <row r="28" spans="1:11" ht="12.75">
      <c r="A28" s="779" t="s">
        <v>499</v>
      </c>
      <c r="B28" s="779"/>
      <c r="C28" s="779"/>
      <c r="D28" s="797">
        <v>15.3</v>
      </c>
      <c r="E28" s="777">
        <v>4012000</v>
      </c>
      <c r="F28" s="777">
        <v>20461</v>
      </c>
      <c r="G28" s="797">
        <v>15.6</v>
      </c>
      <c r="H28" s="781">
        <v>20862</v>
      </c>
      <c r="I28" s="798">
        <v>15.6</v>
      </c>
      <c r="J28" s="777">
        <v>4012000</v>
      </c>
      <c r="K28" s="777">
        <v>21590</v>
      </c>
    </row>
    <row r="29" spans="1:11" ht="12.75">
      <c r="A29" s="779" t="s">
        <v>500</v>
      </c>
      <c r="B29" s="779"/>
      <c r="C29" s="779"/>
      <c r="D29" s="797">
        <v>15.3</v>
      </c>
      <c r="E29" s="777">
        <v>34400</v>
      </c>
      <c r="F29" s="777">
        <v>526</v>
      </c>
      <c r="G29" s="797">
        <v>15.6</v>
      </c>
      <c r="H29" s="781">
        <v>536</v>
      </c>
      <c r="I29" s="798">
        <v>15.6</v>
      </c>
      <c r="J29" s="777">
        <v>34400</v>
      </c>
      <c r="K29" s="777">
        <v>546</v>
      </c>
    </row>
    <row r="30" spans="1:11" ht="12.75">
      <c r="A30" s="779" t="s">
        <v>203</v>
      </c>
      <c r="B30" s="779"/>
      <c r="C30" s="779"/>
      <c r="D30" s="783">
        <v>9</v>
      </c>
      <c r="E30" s="777">
        <v>1800000</v>
      </c>
      <c r="F30" s="777">
        <v>10800</v>
      </c>
      <c r="G30" s="783">
        <v>9</v>
      </c>
      <c r="H30" s="781">
        <v>10800</v>
      </c>
      <c r="I30" s="777">
        <v>10</v>
      </c>
      <c r="J30" s="777">
        <v>1800000</v>
      </c>
      <c r="K30" s="777">
        <v>12000</v>
      </c>
    </row>
    <row r="31" spans="1:11" ht="12.75">
      <c r="A31" s="779" t="s">
        <v>204</v>
      </c>
      <c r="B31" s="779"/>
      <c r="C31" s="779"/>
      <c r="D31" s="783">
        <v>9</v>
      </c>
      <c r="E31" s="777">
        <v>1800000</v>
      </c>
      <c r="F31" s="777">
        <v>5400</v>
      </c>
      <c r="G31" s="783">
        <v>9</v>
      </c>
      <c r="H31" s="781">
        <v>5400</v>
      </c>
      <c r="I31" s="777">
        <v>10</v>
      </c>
      <c r="J31" s="777">
        <v>1800000</v>
      </c>
      <c r="K31" s="777">
        <v>6000</v>
      </c>
    </row>
    <row r="32" spans="1:11" ht="12.75">
      <c r="A32" s="779" t="s">
        <v>501</v>
      </c>
      <c r="B32" s="779"/>
      <c r="C32" s="779"/>
      <c r="D32" s="783">
        <v>192</v>
      </c>
      <c r="E32" s="777">
        <v>56000</v>
      </c>
      <c r="F32" s="777">
        <v>7168</v>
      </c>
      <c r="G32" s="783">
        <v>191</v>
      </c>
      <c r="H32" s="781">
        <v>7168</v>
      </c>
      <c r="I32" s="777">
        <v>196</v>
      </c>
      <c r="J32" s="777">
        <v>56000</v>
      </c>
      <c r="K32" s="777">
        <v>9147</v>
      </c>
    </row>
    <row r="33" spans="1:11" ht="12.75">
      <c r="A33" s="779" t="s">
        <v>501</v>
      </c>
      <c r="B33" s="779"/>
      <c r="C33" s="779"/>
      <c r="D33" s="783">
        <v>190</v>
      </c>
      <c r="E33" s="777">
        <v>56000</v>
      </c>
      <c r="F33" s="777">
        <v>3547</v>
      </c>
      <c r="G33" s="783">
        <v>191</v>
      </c>
      <c r="H33" s="781">
        <v>3547</v>
      </c>
      <c r="I33" s="777">
        <v>196</v>
      </c>
      <c r="J33" s="777">
        <v>56000</v>
      </c>
      <c r="K33" s="777">
        <v>4573</v>
      </c>
    </row>
    <row r="34" spans="1:11" ht="12.75">
      <c r="A34" s="1180" t="s">
        <v>205</v>
      </c>
      <c r="B34" s="1180"/>
      <c r="C34" s="1180"/>
      <c r="D34" s="811">
        <v>7.95</v>
      </c>
      <c r="E34" s="777"/>
      <c r="F34" s="794">
        <v>12974</v>
      </c>
      <c r="G34" s="811">
        <v>7.84</v>
      </c>
      <c r="H34" s="812">
        <v>12795</v>
      </c>
      <c r="I34" s="813">
        <v>9.1</v>
      </c>
      <c r="J34" s="777"/>
      <c r="K34" s="794">
        <v>14851</v>
      </c>
    </row>
    <row r="35" spans="1:11" ht="12.75">
      <c r="A35" s="800" t="s">
        <v>502</v>
      </c>
      <c r="B35" s="792"/>
      <c r="C35" s="792"/>
      <c r="D35" s="799"/>
      <c r="E35" s="777"/>
      <c r="F35" s="801">
        <v>0</v>
      </c>
      <c r="G35" s="799"/>
      <c r="H35" s="809">
        <v>0</v>
      </c>
      <c r="I35" s="787"/>
      <c r="J35" s="777"/>
      <c r="K35" s="801">
        <v>5235</v>
      </c>
    </row>
    <row r="36" spans="1:11" ht="12.75">
      <c r="A36" s="1184" t="s">
        <v>503</v>
      </c>
      <c r="B36" s="1184"/>
      <c r="C36" s="1184"/>
      <c r="D36" s="802">
        <v>5507</v>
      </c>
      <c r="E36" s="791">
        <v>1140</v>
      </c>
      <c r="F36" s="791">
        <v>6278</v>
      </c>
      <c r="G36" s="802">
        <v>5507</v>
      </c>
      <c r="H36" s="810">
        <v>6278</v>
      </c>
      <c r="I36" s="785">
        <v>5525</v>
      </c>
      <c r="J36" s="791">
        <v>1140</v>
      </c>
      <c r="K36" s="789">
        <v>6299</v>
      </c>
    </row>
    <row r="37" spans="1:11" ht="13.5" thickBot="1">
      <c r="A37" s="776" t="s">
        <v>202</v>
      </c>
      <c r="B37" s="776"/>
      <c r="C37" s="776"/>
      <c r="D37" s="802"/>
      <c r="E37" s="791"/>
      <c r="F37" s="791"/>
      <c r="G37" s="802"/>
      <c r="H37" s="810">
        <v>2240</v>
      </c>
      <c r="I37" s="785"/>
      <c r="J37" s="791"/>
      <c r="K37" s="789"/>
    </row>
    <row r="38" spans="1:11" ht="13.5" thickBot="1">
      <c r="A38" s="1176" t="s">
        <v>160</v>
      </c>
      <c r="B38" s="1177"/>
      <c r="C38" s="803"/>
      <c r="D38" s="804"/>
      <c r="E38" s="805"/>
      <c r="F38" s="805">
        <f>SUM(F6:F37)</f>
        <v>319414</v>
      </c>
      <c r="G38" s="804"/>
      <c r="H38" s="806">
        <f>SUM(H6:H37)</f>
        <v>321138</v>
      </c>
      <c r="I38" s="805"/>
      <c r="J38" s="805"/>
      <c r="K38" s="805">
        <f>SUM(K6:K37)</f>
        <v>343101</v>
      </c>
    </row>
    <row r="39" spans="1:11" ht="12.75">
      <c r="A39"/>
      <c r="B39"/>
      <c r="C39"/>
      <c r="D39"/>
      <c r="E39"/>
      <c r="F39"/>
      <c r="G39"/>
      <c r="H39"/>
      <c r="I39"/>
      <c r="J39"/>
      <c r="K39"/>
    </row>
  </sheetData>
  <sheetProtection/>
  <mergeCells count="7">
    <mergeCell ref="A38:B38"/>
    <mergeCell ref="J2:K2"/>
    <mergeCell ref="A34:C34"/>
    <mergeCell ref="A1:K1"/>
    <mergeCell ref="G3:H3"/>
    <mergeCell ref="A21:C21"/>
    <mergeCell ref="A36:C3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8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1187" t="s">
        <v>252</v>
      </c>
      <c r="B1" s="1187"/>
      <c r="C1" s="1187"/>
      <c r="D1" s="1187"/>
      <c r="E1" s="1187"/>
      <c r="F1" s="1187"/>
    </row>
    <row r="2" spans="1:6" ht="15.75" customHeight="1">
      <c r="A2" s="828"/>
      <c r="B2" s="828"/>
      <c r="C2" s="828"/>
      <c r="D2" s="828"/>
      <c r="E2" s="1189" t="s">
        <v>253</v>
      </c>
      <c r="F2" s="1189"/>
    </row>
    <row r="3" spans="1:6" ht="13.5" thickBot="1">
      <c r="A3" s="836"/>
      <c r="B3" s="836"/>
      <c r="C3" s="1188"/>
      <c r="D3" s="1188"/>
      <c r="E3" s="1188" t="s">
        <v>563</v>
      </c>
      <c r="F3" s="1188"/>
    </row>
    <row r="4" spans="1:6" ht="42.75" customHeight="1" thickBot="1">
      <c r="A4" s="855" t="s">
        <v>583</v>
      </c>
      <c r="B4" s="856" t="s">
        <v>640</v>
      </c>
      <c r="C4" s="856" t="s">
        <v>641</v>
      </c>
      <c r="D4" s="857" t="s">
        <v>243</v>
      </c>
      <c r="E4" s="858" t="s">
        <v>244</v>
      </c>
      <c r="F4" s="861" t="s">
        <v>560</v>
      </c>
    </row>
    <row r="5" spans="1:6" ht="15.75" customHeight="1">
      <c r="A5" s="837" t="s">
        <v>528</v>
      </c>
      <c r="B5" s="838" t="s">
        <v>464</v>
      </c>
      <c r="C5" s="838" t="s">
        <v>466</v>
      </c>
      <c r="D5" s="860">
        <v>125</v>
      </c>
      <c r="E5" s="848" t="s">
        <v>245</v>
      </c>
      <c r="F5" s="1190">
        <v>3450</v>
      </c>
    </row>
    <row r="6" spans="1:6" ht="15.75" customHeight="1">
      <c r="A6" s="839" t="s">
        <v>529</v>
      </c>
      <c r="B6" s="840" t="s">
        <v>465</v>
      </c>
      <c r="C6" s="840" t="s">
        <v>466</v>
      </c>
      <c r="D6" s="847">
        <v>125</v>
      </c>
      <c r="E6" s="849" t="s">
        <v>245</v>
      </c>
      <c r="F6" s="1191"/>
    </row>
    <row r="7" spans="1:6" ht="15.75" customHeight="1">
      <c r="A7" s="839" t="s">
        <v>530</v>
      </c>
      <c r="B7" s="840" t="s">
        <v>467</v>
      </c>
      <c r="C7" s="840" t="s">
        <v>466</v>
      </c>
      <c r="D7" s="847">
        <v>125</v>
      </c>
      <c r="E7" s="849" t="s">
        <v>245</v>
      </c>
      <c r="F7" s="1191"/>
    </row>
    <row r="8" spans="1:6" ht="15.75" customHeight="1">
      <c r="A8" s="844" t="s">
        <v>531</v>
      </c>
      <c r="B8" s="841" t="s">
        <v>469</v>
      </c>
      <c r="C8" s="841" t="s">
        <v>466</v>
      </c>
      <c r="D8" s="854">
        <v>300</v>
      </c>
      <c r="E8" s="850" t="s">
        <v>245</v>
      </c>
      <c r="F8" s="1191"/>
    </row>
    <row r="9" spans="1:6" ht="15.75" customHeight="1">
      <c r="A9" s="839" t="s">
        <v>532</v>
      </c>
      <c r="B9" s="840" t="s">
        <v>470</v>
      </c>
      <c r="C9" s="841" t="s">
        <v>466</v>
      </c>
      <c r="D9" s="847">
        <v>100</v>
      </c>
      <c r="E9" s="849" t="s">
        <v>245</v>
      </c>
      <c r="F9" s="1191"/>
    </row>
    <row r="10" spans="1:6" ht="15.75" customHeight="1">
      <c r="A10" s="839" t="s">
        <v>533</v>
      </c>
      <c r="B10" s="840" t="s">
        <v>471</v>
      </c>
      <c r="C10" s="840" t="s">
        <v>466</v>
      </c>
      <c r="D10" s="847">
        <v>675</v>
      </c>
      <c r="E10" s="849" t="s">
        <v>245</v>
      </c>
      <c r="F10" s="1191"/>
    </row>
    <row r="11" spans="1:6" ht="15.75" customHeight="1" thickBot="1">
      <c r="A11" s="835" t="s">
        <v>534</v>
      </c>
      <c r="B11" s="846" t="s">
        <v>254</v>
      </c>
      <c r="C11" s="845" t="s">
        <v>466</v>
      </c>
      <c r="D11" s="834">
        <v>2000</v>
      </c>
      <c r="E11" s="852" t="s">
        <v>245</v>
      </c>
      <c r="F11" s="1192"/>
    </row>
    <row r="12" spans="1:6" ht="15.75" customHeight="1" thickBot="1">
      <c r="A12" s="835" t="s">
        <v>535</v>
      </c>
      <c r="B12" s="846" t="s">
        <v>247</v>
      </c>
      <c r="C12" s="846" t="s">
        <v>248</v>
      </c>
      <c r="D12" s="834">
        <v>1200</v>
      </c>
      <c r="E12" s="851" t="s">
        <v>246</v>
      </c>
      <c r="F12" s="862">
        <v>1200</v>
      </c>
    </row>
    <row r="13" spans="1:6" ht="15.75" customHeight="1" thickBot="1">
      <c r="A13" s="863" t="s">
        <v>536</v>
      </c>
      <c r="B13" s="864" t="s">
        <v>468</v>
      </c>
      <c r="C13" s="864" t="s">
        <v>466</v>
      </c>
      <c r="D13" s="865">
        <v>1750</v>
      </c>
      <c r="E13" s="866" t="s">
        <v>249</v>
      </c>
      <c r="F13" s="867">
        <v>1750</v>
      </c>
    </row>
    <row r="14" spans="1:5" ht="15.75" customHeight="1">
      <c r="A14" s="844" t="s">
        <v>537</v>
      </c>
      <c r="B14" s="841"/>
      <c r="C14" s="838"/>
      <c r="D14" s="854"/>
      <c r="E14" s="850"/>
    </row>
    <row r="15" spans="1:5" ht="15.75" customHeight="1">
      <c r="A15" s="839" t="s">
        <v>538</v>
      </c>
      <c r="B15" s="840"/>
      <c r="C15" s="840"/>
      <c r="D15" s="847"/>
      <c r="E15" s="849"/>
    </row>
    <row r="16" spans="1:5" ht="15.75" customHeight="1">
      <c r="A16" s="839" t="s">
        <v>539</v>
      </c>
      <c r="B16" s="840"/>
      <c r="C16" s="840"/>
      <c r="D16" s="847"/>
      <c r="E16" s="849"/>
    </row>
    <row r="17" spans="1:5" ht="15.75" customHeight="1">
      <c r="A17" s="839" t="s">
        <v>540</v>
      </c>
      <c r="B17" s="840"/>
      <c r="C17" s="840"/>
      <c r="D17" s="847"/>
      <c r="E17" s="849"/>
    </row>
    <row r="18" spans="1:5" ht="15.75" customHeight="1">
      <c r="A18" s="839" t="s">
        <v>541</v>
      </c>
      <c r="B18" s="840"/>
      <c r="C18" s="840"/>
      <c r="D18" s="847"/>
      <c r="E18" s="849"/>
    </row>
    <row r="19" spans="1:5" ht="15.75" customHeight="1" thickBot="1">
      <c r="A19" s="839" t="s">
        <v>542</v>
      </c>
      <c r="B19" s="840"/>
      <c r="C19" s="840"/>
      <c r="D19" s="847"/>
      <c r="E19" s="849"/>
    </row>
    <row r="20" spans="1:5" ht="15.75" customHeight="1" thickBot="1">
      <c r="A20" s="1185" t="s">
        <v>561</v>
      </c>
      <c r="B20" s="1186"/>
      <c r="C20" s="842"/>
      <c r="D20" s="859">
        <v>6400</v>
      </c>
      <c r="E20" s="853"/>
    </row>
    <row r="21" spans="1:4" ht="15.75" customHeight="1">
      <c r="A21" s="830"/>
      <c r="B21" s="831"/>
      <c r="C21" s="831"/>
      <c r="D21" s="832"/>
    </row>
    <row r="22" spans="1:2" ht="15.75" customHeight="1">
      <c r="A22" s="843"/>
      <c r="B22" s="843"/>
    </row>
    <row r="23" spans="1:4" ht="15.75" customHeight="1">
      <c r="A23" s="830"/>
      <c r="B23" s="831"/>
      <c r="C23" s="831"/>
      <c r="D23" s="832"/>
    </row>
    <row r="24" spans="1:4" ht="15.75" customHeight="1">
      <c r="A24" s="830"/>
      <c r="B24" s="831"/>
      <c r="C24" s="831"/>
      <c r="D24" s="832"/>
    </row>
    <row r="25" spans="1:4" ht="15.75" customHeight="1">
      <c r="A25" s="830"/>
      <c r="B25" s="831"/>
      <c r="C25" s="831"/>
      <c r="D25" s="832"/>
    </row>
    <row r="26" spans="1:4" ht="15.75" customHeight="1">
      <c r="A26" s="830"/>
      <c r="B26" s="831"/>
      <c r="C26" s="831"/>
      <c r="D26" s="832"/>
    </row>
    <row r="27" spans="1:4" ht="15.75" customHeight="1">
      <c r="A27" s="830"/>
      <c r="B27" s="831"/>
      <c r="C27" s="831"/>
      <c r="D27" s="833"/>
    </row>
    <row r="28" spans="1:4" ht="15.75" customHeight="1">
      <c r="A28" s="830"/>
      <c r="B28" s="831"/>
      <c r="C28" s="831"/>
      <c r="D28" s="833"/>
    </row>
    <row r="29" spans="1:4" ht="15.75" customHeight="1">
      <c r="A29" s="830"/>
      <c r="B29" s="831"/>
      <c r="C29" s="831"/>
      <c r="D29" s="833"/>
    </row>
    <row r="30" spans="1:4" ht="15.75" customHeight="1">
      <c r="A30" s="830"/>
      <c r="B30" s="831"/>
      <c r="C30" s="831"/>
      <c r="D30" s="833"/>
    </row>
    <row r="31" spans="1:4" ht="12.75">
      <c r="A31" s="695"/>
      <c r="B31" s="695"/>
      <c r="C31" s="695"/>
      <c r="D31" s="695"/>
    </row>
    <row r="32" spans="1:4" ht="12.75">
      <c r="A32" s="695"/>
      <c r="B32" s="695"/>
      <c r="C32" s="695"/>
      <c r="D32" s="695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98"/>
  <sheetViews>
    <sheetView view="pageLayout" workbookViewId="0" topLeftCell="A1">
      <selection activeCell="F98" sqref="F98"/>
    </sheetView>
  </sheetViews>
  <sheetFormatPr defaultColWidth="9.00390625" defaultRowHeight="12.75"/>
  <cols>
    <col min="1" max="1" width="5.50390625" style="0" customWidth="1"/>
    <col min="2" max="2" width="6.00390625" style="0" customWidth="1"/>
    <col min="3" max="3" width="32.875" style="0" customWidth="1"/>
    <col min="4" max="4" width="17.125" style="0" customWidth="1"/>
    <col min="5" max="5" width="13.00390625" style="0" customWidth="1"/>
    <col min="6" max="7" width="11.375" style="0" customWidth="1"/>
    <col min="8" max="8" width="12.50390625" style="0" customWidth="1"/>
  </cols>
  <sheetData>
    <row r="1" spans="1:9" ht="13.5" thickBot="1">
      <c r="A1" s="557"/>
      <c r="B1" s="570"/>
      <c r="C1" s="571"/>
      <c r="D1" s="572"/>
      <c r="E1" s="573"/>
      <c r="F1" s="573"/>
      <c r="G1" s="573"/>
      <c r="H1" s="573"/>
      <c r="I1" s="557"/>
    </row>
    <row r="2" spans="1:9" ht="43.5" customHeight="1">
      <c r="A2" s="557"/>
      <c r="B2" s="819" t="s">
        <v>528</v>
      </c>
      <c r="C2" s="1231" t="s">
        <v>98</v>
      </c>
      <c r="D2" s="1232"/>
      <c r="E2" s="821" t="s">
        <v>216</v>
      </c>
      <c r="F2" s="821" t="s">
        <v>387</v>
      </c>
      <c r="G2" s="821" t="s">
        <v>358</v>
      </c>
      <c r="H2" s="821" t="s">
        <v>359</v>
      </c>
      <c r="I2" s="557"/>
    </row>
    <row r="3" spans="1:9" ht="12.75">
      <c r="A3" s="557"/>
      <c r="B3" s="558"/>
      <c r="C3" s="1238" t="s">
        <v>129</v>
      </c>
      <c r="D3" s="559" t="s">
        <v>122</v>
      </c>
      <c r="E3" s="560">
        <v>6504</v>
      </c>
      <c r="F3" s="560">
        <v>7756</v>
      </c>
      <c r="G3" s="560">
        <v>7810</v>
      </c>
      <c r="H3" s="560">
        <v>7911</v>
      </c>
      <c r="I3" s="557"/>
    </row>
    <row r="4" spans="1:9" ht="12.75">
      <c r="A4" s="557"/>
      <c r="B4" s="561"/>
      <c r="C4" s="1241"/>
      <c r="D4" s="562" t="s">
        <v>428</v>
      </c>
      <c r="E4" s="567">
        <v>1741</v>
      </c>
      <c r="F4" s="567">
        <v>2020</v>
      </c>
      <c r="G4" s="567">
        <v>2035</v>
      </c>
      <c r="H4" s="567">
        <v>2077</v>
      </c>
      <c r="I4" s="557"/>
    </row>
    <row r="5" spans="1:9" ht="12.75">
      <c r="A5" s="557"/>
      <c r="B5" s="563"/>
      <c r="C5" s="1241"/>
      <c r="D5" s="564" t="s">
        <v>123</v>
      </c>
      <c r="E5" s="567">
        <v>6267</v>
      </c>
      <c r="F5" s="567">
        <v>10873</v>
      </c>
      <c r="G5" s="567">
        <v>10873</v>
      </c>
      <c r="H5" s="567">
        <v>11536</v>
      </c>
      <c r="I5" s="557"/>
    </row>
    <row r="6" spans="1:9" ht="12.75">
      <c r="A6" s="557"/>
      <c r="B6" s="565"/>
      <c r="C6" s="1236" t="s">
        <v>433</v>
      </c>
      <c r="D6" s="1237"/>
      <c r="E6" s="566">
        <f>SUM(E3:E5)</f>
        <v>14512</v>
      </c>
      <c r="F6" s="566">
        <f>SUM(F3:F5)</f>
        <v>20649</v>
      </c>
      <c r="G6" s="566">
        <f>SUM(G3:G5)</f>
        <v>20718</v>
      </c>
      <c r="H6" s="566">
        <f>SUM(H3:H5)</f>
        <v>21524</v>
      </c>
      <c r="I6" s="557"/>
    </row>
    <row r="7" spans="1:9" ht="12.75">
      <c r="A7" s="557"/>
      <c r="B7" s="558"/>
      <c r="C7" s="1238" t="s">
        <v>130</v>
      </c>
      <c r="D7" s="559" t="s">
        <v>122</v>
      </c>
      <c r="E7" s="567">
        <v>1460</v>
      </c>
      <c r="F7" s="567">
        <v>1673</v>
      </c>
      <c r="G7" s="567">
        <v>1726</v>
      </c>
      <c r="H7" s="567">
        <v>1786</v>
      </c>
      <c r="I7" s="557"/>
    </row>
    <row r="8" spans="1:9" ht="12.75">
      <c r="A8" s="557"/>
      <c r="B8" s="561"/>
      <c r="C8" s="1238"/>
      <c r="D8" s="562" t="s">
        <v>428</v>
      </c>
      <c r="E8" s="567">
        <v>394</v>
      </c>
      <c r="F8" s="567">
        <v>460</v>
      </c>
      <c r="G8" s="567">
        <v>474</v>
      </c>
      <c r="H8" s="567">
        <v>495</v>
      </c>
      <c r="I8" s="557"/>
    </row>
    <row r="9" spans="1:9" ht="12.75">
      <c r="A9" s="557"/>
      <c r="B9" s="563"/>
      <c r="C9" s="1238"/>
      <c r="D9" s="564" t="s">
        <v>123</v>
      </c>
      <c r="E9" s="567">
        <v>740</v>
      </c>
      <c r="F9" s="567">
        <v>988</v>
      </c>
      <c r="G9" s="567">
        <v>988</v>
      </c>
      <c r="H9" s="567">
        <v>988</v>
      </c>
      <c r="I9" s="557"/>
    </row>
    <row r="10" spans="1:9" ht="12.75">
      <c r="A10" s="557"/>
      <c r="B10" s="574"/>
      <c r="C10" s="1239" t="s">
        <v>434</v>
      </c>
      <c r="D10" s="1240"/>
      <c r="E10" s="566">
        <f>SUM(E7:E9)</f>
        <v>2594</v>
      </c>
      <c r="F10" s="566">
        <f>SUM(F7:F9)</f>
        <v>3121</v>
      </c>
      <c r="G10" s="566">
        <f>SUM(G7:G9)</f>
        <v>3188</v>
      </c>
      <c r="H10" s="566">
        <f>SUM(H7:H9)</f>
        <v>3269</v>
      </c>
      <c r="I10" s="557"/>
    </row>
    <row r="11" spans="1:9" ht="12.75">
      <c r="A11" s="557"/>
      <c r="B11" s="575"/>
      <c r="C11" s="576" t="s">
        <v>131</v>
      </c>
      <c r="D11" s="568" t="s">
        <v>123</v>
      </c>
      <c r="E11" s="577">
        <v>445</v>
      </c>
      <c r="F11" s="577">
        <v>445</v>
      </c>
      <c r="G11" s="577">
        <v>445</v>
      </c>
      <c r="H11" s="577">
        <v>445</v>
      </c>
      <c r="I11" s="557"/>
    </row>
    <row r="12" spans="1:9" ht="12.75">
      <c r="A12" s="557"/>
      <c r="B12" s="575"/>
      <c r="C12" s="578" t="s">
        <v>425</v>
      </c>
      <c r="D12" s="568" t="s">
        <v>123</v>
      </c>
      <c r="E12" s="577">
        <v>1400</v>
      </c>
      <c r="F12" s="577">
        <v>1400</v>
      </c>
      <c r="G12" s="577">
        <v>1400</v>
      </c>
      <c r="H12" s="577">
        <v>1400</v>
      </c>
      <c r="I12" s="579"/>
    </row>
    <row r="13" spans="1:9" ht="12.75">
      <c r="A13" s="557"/>
      <c r="B13" s="565"/>
      <c r="C13" s="580" t="s">
        <v>132</v>
      </c>
      <c r="D13" s="581" t="s">
        <v>123</v>
      </c>
      <c r="E13" s="577">
        <v>440</v>
      </c>
      <c r="F13" s="577">
        <v>688</v>
      </c>
      <c r="G13" s="577">
        <v>688</v>
      </c>
      <c r="H13" s="577">
        <v>748</v>
      </c>
      <c r="I13" s="557"/>
    </row>
    <row r="14" spans="1:9" ht="12.75">
      <c r="A14" s="557"/>
      <c r="B14" s="558"/>
      <c r="C14" s="1242" t="s">
        <v>133</v>
      </c>
      <c r="D14" s="559" t="s">
        <v>122</v>
      </c>
      <c r="E14" s="567">
        <f aca="true" t="shared" si="0" ref="E14:H15">SUM(E3+E7)</f>
        <v>7964</v>
      </c>
      <c r="F14" s="567">
        <f t="shared" si="0"/>
        <v>9429</v>
      </c>
      <c r="G14" s="567">
        <f>SUM(G3+G7)</f>
        <v>9536</v>
      </c>
      <c r="H14" s="567">
        <f t="shared" si="0"/>
        <v>9697</v>
      </c>
      <c r="I14" s="557"/>
    </row>
    <row r="15" spans="1:9" ht="12.75">
      <c r="A15" s="557"/>
      <c r="B15" s="561"/>
      <c r="C15" s="1243"/>
      <c r="D15" s="562" t="s">
        <v>428</v>
      </c>
      <c r="E15" s="567">
        <f t="shared" si="0"/>
        <v>2135</v>
      </c>
      <c r="F15" s="567">
        <f t="shared" si="0"/>
        <v>2480</v>
      </c>
      <c r="G15" s="567">
        <f>SUM(G4+G8)</f>
        <v>2509</v>
      </c>
      <c r="H15" s="567">
        <f t="shared" si="0"/>
        <v>2572</v>
      </c>
      <c r="I15" s="557"/>
    </row>
    <row r="16" spans="1:9" ht="13.5" thickBot="1">
      <c r="A16" s="557"/>
      <c r="B16" s="563"/>
      <c r="C16" s="1244"/>
      <c r="D16" s="564" t="s">
        <v>123</v>
      </c>
      <c r="E16" s="567">
        <f>SUM(E5+E9+E11+E12+E13)</f>
        <v>9292</v>
      </c>
      <c r="F16" s="567">
        <f>SUM(F5+F9+F11+F12+F13)</f>
        <v>14394</v>
      </c>
      <c r="G16" s="567">
        <f>SUM(G5+G9+G11+G12+G13)</f>
        <v>14394</v>
      </c>
      <c r="H16" s="567">
        <f>SUM(H5+H9+H11+H12+H13)</f>
        <v>15117</v>
      </c>
      <c r="I16" s="557"/>
    </row>
    <row r="17" spans="1:9" ht="13.5" thickBot="1">
      <c r="A17" s="557"/>
      <c r="B17" s="569" t="s">
        <v>528</v>
      </c>
      <c r="C17" s="1233" t="s">
        <v>426</v>
      </c>
      <c r="D17" s="1234"/>
      <c r="E17" s="582">
        <f>SUM(E14:E16)</f>
        <v>19391</v>
      </c>
      <c r="F17" s="582">
        <f>SUM(F14:F16)</f>
        <v>26303</v>
      </c>
      <c r="G17" s="582">
        <f>SUM(G14:G16)</f>
        <v>26439</v>
      </c>
      <c r="H17" s="582">
        <f>SUM(H14:H16)</f>
        <v>27386</v>
      </c>
      <c r="I17" s="557"/>
    </row>
    <row r="18" spans="1:9" ht="12.75">
      <c r="A18" s="557"/>
      <c r="B18" s="570"/>
      <c r="C18" s="583"/>
      <c r="D18" s="583"/>
      <c r="E18" s="557"/>
      <c r="F18" s="557"/>
      <c r="G18" s="557"/>
      <c r="H18" s="557"/>
      <c r="I18" s="557"/>
    </row>
    <row r="19" spans="1:9" ht="12.75">
      <c r="A19" s="557"/>
      <c r="B19" s="570"/>
      <c r="C19" s="583"/>
      <c r="D19" s="583"/>
      <c r="E19" s="557"/>
      <c r="F19" s="557"/>
      <c r="G19" s="557"/>
      <c r="H19" s="557"/>
      <c r="I19" s="557"/>
    </row>
    <row r="20" spans="1:9" ht="13.5" thickBot="1">
      <c r="A20" s="557"/>
      <c r="B20" s="570"/>
      <c r="C20" s="583"/>
      <c r="D20" s="583"/>
      <c r="E20" s="557"/>
      <c r="F20" s="557"/>
      <c r="G20" s="557"/>
      <c r="H20" s="557"/>
      <c r="I20" s="557"/>
    </row>
    <row r="21" spans="1:9" ht="12.75" customHeight="1">
      <c r="A21" s="557"/>
      <c r="B21" s="1224" t="s">
        <v>529</v>
      </c>
      <c r="C21" s="1206" t="s">
        <v>99</v>
      </c>
      <c r="D21" s="1206"/>
      <c r="E21" s="1196" t="s">
        <v>215</v>
      </c>
      <c r="F21" s="1196" t="s">
        <v>360</v>
      </c>
      <c r="G21" s="1196" t="s">
        <v>361</v>
      </c>
      <c r="H21" s="1196" t="s">
        <v>362</v>
      </c>
      <c r="I21" s="557"/>
    </row>
    <row r="22" spans="1:9" ht="23.25" customHeight="1">
      <c r="A22" s="557"/>
      <c r="B22" s="1225"/>
      <c r="C22" s="1207"/>
      <c r="D22" s="1207"/>
      <c r="E22" s="1198"/>
      <c r="F22" s="1198"/>
      <c r="G22" s="1198"/>
      <c r="H22" s="1198"/>
      <c r="I22" s="557"/>
    </row>
    <row r="23" spans="1:9" ht="12.75">
      <c r="A23" s="557"/>
      <c r="B23" s="584"/>
      <c r="C23" s="1193" t="s">
        <v>171</v>
      </c>
      <c r="D23" s="559" t="s">
        <v>122</v>
      </c>
      <c r="E23" s="560">
        <v>56279</v>
      </c>
      <c r="F23" s="560">
        <v>58799</v>
      </c>
      <c r="G23" s="560">
        <v>61793</v>
      </c>
      <c r="H23" s="560">
        <v>62769</v>
      </c>
      <c r="I23" s="557"/>
    </row>
    <row r="24" spans="1:9" ht="12.75">
      <c r="A24" s="557"/>
      <c r="B24" s="585"/>
      <c r="C24" s="1194"/>
      <c r="D24" s="562" t="s">
        <v>428</v>
      </c>
      <c r="E24" s="567">
        <v>16264</v>
      </c>
      <c r="F24" s="567">
        <v>16911</v>
      </c>
      <c r="G24" s="567">
        <v>17597</v>
      </c>
      <c r="H24" s="567">
        <v>17992</v>
      </c>
      <c r="I24" s="557"/>
    </row>
    <row r="25" spans="1:9" ht="12.75">
      <c r="A25" s="557"/>
      <c r="B25" s="586"/>
      <c r="C25" s="1235"/>
      <c r="D25" s="564" t="s">
        <v>123</v>
      </c>
      <c r="E25" s="587">
        <v>56574</v>
      </c>
      <c r="F25" s="587">
        <v>56459</v>
      </c>
      <c r="G25" s="587">
        <v>56459</v>
      </c>
      <c r="H25" s="587">
        <v>54278</v>
      </c>
      <c r="I25" s="557"/>
    </row>
    <row r="26" spans="1:11" ht="12.75">
      <c r="A26" s="557"/>
      <c r="B26" s="588"/>
      <c r="C26" s="1205" t="s">
        <v>134</v>
      </c>
      <c r="D26" s="1205"/>
      <c r="E26" s="566">
        <f>SUM(E23:E25)</f>
        <v>129117</v>
      </c>
      <c r="F26" s="566">
        <f>SUM(F23:F25)</f>
        <v>132169</v>
      </c>
      <c r="G26" s="566">
        <f>SUM(G23:G25)</f>
        <v>135849</v>
      </c>
      <c r="H26" s="566">
        <f>SUM(H23:H25)</f>
        <v>135039</v>
      </c>
      <c r="I26" s="557"/>
      <c r="K26" t="s">
        <v>222</v>
      </c>
    </row>
    <row r="27" spans="1:9" ht="12.75">
      <c r="A27" s="557"/>
      <c r="B27" s="584"/>
      <c r="C27" s="1202" t="s">
        <v>463</v>
      </c>
      <c r="D27" s="559" t="s">
        <v>122</v>
      </c>
      <c r="E27" s="560">
        <v>3775</v>
      </c>
      <c r="F27" s="560">
        <v>3964</v>
      </c>
      <c r="G27" s="560">
        <v>4354</v>
      </c>
      <c r="H27" s="560">
        <v>4446</v>
      </c>
      <c r="I27" s="557"/>
    </row>
    <row r="28" spans="1:9" ht="12.75">
      <c r="A28" s="557"/>
      <c r="B28" s="585"/>
      <c r="C28" s="1203"/>
      <c r="D28" s="562" t="s">
        <v>428</v>
      </c>
      <c r="E28" s="567">
        <v>1022</v>
      </c>
      <c r="F28" s="567">
        <v>1073</v>
      </c>
      <c r="G28" s="567">
        <v>1122</v>
      </c>
      <c r="H28" s="567">
        <v>1156</v>
      </c>
      <c r="I28" s="557"/>
    </row>
    <row r="29" spans="1:9" ht="12.75">
      <c r="A29" s="557"/>
      <c r="B29" s="586"/>
      <c r="C29" s="1204"/>
      <c r="D29" s="564" t="s">
        <v>123</v>
      </c>
      <c r="E29" s="587">
        <v>170</v>
      </c>
      <c r="F29" s="587">
        <v>170</v>
      </c>
      <c r="G29" s="587">
        <v>170</v>
      </c>
      <c r="H29" s="587">
        <v>170</v>
      </c>
      <c r="I29" s="557"/>
    </row>
    <row r="30" spans="1:9" ht="12.75">
      <c r="A30" s="557"/>
      <c r="B30" s="588"/>
      <c r="C30" s="1205" t="s">
        <v>135</v>
      </c>
      <c r="D30" s="1205"/>
      <c r="E30" s="566">
        <f>SUM(E27:E29)</f>
        <v>4967</v>
      </c>
      <c r="F30" s="566">
        <f>SUM(F27:F29)</f>
        <v>5207</v>
      </c>
      <c r="G30" s="566">
        <f>SUM(G27:G29)</f>
        <v>5646</v>
      </c>
      <c r="H30" s="566">
        <f>SUM(H27:H29)</f>
        <v>5772</v>
      </c>
      <c r="I30" s="557"/>
    </row>
    <row r="31" spans="1:9" ht="12.75">
      <c r="A31" s="557"/>
      <c r="B31" s="584"/>
      <c r="C31" s="1202" t="s">
        <v>435</v>
      </c>
      <c r="D31" s="559" t="s">
        <v>122</v>
      </c>
      <c r="E31" s="560">
        <v>922</v>
      </c>
      <c r="F31" s="560">
        <v>950</v>
      </c>
      <c r="G31" s="560">
        <v>979</v>
      </c>
      <c r="H31" s="560">
        <v>999</v>
      </c>
      <c r="I31" s="557"/>
    </row>
    <row r="32" spans="1:9" ht="12.75">
      <c r="A32" s="557"/>
      <c r="B32" s="585"/>
      <c r="C32" s="1203"/>
      <c r="D32" s="562" t="s">
        <v>428</v>
      </c>
      <c r="E32" s="567">
        <v>253</v>
      </c>
      <c r="F32" s="567">
        <v>261</v>
      </c>
      <c r="G32" s="567">
        <v>268</v>
      </c>
      <c r="H32" s="567">
        <v>278</v>
      </c>
      <c r="I32" s="557"/>
    </row>
    <row r="33" spans="1:9" ht="12.75">
      <c r="A33" s="557"/>
      <c r="B33" s="586"/>
      <c r="C33" s="1204"/>
      <c r="D33" s="564" t="s">
        <v>123</v>
      </c>
      <c r="E33" s="587">
        <v>0</v>
      </c>
      <c r="F33" s="587">
        <v>0</v>
      </c>
      <c r="G33" s="587">
        <v>0</v>
      </c>
      <c r="H33" s="587">
        <v>0</v>
      </c>
      <c r="I33" s="557"/>
    </row>
    <row r="34" spans="1:9" ht="12.75">
      <c r="A34" s="557"/>
      <c r="B34" s="588"/>
      <c r="C34" s="1205" t="s">
        <v>136</v>
      </c>
      <c r="D34" s="1205"/>
      <c r="E34" s="566">
        <f>SUM(E31:E33)</f>
        <v>1175</v>
      </c>
      <c r="F34" s="566">
        <f>SUM(F31:F33)</f>
        <v>1211</v>
      </c>
      <c r="G34" s="566">
        <f>SUM(G31:G33)</f>
        <v>1247</v>
      </c>
      <c r="H34" s="566">
        <f>SUM(H31:H33)</f>
        <v>1277</v>
      </c>
      <c r="I34" s="557"/>
    </row>
    <row r="35" spans="1:9" ht="12.75">
      <c r="A35" s="557"/>
      <c r="B35" s="590"/>
      <c r="C35" s="1199" t="s">
        <v>103</v>
      </c>
      <c r="D35" s="559" t="s">
        <v>122</v>
      </c>
      <c r="E35" s="591">
        <v>922</v>
      </c>
      <c r="F35" s="591">
        <v>922</v>
      </c>
      <c r="G35" s="591">
        <v>951</v>
      </c>
      <c r="H35" s="591">
        <v>951</v>
      </c>
      <c r="I35" s="557"/>
    </row>
    <row r="36" spans="1:9" ht="12.75">
      <c r="A36" s="557"/>
      <c r="B36" s="590"/>
      <c r="C36" s="1200"/>
      <c r="D36" s="562" t="s">
        <v>428</v>
      </c>
      <c r="E36" s="591">
        <v>253</v>
      </c>
      <c r="F36" s="591">
        <v>253</v>
      </c>
      <c r="G36" s="591">
        <v>260</v>
      </c>
      <c r="H36" s="591">
        <v>260</v>
      </c>
      <c r="I36" s="557"/>
    </row>
    <row r="37" spans="1:9" ht="12.75">
      <c r="A37" s="557"/>
      <c r="B37" s="590"/>
      <c r="C37" s="1201"/>
      <c r="D37" s="564" t="s">
        <v>123</v>
      </c>
      <c r="E37" s="592">
        <v>0</v>
      </c>
      <c r="F37" s="592">
        <v>0</v>
      </c>
      <c r="G37" s="592">
        <v>0</v>
      </c>
      <c r="H37" s="592">
        <v>0</v>
      </c>
      <c r="I37" s="557"/>
    </row>
    <row r="38" spans="1:9" ht="12.75">
      <c r="A38" s="557"/>
      <c r="B38" s="588"/>
      <c r="C38" s="589" t="s">
        <v>107</v>
      </c>
      <c r="D38" s="589"/>
      <c r="E38" s="566">
        <f>SUM(E35:E37)</f>
        <v>1175</v>
      </c>
      <c r="F38" s="566">
        <f>SUM(F35:F37)</f>
        <v>1175</v>
      </c>
      <c r="G38" s="566">
        <f>SUM(G35:G37)</f>
        <v>1211</v>
      </c>
      <c r="H38" s="566">
        <f>SUM(H35:H37)</f>
        <v>1211</v>
      </c>
      <c r="I38" s="557"/>
    </row>
    <row r="39" spans="1:9" ht="12.75">
      <c r="A39" s="557"/>
      <c r="B39" s="584"/>
      <c r="C39" s="1229" t="s">
        <v>137</v>
      </c>
      <c r="D39" s="559" t="s">
        <v>122</v>
      </c>
      <c r="E39" s="560">
        <f aca="true" t="shared" si="1" ref="E39:H41">SUM(E23+E27+E31+E35)</f>
        <v>61898</v>
      </c>
      <c r="F39" s="560">
        <f aca="true" t="shared" si="2" ref="F39:G41">SUM(F23+F27+F31+F35)</f>
        <v>64635</v>
      </c>
      <c r="G39" s="560">
        <f t="shared" si="2"/>
        <v>68077</v>
      </c>
      <c r="H39" s="560">
        <f t="shared" si="1"/>
        <v>69165</v>
      </c>
      <c r="I39" s="557"/>
    </row>
    <row r="40" spans="1:9" ht="12.75">
      <c r="A40" s="557"/>
      <c r="B40" s="585"/>
      <c r="C40" s="1229"/>
      <c r="D40" s="562" t="s">
        <v>428</v>
      </c>
      <c r="E40" s="560">
        <f t="shared" si="1"/>
        <v>17792</v>
      </c>
      <c r="F40" s="560">
        <f t="shared" si="2"/>
        <v>18498</v>
      </c>
      <c r="G40" s="560">
        <f t="shared" si="2"/>
        <v>19247</v>
      </c>
      <c r="H40" s="560">
        <f t="shared" si="1"/>
        <v>19686</v>
      </c>
      <c r="I40" s="557"/>
    </row>
    <row r="41" spans="1:9" ht="13.5" thickBot="1">
      <c r="A41" s="557"/>
      <c r="B41" s="593"/>
      <c r="C41" s="1230"/>
      <c r="D41" s="564" t="s">
        <v>123</v>
      </c>
      <c r="E41" s="560">
        <f t="shared" si="1"/>
        <v>56744</v>
      </c>
      <c r="F41" s="560">
        <f t="shared" si="2"/>
        <v>56629</v>
      </c>
      <c r="G41" s="560">
        <f t="shared" si="2"/>
        <v>56629</v>
      </c>
      <c r="H41" s="560">
        <f t="shared" si="1"/>
        <v>54448</v>
      </c>
      <c r="I41" s="557"/>
    </row>
    <row r="42" spans="1:9" ht="13.5" thickBot="1">
      <c r="A42" s="557"/>
      <c r="B42" s="569" t="s">
        <v>529</v>
      </c>
      <c r="C42" s="1228" t="s">
        <v>138</v>
      </c>
      <c r="D42" s="1228"/>
      <c r="E42" s="582">
        <f>SUM(E39:E41)</f>
        <v>136434</v>
      </c>
      <c r="F42" s="582">
        <f>SUM(F39:F41)</f>
        <v>139762</v>
      </c>
      <c r="G42" s="582">
        <f>SUM(G39:G41)</f>
        <v>143953</v>
      </c>
      <c r="H42" s="582">
        <f>SUM(H39:H41)</f>
        <v>143299</v>
      </c>
      <c r="I42" s="557"/>
    </row>
    <row r="43" spans="1:9" ht="12.75">
      <c r="A43" s="557"/>
      <c r="B43" s="570"/>
      <c r="C43" s="583"/>
      <c r="D43" s="583"/>
      <c r="E43" s="557"/>
      <c r="F43" s="557"/>
      <c r="G43" s="557"/>
      <c r="H43" s="557"/>
      <c r="I43" s="557"/>
    </row>
    <row r="44" spans="1:9" ht="12.75">
      <c r="A44" s="557"/>
      <c r="B44" s="570"/>
      <c r="C44" s="583"/>
      <c r="D44" s="583"/>
      <c r="E44" s="557"/>
      <c r="F44" s="557"/>
      <c r="G44" s="557"/>
      <c r="H44" s="557"/>
      <c r="I44" s="557"/>
    </row>
    <row r="45" spans="1:9" ht="12.75">
      <c r="A45" s="557"/>
      <c r="B45" s="570"/>
      <c r="C45" s="583"/>
      <c r="D45" s="583"/>
      <c r="E45" s="557"/>
      <c r="F45" s="557"/>
      <c r="G45" s="557"/>
      <c r="H45" s="557"/>
      <c r="I45" s="557"/>
    </row>
    <row r="46" spans="1:9" ht="12.75">
      <c r="A46" s="557"/>
      <c r="B46" s="570"/>
      <c r="C46" s="583"/>
      <c r="D46" s="583"/>
      <c r="E46" s="557"/>
      <c r="F46" s="557"/>
      <c r="G46" s="557"/>
      <c r="H46" s="557"/>
      <c r="I46" s="557"/>
    </row>
    <row r="47" spans="1:9" ht="12.75">
      <c r="A47" s="557"/>
      <c r="B47" s="570"/>
      <c r="C47" s="583"/>
      <c r="D47" s="583"/>
      <c r="E47" s="557"/>
      <c r="F47" s="557"/>
      <c r="G47" s="557"/>
      <c r="H47" s="557"/>
      <c r="I47" s="557"/>
    </row>
    <row r="48" spans="1:9" ht="12.75">
      <c r="A48" s="557"/>
      <c r="B48" s="570"/>
      <c r="C48" s="583"/>
      <c r="D48" s="583"/>
      <c r="E48" s="557"/>
      <c r="F48" s="557"/>
      <c r="G48" s="557"/>
      <c r="H48" s="557"/>
      <c r="I48" s="557"/>
    </row>
    <row r="49" spans="1:9" ht="12.75">
      <c r="A49" s="557"/>
      <c r="B49" s="570"/>
      <c r="C49" s="583"/>
      <c r="D49" s="583"/>
      <c r="E49" s="557"/>
      <c r="F49" s="557"/>
      <c r="G49" s="557"/>
      <c r="H49" s="557"/>
      <c r="I49" s="557"/>
    </row>
    <row r="50" spans="1:9" ht="12.75">
      <c r="A50" s="557"/>
      <c r="B50" s="570"/>
      <c r="C50" s="583"/>
      <c r="D50" s="583"/>
      <c r="E50" s="557"/>
      <c r="F50" s="557"/>
      <c r="G50" s="557"/>
      <c r="H50" s="557"/>
      <c r="I50" s="557"/>
    </row>
    <row r="51" spans="1:9" ht="12.75">
      <c r="A51" s="557"/>
      <c r="B51" s="570"/>
      <c r="C51" s="583"/>
      <c r="D51" s="583"/>
      <c r="E51" s="557"/>
      <c r="F51" s="557"/>
      <c r="G51" s="557"/>
      <c r="H51" s="557"/>
      <c r="I51" s="557"/>
    </row>
    <row r="52" spans="1:9" ht="12.75">
      <c r="A52" s="557"/>
      <c r="B52" s="570"/>
      <c r="C52" s="583"/>
      <c r="D52" s="583"/>
      <c r="E52" s="557"/>
      <c r="F52" s="557"/>
      <c r="G52" s="557"/>
      <c r="H52" s="557"/>
      <c r="I52" s="557"/>
    </row>
    <row r="53" spans="1:9" ht="12.75">
      <c r="A53" s="557"/>
      <c r="B53" s="570"/>
      <c r="C53" s="583"/>
      <c r="D53" s="583"/>
      <c r="E53" s="557"/>
      <c r="F53" s="557"/>
      <c r="G53" s="557"/>
      <c r="H53" s="557"/>
      <c r="I53" s="557"/>
    </row>
    <row r="54" spans="1:9" ht="12.75">
      <c r="A54" s="557"/>
      <c r="B54" s="570"/>
      <c r="C54" s="583"/>
      <c r="D54" s="583"/>
      <c r="E54" s="557"/>
      <c r="F54" s="557"/>
      <c r="G54" s="557"/>
      <c r="H54" s="557"/>
      <c r="I54" s="557"/>
    </row>
    <row r="55" spans="1:9" ht="12.75">
      <c r="A55" s="557"/>
      <c r="B55" s="570"/>
      <c r="C55" s="583"/>
      <c r="D55" s="583"/>
      <c r="E55" s="557"/>
      <c r="F55" s="557"/>
      <c r="G55" s="557"/>
      <c r="H55" s="557"/>
      <c r="I55" s="557"/>
    </row>
    <row r="56" spans="1:9" ht="12.75">
      <c r="A56" s="557"/>
      <c r="B56" s="570"/>
      <c r="C56" s="583"/>
      <c r="D56" s="583"/>
      <c r="E56" s="557"/>
      <c r="F56" s="557"/>
      <c r="G56" s="557"/>
      <c r="H56" s="557"/>
      <c r="I56" s="557"/>
    </row>
    <row r="57" spans="1:9" ht="12.75">
      <c r="A57" s="557"/>
      <c r="B57" s="570"/>
      <c r="C57" s="583"/>
      <c r="D57" s="583"/>
      <c r="E57" s="557"/>
      <c r="F57" s="557"/>
      <c r="G57" s="557"/>
      <c r="H57" s="557"/>
      <c r="I57" s="557"/>
    </row>
    <row r="58" spans="1:9" ht="13.5" thickBot="1">
      <c r="A58" s="557"/>
      <c r="B58" s="617"/>
      <c r="C58" s="618"/>
      <c r="D58" s="618"/>
      <c r="E58" s="557"/>
      <c r="F58" s="557"/>
      <c r="G58" s="557"/>
      <c r="H58" s="557"/>
      <c r="I58" s="557"/>
    </row>
    <row r="59" spans="1:9" ht="36.75" thickBot="1">
      <c r="A59" s="557"/>
      <c r="B59" s="820" t="s">
        <v>530</v>
      </c>
      <c r="C59" s="1226" t="s">
        <v>117</v>
      </c>
      <c r="D59" s="1227"/>
      <c r="E59" s="619" t="s">
        <v>214</v>
      </c>
      <c r="F59" s="619" t="s">
        <v>363</v>
      </c>
      <c r="G59" s="619" t="s">
        <v>364</v>
      </c>
      <c r="H59" s="619" t="s">
        <v>365</v>
      </c>
      <c r="I59" s="557"/>
    </row>
    <row r="60" spans="1:9" ht="12.75">
      <c r="A60" s="557"/>
      <c r="B60" s="594"/>
      <c r="C60" s="1217" t="s">
        <v>457</v>
      </c>
      <c r="D60" s="595" t="s">
        <v>144</v>
      </c>
      <c r="E60" s="620">
        <v>60341</v>
      </c>
      <c r="F60" s="620">
        <v>60699</v>
      </c>
      <c r="G60" s="620">
        <v>60913</v>
      </c>
      <c r="H60" s="620">
        <v>61054</v>
      </c>
      <c r="I60" s="557"/>
    </row>
    <row r="61" spans="1:9" ht="12.75">
      <c r="A61" s="557"/>
      <c r="B61" s="596"/>
      <c r="C61" s="1218"/>
      <c r="D61" s="597" t="s">
        <v>428</v>
      </c>
      <c r="E61" s="598">
        <v>16473</v>
      </c>
      <c r="F61" s="598">
        <v>16570</v>
      </c>
      <c r="G61" s="598">
        <v>16628</v>
      </c>
      <c r="H61" s="598">
        <v>16666</v>
      </c>
      <c r="I61" s="557"/>
    </row>
    <row r="62" spans="1:9" ht="12.75">
      <c r="A62" s="557"/>
      <c r="B62" s="596"/>
      <c r="C62" s="1219"/>
      <c r="D62" s="597" t="s">
        <v>123</v>
      </c>
      <c r="E62" s="598">
        <v>18870</v>
      </c>
      <c r="F62" s="598">
        <v>18870</v>
      </c>
      <c r="G62" s="598">
        <v>18600</v>
      </c>
      <c r="H62" s="598">
        <v>17340</v>
      </c>
      <c r="I62" s="557"/>
    </row>
    <row r="63" spans="1:9" ht="12.75">
      <c r="A63" s="557"/>
      <c r="B63" s="1007"/>
      <c r="C63" s="1008" t="s">
        <v>114</v>
      </c>
      <c r="D63" s="1009"/>
      <c r="E63" s="599">
        <f>SUM(E60:E62)</f>
        <v>95684</v>
      </c>
      <c r="F63" s="599">
        <f>SUM(F60:F62)</f>
        <v>96139</v>
      </c>
      <c r="G63" s="599">
        <f>SUM(G60:G62)</f>
        <v>96141</v>
      </c>
      <c r="H63" s="599">
        <f>SUM(H60:H62)</f>
        <v>95060</v>
      </c>
      <c r="I63" s="557"/>
    </row>
    <row r="64" spans="1:9" ht="12.75">
      <c r="A64" s="557"/>
      <c r="B64" s="600"/>
      <c r="C64" s="1220" t="s">
        <v>169</v>
      </c>
      <c r="D64" s="601" t="s">
        <v>144</v>
      </c>
      <c r="E64" s="602">
        <v>1911</v>
      </c>
      <c r="F64" s="602">
        <v>1911</v>
      </c>
      <c r="G64" s="602">
        <v>1921</v>
      </c>
      <c r="H64" s="602">
        <v>1921</v>
      </c>
      <c r="I64" s="557"/>
    </row>
    <row r="65" spans="1:9" ht="12.75">
      <c r="A65" s="557"/>
      <c r="B65" s="600"/>
      <c r="C65" s="1221"/>
      <c r="D65" s="597" t="s">
        <v>428</v>
      </c>
      <c r="E65" s="603">
        <v>516</v>
      </c>
      <c r="F65" s="603">
        <v>516</v>
      </c>
      <c r="G65" s="603">
        <v>519</v>
      </c>
      <c r="H65" s="603">
        <v>519</v>
      </c>
      <c r="I65" s="557"/>
    </row>
    <row r="66" spans="1:9" ht="12.75">
      <c r="A66" s="557"/>
      <c r="B66" s="604"/>
      <c r="C66" s="605" t="s">
        <v>170</v>
      </c>
      <c r="D66" s="1010"/>
      <c r="E66" s="607">
        <f>(E64+E65)</f>
        <v>2427</v>
      </c>
      <c r="F66" s="607">
        <f>(F64+F65)</f>
        <v>2427</v>
      </c>
      <c r="G66" s="607">
        <f>(G64+G65)</f>
        <v>2440</v>
      </c>
      <c r="H66" s="607">
        <f>(H64+H65)</f>
        <v>2440</v>
      </c>
      <c r="I66" s="557"/>
    </row>
    <row r="67" spans="1:9" ht="12.75">
      <c r="A67" s="557"/>
      <c r="B67" s="608"/>
      <c r="C67" s="1218" t="s">
        <v>217</v>
      </c>
      <c r="D67" s="601" t="s">
        <v>144</v>
      </c>
      <c r="E67" s="609">
        <v>0</v>
      </c>
      <c r="F67" s="609">
        <v>0</v>
      </c>
      <c r="G67" s="609">
        <v>0</v>
      </c>
      <c r="H67" s="609">
        <v>0</v>
      </c>
      <c r="I67" s="557"/>
    </row>
    <row r="68" spans="1:9" ht="12.75">
      <c r="A68" s="557"/>
      <c r="B68" s="608"/>
      <c r="C68" s="1218"/>
      <c r="D68" s="597" t="s">
        <v>428</v>
      </c>
      <c r="E68" s="822">
        <v>0</v>
      </c>
      <c r="F68" s="822">
        <v>0</v>
      </c>
      <c r="G68" s="822">
        <v>0</v>
      </c>
      <c r="H68" s="822">
        <v>0</v>
      </c>
      <c r="I68" s="557"/>
    </row>
    <row r="69" spans="1:9" ht="12.75">
      <c r="A69" s="557"/>
      <c r="B69" s="610"/>
      <c r="C69" s="1218"/>
      <c r="D69" s="597" t="s">
        <v>123</v>
      </c>
      <c r="E69" s="611">
        <v>0</v>
      </c>
      <c r="F69" s="611">
        <v>0</v>
      </c>
      <c r="G69" s="611">
        <v>0</v>
      </c>
      <c r="H69" s="611">
        <v>0</v>
      </c>
      <c r="I69" s="557"/>
    </row>
    <row r="70" spans="1:9" ht="14.25" customHeight="1">
      <c r="A70" s="557"/>
      <c r="B70" s="604"/>
      <c r="C70" s="605" t="s">
        <v>217</v>
      </c>
      <c r="D70" s="1010"/>
      <c r="E70" s="607">
        <v>0</v>
      </c>
      <c r="F70" s="607">
        <v>0</v>
      </c>
      <c r="G70" s="607">
        <v>0</v>
      </c>
      <c r="H70" s="607">
        <v>0</v>
      </c>
      <c r="I70" s="557"/>
    </row>
    <row r="71" spans="1:9" ht="12.75">
      <c r="A71" s="557"/>
      <c r="B71" s="608"/>
      <c r="C71" s="1218" t="s">
        <v>218</v>
      </c>
      <c r="D71" s="601" t="s">
        <v>144</v>
      </c>
      <c r="E71" s="609">
        <v>0</v>
      </c>
      <c r="F71" s="609">
        <v>0</v>
      </c>
      <c r="G71" s="609">
        <v>0</v>
      </c>
      <c r="H71" s="609">
        <v>0</v>
      </c>
      <c r="I71" s="557"/>
    </row>
    <row r="72" spans="1:9" ht="12.75">
      <c r="A72" s="557"/>
      <c r="B72" s="608"/>
      <c r="C72" s="1218"/>
      <c r="D72" s="597" t="s">
        <v>428</v>
      </c>
      <c r="E72" s="822">
        <v>0</v>
      </c>
      <c r="F72" s="822">
        <v>0</v>
      </c>
      <c r="G72" s="822">
        <v>0</v>
      </c>
      <c r="H72" s="822">
        <v>0</v>
      </c>
      <c r="I72" s="557"/>
    </row>
    <row r="73" spans="1:9" ht="12.75">
      <c r="A73" s="557"/>
      <c r="B73" s="610"/>
      <c r="C73" s="1218"/>
      <c r="D73" s="597" t="s">
        <v>123</v>
      </c>
      <c r="E73" s="611">
        <v>0</v>
      </c>
      <c r="F73" s="611">
        <v>0</v>
      </c>
      <c r="G73" s="611">
        <v>0</v>
      </c>
      <c r="H73" s="611">
        <v>0</v>
      </c>
      <c r="I73" s="557"/>
    </row>
    <row r="74" spans="1:9" ht="12.75">
      <c r="A74" s="557"/>
      <c r="B74" s="604"/>
      <c r="C74" s="605" t="s">
        <v>219</v>
      </c>
      <c r="D74" s="1010"/>
      <c r="E74" s="607">
        <v>0</v>
      </c>
      <c r="F74" s="607">
        <v>0</v>
      </c>
      <c r="G74" s="607">
        <v>0</v>
      </c>
      <c r="H74" s="607">
        <v>0</v>
      </c>
      <c r="I74" s="557"/>
    </row>
    <row r="75" spans="1:9" ht="12.75">
      <c r="A75" s="557"/>
      <c r="B75" s="608"/>
      <c r="C75" s="1218" t="s">
        <v>220</v>
      </c>
      <c r="D75" s="601" t="s">
        <v>144</v>
      </c>
      <c r="E75" s="609">
        <v>0</v>
      </c>
      <c r="F75" s="609">
        <v>0</v>
      </c>
      <c r="G75" s="609">
        <v>0</v>
      </c>
      <c r="H75" s="609">
        <v>0</v>
      </c>
      <c r="I75" s="557"/>
    </row>
    <row r="76" spans="1:9" ht="12.75">
      <c r="A76" s="557"/>
      <c r="B76" s="608"/>
      <c r="C76" s="1218"/>
      <c r="D76" s="597" t="s">
        <v>428</v>
      </c>
      <c r="E76" s="822">
        <v>0</v>
      </c>
      <c r="F76" s="822">
        <v>0</v>
      </c>
      <c r="G76" s="822">
        <v>0</v>
      </c>
      <c r="H76" s="822">
        <v>0</v>
      </c>
      <c r="I76" s="557"/>
    </row>
    <row r="77" spans="1:9" ht="12.75">
      <c r="A77" s="557"/>
      <c r="B77" s="610"/>
      <c r="C77" s="1218"/>
      <c r="D77" s="597" t="s">
        <v>123</v>
      </c>
      <c r="E77" s="611">
        <v>0</v>
      </c>
      <c r="F77" s="611">
        <v>0</v>
      </c>
      <c r="G77" s="611">
        <v>0</v>
      </c>
      <c r="H77" s="611">
        <v>0</v>
      </c>
      <c r="I77" s="557"/>
    </row>
    <row r="78" spans="1:9" ht="12.75">
      <c r="A78" s="557"/>
      <c r="B78" s="604"/>
      <c r="C78" s="605" t="s">
        <v>221</v>
      </c>
      <c r="D78" s="606"/>
      <c r="E78" s="607">
        <v>0</v>
      </c>
      <c r="F78" s="607">
        <v>0</v>
      </c>
      <c r="G78" s="607">
        <v>0</v>
      </c>
      <c r="H78" s="607">
        <v>0</v>
      </c>
      <c r="I78" s="557"/>
    </row>
    <row r="79" spans="1:9" ht="12.75">
      <c r="A79" s="557"/>
      <c r="B79" s="612"/>
      <c r="C79" s="1223" t="s">
        <v>116</v>
      </c>
      <c r="D79" s="601" t="s">
        <v>144</v>
      </c>
      <c r="E79" s="613">
        <f aca="true" t="shared" si="3" ref="E79:H80">(E60+E64)</f>
        <v>62252</v>
      </c>
      <c r="F79" s="613">
        <f t="shared" si="3"/>
        <v>62610</v>
      </c>
      <c r="G79" s="613">
        <f>(G60+G64)</f>
        <v>62834</v>
      </c>
      <c r="H79" s="613">
        <f t="shared" si="3"/>
        <v>62975</v>
      </c>
      <c r="I79" s="557"/>
    </row>
    <row r="80" spans="1:9" ht="12.75">
      <c r="A80" s="557"/>
      <c r="B80" s="596"/>
      <c r="C80" s="1223"/>
      <c r="D80" s="597" t="s">
        <v>428</v>
      </c>
      <c r="E80" s="613">
        <f t="shared" si="3"/>
        <v>16989</v>
      </c>
      <c r="F80" s="613">
        <f t="shared" si="3"/>
        <v>17086</v>
      </c>
      <c r="G80" s="613">
        <f>(G61+G65)</f>
        <v>17147</v>
      </c>
      <c r="H80" s="613">
        <f t="shared" si="3"/>
        <v>17185</v>
      </c>
      <c r="I80" s="557"/>
    </row>
    <row r="81" spans="1:9" ht="12.75">
      <c r="A81" s="557"/>
      <c r="B81" s="596"/>
      <c r="C81" s="1223"/>
      <c r="D81" s="597" t="s">
        <v>123</v>
      </c>
      <c r="E81" s="613">
        <f>(E62)</f>
        <v>18870</v>
      </c>
      <c r="F81" s="613">
        <f>(F62)</f>
        <v>18870</v>
      </c>
      <c r="G81" s="613">
        <f>(G62)</f>
        <v>18600</v>
      </c>
      <c r="H81" s="613">
        <f>(H62)</f>
        <v>17340</v>
      </c>
      <c r="I81" s="557"/>
    </row>
    <row r="82" spans="1:9" ht="13.5" thickBot="1">
      <c r="A82" s="557"/>
      <c r="B82" s="614"/>
      <c r="C82" s="1223"/>
      <c r="D82" s="597" t="s">
        <v>155</v>
      </c>
      <c r="E82" s="621">
        <v>0</v>
      </c>
      <c r="F82" s="621">
        <v>0</v>
      </c>
      <c r="G82" s="621">
        <v>0</v>
      </c>
      <c r="H82" s="621">
        <v>0</v>
      </c>
      <c r="I82" s="557"/>
    </row>
    <row r="83" spans="1:9" ht="13.5" thickBot="1">
      <c r="A83" s="557"/>
      <c r="B83" s="615" t="s">
        <v>530</v>
      </c>
      <c r="C83" s="1222" t="s">
        <v>118</v>
      </c>
      <c r="D83" s="1222"/>
      <c r="E83" s="616">
        <f>SUM(E79:E81)</f>
        <v>98111</v>
      </c>
      <c r="F83" s="616">
        <f>SUM(F79:F81)</f>
        <v>98566</v>
      </c>
      <c r="G83" s="616">
        <f>SUM(G79:G81)</f>
        <v>98581</v>
      </c>
      <c r="H83" s="616">
        <f>SUM(H79:H81)</f>
        <v>97500</v>
      </c>
      <c r="I83" s="557"/>
    </row>
    <row r="84" spans="1:9" ht="12.75">
      <c r="A84" s="557"/>
      <c r="B84" s="617"/>
      <c r="C84" s="618"/>
      <c r="D84" s="618"/>
      <c r="E84" s="557"/>
      <c r="F84" s="557"/>
      <c r="G84" s="557"/>
      <c r="H84" s="557"/>
      <c r="I84" s="557"/>
    </row>
    <row r="85" spans="1:9" ht="12.75">
      <c r="A85" s="557"/>
      <c r="B85" s="617"/>
      <c r="C85" s="618"/>
      <c r="D85" s="618"/>
      <c r="E85" s="557"/>
      <c r="F85" s="557"/>
      <c r="G85" s="557"/>
      <c r="H85" s="557"/>
      <c r="I85" s="557"/>
    </row>
    <row r="86" spans="1:9" ht="12.75">
      <c r="A86" s="557"/>
      <c r="B86" s="617"/>
      <c r="C86" s="618"/>
      <c r="D86" s="618"/>
      <c r="E86" s="557"/>
      <c r="F86" s="557"/>
      <c r="G86" s="557"/>
      <c r="H86" s="557"/>
      <c r="I86" s="557"/>
    </row>
    <row r="87" spans="1:9" ht="13.5" thickBot="1">
      <c r="A87" s="557"/>
      <c r="B87" s="617"/>
      <c r="C87" s="618"/>
      <c r="D87" s="618"/>
      <c r="E87" s="557"/>
      <c r="F87" s="557"/>
      <c r="G87" s="557"/>
      <c r="H87" s="557"/>
      <c r="I87" s="557"/>
    </row>
    <row r="88" spans="1:9" ht="12.75" customHeight="1">
      <c r="A88" s="557"/>
      <c r="B88" s="1208"/>
      <c r="C88" s="1211" t="s">
        <v>160</v>
      </c>
      <c r="D88" s="1212"/>
      <c r="E88" s="1196" t="s">
        <v>388</v>
      </c>
      <c r="F88" s="1196" t="s">
        <v>366</v>
      </c>
      <c r="G88" s="1196" t="s">
        <v>367</v>
      </c>
      <c r="H88" s="1196" t="s">
        <v>368</v>
      </c>
      <c r="I88" s="557"/>
    </row>
    <row r="89" spans="1:9" ht="12.75">
      <c r="A89" s="557"/>
      <c r="B89" s="1209"/>
      <c r="C89" s="1213"/>
      <c r="D89" s="1214"/>
      <c r="E89" s="1197"/>
      <c r="F89" s="1197"/>
      <c r="G89" s="1197"/>
      <c r="H89" s="1197"/>
      <c r="I89" s="557"/>
    </row>
    <row r="90" spans="1:9" ht="12.75">
      <c r="A90" s="557"/>
      <c r="B90" s="1210"/>
      <c r="C90" s="1215"/>
      <c r="D90" s="1216"/>
      <c r="E90" s="1198"/>
      <c r="F90" s="1198"/>
      <c r="G90" s="1198"/>
      <c r="H90" s="1198"/>
      <c r="I90" s="557"/>
    </row>
    <row r="91" spans="1:9" ht="12.75">
      <c r="A91" s="557"/>
      <c r="B91" s="590"/>
      <c r="C91" s="1193" t="s">
        <v>431</v>
      </c>
      <c r="D91" s="559" t="s">
        <v>122</v>
      </c>
      <c r="E91" s="622">
        <f aca="true" t="shared" si="4" ref="E91:H93">(E14+E39+E79)</f>
        <v>132114</v>
      </c>
      <c r="F91" s="622">
        <f t="shared" si="4"/>
        <v>136674</v>
      </c>
      <c r="G91" s="622">
        <f t="shared" si="4"/>
        <v>140447</v>
      </c>
      <c r="H91" s="622">
        <f t="shared" si="4"/>
        <v>141837</v>
      </c>
      <c r="I91" s="557"/>
    </row>
    <row r="92" spans="1:9" ht="12.75">
      <c r="A92" s="557"/>
      <c r="B92" s="590"/>
      <c r="C92" s="1194"/>
      <c r="D92" s="562" t="s">
        <v>428</v>
      </c>
      <c r="E92" s="622">
        <f t="shared" si="4"/>
        <v>36916</v>
      </c>
      <c r="F92" s="622">
        <f t="shared" si="4"/>
        <v>38064</v>
      </c>
      <c r="G92" s="622">
        <f t="shared" si="4"/>
        <v>38903</v>
      </c>
      <c r="H92" s="622">
        <f t="shared" si="4"/>
        <v>39443</v>
      </c>
      <c r="I92" s="557"/>
    </row>
    <row r="93" spans="1:9" ht="12.75">
      <c r="A93" s="557"/>
      <c r="B93" s="590"/>
      <c r="C93" s="1194"/>
      <c r="D93" s="562" t="s">
        <v>123</v>
      </c>
      <c r="E93" s="622">
        <f t="shared" si="4"/>
        <v>84906</v>
      </c>
      <c r="F93" s="622">
        <f t="shared" si="4"/>
        <v>89893</v>
      </c>
      <c r="G93" s="622">
        <f t="shared" si="4"/>
        <v>89623</v>
      </c>
      <c r="H93" s="622">
        <f t="shared" si="4"/>
        <v>86905</v>
      </c>
      <c r="I93" s="557"/>
    </row>
    <row r="94" spans="1:9" ht="12.75">
      <c r="A94" s="557"/>
      <c r="B94" s="590"/>
      <c r="C94" s="1194"/>
      <c r="D94" s="564" t="s">
        <v>149</v>
      </c>
      <c r="E94" s="623">
        <v>0</v>
      </c>
      <c r="F94" s="623">
        <v>0</v>
      </c>
      <c r="G94" s="623">
        <v>0</v>
      </c>
      <c r="H94" s="623">
        <v>0</v>
      </c>
      <c r="I94" s="557"/>
    </row>
    <row r="95" spans="1:9" ht="13.5" thickBot="1">
      <c r="A95" s="557"/>
      <c r="B95" s="590"/>
      <c r="C95" s="1194"/>
      <c r="D95" s="564" t="s">
        <v>429</v>
      </c>
      <c r="E95" s="624">
        <v>0</v>
      </c>
      <c r="F95" s="624">
        <v>0</v>
      </c>
      <c r="G95" s="624">
        <v>0</v>
      </c>
      <c r="H95" s="624">
        <v>0</v>
      </c>
      <c r="I95" s="557"/>
    </row>
    <row r="96" spans="1:9" ht="13.5" thickBot="1">
      <c r="A96" s="557"/>
      <c r="B96" s="569" t="s">
        <v>120</v>
      </c>
      <c r="C96" s="1195" t="s">
        <v>139</v>
      </c>
      <c r="D96" s="1195"/>
      <c r="E96" s="625">
        <f>SUM(E91:E93)</f>
        <v>253936</v>
      </c>
      <c r="F96" s="625">
        <f>SUM(F91:F93)</f>
        <v>264631</v>
      </c>
      <c r="G96" s="625">
        <f>SUM(G91:G93)</f>
        <v>268973</v>
      </c>
      <c r="H96" s="625">
        <f>SUM(H91:H93)</f>
        <v>268185</v>
      </c>
      <c r="I96" s="557"/>
    </row>
    <row r="97" spans="1:9" ht="14.25">
      <c r="A97" s="557"/>
      <c r="B97" s="626"/>
      <c r="C97" s="626"/>
      <c r="D97" s="626"/>
      <c r="E97" s="557"/>
      <c r="F97" s="557"/>
      <c r="G97" s="557"/>
      <c r="H97" s="557"/>
      <c r="I97" s="557"/>
    </row>
    <row r="98" spans="1:9" ht="14.25">
      <c r="A98" s="557"/>
      <c r="B98" s="626"/>
      <c r="C98" s="626"/>
      <c r="D98" s="626"/>
      <c r="E98" s="557"/>
      <c r="F98" s="557"/>
      <c r="G98" s="557"/>
      <c r="H98" s="557"/>
      <c r="I98" s="557"/>
    </row>
  </sheetData>
  <sheetProtection/>
  <mergeCells count="38">
    <mergeCell ref="C2:D2"/>
    <mergeCell ref="C17:D17"/>
    <mergeCell ref="C31:C33"/>
    <mergeCell ref="C34:D34"/>
    <mergeCell ref="C23:C25"/>
    <mergeCell ref="C6:D6"/>
    <mergeCell ref="C7:C9"/>
    <mergeCell ref="C10:D10"/>
    <mergeCell ref="C3:C5"/>
    <mergeCell ref="C14:C16"/>
    <mergeCell ref="B21:B22"/>
    <mergeCell ref="C26:D26"/>
    <mergeCell ref="C59:D59"/>
    <mergeCell ref="C71:C73"/>
    <mergeCell ref="C42:D42"/>
    <mergeCell ref="C39:C41"/>
    <mergeCell ref="B88:B90"/>
    <mergeCell ref="C88:D90"/>
    <mergeCell ref="C60:C62"/>
    <mergeCell ref="C64:C65"/>
    <mergeCell ref="C83:D83"/>
    <mergeCell ref="C75:C77"/>
    <mergeCell ref="C67:C69"/>
    <mergeCell ref="C79:C82"/>
    <mergeCell ref="H21:H22"/>
    <mergeCell ref="C35:C37"/>
    <mergeCell ref="C27:C29"/>
    <mergeCell ref="C30:D30"/>
    <mergeCell ref="C21:D22"/>
    <mergeCell ref="E21:E22"/>
    <mergeCell ref="F21:F22"/>
    <mergeCell ref="G21:G22"/>
    <mergeCell ref="C91:C95"/>
    <mergeCell ref="C96:D96"/>
    <mergeCell ref="H88:H90"/>
    <mergeCell ref="E88:E90"/>
    <mergeCell ref="F88:F90"/>
    <mergeCell ref="G88:G9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  <headerFooter>
    <oddHeader>&amp;C&amp;"Times New Roman CE,Félkövér"&amp;12Költségvetési szervek működési kiadásai kormányzati funkciónként&amp;R
7. számú tájékoztató tábla*</oddHeader>
    <oddFooter>&amp;L* Módosította a 13/2015.(XII.16.) önkormányzati rendelet 1. tájékoztató táblája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40">
      <selection activeCell="A56" sqref="A56"/>
    </sheetView>
  </sheetViews>
  <sheetFormatPr defaultColWidth="9.00390625" defaultRowHeight="12.75"/>
  <cols>
    <col min="1" max="1" width="7.375" style="0" customWidth="1"/>
    <col min="2" max="2" width="42.00390625" style="0" customWidth="1"/>
    <col min="3" max="3" width="18.875" style="0" customWidth="1"/>
    <col min="4" max="4" width="12.50390625" style="0" customWidth="1"/>
    <col min="5" max="7" width="12.125" style="0" customWidth="1"/>
  </cols>
  <sheetData>
    <row r="1" spans="1:7" ht="38.25">
      <c r="A1" s="627" t="s">
        <v>119</v>
      </c>
      <c r="B1" s="628" t="s">
        <v>140</v>
      </c>
      <c r="C1" s="629" t="s">
        <v>121</v>
      </c>
      <c r="D1" s="630" t="s">
        <v>206</v>
      </c>
      <c r="E1" s="630" t="s">
        <v>389</v>
      </c>
      <c r="F1" s="630" t="s">
        <v>369</v>
      </c>
      <c r="G1" s="630" t="s">
        <v>370</v>
      </c>
    </row>
    <row r="2" spans="1:7" ht="12.75">
      <c r="A2" s="631"/>
      <c r="B2" s="632" t="s">
        <v>449</v>
      </c>
      <c r="C2" s="633" t="s">
        <v>123</v>
      </c>
      <c r="D2" s="634">
        <v>2500</v>
      </c>
      <c r="E2" s="634">
        <v>2500</v>
      </c>
      <c r="F2" s="634">
        <v>2500</v>
      </c>
      <c r="G2" s="634">
        <v>2500</v>
      </c>
    </row>
    <row r="3" spans="1:7" ht="12.75">
      <c r="A3" s="635"/>
      <c r="B3" s="636" t="s">
        <v>450</v>
      </c>
      <c r="C3" s="637" t="s">
        <v>123</v>
      </c>
      <c r="D3" s="634">
        <v>500</v>
      </c>
      <c r="E3" s="634">
        <v>500</v>
      </c>
      <c r="F3" s="634">
        <v>500</v>
      </c>
      <c r="G3" s="634">
        <v>500</v>
      </c>
    </row>
    <row r="4" spans="1:7" ht="12.75">
      <c r="A4" s="635"/>
      <c r="B4" s="636" t="s">
        <v>141</v>
      </c>
      <c r="C4" s="637" t="s">
        <v>123</v>
      </c>
      <c r="D4" s="634">
        <v>600</v>
      </c>
      <c r="E4" s="634">
        <v>600</v>
      </c>
      <c r="F4" s="634">
        <v>600</v>
      </c>
      <c r="G4" s="634">
        <v>600</v>
      </c>
    </row>
    <row r="5" spans="1:7" ht="12.75">
      <c r="A5" s="635"/>
      <c r="B5" s="636" t="s">
        <v>142</v>
      </c>
      <c r="C5" s="637" t="s">
        <v>123</v>
      </c>
      <c r="D5" s="634">
        <v>500</v>
      </c>
      <c r="E5" s="634">
        <v>500</v>
      </c>
      <c r="F5" s="634">
        <v>500</v>
      </c>
      <c r="G5" s="634">
        <v>500</v>
      </c>
    </row>
    <row r="6" spans="1:7" ht="12.75">
      <c r="A6" s="635"/>
      <c r="B6" s="636" t="s">
        <v>456</v>
      </c>
      <c r="C6" s="637" t="s">
        <v>123</v>
      </c>
      <c r="D6" s="634">
        <v>100</v>
      </c>
      <c r="E6" s="634">
        <v>100</v>
      </c>
      <c r="F6" s="634">
        <v>100</v>
      </c>
      <c r="G6" s="634">
        <v>100</v>
      </c>
    </row>
    <row r="7" spans="1:7" ht="12.75">
      <c r="A7" s="635"/>
      <c r="B7" s="636" t="s">
        <v>143</v>
      </c>
      <c r="C7" s="637" t="s">
        <v>123</v>
      </c>
      <c r="D7" s="634">
        <v>11000</v>
      </c>
      <c r="E7" s="634">
        <v>11000</v>
      </c>
      <c r="F7" s="634">
        <v>11000</v>
      </c>
      <c r="G7" s="634">
        <v>11000</v>
      </c>
    </row>
    <row r="8" spans="1:7" ht="12.75">
      <c r="A8" s="635"/>
      <c r="B8" s="636" t="s">
        <v>451</v>
      </c>
      <c r="C8" s="637" t="s">
        <v>123</v>
      </c>
      <c r="D8" s="634">
        <v>1700</v>
      </c>
      <c r="E8" s="634">
        <v>1700</v>
      </c>
      <c r="F8" s="634">
        <v>1700</v>
      </c>
      <c r="G8" s="634">
        <v>1700</v>
      </c>
    </row>
    <row r="9" spans="1:7" ht="12.75">
      <c r="A9" s="635"/>
      <c r="B9" s="1261" t="s">
        <v>159</v>
      </c>
      <c r="C9" s="637" t="s">
        <v>144</v>
      </c>
      <c r="D9" s="634">
        <v>3834</v>
      </c>
      <c r="E9" s="634">
        <v>4104</v>
      </c>
      <c r="F9" s="634">
        <v>4166</v>
      </c>
      <c r="G9" s="634">
        <v>4252</v>
      </c>
    </row>
    <row r="10" spans="1:7" ht="12.75">
      <c r="A10" s="635"/>
      <c r="B10" s="1261"/>
      <c r="C10" s="637" t="s">
        <v>428</v>
      </c>
      <c r="D10" s="634">
        <v>1035</v>
      </c>
      <c r="E10" s="634">
        <v>1125</v>
      </c>
      <c r="F10" s="634">
        <v>1142</v>
      </c>
      <c r="G10" s="634">
        <v>1175</v>
      </c>
    </row>
    <row r="11" spans="1:7" ht="12.75">
      <c r="A11" s="638"/>
      <c r="B11" s="1261"/>
      <c r="C11" s="639" t="s">
        <v>123</v>
      </c>
      <c r="D11" s="634">
        <v>9000</v>
      </c>
      <c r="E11" s="634">
        <v>9000</v>
      </c>
      <c r="F11" s="634">
        <v>9000</v>
      </c>
      <c r="G11" s="634">
        <v>9000</v>
      </c>
    </row>
    <row r="12" spans="1:7" ht="12.75">
      <c r="A12" s="640"/>
      <c r="B12" s="1250" t="s">
        <v>145</v>
      </c>
      <c r="C12" s="1250"/>
      <c r="D12" s="641">
        <f>SUM(D9:D11)</f>
        <v>13869</v>
      </c>
      <c r="E12" s="641">
        <f>SUM(E9:E11)</f>
        <v>14229</v>
      </c>
      <c r="F12" s="641">
        <f>SUM(F9:F11)</f>
        <v>14308</v>
      </c>
      <c r="G12" s="641">
        <f>SUM(G9:G11)</f>
        <v>14427</v>
      </c>
    </row>
    <row r="13" spans="1:7" ht="12.75">
      <c r="A13" s="635"/>
      <c r="B13" s="1265" t="s">
        <v>392</v>
      </c>
      <c r="C13" s="637" t="s">
        <v>144</v>
      </c>
      <c r="D13" s="634">
        <v>0</v>
      </c>
      <c r="E13" s="634">
        <v>2929</v>
      </c>
      <c r="F13" s="634">
        <v>9232</v>
      </c>
      <c r="G13" s="634">
        <v>10824</v>
      </c>
    </row>
    <row r="14" spans="1:7" ht="12.75">
      <c r="A14" s="635"/>
      <c r="B14" s="1263"/>
      <c r="C14" s="637" t="s">
        <v>428</v>
      </c>
      <c r="D14" s="634">
        <v>0</v>
      </c>
      <c r="E14" s="634">
        <v>395</v>
      </c>
      <c r="F14" s="634">
        <v>1250</v>
      </c>
      <c r="G14" s="634">
        <v>1465</v>
      </c>
    </row>
    <row r="15" spans="1:7" ht="12.75">
      <c r="A15" s="638"/>
      <c r="B15" s="1264"/>
      <c r="C15" s="639" t="s">
        <v>123</v>
      </c>
      <c r="D15" s="634">
        <v>0</v>
      </c>
      <c r="E15" s="634">
        <v>0</v>
      </c>
      <c r="F15" s="634">
        <v>0</v>
      </c>
      <c r="G15" s="634">
        <v>0</v>
      </c>
    </row>
    <row r="16" spans="1:7" ht="12.75">
      <c r="A16" s="640"/>
      <c r="B16" s="1250" t="s">
        <v>427</v>
      </c>
      <c r="C16" s="1250"/>
      <c r="D16" s="641">
        <v>0</v>
      </c>
      <c r="E16" s="641">
        <v>3324</v>
      </c>
      <c r="F16" s="641">
        <v>10482</v>
      </c>
      <c r="G16" s="641">
        <v>12289</v>
      </c>
    </row>
    <row r="17" spans="1:7" ht="13.5" thickBot="1">
      <c r="A17" s="643"/>
      <c r="B17" s="644" t="s">
        <v>278</v>
      </c>
      <c r="C17" s="645" t="s">
        <v>123</v>
      </c>
      <c r="D17" s="634">
        <v>20800</v>
      </c>
      <c r="E17" s="634">
        <v>20800</v>
      </c>
      <c r="F17" s="634">
        <v>20800</v>
      </c>
      <c r="G17" s="634">
        <v>16776</v>
      </c>
    </row>
    <row r="18" spans="1:7" ht="13.5" thickBot="1">
      <c r="A18" s="646" t="s">
        <v>430</v>
      </c>
      <c r="B18" s="1266" t="s">
        <v>432</v>
      </c>
      <c r="C18" s="1267"/>
      <c r="D18" s="648">
        <f>SUM(D2+D3+D4+D5+D6+D7+D8+D12+D16+D17)</f>
        <v>51569</v>
      </c>
      <c r="E18" s="648">
        <f>SUM(E2+E3+E4+E5+E6+E7+E8+E12+E16+E17)</f>
        <v>55253</v>
      </c>
      <c r="F18" s="648">
        <f>SUM(F2+F3+F4+F5+F6+F7+F8+F12+F16+F17)</f>
        <v>62490</v>
      </c>
      <c r="G18" s="648">
        <f>SUM(G2+G3+G4+G5+G6+G7+G8+G12+G16+G17)</f>
        <v>60392</v>
      </c>
    </row>
    <row r="19" spans="1:7" ht="12.75">
      <c r="A19" s="679"/>
      <c r="B19" s="1048" t="s">
        <v>460</v>
      </c>
      <c r="C19" s="1027" t="s">
        <v>146</v>
      </c>
      <c r="D19" s="1015">
        <v>3475</v>
      </c>
      <c r="E19" s="634">
        <v>3475</v>
      </c>
      <c r="F19" s="634">
        <v>3475</v>
      </c>
      <c r="G19" s="634">
        <v>3475</v>
      </c>
    </row>
    <row r="20" spans="1:7" ht="12.75">
      <c r="A20" s="631"/>
      <c r="B20" s="632" t="s">
        <v>440</v>
      </c>
      <c r="C20" s="1030" t="s">
        <v>146</v>
      </c>
      <c r="D20" s="1015">
        <v>300</v>
      </c>
      <c r="E20" s="634">
        <v>452</v>
      </c>
      <c r="F20" s="634">
        <v>452</v>
      </c>
      <c r="G20" s="634">
        <v>452</v>
      </c>
    </row>
    <row r="21" spans="1:7" ht="12.75">
      <c r="A21" s="631"/>
      <c r="B21" s="632" t="s">
        <v>458</v>
      </c>
      <c r="C21" s="1030" t="s">
        <v>459</v>
      </c>
      <c r="D21" s="1015">
        <v>1100</v>
      </c>
      <c r="E21" s="634">
        <v>1741</v>
      </c>
      <c r="F21" s="634">
        <v>1741</v>
      </c>
      <c r="G21" s="634">
        <v>1741</v>
      </c>
    </row>
    <row r="22" spans="1:7" ht="12.75">
      <c r="A22" s="631"/>
      <c r="B22" s="632" t="s">
        <v>150</v>
      </c>
      <c r="C22" s="1030" t="s">
        <v>459</v>
      </c>
      <c r="D22" s="1015">
        <v>979</v>
      </c>
      <c r="E22" s="634">
        <v>979</v>
      </c>
      <c r="F22" s="634">
        <v>979</v>
      </c>
      <c r="G22" s="634">
        <v>979</v>
      </c>
    </row>
    <row r="23" spans="1:7" ht="12.75">
      <c r="A23" s="635"/>
      <c r="B23" s="636" t="s">
        <v>461</v>
      </c>
      <c r="C23" s="1030" t="s">
        <v>146</v>
      </c>
      <c r="D23" s="1015">
        <v>500</v>
      </c>
      <c r="E23" s="634">
        <v>500</v>
      </c>
      <c r="F23" s="634">
        <v>500</v>
      </c>
      <c r="G23" s="634">
        <v>500</v>
      </c>
    </row>
    <row r="24" spans="1:7" ht="12.75">
      <c r="A24" s="635"/>
      <c r="B24" s="1247" t="s">
        <v>435</v>
      </c>
      <c r="C24" s="1030" t="s">
        <v>146</v>
      </c>
      <c r="D24" s="1015">
        <v>0</v>
      </c>
      <c r="E24" s="634">
        <v>0</v>
      </c>
      <c r="F24" s="634">
        <v>0</v>
      </c>
      <c r="G24" s="634">
        <v>0</v>
      </c>
    </row>
    <row r="25" spans="1:7" ht="12.75">
      <c r="A25" s="635"/>
      <c r="B25" s="1247"/>
      <c r="C25" s="1028" t="s">
        <v>123</v>
      </c>
      <c r="D25" s="1015">
        <v>2600</v>
      </c>
      <c r="E25" s="634">
        <v>2600</v>
      </c>
      <c r="F25" s="634">
        <v>2600</v>
      </c>
      <c r="G25" s="634">
        <v>2600</v>
      </c>
    </row>
    <row r="26" spans="1:7" ht="12.75">
      <c r="A26" s="635"/>
      <c r="B26" s="636" t="s">
        <v>147</v>
      </c>
      <c r="C26" s="1028" t="s">
        <v>146</v>
      </c>
      <c r="D26" s="1015">
        <v>510</v>
      </c>
      <c r="E26" s="634">
        <v>1105</v>
      </c>
      <c r="F26" s="634">
        <v>1105</v>
      </c>
      <c r="G26" s="634">
        <v>1105</v>
      </c>
    </row>
    <row r="27" spans="1:7" ht="12.75">
      <c r="A27" s="635"/>
      <c r="B27" s="636" t="s">
        <v>207</v>
      </c>
      <c r="C27" s="1028" t="s">
        <v>146</v>
      </c>
      <c r="D27" s="1015">
        <v>0</v>
      </c>
      <c r="E27" s="634">
        <v>0</v>
      </c>
      <c r="F27" s="634">
        <v>0</v>
      </c>
      <c r="G27" s="634">
        <v>0</v>
      </c>
    </row>
    <row r="28" spans="1:7" ht="12.75">
      <c r="A28" s="635"/>
      <c r="B28" s="1270" t="s">
        <v>462</v>
      </c>
      <c r="C28" s="1030" t="s">
        <v>149</v>
      </c>
      <c r="D28" s="1015">
        <v>1500</v>
      </c>
      <c r="E28" s="634">
        <v>1500</v>
      </c>
      <c r="F28" s="634">
        <v>1500</v>
      </c>
      <c r="G28" s="634">
        <v>1500</v>
      </c>
    </row>
    <row r="29" spans="1:7" ht="12.75">
      <c r="A29" s="649"/>
      <c r="B29" s="1271"/>
      <c r="C29" s="1049" t="s">
        <v>123</v>
      </c>
      <c r="D29" s="1016">
        <v>0</v>
      </c>
      <c r="E29" s="650">
        <v>0</v>
      </c>
      <c r="F29" s="650">
        <v>0</v>
      </c>
      <c r="G29" s="650">
        <v>0</v>
      </c>
    </row>
    <row r="30" spans="1:7" ht="12.75">
      <c r="A30" s="649"/>
      <c r="B30" s="693" t="s">
        <v>393</v>
      </c>
      <c r="C30" s="1049" t="s">
        <v>149</v>
      </c>
      <c r="D30" s="1016">
        <v>0</v>
      </c>
      <c r="E30" s="650">
        <v>122</v>
      </c>
      <c r="F30" s="650">
        <v>122</v>
      </c>
      <c r="G30" s="650">
        <v>122</v>
      </c>
    </row>
    <row r="31" spans="1:7" ht="13.5" thickBot="1">
      <c r="A31" s="651"/>
      <c r="B31" s="652" t="s">
        <v>148</v>
      </c>
      <c r="C31" s="1030" t="s">
        <v>149</v>
      </c>
      <c r="D31" s="1043">
        <v>1247</v>
      </c>
      <c r="E31" s="653">
        <v>1247</v>
      </c>
      <c r="F31" s="653">
        <v>1247</v>
      </c>
      <c r="G31" s="653">
        <v>1247</v>
      </c>
    </row>
    <row r="32" spans="1:7" ht="13.5" thickBot="1">
      <c r="A32" s="654" t="s">
        <v>436</v>
      </c>
      <c r="B32" s="1248" t="s">
        <v>438</v>
      </c>
      <c r="C32" s="1249"/>
      <c r="D32" s="1044">
        <f>SUM(D19:D31)</f>
        <v>12211</v>
      </c>
      <c r="E32" s="655">
        <f>SUM(E19:E31)</f>
        <v>13721</v>
      </c>
      <c r="F32" s="655">
        <f>SUM(F19:F31)</f>
        <v>13721</v>
      </c>
      <c r="G32" s="655">
        <f>SUM(G19:G31)</f>
        <v>13721</v>
      </c>
    </row>
    <row r="33" spans="1:7" ht="12.75">
      <c r="A33" s="656"/>
      <c r="B33" s="926" t="s">
        <v>445</v>
      </c>
      <c r="C33" s="1050" t="s">
        <v>123</v>
      </c>
      <c r="D33" s="1015">
        <v>700</v>
      </c>
      <c r="E33" s="634">
        <v>700</v>
      </c>
      <c r="F33" s="634">
        <v>700</v>
      </c>
      <c r="G33" s="634">
        <v>700</v>
      </c>
    </row>
    <row r="34" spans="1:7" ht="12.75">
      <c r="A34" s="635"/>
      <c r="B34" s="1250" t="s">
        <v>446</v>
      </c>
      <c r="C34" s="1251"/>
      <c r="D34" s="1045">
        <v>700</v>
      </c>
      <c r="E34" s="657">
        <v>700</v>
      </c>
      <c r="F34" s="657">
        <v>700</v>
      </c>
      <c r="G34" s="657">
        <v>700</v>
      </c>
    </row>
    <row r="35" spans="1:7" ht="12.75">
      <c r="A35" s="635"/>
      <c r="B35" s="658" t="s">
        <v>447</v>
      </c>
      <c r="C35" s="1039" t="s">
        <v>123</v>
      </c>
      <c r="D35" s="1015">
        <v>350</v>
      </c>
      <c r="E35" s="634">
        <v>350</v>
      </c>
      <c r="F35" s="634">
        <v>350</v>
      </c>
      <c r="G35" s="634">
        <v>350</v>
      </c>
    </row>
    <row r="36" spans="1:7" ht="12.75">
      <c r="A36" s="635"/>
      <c r="B36" s="1250" t="s">
        <v>448</v>
      </c>
      <c r="C36" s="1251"/>
      <c r="D36" s="1045">
        <v>350</v>
      </c>
      <c r="E36" s="657">
        <v>350</v>
      </c>
      <c r="F36" s="657">
        <v>350</v>
      </c>
      <c r="G36" s="657">
        <v>350</v>
      </c>
    </row>
    <row r="37" spans="1:7" ht="12.75">
      <c r="A37" s="635"/>
      <c r="B37" s="1255" t="s">
        <v>152</v>
      </c>
      <c r="C37" s="1030" t="s">
        <v>144</v>
      </c>
      <c r="D37" s="1015">
        <v>5418</v>
      </c>
      <c r="E37" s="634">
        <v>5722</v>
      </c>
      <c r="F37" s="634">
        <v>5812</v>
      </c>
      <c r="G37" s="634">
        <v>5919</v>
      </c>
    </row>
    <row r="38" spans="1:7" ht="12.75">
      <c r="A38" s="635"/>
      <c r="B38" s="1255"/>
      <c r="C38" s="1028" t="s">
        <v>428</v>
      </c>
      <c r="D38" s="1015">
        <v>1462</v>
      </c>
      <c r="E38" s="634">
        <v>1561</v>
      </c>
      <c r="F38" s="634">
        <v>1585</v>
      </c>
      <c r="G38" s="634">
        <v>1623</v>
      </c>
    </row>
    <row r="39" spans="1:7" ht="12.75">
      <c r="A39" s="635"/>
      <c r="B39" s="1255"/>
      <c r="C39" s="659" t="s">
        <v>123</v>
      </c>
      <c r="D39" s="1015">
        <v>2200</v>
      </c>
      <c r="E39" s="634">
        <v>2200</v>
      </c>
      <c r="F39" s="634">
        <v>2200</v>
      </c>
      <c r="G39" s="634">
        <v>2200</v>
      </c>
    </row>
    <row r="40" spans="1:7" ht="13.5" thickBot="1">
      <c r="A40" s="638"/>
      <c r="B40" s="1268" t="s">
        <v>153</v>
      </c>
      <c r="C40" s="1269"/>
      <c r="D40" s="1046">
        <f>SUM(D37:D39)</f>
        <v>9080</v>
      </c>
      <c r="E40" s="660">
        <f>SUM(E37:E39)</f>
        <v>9483</v>
      </c>
      <c r="F40" s="660">
        <f>SUM(F37:F39)</f>
        <v>9597</v>
      </c>
      <c r="G40" s="660">
        <f>SUM(G37:G39)</f>
        <v>9742</v>
      </c>
    </row>
    <row r="41" spans="1:7" ht="13.5" thickBot="1">
      <c r="A41" s="646" t="s">
        <v>437</v>
      </c>
      <c r="B41" s="1266" t="s">
        <v>154</v>
      </c>
      <c r="C41" s="1272"/>
      <c r="D41" s="674">
        <f>SUM(D34+D36+D40)</f>
        <v>10130</v>
      </c>
      <c r="E41" s="648">
        <f>SUM(E34+E36+E40)</f>
        <v>10533</v>
      </c>
      <c r="F41" s="648">
        <f>SUM(F34+F36+F40)</f>
        <v>10647</v>
      </c>
      <c r="G41" s="648">
        <f>SUM(G34+G36+G40)</f>
        <v>10792</v>
      </c>
    </row>
    <row r="42" spans="1:7" ht="12.75">
      <c r="A42" s="631"/>
      <c r="B42" s="1262" t="s">
        <v>455</v>
      </c>
      <c r="C42" s="1027" t="s">
        <v>144</v>
      </c>
      <c r="D42" s="1014">
        <v>14497</v>
      </c>
      <c r="E42" s="661">
        <v>14652</v>
      </c>
      <c r="F42" s="661">
        <v>15301</v>
      </c>
      <c r="G42" s="661">
        <v>15394</v>
      </c>
    </row>
    <row r="43" spans="1:7" ht="12.75">
      <c r="A43" s="635"/>
      <c r="B43" s="1263"/>
      <c r="C43" s="1028" t="s">
        <v>428</v>
      </c>
      <c r="D43" s="1015">
        <v>3734</v>
      </c>
      <c r="E43" s="634">
        <v>3776</v>
      </c>
      <c r="F43" s="634">
        <v>3951</v>
      </c>
      <c r="G43" s="634">
        <v>4581</v>
      </c>
    </row>
    <row r="44" spans="1:7" ht="12.75">
      <c r="A44" s="635"/>
      <c r="B44" s="1263"/>
      <c r="C44" s="1028" t="s">
        <v>123</v>
      </c>
      <c r="D44" s="1015">
        <v>26032</v>
      </c>
      <c r="E44" s="634">
        <v>26032</v>
      </c>
      <c r="F44" s="634">
        <v>26476</v>
      </c>
      <c r="G44" s="634">
        <v>48064</v>
      </c>
    </row>
    <row r="45" spans="1:7" ht="12.75">
      <c r="A45" s="635"/>
      <c r="B45" s="1263"/>
      <c r="C45" s="659" t="s">
        <v>507</v>
      </c>
      <c r="D45" s="1015">
        <v>0</v>
      </c>
      <c r="E45" s="634">
        <v>0</v>
      </c>
      <c r="F45" s="634">
        <v>0</v>
      </c>
      <c r="G45" s="634">
        <v>9717</v>
      </c>
    </row>
    <row r="46" spans="1:7" ht="12.75">
      <c r="A46" s="635"/>
      <c r="B46" s="1264"/>
      <c r="C46" s="1051" t="s">
        <v>151</v>
      </c>
      <c r="D46" s="1047">
        <v>2000</v>
      </c>
      <c r="E46" s="662">
        <v>2000</v>
      </c>
      <c r="F46" s="662">
        <v>2000</v>
      </c>
      <c r="G46" s="662">
        <v>2000</v>
      </c>
    </row>
    <row r="47" spans="1:7" ht="13.5" thickBot="1">
      <c r="A47" s="663"/>
      <c r="B47" s="664" t="s">
        <v>108</v>
      </c>
      <c r="C47" s="1029"/>
      <c r="D47" s="666">
        <f>SUM(D42:D46)</f>
        <v>46263</v>
      </c>
      <c r="E47" s="666">
        <f>SUM(E42:E46)</f>
        <v>46460</v>
      </c>
      <c r="F47" s="666">
        <f>SUM(F42:F46)</f>
        <v>47728</v>
      </c>
      <c r="G47" s="666">
        <f>SUM(G42:G46)</f>
        <v>79756</v>
      </c>
    </row>
    <row r="48" spans="1:7" ht="13.5" thickBot="1">
      <c r="A48" s="672" t="s">
        <v>439</v>
      </c>
      <c r="B48" s="673" t="s">
        <v>441</v>
      </c>
      <c r="C48" s="1037"/>
      <c r="D48" s="674">
        <f>SUM(D47)</f>
        <v>46263</v>
      </c>
      <c r="E48" s="674">
        <f>SUM(E47)</f>
        <v>46460</v>
      </c>
      <c r="F48" s="674">
        <f>SUM(F47)</f>
        <v>47728</v>
      </c>
      <c r="G48" s="674">
        <f>SUM(G47)</f>
        <v>79756</v>
      </c>
    </row>
    <row r="49" spans="1:7" ht="12.75">
      <c r="A49" s="675"/>
      <c r="B49" s="676"/>
      <c r="C49" s="677"/>
      <c r="D49" s="678"/>
      <c r="E49" s="678"/>
      <c r="F49" s="678"/>
      <c r="G49" s="678"/>
    </row>
    <row r="50" spans="1:7" ht="12.75">
      <c r="A50" s="675"/>
      <c r="B50" s="676"/>
      <c r="C50" s="677"/>
      <c r="D50" s="678"/>
      <c r="E50" s="678"/>
      <c r="F50" s="678"/>
      <c r="G50" s="678"/>
    </row>
    <row r="51" spans="1:7" ht="12.75">
      <c r="A51" s="675"/>
      <c r="B51" s="676"/>
      <c r="C51" s="677"/>
      <c r="D51" s="678"/>
      <c r="E51" s="678"/>
      <c r="F51" s="678"/>
      <c r="G51" s="678"/>
    </row>
    <row r="52" spans="1:7" ht="12.75">
      <c r="A52" s="675"/>
      <c r="B52" s="676"/>
      <c r="C52" s="677"/>
      <c r="D52" s="678"/>
      <c r="E52" s="678"/>
      <c r="F52" s="678"/>
      <c r="G52" s="678"/>
    </row>
    <row r="53" spans="1:7" ht="12.75">
      <c r="A53" s="675"/>
      <c r="B53" s="676"/>
      <c r="C53" s="677"/>
      <c r="D53" s="678"/>
      <c r="E53" s="678"/>
      <c r="F53" s="678"/>
      <c r="G53" s="678"/>
    </row>
    <row r="54" spans="1:7" ht="12.75">
      <c r="A54" s="675"/>
      <c r="B54" s="676"/>
      <c r="C54" s="677"/>
      <c r="D54" s="678"/>
      <c r="E54" s="678"/>
      <c r="F54" s="678"/>
      <c r="G54" s="678"/>
    </row>
    <row r="55" spans="1:7" ht="12.75">
      <c r="A55" s="675"/>
      <c r="B55" s="676"/>
      <c r="C55" s="677"/>
      <c r="D55" s="678"/>
      <c r="E55" s="678"/>
      <c r="F55" s="678"/>
      <c r="G55" s="678"/>
    </row>
    <row r="56" spans="1:7" ht="12.75">
      <c r="A56" s="675"/>
      <c r="B56" s="676"/>
      <c r="C56" s="677"/>
      <c r="D56" s="678"/>
      <c r="E56" s="678"/>
      <c r="F56" s="678"/>
      <c r="G56" s="678"/>
    </row>
    <row r="57" spans="1:7" ht="12.75">
      <c r="A57" s="675"/>
      <c r="B57" s="676"/>
      <c r="C57" s="677"/>
      <c r="D57" s="678"/>
      <c r="E57" s="678"/>
      <c r="F57" s="678"/>
      <c r="G57" s="678"/>
    </row>
    <row r="58" spans="1:7" ht="12.75">
      <c r="A58" s="675"/>
      <c r="B58" s="676"/>
      <c r="C58" s="677"/>
      <c r="D58" s="678"/>
      <c r="E58" s="678"/>
      <c r="F58" s="678"/>
      <c r="G58" s="678"/>
    </row>
    <row r="59" spans="1:7" ht="12.75">
      <c r="A59" s="675"/>
      <c r="B59" s="676"/>
      <c r="C59" s="677"/>
      <c r="D59" s="678"/>
      <c r="E59" s="678"/>
      <c r="F59" s="678"/>
      <c r="G59" s="678"/>
    </row>
    <row r="60" spans="1:7" ht="12.75">
      <c r="A60" s="675"/>
      <c r="B60" s="676"/>
      <c r="C60" s="677"/>
      <c r="D60" s="678"/>
      <c r="E60" s="678"/>
      <c r="F60" s="678"/>
      <c r="G60" s="678"/>
    </row>
    <row r="61" spans="1:7" ht="12.75">
      <c r="A61" s="675"/>
      <c r="B61" s="676"/>
      <c r="C61" s="677"/>
      <c r="D61" s="678"/>
      <c r="E61" s="678"/>
      <c r="F61" s="678"/>
      <c r="G61" s="678"/>
    </row>
    <row r="62" spans="1:7" ht="12.75">
      <c r="A62" s="675"/>
      <c r="B62" s="676"/>
      <c r="C62" s="677"/>
      <c r="D62" s="678"/>
      <c r="E62" s="678"/>
      <c r="F62" s="678"/>
      <c r="G62" s="678"/>
    </row>
    <row r="63" spans="1:7" ht="13.5" thickBot="1">
      <c r="A63" s="675"/>
      <c r="B63" s="676"/>
      <c r="C63" s="677"/>
      <c r="D63" s="678"/>
      <c r="E63" s="678"/>
      <c r="F63" s="678"/>
      <c r="G63" s="678"/>
    </row>
    <row r="64" spans="1:7" ht="13.5" thickBot="1">
      <c r="A64" s="679"/>
      <c r="B64" s="1245" t="s">
        <v>453</v>
      </c>
      <c r="C64" s="1027" t="s">
        <v>144</v>
      </c>
      <c r="D64" s="1014">
        <v>3973</v>
      </c>
      <c r="E64" s="661">
        <v>4287</v>
      </c>
      <c r="F64" s="661">
        <v>4231</v>
      </c>
      <c r="G64" s="661">
        <v>4306</v>
      </c>
    </row>
    <row r="65" spans="1:7" ht="13.5" thickBot="1">
      <c r="A65" s="635"/>
      <c r="B65" s="1246"/>
      <c r="C65" s="1028" t="s">
        <v>428</v>
      </c>
      <c r="D65" s="1015">
        <v>1073</v>
      </c>
      <c r="E65" s="634">
        <v>1183</v>
      </c>
      <c r="F65" s="634">
        <v>1168</v>
      </c>
      <c r="G65" s="634">
        <v>1203</v>
      </c>
    </row>
    <row r="66" spans="1:7" ht="12.75">
      <c r="A66" s="635"/>
      <c r="B66" s="1246"/>
      <c r="C66" s="1028" t="s">
        <v>123</v>
      </c>
      <c r="D66" s="1015">
        <v>16096</v>
      </c>
      <c r="E66" s="634">
        <v>16096</v>
      </c>
      <c r="F66" s="634">
        <v>15694</v>
      </c>
      <c r="G66" s="634">
        <v>15694</v>
      </c>
    </row>
    <row r="67" spans="1:7" ht="12.75">
      <c r="A67" s="663"/>
      <c r="B67" s="664" t="s">
        <v>454</v>
      </c>
      <c r="C67" s="1029"/>
      <c r="D67" s="666">
        <f>SUM(D64:D66)</f>
        <v>21142</v>
      </c>
      <c r="E67" s="665">
        <f>SUM(E64:E66)</f>
        <v>21566</v>
      </c>
      <c r="F67" s="665">
        <f>SUM(F64:F66)</f>
        <v>21093</v>
      </c>
      <c r="G67" s="665">
        <f>SUM(G64:G66)</f>
        <v>21203</v>
      </c>
    </row>
    <row r="68" spans="1:7" ht="13.5" thickBot="1">
      <c r="A68" s="631"/>
      <c r="B68" s="1255" t="s">
        <v>452</v>
      </c>
      <c r="C68" s="1030" t="s">
        <v>144</v>
      </c>
      <c r="D68" s="1016">
        <v>1571</v>
      </c>
      <c r="E68" s="650">
        <v>1793</v>
      </c>
      <c r="F68" s="650">
        <v>1867</v>
      </c>
      <c r="G68" s="650">
        <v>1962</v>
      </c>
    </row>
    <row r="69" spans="1:7" ht="13.5" thickBot="1">
      <c r="A69" s="635"/>
      <c r="B69" s="1246"/>
      <c r="C69" s="1028" t="s">
        <v>428</v>
      </c>
      <c r="D69" s="1015">
        <v>424</v>
      </c>
      <c r="E69" s="634">
        <v>494</v>
      </c>
      <c r="F69" s="634">
        <v>514</v>
      </c>
      <c r="G69" s="634">
        <v>549</v>
      </c>
    </row>
    <row r="70" spans="1:7" ht="12.75">
      <c r="A70" s="635"/>
      <c r="B70" s="1246"/>
      <c r="C70" s="1028" t="s">
        <v>123</v>
      </c>
      <c r="D70" s="1015">
        <v>25572</v>
      </c>
      <c r="E70" s="634">
        <v>25572</v>
      </c>
      <c r="F70" s="634">
        <v>25572</v>
      </c>
      <c r="G70" s="634">
        <v>25572</v>
      </c>
    </row>
    <row r="71" spans="1:7" ht="12.75">
      <c r="A71" s="663"/>
      <c r="B71" s="664" t="s">
        <v>124</v>
      </c>
      <c r="C71" s="1029"/>
      <c r="D71" s="666">
        <f>SUM(D68:D70)</f>
        <v>27567</v>
      </c>
      <c r="E71" s="665">
        <f>SUM(E68:E70)</f>
        <v>27859</v>
      </c>
      <c r="F71" s="665">
        <f>SUM(F68:F70)</f>
        <v>27953</v>
      </c>
      <c r="G71" s="665">
        <f>SUM(G68:G70)</f>
        <v>28083</v>
      </c>
    </row>
    <row r="72" spans="1:7" ht="12.75">
      <c r="A72" s="631"/>
      <c r="B72" s="1258" t="s">
        <v>442</v>
      </c>
      <c r="C72" s="1030" t="s">
        <v>144</v>
      </c>
      <c r="D72" s="1017">
        <v>1885</v>
      </c>
      <c r="E72" s="667">
        <v>2043</v>
      </c>
      <c r="F72" s="667">
        <v>2055</v>
      </c>
      <c r="G72" s="667">
        <v>2084</v>
      </c>
    </row>
    <row r="73" spans="1:7" ht="12.75">
      <c r="A73" s="635"/>
      <c r="B73" s="1259"/>
      <c r="C73" s="1028" t="s">
        <v>428</v>
      </c>
      <c r="D73" s="1018">
        <v>509</v>
      </c>
      <c r="E73" s="668">
        <v>564</v>
      </c>
      <c r="F73" s="668">
        <v>567</v>
      </c>
      <c r="G73" s="668">
        <v>579</v>
      </c>
    </row>
    <row r="74" spans="1:7" ht="12.75">
      <c r="A74" s="635"/>
      <c r="B74" s="1259"/>
      <c r="C74" s="1028" t="s">
        <v>123</v>
      </c>
      <c r="D74" s="1018">
        <v>5179</v>
      </c>
      <c r="E74" s="668">
        <v>5179</v>
      </c>
      <c r="F74" s="668">
        <v>5179</v>
      </c>
      <c r="G74" s="668">
        <v>5179</v>
      </c>
    </row>
    <row r="75" spans="1:7" ht="12.75">
      <c r="A75" s="669"/>
      <c r="B75" s="670" t="s">
        <v>109</v>
      </c>
      <c r="C75" s="1031"/>
      <c r="D75" s="1019">
        <f>SUM(D72:D74)</f>
        <v>7573</v>
      </c>
      <c r="E75" s="671">
        <f>SUM(E72:E74)</f>
        <v>7786</v>
      </c>
      <c r="F75" s="671">
        <f>SUM(F72:F74)</f>
        <v>7801</v>
      </c>
      <c r="G75" s="671">
        <f>SUM(G72:G74)</f>
        <v>7842</v>
      </c>
    </row>
    <row r="76" spans="1:7" ht="12.75">
      <c r="A76" s="680"/>
      <c r="B76" s="1260" t="s">
        <v>443</v>
      </c>
      <c r="C76" s="1032" t="s">
        <v>144</v>
      </c>
      <c r="D76" s="1018">
        <v>5355</v>
      </c>
      <c r="E76" s="668">
        <v>6212</v>
      </c>
      <c r="F76" s="668">
        <v>6295</v>
      </c>
      <c r="G76" s="668">
        <v>6438</v>
      </c>
    </row>
    <row r="77" spans="1:7" ht="12.75">
      <c r="A77" s="635"/>
      <c r="B77" s="1255"/>
      <c r="C77" s="1028" t="s">
        <v>428</v>
      </c>
      <c r="D77" s="1018">
        <v>1446</v>
      </c>
      <c r="E77" s="668">
        <v>1711</v>
      </c>
      <c r="F77" s="668">
        <v>1733</v>
      </c>
      <c r="G77" s="668">
        <v>1791</v>
      </c>
    </row>
    <row r="78" spans="1:7" ht="12.75">
      <c r="A78" s="681"/>
      <c r="B78" s="1255"/>
      <c r="C78" s="1033" t="s">
        <v>123</v>
      </c>
      <c r="D78" s="1018">
        <v>7233</v>
      </c>
      <c r="E78" s="668">
        <v>7233</v>
      </c>
      <c r="F78" s="668">
        <v>7233</v>
      </c>
      <c r="G78" s="668">
        <v>7233</v>
      </c>
    </row>
    <row r="79" spans="1:7" ht="12.75">
      <c r="A79" s="640"/>
      <c r="B79" s="682" t="s">
        <v>110</v>
      </c>
      <c r="C79" s="1034"/>
      <c r="D79" s="1019">
        <f>SUM(D76:D78)</f>
        <v>14034</v>
      </c>
      <c r="E79" s="671">
        <f>SUM(E76:E78)</f>
        <v>15156</v>
      </c>
      <c r="F79" s="671">
        <f>SUM(F76:F78)</f>
        <v>15261</v>
      </c>
      <c r="G79" s="671">
        <f>SUM(G76:G78)</f>
        <v>15462</v>
      </c>
    </row>
    <row r="80" spans="1:7" ht="12.75">
      <c r="A80" s="681"/>
      <c r="B80" s="642" t="s">
        <v>444</v>
      </c>
      <c r="C80" s="1033" t="s">
        <v>123</v>
      </c>
      <c r="D80" s="1015">
        <v>400</v>
      </c>
      <c r="E80" s="634">
        <v>400</v>
      </c>
      <c r="F80" s="634">
        <v>400</v>
      </c>
      <c r="G80" s="634">
        <v>400</v>
      </c>
    </row>
    <row r="81" spans="1:7" ht="12.75">
      <c r="A81" s="649"/>
      <c r="B81" s="1256" t="s">
        <v>111</v>
      </c>
      <c r="C81" s="1257"/>
      <c r="D81" s="1020">
        <v>400</v>
      </c>
      <c r="E81" s="1021">
        <v>400</v>
      </c>
      <c r="F81" s="1021">
        <v>400</v>
      </c>
      <c r="G81" s="1021">
        <v>400</v>
      </c>
    </row>
    <row r="82" spans="1:7" ht="12.75">
      <c r="A82" s="1022"/>
      <c r="B82" s="1023" t="s">
        <v>391</v>
      </c>
      <c r="C82" s="1035" t="s">
        <v>123</v>
      </c>
      <c r="D82" s="1042">
        <v>0</v>
      </c>
      <c r="E82" s="1042">
        <v>900</v>
      </c>
      <c r="F82" s="1042">
        <v>900</v>
      </c>
      <c r="G82" s="1042">
        <v>900</v>
      </c>
    </row>
    <row r="83" spans="1:7" ht="13.5" thickBot="1">
      <c r="A83" s="1011"/>
      <c r="B83" s="1012" t="s">
        <v>390</v>
      </c>
      <c r="C83" s="1036"/>
      <c r="D83" s="1013">
        <v>0</v>
      </c>
      <c r="E83" s="1013">
        <v>900</v>
      </c>
      <c r="F83" s="1013">
        <v>900</v>
      </c>
      <c r="G83" s="1013">
        <v>900</v>
      </c>
    </row>
    <row r="84" spans="1:7" ht="13.5" thickBot="1">
      <c r="A84" s="672" t="s">
        <v>115</v>
      </c>
      <c r="B84" s="673" t="s">
        <v>113</v>
      </c>
      <c r="C84" s="1037"/>
      <c r="D84" s="674">
        <f>SUM(D67+D71+D75+D79+D81)</f>
        <v>70716</v>
      </c>
      <c r="E84" s="674">
        <f>SUM(E67+E71+E75+E79+E81)</f>
        <v>72767</v>
      </c>
      <c r="F84" s="674">
        <f>SUM(F67+F71+F75+F79+F81+F83)</f>
        <v>73408</v>
      </c>
      <c r="G84" s="674">
        <f>SUM(G67+G71+G75+G79+G81+G83)</f>
        <v>73890</v>
      </c>
    </row>
    <row r="85" spans="1:7" ht="13.5" thickBot="1">
      <c r="A85" s="672" t="s">
        <v>104</v>
      </c>
      <c r="B85" s="683" t="s">
        <v>105</v>
      </c>
      <c r="C85" s="684" t="s">
        <v>151</v>
      </c>
      <c r="D85" s="674">
        <v>118794</v>
      </c>
      <c r="E85" s="674">
        <v>125114</v>
      </c>
      <c r="F85" s="674">
        <v>128846</v>
      </c>
      <c r="G85" s="674">
        <v>131680</v>
      </c>
    </row>
    <row r="86" spans="1:7" ht="13.5" thickBot="1">
      <c r="A86" s="646" t="s">
        <v>106</v>
      </c>
      <c r="B86" s="647" t="s">
        <v>112</v>
      </c>
      <c r="C86" s="1038" t="s">
        <v>156</v>
      </c>
      <c r="D86" s="674">
        <v>3200</v>
      </c>
      <c r="E86" s="648">
        <v>3200</v>
      </c>
      <c r="F86" s="648">
        <v>3200</v>
      </c>
      <c r="G86" s="648">
        <v>3200</v>
      </c>
    </row>
    <row r="87" spans="1:7" ht="13.5" thickBot="1">
      <c r="A87" s="679"/>
      <c r="B87" s="1252" t="s">
        <v>157</v>
      </c>
      <c r="C87" s="1027" t="s">
        <v>144</v>
      </c>
      <c r="D87" s="1024">
        <f aca="true" t="shared" si="0" ref="D87:G88">SUM(D9+D13+D37+D42+D64+D68+D72+D76)</f>
        <v>36533</v>
      </c>
      <c r="E87" s="685">
        <f t="shared" si="0"/>
        <v>41742</v>
      </c>
      <c r="F87" s="685">
        <f t="shared" si="0"/>
        <v>48959</v>
      </c>
      <c r="G87" s="685">
        <f t="shared" si="0"/>
        <v>51179</v>
      </c>
    </row>
    <row r="88" spans="1:7" ht="13.5" thickBot="1">
      <c r="A88" s="635"/>
      <c r="B88" s="1253"/>
      <c r="C88" s="1028" t="s">
        <v>428</v>
      </c>
      <c r="D88" s="1025">
        <f t="shared" si="0"/>
        <v>9683</v>
      </c>
      <c r="E88" s="686">
        <f t="shared" si="0"/>
        <v>10809</v>
      </c>
      <c r="F88" s="686">
        <f t="shared" si="0"/>
        <v>11910</v>
      </c>
      <c r="G88" s="686">
        <f t="shared" si="0"/>
        <v>12966</v>
      </c>
    </row>
    <row r="89" spans="1:7" ht="13.5" thickBot="1">
      <c r="A89" s="635"/>
      <c r="B89" s="1253"/>
      <c r="C89" s="1028" t="s">
        <v>123</v>
      </c>
      <c r="D89" s="1025">
        <f>SUM(D2+D3+D4+D5+D6+D7+D8+D11+D15+D17+D25+D29+D33+D35+D39+D44+D66+D70+D74+D78+D80)</f>
        <v>133062</v>
      </c>
      <c r="E89" s="686">
        <f>SUM(E2+E3+E4+E5+E6+E7+E8+E11+E15+E17+E25+E29+E33+E35+E39+E44+E66+E70+E74+E78+E80+E83)</f>
        <v>133962</v>
      </c>
      <c r="F89" s="686">
        <f>SUM(F2+F3+F4+F5+F6+F7+F8+F11+F15+F17+F25+F29+F33+F35+F39+F44+F66+F70+F74+F78+F80+F83)</f>
        <v>134004</v>
      </c>
      <c r="G89" s="686">
        <f>SUM(G2+G3+G4+G5+G6+G7+G8+G11+G15+G17+G25+G29+G33+G35+G39+G44+G66+G70+G74+G78+G80+G83)</f>
        <v>151568</v>
      </c>
    </row>
    <row r="90" spans="1:7" ht="13.5" thickBot="1">
      <c r="A90" s="635"/>
      <c r="B90" s="1253"/>
      <c r="C90" s="1028" t="s">
        <v>149</v>
      </c>
      <c r="D90" s="1025">
        <f>SUM(D19+D20+D21+D22+D23+D24+D26+D28+D30+D31)</f>
        <v>9611</v>
      </c>
      <c r="E90" s="686">
        <f>SUM(E19+E20+E21+E22+E23+E24+E26+E28+E30+E31)</f>
        <v>11121</v>
      </c>
      <c r="F90" s="686">
        <f>SUM(F19+F20+F21+F22+F23+F24+F26+F28+F30+F31)</f>
        <v>11121</v>
      </c>
      <c r="G90" s="686">
        <f>SUM(G19+G20+G21+G22+G23+G24+G26+G28+G30+G31)</f>
        <v>11121</v>
      </c>
    </row>
    <row r="91" spans="1:7" ht="13.5" thickBot="1">
      <c r="A91" s="638"/>
      <c r="B91" s="1253"/>
      <c r="C91" s="1039" t="s">
        <v>151</v>
      </c>
      <c r="D91" s="1025">
        <f>SUM(D46+D85)</f>
        <v>120794</v>
      </c>
      <c r="E91" s="686">
        <f>SUM(E46+E85)</f>
        <v>127114</v>
      </c>
      <c r="F91" s="686">
        <f>SUM(F46+F85)</f>
        <v>130846</v>
      </c>
      <c r="G91" s="686">
        <f>SUM(G46+G85+G45)</f>
        <v>143397</v>
      </c>
    </row>
    <row r="92" spans="1:7" ht="13.5" thickBot="1">
      <c r="A92" s="687"/>
      <c r="B92" s="1254"/>
      <c r="C92" s="1040" t="s">
        <v>156</v>
      </c>
      <c r="D92" s="1026">
        <f>SUM(D86)</f>
        <v>3200</v>
      </c>
      <c r="E92" s="688">
        <f>SUM(E86)</f>
        <v>3200</v>
      </c>
      <c r="F92" s="688">
        <f>SUM(F86)</f>
        <v>3200</v>
      </c>
      <c r="G92" s="688">
        <f>SUM(G86)</f>
        <v>3200</v>
      </c>
    </row>
    <row r="93" spans="1:7" ht="13.5" thickBot="1">
      <c r="A93" s="1095"/>
      <c r="B93" s="1096"/>
      <c r="C93" s="1097"/>
      <c r="D93" s="1098"/>
      <c r="E93" s="1099"/>
      <c r="F93" s="1099"/>
      <c r="G93" s="1099"/>
    </row>
    <row r="94" spans="1:7" ht="13.5" thickBot="1">
      <c r="A94" s="689"/>
      <c r="B94" s="690" t="s">
        <v>158</v>
      </c>
      <c r="C94" s="1041"/>
      <c r="D94" s="674">
        <f>SUM(D87:D92)</f>
        <v>312883</v>
      </c>
      <c r="E94" s="648">
        <f>SUM(E87:E92)</f>
        <v>327948</v>
      </c>
      <c r="F94" s="648">
        <f>SUM(F87:F93)</f>
        <v>340040</v>
      </c>
      <c r="G94" s="648">
        <f>SUM(G87:G93)</f>
        <v>373431</v>
      </c>
    </row>
    <row r="95" spans="1:7" ht="12.75">
      <c r="A95" s="691"/>
      <c r="B95" s="692"/>
      <c r="C95" s="692"/>
      <c r="D95" s="692"/>
      <c r="E95" s="692"/>
      <c r="F95" s="692"/>
      <c r="G95" s="692"/>
    </row>
    <row r="96" spans="1:7" ht="12.75">
      <c r="A96" s="691"/>
      <c r="B96" s="692"/>
      <c r="C96" s="692"/>
      <c r="D96" s="692"/>
      <c r="E96" s="692"/>
      <c r="F96" s="692"/>
      <c r="G96" s="692"/>
    </row>
  </sheetData>
  <sheetProtection selectLockedCells="1" selectUnlockedCells="1"/>
  <mergeCells count="20">
    <mergeCell ref="B9:B11"/>
    <mergeCell ref="B12:C12"/>
    <mergeCell ref="B42:B46"/>
    <mergeCell ref="B13:B15"/>
    <mergeCell ref="B16:C16"/>
    <mergeCell ref="B18:C18"/>
    <mergeCell ref="B37:B39"/>
    <mergeCell ref="B40:C40"/>
    <mergeCell ref="B28:B29"/>
    <mergeCell ref="B41:C41"/>
    <mergeCell ref="B64:B66"/>
    <mergeCell ref="B24:B25"/>
    <mergeCell ref="B32:C32"/>
    <mergeCell ref="B34:C34"/>
    <mergeCell ref="B36:C36"/>
    <mergeCell ref="B87:B92"/>
    <mergeCell ref="B68:B70"/>
    <mergeCell ref="B81:C81"/>
    <mergeCell ref="B72:B74"/>
    <mergeCell ref="B76:B78"/>
  </mergeCells>
  <printOptions/>
  <pageMargins left="0.3937007874015748" right="0.1968503937007874" top="0.984251968503937" bottom="0" header="0.5118110236220472" footer="0.5118110236220472"/>
  <pageSetup horizontalDpi="600" verticalDpi="600" orientation="portrait" paperSize="9" scale="90" r:id="rId1"/>
  <headerFooter alignWithMargins="0">
    <oddHeader>&amp;C&amp;"Times New Roman CE,Félkövér"&amp;12Önkormányzati működési kiadások kormányzati funkciónként&amp;R
8. számú tájékoztató tábla*</oddHeader>
    <oddFooter>&amp;L* Módosította a 13/2015.(XII.16.) önkormányzati rendelet 2.tájékoztató táblája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9"/>
  <sheetViews>
    <sheetView view="pageLayout" zoomScaleNormal="120" zoomScaleSheetLayoutView="100" workbookViewId="0" topLeftCell="A1">
      <selection activeCell="B28" sqref="B28"/>
    </sheetView>
  </sheetViews>
  <sheetFormatPr defaultColWidth="9.00390625" defaultRowHeight="12.75"/>
  <cols>
    <col min="1" max="1" width="9.50390625" style="382" customWidth="1"/>
    <col min="2" max="2" width="60.375" style="382" customWidth="1"/>
    <col min="3" max="3" width="16.125" style="382" customWidth="1"/>
    <col min="4" max="6" width="15.625" style="383" customWidth="1"/>
    <col min="7" max="7" width="9.00390625" style="400" customWidth="1"/>
    <col min="8" max="16384" width="9.375" style="400" customWidth="1"/>
  </cols>
  <sheetData>
    <row r="1" spans="1:6" ht="15.75" customHeight="1">
      <c r="A1" s="1101" t="s">
        <v>525</v>
      </c>
      <c r="B1" s="1101"/>
      <c r="C1" s="1101"/>
      <c r="D1" s="1101"/>
      <c r="E1" s="1101"/>
      <c r="F1" s="1101"/>
    </row>
    <row r="2" spans="1:6" ht="15.75" customHeight="1" thickBot="1">
      <c r="A2" s="1100" t="s">
        <v>665</v>
      </c>
      <c r="B2" s="1100"/>
      <c r="C2" s="924"/>
      <c r="D2" s="308"/>
      <c r="E2" s="308"/>
      <c r="F2" s="308"/>
    </row>
    <row r="3" spans="1:6" ht="37.5" customHeight="1" thickBot="1">
      <c r="A3" s="23" t="s">
        <v>583</v>
      </c>
      <c r="B3" s="24" t="s">
        <v>527</v>
      </c>
      <c r="C3" s="39" t="s">
        <v>211</v>
      </c>
      <c r="D3" s="39" t="s">
        <v>315</v>
      </c>
      <c r="E3" s="39" t="s">
        <v>321</v>
      </c>
      <c r="F3" s="39" t="s">
        <v>323</v>
      </c>
    </row>
    <row r="4" spans="1:6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  <c r="E4" s="397">
        <v>5</v>
      </c>
      <c r="F4" s="397">
        <v>6</v>
      </c>
    </row>
    <row r="5" spans="1:6" s="402" customFormat="1" ht="12" customHeight="1" thickBot="1">
      <c r="A5" s="20" t="s">
        <v>528</v>
      </c>
      <c r="B5" s="21" t="s">
        <v>777</v>
      </c>
      <c r="C5" s="298">
        <f>+C6+C7+C8+C9+C10+C11</f>
        <v>0</v>
      </c>
      <c r="D5" s="298">
        <f>+D6+D7+D8+D9+D10+D11</f>
        <v>0</v>
      </c>
      <c r="E5" s="298">
        <f>+E6+E7+E8+E9+E10+E11</f>
        <v>0</v>
      </c>
      <c r="F5" s="298">
        <f>+F6+F7+F8+F9+F10+F11</f>
        <v>0</v>
      </c>
    </row>
    <row r="6" spans="1:6" s="402" customFormat="1" ht="12" customHeight="1">
      <c r="A6" s="15" t="s">
        <v>613</v>
      </c>
      <c r="B6" s="403" t="s">
        <v>778</v>
      </c>
      <c r="C6" s="301"/>
      <c r="D6" s="301"/>
      <c r="E6" s="301"/>
      <c r="F6" s="301"/>
    </row>
    <row r="7" spans="1:6" s="402" customFormat="1" ht="12" customHeight="1">
      <c r="A7" s="14" t="s">
        <v>614</v>
      </c>
      <c r="B7" s="404" t="s">
        <v>779</v>
      </c>
      <c r="C7" s="300"/>
      <c r="D7" s="300"/>
      <c r="E7" s="300"/>
      <c r="F7" s="300"/>
    </row>
    <row r="8" spans="1:6" s="402" customFormat="1" ht="12" customHeight="1">
      <c r="A8" s="14" t="s">
        <v>615</v>
      </c>
      <c r="B8" s="404" t="s">
        <v>780</v>
      </c>
      <c r="C8" s="300"/>
      <c r="D8" s="300"/>
      <c r="E8" s="300"/>
      <c r="F8" s="300"/>
    </row>
    <row r="9" spans="1:6" s="402" customFormat="1" ht="12" customHeight="1">
      <c r="A9" s="14" t="s">
        <v>616</v>
      </c>
      <c r="B9" s="404" t="s">
        <v>781</v>
      </c>
      <c r="C9" s="300"/>
      <c r="D9" s="300"/>
      <c r="E9" s="300"/>
      <c r="F9" s="300"/>
    </row>
    <row r="10" spans="1:6" s="402" customFormat="1" ht="12" customHeight="1">
      <c r="A10" s="14" t="s">
        <v>661</v>
      </c>
      <c r="B10" s="404" t="s">
        <v>782</v>
      </c>
      <c r="C10" s="300"/>
      <c r="D10" s="300"/>
      <c r="E10" s="300"/>
      <c r="F10" s="300"/>
    </row>
    <row r="11" spans="1:6" s="402" customFormat="1" ht="12" customHeight="1" thickBot="1">
      <c r="A11" s="16" t="s">
        <v>617</v>
      </c>
      <c r="B11" s="405" t="s">
        <v>783</v>
      </c>
      <c r="C11" s="300"/>
      <c r="D11" s="300"/>
      <c r="E11" s="300"/>
      <c r="F11" s="300"/>
    </row>
    <row r="12" spans="1:6" s="402" customFormat="1" ht="12" customHeight="1" thickBot="1">
      <c r="A12" s="20" t="s">
        <v>529</v>
      </c>
      <c r="B12" s="293" t="s">
        <v>784</v>
      </c>
      <c r="C12" s="298">
        <f>+C13+C14+C15+C16+C17</f>
        <v>0</v>
      </c>
      <c r="D12" s="298">
        <f>+D13+D14+D15+D16+D17</f>
        <v>0</v>
      </c>
      <c r="E12" s="298">
        <f>+E13+E14+E15+E16+E17</f>
        <v>0</v>
      </c>
      <c r="F12" s="298">
        <f>+F13+F14+F15+F16+F17</f>
        <v>0</v>
      </c>
    </row>
    <row r="13" spans="1:6" s="402" customFormat="1" ht="12" customHeight="1">
      <c r="A13" s="15" t="s">
        <v>619</v>
      </c>
      <c r="B13" s="403" t="s">
        <v>785</v>
      </c>
      <c r="C13" s="301"/>
      <c r="D13" s="301"/>
      <c r="E13" s="301"/>
      <c r="F13" s="301"/>
    </row>
    <row r="14" spans="1:6" s="402" customFormat="1" ht="12" customHeight="1">
      <c r="A14" s="14" t="s">
        <v>620</v>
      </c>
      <c r="B14" s="404" t="s">
        <v>786</v>
      </c>
      <c r="C14" s="300"/>
      <c r="D14" s="300"/>
      <c r="E14" s="300"/>
      <c r="F14" s="300"/>
    </row>
    <row r="15" spans="1:6" s="402" customFormat="1" ht="12" customHeight="1">
      <c r="A15" s="14" t="s">
        <v>621</v>
      </c>
      <c r="B15" s="404" t="s">
        <v>82</v>
      </c>
      <c r="C15" s="300"/>
      <c r="D15" s="300"/>
      <c r="E15" s="300"/>
      <c r="F15" s="300"/>
    </row>
    <row r="16" spans="1:6" s="402" customFormat="1" ht="12" customHeight="1">
      <c r="A16" s="14" t="s">
        <v>622</v>
      </c>
      <c r="B16" s="404" t="s">
        <v>83</v>
      </c>
      <c r="C16" s="300"/>
      <c r="D16" s="300"/>
      <c r="E16" s="300"/>
      <c r="F16" s="300"/>
    </row>
    <row r="17" spans="1:6" s="402" customFormat="1" ht="12" customHeight="1">
      <c r="A17" s="14" t="s">
        <v>623</v>
      </c>
      <c r="B17" s="404" t="s">
        <v>787</v>
      </c>
      <c r="C17" s="300"/>
      <c r="D17" s="300"/>
      <c r="E17" s="300"/>
      <c r="F17" s="300"/>
    </row>
    <row r="18" spans="1:6" s="402" customFormat="1" ht="12" customHeight="1" thickBot="1">
      <c r="A18" s="16" t="s">
        <v>632</v>
      </c>
      <c r="B18" s="405" t="s">
        <v>788</v>
      </c>
      <c r="C18" s="302"/>
      <c r="D18" s="302"/>
      <c r="E18" s="302"/>
      <c r="F18" s="302"/>
    </row>
    <row r="19" spans="1:6" s="402" customFormat="1" ht="12" customHeight="1" thickBot="1">
      <c r="A19" s="20" t="s">
        <v>530</v>
      </c>
      <c r="B19" s="21" t="s">
        <v>789</v>
      </c>
      <c r="C19" s="298">
        <f>+C20+C21+C22+C23+C24</f>
        <v>0</v>
      </c>
      <c r="D19" s="298">
        <f>+D20+D21+D22+D23+D24</f>
        <v>0</v>
      </c>
      <c r="E19" s="298">
        <f>+E20+E21+E22+E23+E24</f>
        <v>0</v>
      </c>
      <c r="F19" s="298">
        <f>+F20+F21+F22+F23+F24</f>
        <v>0</v>
      </c>
    </row>
    <row r="20" spans="1:6" s="402" customFormat="1" ht="12" customHeight="1">
      <c r="A20" s="15" t="s">
        <v>602</v>
      </c>
      <c r="B20" s="403" t="s">
        <v>790</v>
      </c>
      <c r="C20" s="301"/>
      <c r="D20" s="301"/>
      <c r="E20" s="301"/>
      <c r="F20" s="301"/>
    </row>
    <row r="21" spans="1:6" s="402" customFormat="1" ht="12" customHeight="1">
      <c r="A21" s="14" t="s">
        <v>603</v>
      </c>
      <c r="B21" s="404" t="s">
        <v>791</v>
      </c>
      <c r="C21" s="300"/>
      <c r="D21" s="300"/>
      <c r="E21" s="300"/>
      <c r="F21" s="300"/>
    </row>
    <row r="22" spans="1:6" s="402" customFormat="1" ht="12" customHeight="1">
      <c r="A22" s="14" t="s">
        <v>604</v>
      </c>
      <c r="B22" s="404" t="s">
        <v>84</v>
      </c>
      <c r="C22" s="300"/>
      <c r="D22" s="300"/>
      <c r="E22" s="300"/>
      <c r="F22" s="300"/>
    </row>
    <row r="23" spans="1:6" s="402" customFormat="1" ht="12" customHeight="1">
      <c r="A23" s="14" t="s">
        <v>605</v>
      </c>
      <c r="B23" s="404" t="s">
        <v>85</v>
      </c>
      <c r="C23" s="300"/>
      <c r="D23" s="300"/>
      <c r="E23" s="300"/>
      <c r="F23" s="300"/>
    </row>
    <row r="24" spans="1:6" s="402" customFormat="1" ht="12" customHeight="1">
      <c r="A24" s="14" t="s">
        <v>684</v>
      </c>
      <c r="B24" s="404" t="s">
        <v>792</v>
      </c>
      <c r="C24" s="300"/>
      <c r="D24" s="300"/>
      <c r="E24" s="300"/>
      <c r="F24" s="300"/>
    </row>
    <row r="25" spans="1:6" s="402" customFormat="1" ht="12" customHeight="1" thickBot="1">
      <c r="A25" s="16" t="s">
        <v>685</v>
      </c>
      <c r="B25" s="405" t="s">
        <v>793</v>
      </c>
      <c r="C25" s="302"/>
      <c r="D25" s="302"/>
      <c r="E25" s="302"/>
      <c r="F25" s="302"/>
    </row>
    <row r="26" spans="1:6" s="402" customFormat="1" ht="12" customHeight="1" thickBot="1">
      <c r="A26" s="20" t="s">
        <v>686</v>
      </c>
      <c r="B26" s="21" t="s">
        <v>794</v>
      </c>
      <c r="C26" s="304">
        <f>+C27+C30+C31+C32</f>
        <v>0</v>
      </c>
      <c r="D26" s="304">
        <f>+D27+D30+D31+D32</f>
        <v>0</v>
      </c>
      <c r="E26" s="304">
        <f>+E27+E30+E31+E32</f>
        <v>0</v>
      </c>
      <c r="F26" s="304">
        <f>+F27+F30+F31+F32</f>
        <v>0</v>
      </c>
    </row>
    <row r="27" spans="1:6" s="402" customFormat="1" ht="12" customHeight="1">
      <c r="A27" s="15" t="s">
        <v>795</v>
      </c>
      <c r="B27" s="403" t="s">
        <v>801</v>
      </c>
      <c r="C27" s="398">
        <f>+C28+C29</f>
        <v>0</v>
      </c>
      <c r="D27" s="398">
        <f>+D28+D29</f>
        <v>0</v>
      </c>
      <c r="E27" s="398">
        <f>+E28+E29</f>
        <v>0</v>
      </c>
      <c r="F27" s="398">
        <f>+F28+F29</f>
        <v>0</v>
      </c>
    </row>
    <row r="28" spans="1:6" s="402" customFormat="1" ht="12" customHeight="1">
      <c r="A28" s="14" t="s">
        <v>796</v>
      </c>
      <c r="B28" s="404" t="s">
        <v>802</v>
      </c>
      <c r="C28" s="300"/>
      <c r="D28" s="300"/>
      <c r="E28" s="300"/>
      <c r="F28" s="300"/>
    </row>
    <row r="29" spans="1:6" s="402" customFormat="1" ht="12" customHeight="1">
      <c r="A29" s="14" t="s">
        <v>797</v>
      </c>
      <c r="B29" s="404" t="s">
        <v>803</v>
      </c>
      <c r="C29" s="300"/>
      <c r="D29" s="300"/>
      <c r="E29" s="300"/>
      <c r="F29" s="300"/>
    </row>
    <row r="30" spans="1:6" s="402" customFormat="1" ht="12" customHeight="1">
      <c r="A30" s="14" t="s">
        <v>798</v>
      </c>
      <c r="B30" s="404" t="s">
        <v>804</v>
      </c>
      <c r="C30" s="300"/>
      <c r="D30" s="300"/>
      <c r="E30" s="300"/>
      <c r="F30" s="300"/>
    </row>
    <row r="31" spans="1:6" s="402" customFormat="1" ht="12" customHeight="1">
      <c r="A31" s="14" t="s">
        <v>799</v>
      </c>
      <c r="B31" s="404" t="s">
        <v>805</v>
      </c>
      <c r="C31" s="300"/>
      <c r="D31" s="300"/>
      <c r="E31" s="300"/>
      <c r="F31" s="300"/>
    </row>
    <row r="32" spans="1:6" s="402" customFormat="1" ht="12" customHeight="1" thickBot="1">
      <c r="A32" s="16" t="s">
        <v>800</v>
      </c>
      <c r="B32" s="405" t="s">
        <v>806</v>
      </c>
      <c r="C32" s="302"/>
      <c r="D32" s="302"/>
      <c r="E32" s="302"/>
      <c r="F32" s="302"/>
    </row>
    <row r="33" spans="1:6" s="402" customFormat="1" ht="12" customHeight="1" thickBot="1">
      <c r="A33" s="20" t="s">
        <v>532</v>
      </c>
      <c r="B33" s="21" t="s">
        <v>807</v>
      </c>
      <c r="C33" s="298">
        <f>SUM(C34:C43)</f>
        <v>4650</v>
      </c>
      <c r="D33" s="298">
        <f>SUM(D34:D43)</f>
        <v>4650</v>
      </c>
      <c r="E33" s="298">
        <f>SUM(E34:E43)</f>
        <v>4650</v>
      </c>
      <c r="F33" s="298">
        <f>SUM(F34:F43)</f>
        <v>4650</v>
      </c>
    </row>
    <row r="34" spans="1:6" s="402" customFormat="1" ht="12" customHeight="1">
      <c r="A34" s="15" t="s">
        <v>606</v>
      </c>
      <c r="B34" s="403" t="s">
        <v>810</v>
      </c>
      <c r="C34" s="301"/>
      <c r="D34" s="301"/>
      <c r="E34" s="301"/>
      <c r="F34" s="301"/>
    </row>
    <row r="35" spans="1:6" s="402" customFormat="1" ht="12" customHeight="1">
      <c r="A35" s="14" t="s">
        <v>607</v>
      </c>
      <c r="B35" s="404" t="s">
        <v>811</v>
      </c>
      <c r="C35" s="300"/>
      <c r="D35" s="300"/>
      <c r="E35" s="300"/>
      <c r="F35" s="300">
        <v>4650</v>
      </c>
    </row>
    <row r="36" spans="1:6" s="402" customFormat="1" ht="12" customHeight="1">
      <c r="A36" s="14" t="s">
        <v>608</v>
      </c>
      <c r="B36" s="404" t="s">
        <v>812</v>
      </c>
      <c r="C36" s="300"/>
      <c r="D36" s="300"/>
      <c r="E36" s="300"/>
      <c r="F36" s="300"/>
    </row>
    <row r="37" spans="1:6" s="402" customFormat="1" ht="12" customHeight="1">
      <c r="A37" s="14" t="s">
        <v>688</v>
      </c>
      <c r="B37" s="404" t="s">
        <v>813</v>
      </c>
      <c r="C37" s="300">
        <v>4650</v>
      </c>
      <c r="D37" s="300">
        <v>4650</v>
      </c>
      <c r="E37" s="300">
        <v>4650</v>
      </c>
      <c r="F37" s="300"/>
    </row>
    <row r="38" spans="1:6" s="402" customFormat="1" ht="12" customHeight="1">
      <c r="A38" s="14" t="s">
        <v>689</v>
      </c>
      <c r="B38" s="404" t="s">
        <v>814</v>
      </c>
      <c r="C38" s="300"/>
      <c r="D38" s="300"/>
      <c r="E38" s="300"/>
      <c r="F38" s="300"/>
    </row>
    <row r="39" spans="1:6" s="402" customFormat="1" ht="12" customHeight="1">
      <c r="A39" s="14" t="s">
        <v>690</v>
      </c>
      <c r="B39" s="404" t="s">
        <v>815</v>
      </c>
      <c r="C39" s="300"/>
      <c r="D39" s="300"/>
      <c r="E39" s="300"/>
      <c r="F39" s="300"/>
    </row>
    <row r="40" spans="1:6" s="402" customFormat="1" ht="12" customHeight="1">
      <c r="A40" s="14" t="s">
        <v>691</v>
      </c>
      <c r="B40" s="404" t="s">
        <v>816</v>
      </c>
      <c r="C40" s="300"/>
      <c r="D40" s="300"/>
      <c r="E40" s="300"/>
      <c r="F40" s="300"/>
    </row>
    <row r="41" spans="1:6" s="402" customFormat="1" ht="12" customHeight="1">
      <c r="A41" s="14" t="s">
        <v>692</v>
      </c>
      <c r="B41" s="404" t="s">
        <v>817</v>
      </c>
      <c r="C41" s="300"/>
      <c r="D41" s="300"/>
      <c r="E41" s="300"/>
      <c r="F41" s="300"/>
    </row>
    <row r="42" spans="1:6" s="402" customFormat="1" ht="12" customHeight="1">
      <c r="A42" s="14" t="s">
        <v>808</v>
      </c>
      <c r="B42" s="404" t="s">
        <v>818</v>
      </c>
      <c r="C42" s="303"/>
      <c r="D42" s="303"/>
      <c r="E42" s="303"/>
      <c r="F42" s="303"/>
    </row>
    <row r="43" spans="1:6" s="402" customFormat="1" ht="12" customHeight="1" thickBot="1">
      <c r="A43" s="16" t="s">
        <v>809</v>
      </c>
      <c r="B43" s="405" t="s">
        <v>819</v>
      </c>
      <c r="C43" s="392"/>
      <c r="D43" s="392"/>
      <c r="E43" s="392"/>
      <c r="F43" s="392"/>
    </row>
    <row r="44" spans="1:6" s="402" customFormat="1" ht="12" customHeight="1" thickBot="1">
      <c r="A44" s="20" t="s">
        <v>533</v>
      </c>
      <c r="B44" s="21" t="s">
        <v>820</v>
      </c>
      <c r="C44" s="298">
        <f>SUM(C45:C49)</f>
        <v>0</v>
      </c>
      <c r="D44" s="298">
        <f>SUM(D45:D49)</f>
        <v>0</v>
      </c>
      <c r="E44" s="298">
        <f>SUM(E45:E49)</f>
        <v>0</v>
      </c>
      <c r="F44" s="298">
        <f>SUM(F45:F49)</f>
        <v>0</v>
      </c>
    </row>
    <row r="45" spans="1:6" s="402" customFormat="1" ht="12" customHeight="1">
      <c r="A45" s="15" t="s">
        <v>609</v>
      </c>
      <c r="B45" s="403" t="s">
        <v>824</v>
      </c>
      <c r="C45" s="449"/>
      <c r="D45" s="449"/>
      <c r="E45" s="449"/>
      <c r="F45" s="449"/>
    </row>
    <row r="46" spans="1:6" s="402" customFormat="1" ht="12" customHeight="1">
      <c r="A46" s="14" t="s">
        <v>610</v>
      </c>
      <c r="B46" s="404" t="s">
        <v>825</v>
      </c>
      <c r="C46" s="303"/>
      <c r="D46" s="303"/>
      <c r="E46" s="303"/>
      <c r="F46" s="303"/>
    </row>
    <row r="47" spans="1:6" s="402" customFormat="1" ht="12" customHeight="1">
      <c r="A47" s="14" t="s">
        <v>821</v>
      </c>
      <c r="B47" s="404" t="s">
        <v>826</v>
      </c>
      <c r="C47" s="303"/>
      <c r="D47" s="303"/>
      <c r="E47" s="303"/>
      <c r="F47" s="303"/>
    </row>
    <row r="48" spans="1:6" s="402" customFormat="1" ht="12" customHeight="1">
      <c r="A48" s="14" t="s">
        <v>822</v>
      </c>
      <c r="B48" s="404" t="s">
        <v>827</v>
      </c>
      <c r="C48" s="303"/>
      <c r="D48" s="303"/>
      <c r="E48" s="303"/>
      <c r="F48" s="303"/>
    </row>
    <row r="49" spans="1:6" s="402" customFormat="1" ht="12" customHeight="1" thickBot="1">
      <c r="A49" s="16" t="s">
        <v>823</v>
      </c>
      <c r="B49" s="405" t="s">
        <v>828</v>
      </c>
      <c r="C49" s="392"/>
      <c r="D49" s="392"/>
      <c r="E49" s="392"/>
      <c r="F49" s="392"/>
    </row>
    <row r="50" spans="1:6" s="402" customFormat="1" ht="12" customHeight="1" thickBot="1">
      <c r="A50" s="20" t="s">
        <v>693</v>
      </c>
      <c r="B50" s="21" t="s">
        <v>829</v>
      </c>
      <c r="C50" s="298">
        <f>SUM(C51:C53)</f>
        <v>0</v>
      </c>
      <c r="D50" s="298">
        <f>SUM(D51:D53)</f>
        <v>0</v>
      </c>
      <c r="E50" s="298">
        <f>SUM(E51:E53)</f>
        <v>0</v>
      </c>
      <c r="F50" s="298">
        <f>SUM(F51:F53)</f>
        <v>0</v>
      </c>
    </row>
    <row r="51" spans="1:6" s="402" customFormat="1" ht="12" customHeight="1">
      <c r="A51" s="15" t="s">
        <v>611</v>
      </c>
      <c r="B51" s="403" t="s">
        <v>830</v>
      </c>
      <c r="C51" s="301"/>
      <c r="D51" s="301"/>
      <c r="E51" s="301"/>
      <c r="F51" s="301"/>
    </row>
    <row r="52" spans="1:6" s="402" customFormat="1" ht="12" customHeight="1">
      <c r="A52" s="14" t="s">
        <v>612</v>
      </c>
      <c r="B52" s="404" t="s">
        <v>86</v>
      </c>
      <c r="C52" s="300"/>
      <c r="D52" s="300"/>
      <c r="E52" s="300"/>
      <c r="F52" s="300"/>
    </row>
    <row r="53" spans="1:6" s="402" customFormat="1" ht="12" customHeight="1">
      <c r="A53" s="14" t="s">
        <v>833</v>
      </c>
      <c r="B53" s="404" t="s">
        <v>831</v>
      </c>
      <c r="C53" s="300"/>
      <c r="D53" s="300"/>
      <c r="E53" s="300"/>
      <c r="F53" s="300"/>
    </row>
    <row r="54" spans="1:6" s="402" customFormat="1" ht="12" customHeight="1" thickBot="1">
      <c r="A54" s="16" t="s">
        <v>834</v>
      </c>
      <c r="B54" s="405" t="s">
        <v>832</v>
      </c>
      <c r="C54" s="302"/>
      <c r="D54" s="302"/>
      <c r="E54" s="302"/>
      <c r="F54" s="302"/>
    </row>
    <row r="55" spans="1:6" s="402" customFormat="1" ht="12" customHeight="1" thickBot="1">
      <c r="A55" s="20" t="s">
        <v>535</v>
      </c>
      <c r="B55" s="293" t="s">
        <v>835</v>
      </c>
      <c r="C55" s="298">
        <f>SUM(C56:C58)</f>
        <v>0</v>
      </c>
      <c r="D55" s="298">
        <f>SUM(D56:D58)</f>
        <v>0</v>
      </c>
      <c r="E55" s="298">
        <f>SUM(E56:E58)</f>
        <v>0</v>
      </c>
      <c r="F55" s="298">
        <f>SUM(F56:F58)</f>
        <v>0</v>
      </c>
    </row>
    <row r="56" spans="1:6" s="402" customFormat="1" ht="12" customHeight="1">
      <c r="A56" s="15" t="s">
        <v>694</v>
      </c>
      <c r="B56" s="403" t="s">
        <v>837</v>
      </c>
      <c r="C56" s="303"/>
      <c r="D56" s="303"/>
      <c r="E56" s="303"/>
      <c r="F56" s="303"/>
    </row>
    <row r="57" spans="1:6" s="402" customFormat="1" ht="12" customHeight="1">
      <c r="A57" s="14" t="s">
        <v>695</v>
      </c>
      <c r="B57" s="404" t="s">
        <v>87</v>
      </c>
      <c r="C57" s="303"/>
      <c r="D57" s="303"/>
      <c r="E57" s="303"/>
      <c r="F57" s="303"/>
    </row>
    <row r="58" spans="1:6" s="402" customFormat="1" ht="12" customHeight="1">
      <c r="A58" s="14" t="s">
        <v>749</v>
      </c>
      <c r="B58" s="404" t="s">
        <v>838</v>
      </c>
      <c r="C58" s="303"/>
      <c r="D58" s="303"/>
      <c r="E58" s="303"/>
      <c r="F58" s="303"/>
    </row>
    <row r="59" spans="1:6" s="402" customFormat="1" ht="12" customHeight="1" thickBot="1">
      <c r="A59" s="16" t="s">
        <v>836</v>
      </c>
      <c r="B59" s="405" t="s">
        <v>839</v>
      </c>
      <c r="C59" s="303"/>
      <c r="D59" s="303"/>
      <c r="E59" s="303"/>
      <c r="F59" s="303"/>
    </row>
    <row r="60" spans="1:6" s="402" customFormat="1" ht="12" customHeight="1" thickBot="1">
      <c r="A60" s="20" t="s">
        <v>536</v>
      </c>
      <c r="B60" s="21" t="s">
        <v>840</v>
      </c>
      <c r="C60" s="304">
        <f>+C5+C12+C19+C26+C33+C44+C50+C55</f>
        <v>4650</v>
      </c>
      <c r="D60" s="304">
        <f>+D5+D12+D19+D26+D33+D44+D50+D55</f>
        <v>4650</v>
      </c>
      <c r="E60" s="304">
        <f>+E5+E12+E19+E26+E33+E44+E50+E55</f>
        <v>4650</v>
      </c>
      <c r="F60" s="304">
        <f>+F5+F12+F19+F26+F33+F44+F50+F55</f>
        <v>4650</v>
      </c>
    </row>
    <row r="61" spans="1:6" s="402" customFormat="1" ht="12" customHeight="1" thickBot="1">
      <c r="A61" s="406" t="s">
        <v>841</v>
      </c>
      <c r="B61" s="293" t="s">
        <v>842</v>
      </c>
      <c r="C61" s="298">
        <f>SUM(C62:C64)</f>
        <v>0</v>
      </c>
      <c r="D61" s="298">
        <f>SUM(D62:D64)</f>
        <v>0</v>
      </c>
      <c r="E61" s="298">
        <f>SUM(E62:E64)</f>
        <v>0</v>
      </c>
      <c r="F61" s="298">
        <f>SUM(F62:F64)</f>
        <v>0</v>
      </c>
    </row>
    <row r="62" spans="1:6" s="402" customFormat="1" ht="12" customHeight="1">
      <c r="A62" s="15" t="s">
        <v>875</v>
      </c>
      <c r="B62" s="403" t="s">
        <v>843</v>
      </c>
      <c r="C62" s="303"/>
      <c r="D62" s="303"/>
      <c r="E62" s="303"/>
      <c r="F62" s="303"/>
    </row>
    <row r="63" spans="1:6" s="402" customFormat="1" ht="12" customHeight="1">
      <c r="A63" s="14" t="s">
        <v>884</v>
      </c>
      <c r="B63" s="404" t="s">
        <v>844</v>
      </c>
      <c r="C63" s="303"/>
      <c r="D63" s="303"/>
      <c r="E63" s="303"/>
      <c r="F63" s="303"/>
    </row>
    <row r="64" spans="1:6" s="402" customFormat="1" ht="12" customHeight="1" thickBot="1">
      <c r="A64" s="16" t="s">
        <v>885</v>
      </c>
      <c r="B64" s="407" t="s">
        <v>845</v>
      </c>
      <c r="C64" s="303"/>
      <c r="D64" s="303"/>
      <c r="E64" s="303"/>
      <c r="F64" s="303"/>
    </row>
    <row r="65" spans="1:6" s="402" customFormat="1" ht="12" customHeight="1" thickBot="1">
      <c r="A65" s="406" t="s">
        <v>846</v>
      </c>
      <c r="B65" s="293" t="s">
        <v>847</v>
      </c>
      <c r="C65" s="298">
        <f>SUM(C66:C69)</f>
        <v>0</v>
      </c>
      <c r="D65" s="298">
        <f>SUM(D66:D69)</f>
        <v>0</v>
      </c>
      <c r="E65" s="298">
        <f>SUM(E66:E69)</f>
        <v>0</v>
      </c>
      <c r="F65" s="298">
        <f>SUM(F66:F69)</f>
        <v>0</v>
      </c>
    </row>
    <row r="66" spans="1:6" s="402" customFormat="1" ht="12" customHeight="1">
      <c r="A66" s="15" t="s">
        <v>662</v>
      </c>
      <c r="B66" s="403" t="s">
        <v>848</v>
      </c>
      <c r="C66" s="303"/>
      <c r="D66" s="303"/>
      <c r="E66" s="303"/>
      <c r="F66" s="303"/>
    </row>
    <row r="67" spans="1:6" s="402" customFormat="1" ht="12" customHeight="1">
      <c r="A67" s="14" t="s">
        <v>663</v>
      </c>
      <c r="B67" s="404" t="s">
        <v>849</v>
      </c>
      <c r="C67" s="303"/>
      <c r="D67" s="303"/>
      <c r="E67" s="303"/>
      <c r="F67" s="303"/>
    </row>
    <row r="68" spans="1:6" s="402" customFormat="1" ht="12" customHeight="1">
      <c r="A68" s="14" t="s">
        <v>876</v>
      </c>
      <c r="B68" s="404" t="s">
        <v>850</v>
      </c>
      <c r="C68" s="303"/>
      <c r="D68" s="303"/>
      <c r="E68" s="303"/>
      <c r="F68" s="303"/>
    </row>
    <row r="69" spans="1:6" s="402" customFormat="1" ht="12" customHeight="1" thickBot="1">
      <c r="A69" s="16" t="s">
        <v>877</v>
      </c>
      <c r="B69" s="405" t="s">
        <v>851</v>
      </c>
      <c r="C69" s="303"/>
      <c r="D69" s="303"/>
      <c r="E69" s="303"/>
      <c r="F69" s="303"/>
    </row>
    <row r="70" spans="1:6" s="402" customFormat="1" ht="12" customHeight="1" thickBot="1">
      <c r="A70" s="406" t="s">
        <v>852</v>
      </c>
      <c r="B70" s="293" t="s">
        <v>853</v>
      </c>
      <c r="C70" s="298">
        <f>SUM(C71:C72)</f>
        <v>0</v>
      </c>
      <c r="D70" s="298">
        <f>SUM(D71:D72)</f>
        <v>0</v>
      </c>
      <c r="E70" s="298">
        <f>SUM(E71:E72)</f>
        <v>0</v>
      </c>
      <c r="F70" s="298">
        <f>SUM(F71:F72)</f>
        <v>0</v>
      </c>
    </row>
    <row r="71" spans="1:6" s="402" customFormat="1" ht="12" customHeight="1">
      <c r="A71" s="15" t="s">
        <v>878</v>
      </c>
      <c r="B71" s="403" t="s">
        <v>854</v>
      </c>
      <c r="C71" s="303"/>
      <c r="D71" s="303"/>
      <c r="E71" s="303"/>
      <c r="F71" s="303"/>
    </row>
    <row r="72" spans="1:6" s="402" customFormat="1" ht="12" customHeight="1" thickBot="1">
      <c r="A72" s="16" t="s">
        <v>879</v>
      </c>
      <c r="B72" s="405" t="s">
        <v>855</v>
      </c>
      <c r="C72" s="303"/>
      <c r="D72" s="303"/>
      <c r="E72" s="303"/>
      <c r="F72" s="303"/>
    </row>
    <row r="73" spans="1:6" s="402" customFormat="1" ht="12" customHeight="1" thickBot="1">
      <c r="A73" s="406" t="s">
        <v>856</v>
      </c>
      <c r="B73" s="293" t="s">
        <v>857</v>
      </c>
      <c r="C73" s="298">
        <f>SUM(C74:C76)</f>
        <v>0</v>
      </c>
      <c r="D73" s="298">
        <f>SUM(D74:D76)</f>
        <v>0</v>
      </c>
      <c r="E73" s="298">
        <f>SUM(E74:E76)</f>
        <v>0</v>
      </c>
      <c r="F73" s="298">
        <f>SUM(F74:F76)</f>
        <v>0</v>
      </c>
    </row>
    <row r="74" spans="1:6" s="402" customFormat="1" ht="12" customHeight="1">
      <c r="A74" s="15" t="s">
        <v>880</v>
      </c>
      <c r="B74" s="403" t="s">
        <v>858</v>
      </c>
      <c r="C74" s="303"/>
      <c r="D74" s="303"/>
      <c r="E74" s="303"/>
      <c r="F74" s="303"/>
    </row>
    <row r="75" spans="1:6" s="402" customFormat="1" ht="12" customHeight="1">
      <c r="A75" s="14" t="s">
        <v>881</v>
      </c>
      <c r="B75" s="404" t="s">
        <v>859</v>
      </c>
      <c r="C75" s="303"/>
      <c r="D75" s="303"/>
      <c r="E75" s="303"/>
      <c r="F75" s="303"/>
    </row>
    <row r="76" spans="1:6" s="402" customFormat="1" ht="12" customHeight="1" thickBot="1">
      <c r="A76" s="16" t="s">
        <v>882</v>
      </c>
      <c r="B76" s="405" t="s">
        <v>860</v>
      </c>
      <c r="C76" s="303"/>
      <c r="D76" s="303"/>
      <c r="E76" s="303"/>
      <c r="F76" s="303"/>
    </row>
    <row r="77" spans="1:6" s="402" customFormat="1" ht="12" customHeight="1" thickBot="1">
      <c r="A77" s="406" t="s">
        <v>861</v>
      </c>
      <c r="B77" s="293" t="s">
        <v>883</v>
      </c>
      <c r="C77" s="298">
        <f>SUM(C78:C81)</f>
        <v>0</v>
      </c>
      <c r="D77" s="298">
        <f>SUM(D78:D81)</f>
        <v>0</v>
      </c>
      <c r="E77" s="298">
        <f>SUM(E78:E81)</f>
        <v>0</v>
      </c>
      <c r="F77" s="298">
        <f>SUM(F78:F81)</f>
        <v>0</v>
      </c>
    </row>
    <row r="78" spans="1:6" s="402" customFormat="1" ht="12" customHeight="1">
      <c r="A78" s="408" t="s">
        <v>862</v>
      </c>
      <c r="B78" s="403" t="s">
        <v>863</v>
      </c>
      <c r="C78" s="303"/>
      <c r="D78" s="303"/>
      <c r="E78" s="303"/>
      <c r="F78" s="303"/>
    </row>
    <row r="79" spans="1:6" s="402" customFormat="1" ht="12" customHeight="1">
      <c r="A79" s="409" t="s">
        <v>864</v>
      </c>
      <c r="B79" s="404" t="s">
        <v>865</v>
      </c>
      <c r="C79" s="303"/>
      <c r="D79" s="303"/>
      <c r="E79" s="303"/>
      <c r="F79" s="303"/>
    </row>
    <row r="80" spans="1:6" s="402" customFormat="1" ht="12" customHeight="1">
      <c r="A80" s="409" t="s">
        <v>866</v>
      </c>
      <c r="B80" s="404" t="s">
        <v>867</v>
      </c>
      <c r="C80" s="303"/>
      <c r="D80" s="303"/>
      <c r="E80" s="303"/>
      <c r="F80" s="303"/>
    </row>
    <row r="81" spans="1:6" s="402" customFormat="1" ht="12" customHeight="1" thickBot="1">
      <c r="A81" s="410" t="s">
        <v>868</v>
      </c>
      <c r="B81" s="405" t="s">
        <v>869</v>
      </c>
      <c r="C81" s="303"/>
      <c r="D81" s="303"/>
      <c r="E81" s="303"/>
      <c r="F81" s="303"/>
    </row>
    <row r="82" spans="1:6" s="402" customFormat="1" ht="13.5" customHeight="1" thickBot="1">
      <c r="A82" s="406" t="s">
        <v>870</v>
      </c>
      <c r="B82" s="293" t="s">
        <v>871</v>
      </c>
      <c r="C82" s="450"/>
      <c r="D82" s="450"/>
      <c r="E82" s="450"/>
      <c r="F82" s="450"/>
    </row>
    <row r="83" spans="1:6" s="402" customFormat="1" ht="15.75" customHeight="1" thickBot="1">
      <c r="A83" s="406" t="s">
        <v>872</v>
      </c>
      <c r="B83" s="411" t="s">
        <v>873</v>
      </c>
      <c r="C83" s="304">
        <f>+C61+C65+C70+C73+C77+C82</f>
        <v>0</v>
      </c>
      <c r="D83" s="304">
        <f>+D61+D65+D70+D73+D77+D82</f>
        <v>0</v>
      </c>
      <c r="E83" s="304">
        <f>+E61+E65+E70+E73+E77+E82</f>
        <v>0</v>
      </c>
      <c r="F83" s="304">
        <f>+F61+F65+F70+F73+F77+F82</f>
        <v>0</v>
      </c>
    </row>
    <row r="84" spans="1:6" s="402" customFormat="1" ht="16.5" customHeight="1" thickBot="1">
      <c r="A84" s="412" t="s">
        <v>886</v>
      </c>
      <c r="B84" s="413" t="s">
        <v>874</v>
      </c>
      <c r="C84" s="304">
        <f>+C60+C83</f>
        <v>4650</v>
      </c>
      <c r="D84" s="304">
        <f>+D60+D83</f>
        <v>4650</v>
      </c>
      <c r="E84" s="304">
        <f>+E60+E83</f>
        <v>4650</v>
      </c>
      <c r="F84" s="304">
        <f>+F60+F83</f>
        <v>4650</v>
      </c>
    </row>
    <row r="85" spans="1:6" s="402" customFormat="1" ht="83.25" customHeight="1">
      <c r="A85" s="5"/>
      <c r="B85" s="6"/>
      <c r="C85" s="6"/>
      <c r="D85" s="305"/>
      <c r="E85" s="305"/>
      <c r="F85" s="305"/>
    </row>
    <row r="86" spans="1:6" ht="16.5" customHeight="1">
      <c r="A86" s="1101" t="s">
        <v>556</v>
      </c>
      <c r="B86" s="1101"/>
      <c r="C86" s="1101"/>
      <c r="D86" s="1101"/>
      <c r="E86" s="1101"/>
      <c r="F86" s="1101"/>
    </row>
    <row r="87" spans="1:6" s="414" customFormat="1" ht="16.5" customHeight="1" thickBot="1">
      <c r="A87" s="1102" t="s">
        <v>666</v>
      </c>
      <c r="B87" s="1102"/>
      <c r="C87" s="925"/>
      <c r="D87" s="140"/>
      <c r="E87" s="140" t="s">
        <v>748</v>
      </c>
      <c r="F87" s="140" t="s">
        <v>748</v>
      </c>
    </row>
    <row r="88" spans="1:6" ht="37.5" customHeight="1" thickBot="1">
      <c r="A88" s="23" t="s">
        <v>583</v>
      </c>
      <c r="B88" s="24" t="s">
        <v>557</v>
      </c>
      <c r="C88" s="39" t="s">
        <v>211</v>
      </c>
      <c r="D88" s="39" t="s">
        <v>315</v>
      </c>
      <c r="E88" s="39" t="s">
        <v>309</v>
      </c>
      <c r="F88" s="39" t="s">
        <v>309</v>
      </c>
    </row>
    <row r="89" spans="1:6" s="401" customFormat="1" ht="12" customHeight="1" thickBot="1">
      <c r="A89" s="32">
        <v>1</v>
      </c>
      <c r="B89" s="33">
        <v>2</v>
      </c>
      <c r="C89" s="397">
        <v>3</v>
      </c>
      <c r="D89" s="397">
        <v>4</v>
      </c>
      <c r="E89" s="397">
        <v>5</v>
      </c>
      <c r="F89" s="397">
        <v>5</v>
      </c>
    </row>
    <row r="90" spans="1:6" ht="12" customHeight="1" thickBot="1">
      <c r="A90" s="22" t="s">
        <v>528</v>
      </c>
      <c r="B90" s="31" t="s">
        <v>889</v>
      </c>
      <c r="C90" s="297">
        <f>SUM(C91:C95)</f>
        <v>3450</v>
      </c>
      <c r="D90" s="297">
        <f>SUM(D91:D95)</f>
        <v>3450</v>
      </c>
      <c r="E90" s="297">
        <f>SUM(E91:E95)</f>
        <v>3450</v>
      </c>
      <c r="F90" s="297">
        <f>SUM(F91:F95)</f>
        <v>3450</v>
      </c>
    </row>
    <row r="91" spans="1:6" ht="12" customHeight="1">
      <c r="A91" s="17" t="s">
        <v>613</v>
      </c>
      <c r="B91" s="10" t="s">
        <v>558</v>
      </c>
      <c r="C91" s="299"/>
      <c r="D91" s="299"/>
      <c r="E91" s="299"/>
      <c r="F91" s="299"/>
    </row>
    <row r="92" spans="1:6" ht="12" customHeight="1">
      <c r="A92" s="14" t="s">
        <v>614</v>
      </c>
      <c r="B92" s="8" t="s">
        <v>696</v>
      </c>
      <c r="C92" s="300"/>
      <c r="D92" s="300"/>
      <c r="E92" s="300"/>
      <c r="F92" s="300"/>
    </row>
    <row r="93" spans="1:6" ht="12" customHeight="1">
      <c r="A93" s="14" t="s">
        <v>615</v>
      </c>
      <c r="B93" s="8" t="s">
        <v>652</v>
      </c>
      <c r="C93" s="302"/>
      <c r="D93" s="302"/>
      <c r="E93" s="302"/>
      <c r="F93" s="302"/>
    </row>
    <row r="94" spans="1:6" ht="12" customHeight="1">
      <c r="A94" s="14" t="s">
        <v>616</v>
      </c>
      <c r="B94" s="11" t="s">
        <v>697</v>
      </c>
      <c r="C94" s="302"/>
      <c r="D94" s="302"/>
      <c r="E94" s="302"/>
      <c r="F94" s="302"/>
    </row>
    <row r="95" spans="1:6" ht="12" customHeight="1">
      <c r="A95" s="14" t="s">
        <v>627</v>
      </c>
      <c r="B95" s="8" t="s">
        <v>698</v>
      </c>
      <c r="C95" s="302">
        <v>3450</v>
      </c>
      <c r="D95" s="302">
        <v>3450</v>
      </c>
      <c r="E95" s="302">
        <v>3450</v>
      </c>
      <c r="F95" s="302">
        <v>3450</v>
      </c>
    </row>
    <row r="96" spans="1:6" ht="12" customHeight="1">
      <c r="A96" s="14" t="s">
        <v>617</v>
      </c>
      <c r="B96" s="8" t="s">
        <v>890</v>
      </c>
      <c r="C96" s="302"/>
      <c r="D96" s="302"/>
      <c r="E96" s="302"/>
      <c r="F96" s="302"/>
    </row>
    <row r="97" spans="1:6" ht="12" customHeight="1">
      <c r="A97" s="14" t="s">
        <v>618</v>
      </c>
      <c r="B97" s="142" t="s">
        <v>891</v>
      </c>
      <c r="C97" s="302"/>
      <c r="D97" s="302"/>
      <c r="E97" s="302"/>
      <c r="F97" s="302"/>
    </row>
    <row r="98" spans="1:6" ht="12" customHeight="1">
      <c r="A98" s="14" t="s">
        <v>628</v>
      </c>
      <c r="B98" s="143" t="s">
        <v>892</v>
      </c>
      <c r="C98" s="302"/>
      <c r="D98" s="302"/>
      <c r="E98" s="302"/>
      <c r="F98" s="302"/>
    </row>
    <row r="99" spans="1:6" ht="12" customHeight="1">
      <c r="A99" s="14" t="s">
        <v>629</v>
      </c>
      <c r="B99" s="143" t="s">
        <v>893</v>
      </c>
      <c r="C99" s="302"/>
      <c r="D99" s="302"/>
      <c r="E99" s="302"/>
      <c r="F99" s="302"/>
    </row>
    <row r="100" spans="1:6" ht="12" customHeight="1">
      <c r="A100" s="14" t="s">
        <v>630</v>
      </c>
      <c r="B100" s="142" t="s">
        <v>894</v>
      </c>
      <c r="C100" s="302">
        <v>2000</v>
      </c>
      <c r="D100" s="302">
        <v>2000</v>
      </c>
      <c r="E100" s="302"/>
      <c r="F100" s="302"/>
    </row>
    <row r="101" spans="1:6" ht="12" customHeight="1">
      <c r="A101" s="14" t="s">
        <v>631</v>
      </c>
      <c r="B101" s="142" t="s">
        <v>895</v>
      </c>
      <c r="C101" s="302"/>
      <c r="D101" s="302"/>
      <c r="E101" s="302"/>
      <c r="F101" s="302"/>
    </row>
    <row r="102" spans="1:6" ht="12" customHeight="1">
      <c r="A102" s="14" t="s">
        <v>633</v>
      </c>
      <c r="B102" s="143" t="s">
        <v>896</v>
      </c>
      <c r="C102" s="302"/>
      <c r="D102" s="302"/>
      <c r="E102" s="302"/>
      <c r="F102" s="302"/>
    </row>
    <row r="103" spans="1:6" ht="12" customHeight="1">
      <c r="A103" s="13" t="s">
        <v>699</v>
      </c>
      <c r="B103" s="144" t="s">
        <v>324</v>
      </c>
      <c r="C103" s="302"/>
      <c r="D103" s="302"/>
      <c r="E103" s="302">
        <v>2000</v>
      </c>
      <c r="F103" s="302">
        <v>2000</v>
      </c>
    </row>
    <row r="104" spans="1:6" ht="12" customHeight="1">
      <c r="A104" s="14" t="s">
        <v>887</v>
      </c>
      <c r="B104" s="144" t="s">
        <v>898</v>
      </c>
      <c r="C104" s="302"/>
      <c r="D104" s="302"/>
      <c r="E104" s="302"/>
      <c r="F104" s="302"/>
    </row>
    <row r="105" spans="1:6" ht="12" customHeight="1" thickBot="1">
      <c r="A105" s="18" t="s">
        <v>888</v>
      </c>
      <c r="B105" s="145" t="s">
        <v>899</v>
      </c>
      <c r="C105" s="306">
        <v>1450</v>
      </c>
      <c r="D105" s="306">
        <v>1450</v>
      </c>
      <c r="E105" s="306">
        <v>1450</v>
      </c>
      <c r="F105" s="306">
        <v>1450</v>
      </c>
    </row>
    <row r="106" spans="1:6" ht="12" customHeight="1" thickBot="1">
      <c r="A106" s="20" t="s">
        <v>529</v>
      </c>
      <c r="B106" s="30" t="s">
        <v>900</v>
      </c>
      <c r="C106" s="298">
        <f>+C107+C109+C111</f>
        <v>1200</v>
      </c>
      <c r="D106" s="298">
        <f>+D107+D109+D111</f>
        <v>1200</v>
      </c>
      <c r="E106" s="298">
        <f>+E107+E109+E111</f>
        <v>1200</v>
      </c>
      <c r="F106" s="298">
        <f>+F107+F109+F111</f>
        <v>1200</v>
      </c>
    </row>
    <row r="107" spans="1:6" ht="12" customHeight="1">
      <c r="A107" s="15" t="s">
        <v>619</v>
      </c>
      <c r="B107" s="8" t="s">
        <v>747</v>
      </c>
      <c r="C107" s="301"/>
      <c r="D107" s="301"/>
      <c r="E107" s="301"/>
      <c r="F107" s="301"/>
    </row>
    <row r="108" spans="1:6" ht="12" customHeight="1">
      <c r="A108" s="15" t="s">
        <v>620</v>
      </c>
      <c r="B108" s="12" t="s">
        <v>904</v>
      </c>
      <c r="C108" s="301"/>
      <c r="D108" s="301"/>
      <c r="E108" s="301"/>
      <c r="F108" s="301"/>
    </row>
    <row r="109" spans="1:6" ht="12" customHeight="1">
      <c r="A109" s="15" t="s">
        <v>621</v>
      </c>
      <c r="B109" s="12" t="s">
        <v>700</v>
      </c>
      <c r="C109" s="300"/>
      <c r="D109" s="300"/>
      <c r="E109" s="300"/>
      <c r="F109" s="300"/>
    </row>
    <row r="110" spans="1:6" ht="12" customHeight="1">
      <c r="A110" s="15" t="s">
        <v>622</v>
      </c>
      <c r="B110" s="12" t="s">
        <v>905</v>
      </c>
      <c r="C110" s="271"/>
      <c r="D110" s="271"/>
      <c r="E110" s="271"/>
      <c r="F110" s="271"/>
    </row>
    <row r="111" spans="1:6" ht="12" customHeight="1">
      <c r="A111" s="15" t="s">
        <v>623</v>
      </c>
      <c r="B111" s="295" t="s">
        <v>750</v>
      </c>
      <c r="C111" s="271">
        <v>1200</v>
      </c>
      <c r="D111" s="271">
        <v>1200</v>
      </c>
      <c r="E111" s="271">
        <v>1200</v>
      </c>
      <c r="F111" s="271">
        <v>1200</v>
      </c>
    </row>
    <row r="112" spans="1:6" ht="12" customHeight="1">
      <c r="A112" s="15" t="s">
        <v>632</v>
      </c>
      <c r="B112" s="294" t="s">
        <v>88</v>
      </c>
      <c r="C112" s="271"/>
      <c r="D112" s="271"/>
      <c r="E112" s="271"/>
      <c r="F112" s="271"/>
    </row>
    <row r="113" spans="1:6" ht="12" customHeight="1">
      <c r="A113" s="15" t="s">
        <v>634</v>
      </c>
      <c r="B113" s="399" t="s">
        <v>910</v>
      </c>
      <c r="C113" s="271"/>
      <c r="D113" s="271"/>
      <c r="E113" s="271"/>
      <c r="F113" s="271"/>
    </row>
    <row r="114" spans="1:6" ht="22.5">
      <c r="A114" s="15" t="s">
        <v>701</v>
      </c>
      <c r="B114" s="143" t="s">
        <v>893</v>
      </c>
      <c r="C114" s="271"/>
      <c r="D114" s="271"/>
      <c r="E114" s="271"/>
      <c r="F114" s="271"/>
    </row>
    <row r="115" spans="1:6" ht="12" customHeight="1">
      <c r="A115" s="15" t="s">
        <v>702</v>
      </c>
      <c r="B115" s="143" t="s">
        <v>909</v>
      </c>
      <c r="C115" s="271"/>
      <c r="D115" s="271"/>
      <c r="E115" s="271"/>
      <c r="F115" s="271"/>
    </row>
    <row r="116" spans="1:6" ht="12" customHeight="1">
      <c r="A116" s="15" t="s">
        <v>703</v>
      </c>
      <c r="B116" s="143" t="s">
        <v>908</v>
      </c>
      <c r="C116" s="271"/>
      <c r="D116" s="271"/>
      <c r="E116" s="271"/>
      <c r="F116" s="271"/>
    </row>
    <row r="117" spans="1:6" ht="12" customHeight="1">
      <c r="A117" s="15" t="s">
        <v>901</v>
      </c>
      <c r="B117" s="143" t="s">
        <v>896</v>
      </c>
      <c r="C117" s="271"/>
      <c r="D117" s="271"/>
      <c r="E117" s="271"/>
      <c r="F117" s="271"/>
    </row>
    <row r="118" spans="1:6" ht="12" customHeight="1">
      <c r="A118" s="15" t="s">
        <v>902</v>
      </c>
      <c r="B118" s="143" t="s">
        <v>907</v>
      </c>
      <c r="C118" s="271"/>
      <c r="D118" s="271"/>
      <c r="E118" s="271"/>
      <c r="F118" s="271"/>
    </row>
    <row r="119" spans="1:6" ht="23.25" thickBot="1">
      <c r="A119" s="13" t="s">
        <v>903</v>
      </c>
      <c r="B119" s="143" t="s">
        <v>906</v>
      </c>
      <c r="C119" s="272">
        <v>1200</v>
      </c>
      <c r="D119" s="272">
        <v>1200</v>
      </c>
      <c r="E119" s="272">
        <v>1200</v>
      </c>
      <c r="F119" s="272">
        <v>1200</v>
      </c>
    </row>
    <row r="120" spans="1:6" ht="12" customHeight="1" thickBot="1">
      <c r="A120" s="20" t="s">
        <v>530</v>
      </c>
      <c r="B120" s="124" t="s">
        <v>911</v>
      </c>
      <c r="C120" s="298">
        <f>+C121+C122</f>
        <v>0</v>
      </c>
      <c r="D120" s="298">
        <f>+D121+D122</f>
        <v>0</v>
      </c>
      <c r="E120" s="298">
        <f>+E121+E122</f>
        <v>0</v>
      </c>
      <c r="F120" s="298">
        <f>+F121+F122</f>
        <v>0</v>
      </c>
    </row>
    <row r="121" spans="1:6" ht="12" customHeight="1">
      <c r="A121" s="15" t="s">
        <v>602</v>
      </c>
      <c r="B121" s="9" t="s">
        <v>570</v>
      </c>
      <c r="C121" s="301"/>
      <c r="D121" s="301"/>
      <c r="E121" s="301"/>
      <c r="F121" s="301"/>
    </row>
    <row r="122" spans="1:6" ht="12" customHeight="1" thickBot="1">
      <c r="A122" s="16" t="s">
        <v>603</v>
      </c>
      <c r="B122" s="12" t="s">
        <v>571</v>
      </c>
      <c r="C122" s="302"/>
      <c r="D122" s="302"/>
      <c r="E122" s="302"/>
      <c r="F122" s="302"/>
    </row>
    <row r="123" spans="1:6" ht="12" customHeight="1" thickBot="1">
      <c r="A123" s="20" t="s">
        <v>531</v>
      </c>
      <c r="B123" s="124" t="s">
        <v>912</v>
      </c>
      <c r="C123" s="298">
        <f>+C90+C106+C120</f>
        <v>4650</v>
      </c>
      <c r="D123" s="298">
        <f>+D90+D106+D120</f>
        <v>4650</v>
      </c>
      <c r="E123" s="298">
        <f>+E90+E106+E120</f>
        <v>4650</v>
      </c>
      <c r="F123" s="298">
        <f>+F90+F106+F120</f>
        <v>4650</v>
      </c>
    </row>
    <row r="124" spans="1:6" ht="12" customHeight="1" thickBot="1">
      <c r="A124" s="20" t="s">
        <v>532</v>
      </c>
      <c r="B124" s="124" t="s">
        <v>913</v>
      </c>
      <c r="C124" s="298">
        <f>+C125+C126+C127</f>
        <v>0</v>
      </c>
      <c r="D124" s="298">
        <f>+D125+D126+D127</f>
        <v>0</v>
      </c>
      <c r="E124" s="298">
        <f>+E125+E126+E127</f>
        <v>0</v>
      </c>
      <c r="F124" s="298">
        <f>+F125+F126+F127</f>
        <v>0</v>
      </c>
    </row>
    <row r="125" spans="1:6" ht="12" customHeight="1">
      <c r="A125" s="15" t="s">
        <v>606</v>
      </c>
      <c r="B125" s="9" t="s">
        <v>914</v>
      </c>
      <c r="C125" s="271"/>
      <c r="D125" s="271"/>
      <c r="E125" s="271"/>
      <c r="F125" s="271"/>
    </row>
    <row r="126" spans="1:6" ht="12" customHeight="1">
      <c r="A126" s="15" t="s">
        <v>607</v>
      </c>
      <c r="B126" s="9" t="s">
        <v>915</v>
      </c>
      <c r="C126" s="271"/>
      <c r="D126" s="271"/>
      <c r="E126" s="271"/>
      <c r="F126" s="271"/>
    </row>
    <row r="127" spans="1:6" ht="12" customHeight="1" thickBot="1">
      <c r="A127" s="13" t="s">
        <v>608</v>
      </c>
      <c r="B127" s="7" t="s">
        <v>916</v>
      </c>
      <c r="C127" s="271"/>
      <c r="D127" s="271"/>
      <c r="E127" s="271"/>
      <c r="F127" s="271"/>
    </row>
    <row r="128" spans="1:6" ht="12" customHeight="1" thickBot="1">
      <c r="A128" s="20" t="s">
        <v>533</v>
      </c>
      <c r="B128" s="124" t="s">
        <v>47</v>
      </c>
      <c r="C128" s="298">
        <f>+C129+C130+C131+C132</f>
        <v>0</v>
      </c>
      <c r="D128" s="298">
        <f>+D129+D130+D131+D132</f>
        <v>0</v>
      </c>
      <c r="E128" s="298">
        <f>+E129+E130+E131+E132</f>
        <v>0</v>
      </c>
      <c r="F128" s="298">
        <f>+F129+F130+F131+F132</f>
        <v>0</v>
      </c>
    </row>
    <row r="129" spans="1:6" ht="12" customHeight="1">
      <c r="A129" s="15" t="s">
        <v>609</v>
      </c>
      <c r="B129" s="9" t="s">
        <v>917</v>
      </c>
      <c r="C129" s="271"/>
      <c r="D129" s="271"/>
      <c r="E129" s="271"/>
      <c r="F129" s="271"/>
    </row>
    <row r="130" spans="1:6" ht="12" customHeight="1">
      <c r="A130" s="15" t="s">
        <v>610</v>
      </c>
      <c r="B130" s="9" t="s">
        <v>918</v>
      </c>
      <c r="C130" s="271"/>
      <c r="D130" s="271"/>
      <c r="E130" s="271"/>
      <c r="F130" s="271"/>
    </row>
    <row r="131" spans="1:6" ht="12" customHeight="1">
      <c r="A131" s="15" t="s">
        <v>821</v>
      </c>
      <c r="B131" s="9" t="s">
        <v>919</v>
      </c>
      <c r="C131" s="271"/>
      <c r="D131" s="271"/>
      <c r="E131" s="271"/>
      <c r="F131" s="271"/>
    </row>
    <row r="132" spans="1:6" ht="12" customHeight="1" thickBot="1">
      <c r="A132" s="13" t="s">
        <v>822</v>
      </c>
      <c r="B132" s="7" t="s">
        <v>920</v>
      </c>
      <c r="C132" s="271"/>
      <c r="D132" s="271"/>
      <c r="E132" s="271"/>
      <c r="F132" s="271"/>
    </row>
    <row r="133" spans="1:6" ht="12" customHeight="1" thickBot="1">
      <c r="A133" s="20" t="s">
        <v>534</v>
      </c>
      <c r="B133" s="124" t="s">
        <v>921</v>
      </c>
      <c r="C133" s="304">
        <f>+C134+C135+C136+C137</f>
        <v>0</v>
      </c>
      <c r="D133" s="304">
        <f>+D134+D135+D136+D137</f>
        <v>0</v>
      </c>
      <c r="E133" s="304">
        <f>+E134+E135+E136+E137</f>
        <v>0</v>
      </c>
      <c r="F133" s="304">
        <f>+F134+F135+F136+F137</f>
        <v>0</v>
      </c>
    </row>
    <row r="134" spans="1:6" ht="12" customHeight="1">
      <c r="A134" s="15" t="s">
        <v>611</v>
      </c>
      <c r="B134" s="9" t="s">
        <v>922</v>
      </c>
      <c r="C134" s="271"/>
      <c r="D134" s="271"/>
      <c r="E134" s="271"/>
      <c r="F134" s="271"/>
    </row>
    <row r="135" spans="1:6" ht="12" customHeight="1">
      <c r="A135" s="15" t="s">
        <v>612</v>
      </c>
      <c r="B135" s="9" t="s">
        <v>6</v>
      </c>
      <c r="C135" s="271"/>
      <c r="D135" s="271"/>
      <c r="E135" s="271"/>
      <c r="F135" s="271"/>
    </row>
    <row r="136" spans="1:6" ht="12" customHeight="1">
      <c r="A136" s="15" t="s">
        <v>833</v>
      </c>
      <c r="B136" s="9" t="s">
        <v>923</v>
      </c>
      <c r="C136" s="271"/>
      <c r="D136" s="271"/>
      <c r="E136" s="271"/>
      <c r="F136" s="271"/>
    </row>
    <row r="137" spans="1:6" ht="12" customHeight="1" thickBot="1">
      <c r="A137" s="13" t="s">
        <v>834</v>
      </c>
      <c r="B137" s="7" t="s">
        <v>924</v>
      </c>
      <c r="C137" s="271"/>
      <c r="D137" s="271"/>
      <c r="E137" s="271"/>
      <c r="F137" s="271"/>
    </row>
    <row r="138" spans="1:6" ht="12" customHeight="1" thickBot="1">
      <c r="A138" s="20" t="s">
        <v>535</v>
      </c>
      <c r="B138" s="124" t="s">
        <v>925</v>
      </c>
      <c r="C138" s="307">
        <f>+C139+C140+C141+C142</f>
        <v>0</v>
      </c>
      <c r="D138" s="307">
        <f>+D139+D140+D141+D142</f>
        <v>0</v>
      </c>
      <c r="E138" s="307">
        <f>+E139+E140+E141+E142</f>
        <v>0</v>
      </c>
      <c r="F138" s="307">
        <f>+F139+F140+F141+F142</f>
        <v>0</v>
      </c>
    </row>
    <row r="139" spans="1:6" ht="12" customHeight="1">
      <c r="A139" s="15" t="s">
        <v>694</v>
      </c>
      <c r="B139" s="9" t="s">
        <v>0</v>
      </c>
      <c r="C139" s="271"/>
      <c r="D139" s="271"/>
      <c r="E139" s="271"/>
      <c r="F139" s="271"/>
    </row>
    <row r="140" spans="1:6" ht="12" customHeight="1">
      <c r="A140" s="15" t="s">
        <v>695</v>
      </c>
      <c r="B140" s="9" t="s">
        <v>1</v>
      </c>
      <c r="C140" s="271"/>
      <c r="D140" s="271"/>
      <c r="E140" s="271"/>
      <c r="F140" s="271"/>
    </row>
    <row r="141" spans="1:6" ht="12" customHeight="1">
      <c r="A141" s="15" t="s">
        <v>749</v>
      </c>
      <c r="B141" s="9" t="s">
        <v>2</v>
      </c>
      <c r="C141" s="271"/>
      <c r="D141" s="271"/>
      <c r="E141" s="271"/>
      <c r="F141" s="271"/>
    </row>
    <row r="142" spans="1:6" ht="12" customHeight="1" thickBot="1">
      <c r="A142" s="15" t="s">
        <v>836</v>
      </c>
      <c r="B142" s="9" t="s">
        <v>3</v>
      </c>
      <c r="C142" s="271"/>
      <c r="D142" s="271"/>
      <c r="E142" s="271"/>
      <c r="F142" s="271"/>
    </row>
    <row r="143" spans="1:12" ht="15" customHeight="1" thickBot="1">
      <c r="A143" s="20" t="s">
        <v>536</v>
      </c>
      <c r="B143" s="124" t="s">
        <v>4</v>
      </c>
      <c r="C143" s="415">
        <f>+C124+C128+C133+C138</f>
        <v>0</v>
      </c>
      <c r="D143" s="415">
        <f>+D124+D128+D133+D138</f>
        <v>0</v>
      </c>
      <c r="E143" s="415">
        <f>+E124+E128+E133+E138</f>
        <v>0</v>
      </c>
      <c r="F143" s="415">
        <f>+F124+F128+F133+F138</f>
        <v>0</v>
      </c>
      <c r="I143" s="416"/>
      <c r="J143" s="417"/>
      <c r="K143" s="417"/>
      <c r="L143" s="417"/>
    </row>
    <row r="144" spans="1:6" s="402" customFormat="1" ht="12.75" customHeight="1" thickBot="1">
      <c r="A144" s="296" t="s">
        <v>537</v>
      </c>
      <c r="B144" s="381" t="s">
        <v>5</v>
      </c>
      <c r="C144" s="415">
        <f>+C123+C143</f>
        <v>4650</v>
      </c>
      <c r="D144" s="415">
        <f>+D123+D143</f>
        <v>4650</v>
      </c>
      <c r="E144" s="415">
        <f>+E123+E143</f>
        <v>4650</v>
      </c>
      <c r="F144" s="415">
        <f>+F123+F143</f>
        <v>4650</v>
      </c>
    </row>
    <row r="145" ht="7.5" customHeight="1"/>
    <row r="146" spans="1:6" ht="15.75">
      <c r="A146" s="1103" t="s">
        <v>7</v>
      </c>
      <c r="B146" s="1103"/>
      <c r="C146" s="1103"/>
      <c r="D146" s="1103"/>
      <c r="E146" s="1103"/>
      <c r="F146" s="1103"/>
    </row>
    <row r="147" spans="1:6" ht="15" customHeight="1" thickBot="1">
      <c r="A147" s="1100" t="s">
        <v>667</v>
      </c>
      <c r="B147" s="1100"/>
      <c r="C147" s="924"/>
      <c r="D147" s="308" t="s">
        <v>748</v>
      </c>
      <c r="E147" s="308" t="s">
        <v>748</v>
      </c>
      <c r="F147" s="308" t="s">
        <v>748</v>
      </c>
    </row>
    <row r="148" spans="1:7" ht="13.5" customHeight="1" thickBot="1">
      <c r="A148" s="20">
        <v>1</v>
      </c>
      <c r="B148" s="30" t="s">
        <v>8</v>
      </c>
      <c r="C148" s="927"/>
      <c r="D148" s="298">
        <f>+D60-D123</f>
        <v>0</v>
      </c>
      <c r="E148" s="298">
        <f>+E60-E123</f>
        <v>0</v>
      </c>
      <c r="F148" s="298">
        <f>+F60-F123</f>
        <v>0</v>
      </c>
      <c r="G148" s="418"/>
    </row>
    <row r="149" spans="1:6" ht="27.75" customHeight="1" thickBot="1">
      <c r="A149" s="20" t="s">
        <v>529</v>
      </c>
      <c r="B149" s="30" t="s">
        <v>9</v>
      </c>
      <c r="C149" s="927"/>
      <c r="D149" s="298">
        <f>+D83-D143</f>
        <v>0</v>
      </c>
      <c r="E149" s="298">
        <f>+E83-E143</f>
        <v>0</v>
      </c>
      <c r="F149" s="298">
        <f>+F83-F143</f>
        <v>0</v>
      </c>
    </row>
  </sheetData>
  <sheetProtection/>
  <mergeCells count="6">
    <mergeCell ref="A146:F146"/>
    <mergeCell ref="A147:B147"/>
    <mergeCell ref="A1:F1"/>
    <mergeCell ref="A2:B2"/>
    <mergeCell ref="A86:F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2015. ÉVI KÖLTSÉGVETÉS
ÖNKÉNT VÁLLALT FELADATAINAK MÉRLEGE
&amp;R&amp;"Times New Roman CE,Félkövér dőlt"&amp;11 1.3. mell. az 1/2015. (I.27.) önkorm-i rend-hez*
</oddHeader>
    <oddFooter>&amp;L*Módosította a 13/2015.(XII.16.) önkormányzati rendelet 3. melléklete</oddFooter>
  </headerFooter>
  <rowBreaks count="1" manualBreakCount="1">
    <brk id="85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41.375" style="0" customWidth="1"/>
    <col min="3" max="3" width="11.375" style="0" customWidth="1"/>
    <col min="4" max="4" width="10.375" style="0" customWidth="1"/>
    <col min="5" max="5" width="10.00390625" style="0" customWidth="1"/>
    <col min="6" max="6" width="12.375" style="0" customWidth="1"/>
    <col min="7" max="7" width="12.50390625" style="0" customWidth="1"/>
  </cols>
  <sheetData>
    <row r="1" spans="1:7" ht="14.25">
      <c r="A1" s="1273" t="s">
        <v>172</v>
      </c>
      <c r="B1" s="1273"/>
      <c r="C1" s="1273"/>
      <c r="D1" s="1273"/>
      <c r="E1" s="1273"/>
      <c r="F1" s="1273"/>
      <c r="G1" s="1273"/>
    </row>
    <row r="2" spans="1:7" ht="14.25">
      <c r="A2" s="768"/>
      <c r="B2" s="768"/>
      <c r="C2" s="768"/>
      <c r="D2" s="768"/>
      <c r="E2" s="768"/>
      <c r="F2" s="768"/>
      <c r="G2" s="769" t="s">
        <v>200</v>
      </c>
    </row>
    <row r="3" spans="1:7" ht="15.75" thickBot="1">
      <c r="A3" s="731"/>
      <c r="B3" s="731"/>
      <c r="C3" s="731"/>
      <c r="D3" s="731"/>
      <c r="E3" s="731"/>
      <c r="F3" s="731"/>
      <c r="G3" s="732" t="s">
        <v>643</v>
      </c>
    </row>
    <row r="4" spans="1:7" ht="12.75">
      <c r="A4" s="1274" t="s">
        <v>711</v>
      </c>
      <c r="B4" s="1277" t="s">
        <v>251</v>
      </c>
      <c r="C4" s="1280" t="s">
        <v>173</v>
      </c>
      <c r="D4" s="1281"/>
      <c r="E4" s="1281"/>
      <c r="F4" s="1281"/>
      <c r="G4" s="1284" t="s">
        <v>174</v>
      </c>
    </row>
    <row r="5" spans="1:7" ht="30.75" customHeight="1">
      <c r="A5" s="1275"/>
      <c r="B5" s="1278"/>
      <c r="C5" s="1282"/>
      <c r="D5" s="1283"/>
      <c r="E5" s="1283"/>
      <c r="F5" s="1283"/>
      <c r="G5" s="1285"/>
    </row>
    <row r="6" spans="1:7" ht="34.5" customHeight="1" thickBot="1">
      <c r="A6" s="1276"/>
      <c r="B6" s="1279"/>
      <c r="C6" s="733" t="s">
        <v>175</v>
      </c>
      <c r="D6" s="733" t="s">
        <v>250</v>
      </c>
      <c r="E6" s="733" t="s">
        <v>384</v>
      </c>
      <c r="F6" s="734" t="s">
        <v>385</v>
      </c>
      <c r="G6" s="1286"/>
    </row>
    <row r="7" spans="1:7" ht="12.75">
      <c r="A7" s="735">
        <v>1</v>
      </c>
      <c r="B7" s="736">
        <v>2</v>
      </c>
      <c r="C7" s="736">
        <v>3</v>
      </c>
      <c r="D7" s="736">
        <v>4</v>
      </c>
      <c r="E7" s="736">
        <v>5</v>
      </c>
      <c r="F7" s="737">
        <v>6</v>
      </c>
      <c r="G7" s="738">
        <v>7</v>
      </c>
    </row>
    <row r="8" spans="1:7" ht="15" customHeight="1">
      <c r="A8" s="739" t="s">
        <v>567</v>
      </c>
      <c r="B8" s="740" t="s">
        <v>562</v>
      </c>
      <c r="C8" s="741">
        <v>95800</v>
      </c>
      <c r="D8" s="741">
        <v>96800</v>
      </c>
      <c r="E8" s="741">
        <v>97500</v>
      </c>
      <c r="F8" s="742">
        <v>98300</v>
      </c>
      <c r="G8" s="743">
        <f>+C8+D8+E8+F8</f>
        <v>388400</v>
      </c>
    </row>
    <row r="9" spans="1:7" ht="12.75" customHeight="1">
      <c r="A9" s="739" t="s">
        <v>177</v>
      </c>
      <c r="B9" s="740" t="s">
        <v>572</v>
      </c>
      <c r="C9" s="741">
        <v>0</v>
      </c>
      <c r="D9" s="741">
        <v>0</v>
      </c>
      <c r="E9" s="741">
        <v>0</v>
      </c>
      <c r="F9" s="742">
        <v>0</v>
      </c>
      <c r="G9" s="743">
        <f aca="true" t="shared" si="0" ref="G9:G34">+C9+D9+E9+F9</f>
        <v>0</v>
      </c>
    </row>
    <row r="10" spans="1:7" ht="12.75" customHeight="1">
      <c r="A10" s="739" t="s">
        <v>178</v>
      </c>
      <c r="B10" s="740" t="s">
        <v>573</v>
      </c>
      <c r="C10" s="741">
        <v>1000</v>
      </c>
      <c r="D10" s="741">
        <v>1200</v>
      </c>
      <c r="E10" s="741">
        <v>1400</v>
      </c>
      <c r="F10" s="742">
        <v>1600</v>
      </c>
      <c r="G10" s="743">
        <f t="shared" si="0"/>
        <v>5200</v>
      </c>
    </row>
    <row r="11" spans="1:7" ht="36" customHeight="1">
      <c r="A11" s="739" t="s">
        <v>179</v>
      </c>
      <c r="B11" s="740" t="s">
        <v>92</v>
      </c>
      <c r="C11" s="741">
        <v>6200</v>
      </c>
      <c r="D11" s="741">
        <v>6386</v>
      </c>
      <c r="E11" s="741">
        <v>6578</v>
      </c>
      <c r="F11" s="742">
        <v>6775</v>
      </c>
      <c r="G11" s="743">
        <f t="shared" si="0"/>
        <v>25939</v>
      </c>
    </row>
    <row r="12" spans="1:7" ht="15.75" customHeight="1">
      <c r="A12" s="739" t="s">
        <v>180</v>
      </c>
      <c r="B12" s="740" t="s">
        <v>181</v>
      </c>
      <c r="C12" s="741">
        <v>0</v>
      </c>
      <c r="D12" s="741">
        <v>0</v>
      </c>
      <c r="E12" s="741">
        <v>0</v>
      </c>
      <c r="F12" s="742">
        <v>0</v>
      </c>
      <c r="G12" s="743">
        <f t="shared" si="0"/>
        <v>0</v>
      </c>
    </row>
    <row r="13" spans="1:7" ht="24" customHeight="1">
      <c r="A13" s="739" t="s">
        <v>182</v>
      </c>
      <c r="B13" s="740" t="s">
        <v>183</v>
      </c>
      <c r="C13" s="741">
        <v>0</v>
      </c>
      <c r="D13" s="741">
        <v>0</v>
      </c>
      <c r="E13" s="741">
        <v>0</v>
      </c>
      <c r="F13" s="742">
        <v>0</v>
      </c>
      <c r="G13" s="743">
        <f t="shared" si="0"/>
        <v>0</v>
      </c>
    </row>
    <row r="14" spans="1:7" ht="15" customHeight="1" thickBot="1">
      <c r="A14" s="744" t="s">
        <v>710</v>
      </c>
      <c r="B14" s="745" t="s">
        <v>184</v>
      </c>
      <c r="C14" s="746">
        <v>0</v>
      </c>
      <c r="D14" s="746">
        <v>0</v>
      </c>
      <c r="E14" s="746">
        <v>0</v>
      </c>
      <c r="F14" s="747">
        <v>0</v>
      </c>
      <c r="G14" s="748">
        <f t="shared" si="0"/>
        <v>0</v>
      </c>
    </row>
    <row r="15" spans="1:7" ht="14.25" customHeight="1" thickBot="1">
      <c r="A15" s="749" t="s">
        <v>185</v>
      </c>
      <c r="B15" s="750" t="s">
        <v>186</v>
      </c>
      <c r="C15" s="751">
        <f>SUM(C8:C14)</f>
        <v>103000</v>
      </c>
      <c r="D15" s="751">
        <f>SUM(D8:D14)</f>
        <v>104386</v>
      </c>
      <c r="E15" s="751">
        <f>SUM(E8:E14)</f>
        <v>105478</v>
      </c>
      <c r="F15" s="752">
        <f>SUM(F8:F14)</f>
        <v>106675</v>
      </c>
      <c r="G15" s="753">
        <f t="shared" si="0"/>
        <v>419539</v>
      </c>
    </row>
    <row r="16" spans="1:7" ht="15" customHeight="1" thickBot="1">
      <c r="A16" s="754" t="s">
        <v>187</v>
      </c>
      <c r="B16" s="755" t="s">
        <v>188</v>
      </c>
      <c r="C16" s="756">
        <f>+C15*0.5</f>
        <v>51500</v>
      </c>
      <c r="D16" s="756">
        <f>+D15*0.5</f>
        <v>52193</v>
      </c>
      <c r="E16" s="756">
        <f>+E15*0.5</f>
        <v>52739</v>
      </c>
      <c r="F16" s="757">
        <f>+F15*0.5</f>
        <v>53337.5</v>
      </c>
      <c r="G16" s="753">
        <f t="shared" si="0"/>
        <v>209769.5</v>
      </c>
    </row>
    <row r="17" spans="1:7" ht="26.25" customHeight="1" thickBot="1">
      <c r="A17" s="749" t="s">
        <v>189</v>
      </c>
      <c r="B17" s="758">
        <v>10</v>
      </c>
      <c r="C17" s="751">
        <f>SUM(C18:C24)</f>
        <v>0</v>
      </c>
      <c r="D17" s="751">
        <f>SUM(D18:D24)</f>
        <v>0</v>
      </c>
      <c r="E17" s="751">
        <f>SUM(E18:E24)</f>
        <v>0</v>
      </c>
      <c r="F17" s="752">
        <f>SUM(F18:F24)</f>
        <v>0</v>
      </c>
      <c r="G17" s="753">
        <f t="shared" si="0"/>
        <v>0</v>
      </c>
    </row>
    <row r="18" spans="1:7" ht="18" customHeight="1">
      <c r="A18" s="759" t="s">
        <v>190</v>
      </c>
      <c r="B18" s="760">
        <v>11</v>
      </c>
      <c r="C18" s="761">
        <v>0</v>
      </c>
      <c r="D18" s="761">
        <v>0</v>
      </c>
      <c r="E18" s="761">
        <v>0</v>
      </c>
      <c r="F18" s="762">
        <v>0</v>
      </c>
      <c r="G18" s="763">
        <f t="shared" si="0"/>
        <v>0</v>
      </c>
    </row>
    <row r="19" spans="1:7" ht="15" customHeight="1">
      <c r="A19" s="739" t="s">
        <v>191</v>
      </c>
      <c r="B19" s="764">
        <v>12</v>
      </c>
      <c r="C19" s="741">
        <v>0</v>
      </c>
      <c r="D19" s="741">
        <v>0</v>
      </c>
      <c r="E19" s="741">
        <v>0</v>
      </c>
      <c r="F19" s="742">
        <v>0</v>
      </c>
      <c r="G19" s="743">
        <f t="shared" si="0"/>
        <v>0</v>
      </c>
    </row>
    <row r="20" spans="1:7" ht="14.25" customHeight="1">
      <c r="A20" s="739" t="s">
        <v>192</v>
      </c>
      <c r="B20" s="764">
        <v>13</v>
      </c>
      <c r="C20" s="741">
        <v>0</v>
      </c>
      <c r="D20" s="741">
        <v>0</v>
      </c>
      <c r="E20" s="741">
        <v>0</v>
      </c>
      <c r="F20" s="742">
        <v>0</v>
      </c>
      <c r="G20" s="743">
        <f t="shared" si="0"/>
        <v>0</v>
      </c>
    </row>
    <row r="21" spans="1:7" ht="14.25" customHeight="1">
      <c r="A21" s="739" t="s">
        <v>193</v>
      </c>
      <c r="B21" s="764">
        <v>14</v>
      </c>
      <c r="C21" s="741">
        <v>0</v>
      </c>
      <c r="D21" s="741">
        <v>0</v>
      </c>
      <c r="E21" s="741">
        <v>0</v>
      </c>
      <c r="F21" s="742">
        <v>0</v>
      </c>
      <c r="G21" s="743">
        <f t="shared" si="0"/>
        <v>0</v>
      </c>
    </row>
    <row r="22" spans="1:7" ht="15" customHeight="1">
      <c r="A22" s="739" t="s">
        <v>194</v>
      </c>
      <c r="B22" s="764">
        <v>15</v>
      </c>
      <c r="C22" s="741">
        <v>0</v>
      </c>
      <c r="D22" s="741">
        <v>0</v>
      </c>
      <c r="E22" s="741">
        <v>0</v>
      </c>
      <c r="F22" s="742">
        <v>0</v>
      </c>
      <c r="G22" s="743">
        <f t="shared" si="0"/>
        <v>0</v>
      </c>
    </row>
    <row r="23" spans="1:7" ht="15" customHeight="1">
      <c r="A23" s="739" t="s">
        <v>195</v>
      </c>
      <c r="B23" s="764">
        <v>16</v>
      </c>
      <c r="C23" s="741">
        <v>0</v>
      </c>
      <c r="D23" s="741">
        <v>0</v>
      </c>
      <c r="E23" s="741">
        <v>0</v>
      </c>
      <c r="F23" s="742">
        <v>0</v>
      </c>
      <c r="G23" s="743">
        <f t="shared" si="0"/>
        <v>0</v>
      </c>
    </row>
    <row r="24" spans="1:7" ht="15" customHeight="1" thickBot="1">
      <c r="A24" s="744" t="s">
        <v>196</v>
      </c>
      <c r="B24" s="765">
        <v>17</v>
      </c>
      <c r="C24" s="746">
        <v>0</v>
      </c>
      <c r="D24" s="746">
        <v>0</v>
      </c>
      <c r="E24" s="746">
        <v>0</v>
      </c>
      <c r="F24" s="747">
        <v>0</v>
      </c>
      <c r="G24" s="748">
        <f t="shared" si="0"/>
        <v>0</v>
      </c>
    </row>
    <row r="25" spans="1:7" ht="35.25" customHeight="1" thickBot="1">
      <c r="A25" s="749" t="s">
        <v>197</v>
      </c>
      <c r="B25" s="758">
        <v>18</v>
      </c>
      <c r="C25" s="751">
        <f>SUM(C26:C32)</f>
        <v>0</v>
      </c>
      <c r="D25" s="751">
        <f>SUM(D26:D32)</f>
        <v>0</v>
      </c>
      <c r="E25" s="751">
        <f>SUM(E26:E32)</f>
        <v>0</v>
      </c>
      <c r="F25" s="752">
        <f>SUM(F26:F32)</f>
        <v>0</v>
      </c>
      <c r="G25" s="753">
        <f t="shared" si="0"/>
        <v>0</v>
      </c>
    </row>
    <row r="26" spans="1:7" ht="16.5" customHeight="1">
      <c r="A26" s="759" t="s">
        <v>190</v>
      </c>
      <c r="B26" s="760">
        <v>19</v>
      </c>
      <c r="C26" s="761">
        <v>0</v>
      </c>
      <c r="D26" s="761">
        <v>0</v>
      </c>
      <c r="E26" s="761">
        <v>0</v>
      </c>
      <c r="F26" s="762">
        <v>0</v>
      </c>
      <c r="G26" s="763">
        <f t="shared" si="0"/>
        <v>0</v>
      </c>
    </row>
    <row r="27" spans="1:7" ht="15.75" customHeight="1">
      <c r="A27" s="739" t="s">
        <v>191</v>
      </c>
      <c r="B27" s="764">
        <v>20</v>
      </c>
      <c r="C27" s="741">
        <v>0</v>
      </c>
      <c r="D27" s="741">
        <v>0</v>
      </c>
      <c r="E27" s="741">
        <v>0</v>
      </c>
      <c r="F27" s="742">
        <v>0</v>
      </c>
      <c r="G27" s="743">
        <f t="shared" si="0"/>
        <v>0</v>
      </c>
    </row>
    <row r="28" spans="1:7" ht="15.75" customHeight="1">
      <c r="A28" s="739" t="s">
        <v>192</v>
      </c>
      <c r="B28" s="764">
        <v>21</v>
      </c>
      <c r="C28" s="741">
        <v>0</v>
      </c>
      <c r="D28" s="741">
        <v>0</v>
      </c>
      <c r="E28" s="741">
        <v>0</v>
      </c>
      <c r="F28" s="742">
        <v>0</v>
      </c>
      <c r="G28" s="743">
        <f t="shared" si="0"/>
        <v>0</v>
      </c>
    </row>
    <row r="29" spans="1:7" ht="12.75">
      <c r="A29" s="739" t="s">
        <v>193</v>
      </c>
      <c r="B29" s="764">
        <v>22</v>
      </c>
      <c r="C29" s="741">
        <v>0</v>
      </c>
      <c r="D29" s="741">
        <v>0</v>
      </c>
      <c r="E29" s="741">
        <v>0</v>
      </c>
      <c r="F29" s="742">
        <v>0</v>
      </c>
      <c r="G29" s="743">
        <f t="shared" si="0"/>
        <v>0</v>
      </c>
    </row>
    <row r="30" spans="1:7" ht="12.75">
      <c r="A30" s="739" t="s">
        <v>194</v>
      </c>
      <c r="B30" s="764">
        <v>23</v>
      </c>
      <c r="C30" s="741">
        <v>0</v>
      </c>
      <c r="D30" s="741">
        <v>0</v>
      </c>
      <c r="E30" s="741">
        <v>0</v>
      </c>
      <c r="F30" s="742">
        <v>0</v>
      </c>
      <c r="G30" s="743">
        <f t="shared" si="0"/>
        <v>0</v>
      </c>
    </row>
    <row r="31" spans="1:7" ht="12.75">
      <c r="A31" s="739" t="s">
        <v>195</v>
      </c>
      <c r="B31" s="764">
        <v>24</v>
      </c>
      <c r="C31" s="741">
        <v>0</v>
      </c>
      <c r="D31" s="741">
        <v>0</v>
      </c>
      <c r="E31" s="741">
        <v>0</v>
      </c>
      <c r="F31" s="742">
        <v>0</v>
      </c>
      <c r="G31" s="743">
        <f t="shared" si="0"/>
        <v>0</v>
      </c>
    </row>
    <row r="32" spans="1:7" ht="18" customHeight="1" thickBot="1">
      <c r="A32" s="744" t="s">
        <v>196</v>
      </c>
      <c r="B32" s="765">
        <v>25</v>
      </c>
      <c r="C32" s="746">
        <v>0</v>
      </c>
      <c r="D32" s="746">
        <v>0</v>
      </c>
      <c r="E32" s="746">
        <v>0</v>
      </c>
      <c r="F32" s="747">
        <v>0</v>
      </c>
      <c r="G32" s="748">
        <f t="shared" si="0"/>
        <v>0</v>
      </c>
    </row>
    <row r="33" spans="1:7" ht="17.25" customHeight="1" thickBot="1">
      <c r="A33" s="749" t="s">
        <v>198</v>
      </c>
      <c r="B33" s="758">
        <v>26</v>
      </c>
      <c r="C33" s="751">
        <f>+C17+C25</f>
        <v>0</v>
      </c>
      <c r="D33" s="751">
        <f>+D17+D25</f>
        <v>0</v>
      </c>
      <c r="E33" s="751">
        <f>+E17+E25</f>
        <v>0</v>
      </c>
      <c r="F33" s="752">
        <f>+F17+F25</f>
        <v>0</v>
      </c>
      <c r="G33" s="753">
        <f t="shared" si="0"/>
        <v>0</v>
      </c>
    </row>
    <row r="34" spans="1:7" ht="21" customHeight="1" thickBot="1">
      <c r="A34" s="754" t="s">
        <v>199</v>
      </c>
      <c r="B34" s="766">
        <v>27</v>
      </c>
      <c r="C34" s="756">
        <f>+C16-C33</f>
        <v>51500</v>
      </c>
      <c r="D34" s="756">
        <f>+D16-D33</f>
        <v>52193</v>
      </c>
      <c r="E34" s="756">
        <f>+E16-E33</f>
        <v>52739</v>
      </c>
      <c r="F34" s="756">
        <f>+F16-F33</f>
        <v>53337.5</v>
      </c>
      <c r="G34" s="767">
        <f t="shared" si="0"/>
        <v>209769.5</v>
      </c>
    </row>
    <row r="35" spans="1:7" ht="15">
      <c r="A35" s="731"/>
      <c r="B35" s="731"/>
      <c r="C35" s="731"/>
      <c r="D35" s="731"/>
      <c r="E35" s="731"/>
      <c r="F35" s="731"/>
      <c r="G35" s="731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3"/>
  <sheetViews>
    <sheetView view="pageLayout" zoomScaleNormal="120" zoomScaleSheetLayoutView="100" workbookViewId="0" topLeftCell="A123">
      <selection activeCell="F112" sqref="F112"/>
    </sheetView>
  </sheetViews>
  <sheetFormatPr defaultColWidth="9.00390625" defaultRowHeight="12.75"/>
  <cols>
    <col min="1" max="1" width="9.50390625" style="382" customWidth="1"/>
    <col min="2" max="2" width="60.00390625" style="382" customWidth="1"/>
    <col min="3" max="3" width="15.125" style="382" customWidth="1"/>
    <col min="4" max="6" width="16.375" style="383" customWidth="1"/>
    <col min="7" max="7" width="9.00390625" style="400" customWidth="1"/>
    <col min="8" max="16384" width="9.375" style="400" customWidth="1"/>
  </cols>
  <sheetData>
    <row r="1" spans="1:6" ht="15.75" customHeight="1">
      <c r="A1" s="1101" t="s">
        <v>325</v>
      </c>
      <c r="B1" s="1101"/>
      <c r="C1" s="1101"/>
      <c r="D1" s="1101"/>
      <c r="E1" s="1101"/>
      <c r="F1" s="1101"/>
    </row>
    <row r="2" spans="1:6" ht="15.75" customHeight="1" thickBot="1">
      <c r="A2" s="1100" t="s">
        <v>665</v>
      </c>
      <c r="B2" s="1100"/>
      <c r="C2" s="924"/>
      <c r="D2" s="308"/>
      <c r="E2" s="308"/>
      <c r="F2" s="308" t="s">
        <v>748</v>
      </c>
    </row>
    <row r="3" spans="1:6" ht="37.5" customHeight="1" thickBot="1">
      <c r="A3" s="23" t="s">
        <v>583</v>
      </c>
      <c r="B3" s="24" t="s">
        <v>527</v>
      </c>
      <c r="C3" s="39" t="s">
        <v>211</v>
      </c>
      <c r="D3" s="39" t="s">
        <v>315</v>
      </c>
      <c r="E3" s="39" t="s">
        <v>309</v>
      </c>
      <c r="F3" s="39" t="s">
        <v>316</v>
      </c>
    </row>
    <row r="4" spans="1:6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  <c r="E4" s="397">
        <v>5</v>
      </c>
      <c r="F4" s="397">
        <v>6</v>
      </c>
    </row>
    <row r="5" spans="1:6" s="402" customFormat="1" ht="12" customHeight="1" thickBot="1">
      <c r="A5" s="20" t="s">
        <v>528</v>
      </c>
      <c r="B5" s="21" t="s">
        <v>777</v>
      </c>
      <c r="C5" s="298">
        <f>+C6+C7+C8+C9+C10+C11</f>
        <v>95361</v>
      </c>
      <c r="D5" s="298">
        <f>+D6+D7+D8+D9+D10+D11</f>
        <v>93190</v>
      </c>
      <c r="E5" s="298">
        <f>+E6+E7+E8+E9+E10+E11+E13</f>
        <v>93475</v>
      </c>
      <c r="F5" s="298">
        <f>+F6+F7+F8+F9+F10+F11+F13</f>
        <v>93641</v>
      </c>
    </row>
    <row r="6" spans="1:6" s="402" customFormat="1" ht="12" customHeight="1">
      <c r="A6" s="15" t="s">
        <v>613</v>
      </c>
      <c r="B6" s="403" t="s">
        <v>778</v>
      </c>
      <c r="C6" s="301">
        <v>95361</v>
      </c>
      <c r="D6" s="301">
        <v>93190</v>
      </c>
      <c r="E6" s="301">
        <v>93190</v>
      </c>
      <c r="F6" s="301">
        <v>93190</v>
      </c>
    </row>
    <row r="7" spans="1:6" s="402" customFormat="1" ht="12" customHeight="1">
      <c r="A7" s="14" t="s">
        <v>614</v>
      </c>
      <c r="B7" s="404" t="s">
        <v>779</v>
      </c>
      <c r="C7" s="300"/>
      <c r="D7" s="300"/>
      <c r="E7" s="300"/>
      <c r="F7" s="300"/>
    </row>
    <row r="8" spans="1:6" s="402" customFormat="1" ht="12" customHeight="1">
      <c r="A8" s="14" t="s">
        <v>615</v>
      </c>
      <c r="B8" s="404" t="s">
        <v>780</v>
      </c>
      <c r="C8" s="300"/>
      <c r="D8" s="300"/>
      <c r="E8" s="300"/>
      <c r="F8" s="300"/>
    </row>
    <row r="9" spans="1:6" s="402" customFormat="1" ht="12" customHeight="1">
      <c r="A9" s="14" t="s">
        <v>616</v>
      </c>
      <c r="B9" s="404" t="s">
        <v>781</v>
      </c>
      <c r="C9" s="300"/>
      <c r="D9" s="300"/>
      <c r="E9" s="300"/>
      <c r="F9" s="300"/>
    </row>
    <row r="10" spans="1:6" s="402" customFormat="1" ht="12" customHeight="1">
      <c r="A10" s="14" t="s">
        <v>661</v>
      </c>
      <c r="B10" s="404" t="s">
        <v>782</v>
      </c>
      <c r="C10" s="300"/>
      <c r="D10" s="300"/>
      <c r="E10" s="300"/>
      <c r="F10" s="300"/>
    </row>
    <row r="11" spans="1:6" s="402" customFormat="1" ht="12" customHeight="1">
      <c r="A11" s="14" t="s">
        <v>617</v>
      </c>
      <c r="B11" s="404" t="s">
        <v>783</v>
      </c>
      <c r="C11" s="300"/>
      <c r="D11" s="300"/>
      <c r="E11" s="300"/>
      <c r="F11" s="300"/>
    </row>
    <row r="12" spans="1:6" s="402" customFormat="1" ht="12" customHeight="1">
      <c r="A12" s="13" t="s">
        <v>618</v>
      </c>
      <c r="B12" s="404" t="s">
        <v>397</v>
      </c>
      <c r="C12" s="300"/>
      <c r="D12" s="1056"/>
      <c r="E12" s="1057"/>
      <c r="F12" s="1057"/>
    </row>
    <row r="13" spans="1:6" s="402" customFormat="1" ht="12" customHeight="1">
      <c r="A13" s="14" t="s">
        <v>628</v>
      </c>
      <c r="B13" s="404" t="s">
        <v>398</v>
      </c>
      <c r="C13" s="300"/>
      <c r="D13" s="1057"/>
      <c r="E13" s="1057">
        <v>285</v>
      </c>
      <c r="F13" s="1057">
        <v>451</v>
      </c>
    </row>
    <row r="14" spans="1:6" s="402" customFormat="1" ht="12" customHeight="1">
      <c r="A14" s="14" t="s">
        <v>629</v>
      </c>
      <c r="B14" s="404" t="s">
        <v>399</v>
      </c>
      <c r="C14" s="300"/>
      <c r="D14" s="1057"/>
      <c r="E14" s="1057"/>
      <c r="F14" s="1057"/>
    </row>
    <row r="15" spans="1:6" s="402" customFormat="1" ht="12" customHeight="1" thickBot="1">
      <c r="A15" s="13" t="s">
        <v>630</v>
      </c>
      <c r="B15" s="721" t="s">
        <v>400</v>
      </c>
      <c r="C15" s="1056"/>
      <c r="D15" s="1056"/>
      <c r="E15" s="1056"/>
      <c r="F15" s="1056"/>
    </row>
    <row r="16" spans="1:6" s="402" customFormat="1" ht="12" customHeight="1" thickBot="1">
      <c r="A16" s="20" t="s">
        <v>529</v>
      </c>
      <c r="B16" s="293" t="s">
        <v>784</v>
      </c>
      <c r="C16" s="298">
        <f>+C17+C18+C19+C20+C21</f>
        <v>0</v>
      </c>
      <c r="D16" s="298">
        <f>+D17+D18+D19+D20+D21</f>
        <v>0</v>
      </c>
      <c r="E16" s="298">
        <f>+E17+E18+E19+E20+E21</f>
        <v>0</v>
      </c>
      <c r="F16" s="298">
        <f>+F17+F18+F19+F20+F21</f>
        <v>0</v>
      </c>
    </row>
    <row r="17" spans="1:6" s="402" customFormat="1" ht="12" customHeight="1">
      <c r="A17" s="15" t="s">
        <v>619</v>
      </c>
      <c r="B17" s="403" t="s">
        <v>785</v>
      </c>
      <c r="C17" s="301"/>
      <c r="D17" s="301"/>
      <c r="E17" s="301"/>
      <c r="F17" s="301"/>
    </row>
    <row r="18" spans="1:6" s="402" customFormat="1" ht="12" customHeight="1">
      <c r="A18" s="14" t="s">
        <v>620</v>
      </c>
      <c r="B18" s="404" t="s">
        <v>786</v>
      </c>
      <c r="C18" s="300"/>
      <c r="D18" s="300"/>
      <c r="E18" s="300"/>
      <c r="F18" s="300"/>
    </row>
    <row r="19" spans="1:6" s="402" customFormat="1" ht="12" customHeight="1">
      <c r="A19" s="14" t="s">
        <v>621</v>
      </c>
      <c r="B19" s="404" t="s">
        <v>82</v>
      </c>
      <c r="C19" s="300"/>
      <c r="D19" s="300"/>
      <c r="E19" s="300"/>
      <c r="F19" s="300"/>
    </row>
    <row r="20" spans="1:6" s="402" customFormat="1" ht="12" customHeight="1">
      <c r="A20" s="14" t="s">
        <v>622</v>
      </c>
      <c r="B20" s="404" t="s">
        <v>83</v>
      </c>
      <c r="C20" s="300"/>
      <c r="D20" s="300"/>
      <c r="E20" s="300"/>
      <c r="F20" s="300"/>
    </row>
    <row r="21" spans="1:6" s="402" customFormat="1" ht="12" customHeight="1">
      <c r="A21" s="14" t="s">
        <v>623</v>
      </c>
      <c r="B21" s="404" t="s">
        <v>787</v>
      </c>
      <c r="C21" s="300"/>
      <c r="D21" s="300"/>
      <c r="E21" s="300"/>
      <c r="F21" s="300"/>
    </row>
    <row r="22" spans="1:6" s="402" customFormat="1" ht="12" customHeight="1" thickBot="1">
      <c r="A22" s="16" t="s">
        <v>632</v>
      </c>
      <c r="B22" s="405" t="s">
        <v>788</v>
      </c>
      <c r="C22" s="302"/>
      <c r="D22" s="302"/>
      <c r="E22" s="302"/>
      <c r="F22" s="302"/>
    </row>
    <row r="23" spans="1:6" s="402" customFormat="1" ht="12" customHeight="1" thickBot="1">
      <c r="A23" s="20" t="s">
        <v>530</v>
      </c>
      <c r="B23" s="21" t="s">
        <v>789</v>
      </c>
      <c r="C23" s="298">
        <f>+C24+C25+C26+C27+C28</f>
        <v>0</v>
      </c>
      <c r="D23" s="298">
        <f>+D24+D25+D26+D27+D28</f>
        <v>0</v>
      </c>
      <c r="E23" s="298">
        <f>+E24+E25+E26+E27+E28</f>
        <v>0</v>
      </c>
      <c r="F23" s="298">
        <f>+F24+F25+F26+F27+F28</f>
        <v>0</v>
      </c>
    </row>
    <row r="24" spans="1:6" s="402" customFormat="1" ht="12" customHeight="1">
      <c r="A24" s="15" t="s">
        <v>602</v>
      </c>
      <c r="B24" s="403" t="s">
        <v>790</v>
      </c>
      <c r="C24" s="301"/>
      <c r="D24" s="301"/>
      <c r="E24" s="301"/>
      <c r="F24" s="301"/>
    </row>
    <row r="25" spans="1:6" s="402" customFormat="1" ht="12" customHeight="1">
      <c r="A25" s="14" t="s">
        <v>603</v>
      </c>
      <c r="B25" s="404" t="s">
        <v>791</v>
      </c>
      <c r="C25" s="300"/>
      <c r="D25" s="300"/>
      <c r="E25" s="300"/>
      <c r="F25" s="300"/>
    </row>
    <row r="26" spans="1:6" s="402" customFormat="1" ht="12" customHeight="1">
      <c r="A26" s="14" t="s">
        <v>604</v>
      </c>
      <c r="B26" s="404" t="s">
        <v>84</v>
      </c>
      <c r="C26" s="300"/>
      <c r="D26" s="300"/>
      <c r="E26" s="300"/>
      <c r="F26" s="300"/>
    </row>
    <row r="27" spans="1:6" s="402" customFormat="1" ht="12" customHeight="1">
      <c r="A27" s="14" t="s">
        <v>605</v>
      </c>
      <c r="B27" s="404" t="s">
        <v>85</v>
      </c>
      <c r="C27" s="300"/>
      <c r="D27" s="300"/>
      <c r="E27" s="300"/>
      <c r="F27" s="300"/>
    </row>
    <row r="28" spans="1:6" s="402" customFormat="1" ht="12" customHeight="1">
      <c r="A28" s="14" t="s">
        <v>684</v>
      </c>
      <c r="B28" s="404" t="s">
        <v>792</v>
      </c>
      <c r="C28" s="300"/>
      <c r="D28" s="300"/>
      <c r="E28" s="300"/>
      <c r="F28" s="300"/>
    </row>
    <row r="29" spans="1:6" s="402" customFormat="1" ht="12" customHeight="1" thickBot="1">
      <c r="A29" s="16" t="s">
        <v>685</v>
      </c>
      <c r="B29" s="405" t="s">
        <v>793</v>
      </c>
      <c r="C29" s="302"/>
      <c r="D29" s="302"/>
      <c r="E29" s="302"/>
      <c r="F29" s="302"/>
    </row>
    <row r="30" spans="1:6" s="402" customFormat="1" ht="12" customHeight="1" thickBot="1">
      <c r="A30" s="20" t="s">
        <v>686</v>
      </c>
      <c r="B30" s="21" t="s">
        <v>794</v>
      </c>
      <c r="C30" s="304">
        <f>+C31+C34+C35+C36</f>
        <v>0</v>
      </c>
      <c r="D30" s="304">
        <f>+D31+D34+D35+D36</f>
        <v>0</v>
      </c>
      <c r="E30" s="304">
        <f>+E31+E34+E35+E36</f>
        <v>0</v>
      </c>
      <c r="F30" s="304">
        <f>+F31+F34+F35+F36</f>
        <v>0</v>
      </c>
    </row>
    <row r="31" spans="1:6" s="402" customFormat="1" ht="12" customHeight="1">
      <c r="A31" s="15" t="s">
        <v>795</v>
      </c>
      <c r="B31" s="403" t="s">
        <v>801</v>
      </c>
      <c r="C31" s="398">
        <f>+C32+C33</f>
        <v>0</v>
      </c>
      <c r="D31" s="398">
        <f>+D32+D33</f>
        <v>0</v>
      </c>
      <c r="E31" s="398">
        <f>+E32+E33</f>
        <v>0</v>
      </c>
      <c r="F31" s="398">
        <f>+F32+F33</f>
        <v>0</v>
      </c>
    </row>
    <row r="32" spans="1:6" s="402" customFormat="1" ht="12" customHeight="1">
      <c r="A32" s="14" t="s">
        <v>796</v>
      </c>
      <c r="B32" s="404" t="s">
        <v>802</v>
      </c>
      <c r="C32" s="300"/>
      <c r="D32" s="300"/>
      <c r="E32" s="300"/>
      <c r="F32" s="300"/>
    </row>
    <row r="33" spans="1:6" s="402" customFormat="1" ht="12" customHeight="1">
      <c r="A33" s="14" t="s">
        <v>797</v>
      </c>
      <c r="B33" s="404" t="s">
        <v>803</v>
      </c>
      <c r="C33" s="300"/>
      <c r="D33" s="300"/>
      <c r="E33" s="300"/>
      <c r="F33" s="300"/>
    </row>
    <row r="34" spans="1:6" s="402" customFormat="1" ht="12" customHeight="1">
      <c r="A34" s="14" t="s">
        <v>798</v>
      </c>
      <c r="B34" s="404" t="s">
        <v>804</v>
      </c>
      <c r="C34" s="300"/>
      <c r="D34" s="300"/>
      <c r="E34" s="300"/>
      <c r="F34" s="300"/>
    </row>
    <row r="35" spans="1:6" s="402" customFormat="1" ht="12" customHeight="1">
      <c r="A35" s="14" t="s">
        <v>799</v>
      </c>
      <c r="B35" s="404" t="s">
        <v>805</v>
      </c>
      <c r="C35" s="300"/>
      <c r="D35" s="300"/>
      <c r="E35" s="300"/>
      <c r="F35" s="300"/>
    </row>
    <row r="36" spans="1:6" s="402" customFormat="1" ht="12" customHeight="1" thickBot="1">
      <c r="A36" s="16" t="s">
        <v>800</v>
      </c>
      <c r="B36" s="405" t="s">
        <v>806</v>
      </c>
      <c r="C36" s="302"/>
      <c r="D36" s="302"/>
      <c r="E36" s="302"/>
      <c r="F36" s="302"/>
    </row>
    <row r="37" spans="1:6" s="402" customFormat="1" ht="12" customHeight="1" thickBot="1">
      <c r="A37" s="20" t="s">
        <v>532</v>
      </c>
      <c r="B37" s="21" t="s">
        <v>807</v>
      </c>
      <c r="C37" s="298">
        <f>SUM(C38:C47)</f>
        <v>0</v>
      </c>
      <c r="D37" s="298">
        <f>SUM(D38:D47)</f>
        <v>0</v>
      </c>
      <c r="E37" s="298">
        <f>SUM(E38:E47)</f>
        <v>0</v>
      </c>
      <c r="F37" s="298">
        <f>SUM(F38:F47)</f>
        <v>0</v>
      </c>
    </row>
    <row r="38" spans="1:6" s="402" customFormat="1" ht="12" customHeight="1">
      <c r="A38" s="15" t="s">
        <v>606</v>
      </c>
      <c r="B38" s="403" t="s">
        <v>810</v>
      </c>
      <c r="C38" s="301"/>
      <c r="D38" s="301"/>
      <c r="E38" s="301"/>
      <c r="F38" s="301"/>
    </row>
    <row r="39" spans="1:6" s="402" customFormat="1" ht="12" customHeight="1">
      <c r="A39" s="14" t="s">
        <v>607</v>
      </c>
      <c r="B39" s="404" t="s">
        <v>811</v>
      </c>
      <c r="C39" s="300"/>
      <c r="D39" s="300"/>
      <c r="E39" s="300"/>
      <c r="F39" s="300"/>
    </row>
    <row r="40" spans="1:6" s="402" customFormat="1" ht="12" customHeight="1">
      <c r="A40" s="14" t="s">
        <v>608</v>
      </c>
      <c r="B40" s="404" t="s">
        <v>812</v>
      </c>
      <c r="C40" s="300"/>
      <c r="D40" s="300"/>
      <c r="E40" s="300"/>
      <c r="F40" s="300"/>
    </row>
    <row r="41" spans="1:6" s="402" customFormat="1" ht="12" customHeight="1">
      <c r="A41" s="14" t="s">
        <v>688</v>
      </c>
      <c r="B41" s="404" t="s">
        <v>813</v>
      </c>
      <c r="C41" s="300"/>
      <c r="D41" s="300"/>
      <c r="E41" s="300"/>
      <c r="F41" s="300"/>
    </row>
    <row r="42" spans="1:6" s="402" customFormat="1" ht="12" customHeight="1">
      <c r="A42" s="14" t="s">
        <v>689</v>
      </c>
      <c r="B42" s="404" t="s">
        <v>814</v>
      </c>
      <c r="C42" s="300"/>
      <c r="D42" s="300"/>
      <c r="E42" s="300"/>
      <c r="F42" s="300"/>
    </row>
    <row r="43" spans="1:6" s="402" customFormat="1" ht="12" customHeight="1">
      <c r="A43" s="14" t="s">
        <v>690</v>
      </c>
      <c r="B43" s="404" t="s">
        <v>815</v>
      </c>
      <c r="C43" s="300"/>
      <c r="D43" s="300"/>
      <c r="E43" s="300"/>
      <c r="F43" s="300"/>
    </row>
    <row r="44" spans="1:6" s="402" customFormat="1" ht="12" customHeight="1">
      <c r="A44" s="14" t="s">
        <v>691</v>
      </c>
      <c r="B44" s="404" t="s">
        <v>816</v>
      </c>
      <c r="C44" s="300"/>
      <c r="D44" s="300"/>
      <c r="E44" s="300"/>
      <c r="F44" s="300"/>
    </row>
    <row r="45" spans="1:6" s="402" customFormat="1" ht="12" customHeight="1">
      <c r="A45" s="14" t="s">
        <v>692</v>
      </c>
      <c r="B45" s="404" t="s">
        <v>817</v>
      </c>
      <c r="C45" s="300"/>
      <c r="D45" s="300"/>
      <c r="E45" s="300"/>
      <c r="F45" s="300"/>
    </row>
    <row r="46" spans="1:6" s="402" customFormat="1" ht="12" customHeight="1">
      <c r="A46" s="14" t="s">
        <v>808</v>
      </c>
      <c r="B46" s="404" t="s">
        <v>818</v>
      </c>
      <c r="C46" s="303"/>
      <c r="D46" s="303"/>
      <c r="E46" s="303"/>
      <c r="F46" s="303"/>
    </row>
    <row r="47" spans="1:6" s="402" customFormat="1" ht="12" customHeight="1" thickBot="1">
      <c r="A47" s="16" t="s">
        <v>809</v>
      </c>
      <c r="B47" s="405" t="s">
        <v>819</v>
      </c>
      <c r="C47" s="392"/>
      <c r="D47" s="392"/>
      <c r="E47" s="392"/>
      <c r="F47" s="392"/>
    </row>
    <row r="48" spans="1:6" s="402" customFormat="1" ht="12" customHeight="1" thickBot="1">
      <c r="A48" s="20" t="s">
        <v>533</v>
      </c>
      <c r="B48" s="21" t="s">
        <v>820</v>
      </c>
      <c r="C48" s="298">
        <f>SUM(C49:C53)</f>
        <v>0</v>
      </c>
      <c r="D48" s="298">
        <f>SUM(D49:D53)</f>
        <v>0</v>
      </c>
      <c r="E48" s="298">
        <f>SUM(E49:E53)</f>
        <v>0</v>
      </c>
      <c r="F48" s="298">
        <f>SUM(F49:F53)</f>
        <v>0</v>
      </c>
    </row>
    <row r="49" spans="1:6" s="402" customFormat="1" ht="12" customHeight="1">
      <c r="A49" s="15" t="s">
        <v>609</v>
      </c>
      <c r="B49" s="403" t="s">
        <v>824</v>
      </c>
      <c r="C49" s="449"/>
      <c r="D49" s="449"/>
      <c r="E49" s="449"/>
      <c r="F49" s="449"/>
    </row>
    <row r="50" spans="1:6" s="402" customFormat="1" ht="12" customHeight="1">
      <c r="A50" s="14" t="s">
        <v>610</v>
      </c>
      <c r="B50" s="404" t="s">
        <v>825</v>
      </c>
      <c r="C50" s="303"/>
      <c r="D50" s="303"/>
      <c r="E50" s="303"/>
      <c r="F50" s="303"/>
    </row>
    <row r="51" spans="1:6" s="402" customFormat="1" ht="12" customHeight="1">
      <c r="A51" s="14" t="s">
        <v>821</v>
      </c>
      <c r="B51" s="404" t="s">
        <v>826</v>
      </c>
      <c r="C51" s="303"/>
      <c r="D51" s="303"/>
      <c r="E51" s="303"/>
      <c r="F51" s="303"/>
    </row>
    <row r="52" spans="1:6" s="402" customFormat="1" ht="12" customHeight="1">
      <c r="A52" s="14" t="s">
        <v>822</v>
      </c>
      <c r="B52" s="404" t="s">
        <v>827</v>
      </c>
      <c r="C52" s="303"/>
      <c r="D52" s="303"/>
      <c r="E52" s="303"/>
      <c r="F52" s="303"/>
    </row>
    <row r="53" spans="1:6" s="402" customFormat="1" ht="12" customHeight="1" thickBot="1">
      <c r="A53" s="16" t="s">
        <v>823</v>
      </c>
      <c r="B53" s="405" t="s">
        <v>828</v>
      </c>
      <c r="C53" s="392"/>
      <c r="D53" s="392"/>
      <c r="E53" s="392"/>
      <c r="F53" s="392"/>
    </row>
    <row r="54" spans="1:6" s="402" customFormat="1" ht="12" customHeight="1" thickBot="1">
      <c r="A54" s="20" t="s">
        <v>693</v>
      </c>
      <c r="B54" s="21" t="s">
        <v>829</v>
      </c>
      <c r="C54" s="298">
        <f>SUM(C55:C57)</f>
        <v>0</v>
      </c>
      <c r="D54" s="298">
        <f>SUM(D55:D57)</f>
        <v>102</v>
      </c>
      <c r="E54" s="298">
        <f>SUM(E55:E57)</f>
        <v>102</v>
      </c>
      <c r="F54" s="298">
        <f>SUM(F55:F57)</f>
        <v>102</v>
      </c>
    </row>
    <row r="55" spans="1:6" s="402" customFormat="1" ht="12" customHeight="1">
      <c r="A55" s="15" t="s">
        <v>611</v>
      </c>
      <c r="B55" s="403" t="s">
        <v>830</v>
      </c>
      <c r="C55" s="301"/>
      <c r="D55" s="301"/>
      <c r="E55" s="301"/>
      <c r="F55" s="301"/>
    </row>
    <row r="56" spans="1:6" s="402" customFormat="1" ht="12" customHeight="1">
      <c r="A56" s="14" t="s">
        <v>612</v>
      </c>
      <c r="B56" s="404" t="s">
        <v>86</v>
      </c>
      <c r="C56" s="300"/>
      <c r="D56" s="300"/>
      <c r="E56" s="300"/>
      <c r="F56" s="300"/>
    </row>
    <row r="57" spans="1:6" s="402" customFormat="1" ht="12" customHeight="1">
      <c r="A57" s="14" t="s">
        <v>833</v>
      </c>
      <c r="B57" s="404" t="s">
        <v>831</v>
      </c>
      <c r="C57" s="300"/>
      <c r="D57" s="300">
        <v>102</v>
      </c>
      <c r="E57" s="300">
        <v>102</v>
      </c>
      <c r="F57" s="300">
        <v>102</v>
      </c>
    </row>
    <row r="58" spans="1:6" s="402" customFormat="1" ht="12" customHeight="1" thickBot="1">
      <c r="A58" s="16" t="s">
        <v>834</v>
      </c>
      <c r="B58" s="405" t="s">
        <v>832</v>
      </c>
      <c r="C58" s="302"/>
      <c r="D58" s="302"/>
      <c r="E58" s="302"/>
      <c r="F58" s="302"/>
    </row>
    <row r="59" spans="1:6" s="402" customFormat="1" ht="12" customHeight="1" thickBot="1">
      <c r="A59" s="20" t="s">
        <v>535</v>
      </c>
      <c r="B59" s="293" t="s">
        <v>835</v>
      </c>
      <c r="C59" s="298">
        <f>SUM(C60:C62)</f>
        <v>0</v>
      </c>
      <c r="D59" s="298">
        <f>SUM(D60:D62)</f>
        <v>0</v>
      </c>
      <c r="E59" s="298">
        <f>SUM(E60:E62)</f>
        <v>0</v>
      </c>
      <c r="F59" s="298">
        <f>SUM(F60:F62)</f>
        <v>0</v>
      </c>
    </row>
    <row r="60" spans="1:6" s="402" customFormat="1" ht="12" customHeight="1">
      <c r="A60" s="15" t="s">
        <v>694</v>
      </c>
      <c r="B60" s="403" t="s">
        <v>837</v>
      </c>
      <c r="C60" s="303"/>
      <c r="D60" s="303"/>
      <c r="E60" s="303"/>
      <c r="F60" s="303"/>
    </row>
    <row r="61" spans="1:6" s="402" customFormat="1" ht="12" customHeight="1">
      <c r="A61" s="14" t="s">
        <v>695</v>
      </c>
      <c r="B61" s="404" t="s">
        <v>87</v>
      </c>
      <c r="C61" s="303"/>
      <c r="D61" s="303"/>
      <c r="E61" s="303"/>
      <c r="F61" s="303"/>
    </row>
    <row r="62" spans="1:6" s="402" customFormat="1" ht="12" customHeight="1">
      <c r="A62" s="14" t="s">
        <v>749</v>
      </c>
      <c r="B62" s="404" t="s">
        <v>838</v>
      </c>
      <c r="C62" s="303"/>
      <c r="D62" s="303"/>
      <c r="E62" s="303"/>
      <c r="F62" s="303"/>
    </row>
    <row r="63" spans="1:6" s="402" customFormat="1" ht="12" customHeight="1" thickBot="1">
      <c r="A63" s="16" t="s">
        <v>836</v>
      </c>
      <c r="B63" s="405" t="s">
        <v>839</v>
      </c>
      <c r="C63" s="303"/>
      <c r="D63" s="303"/>
      <c r="E63" s="303"/>
      <c r="F63" s="303"/>
    </row>
    <row r="64" spans="1:6" s="402" customFormat="1" ht="12" customHeight="1" thickBot="1">
      <c r="A64" s="20" t="s">
        <v>536</v>
      </c>
      <c r="B64" s="21" t="s">
        <v>840</v>
      </c>
      <c r="C64" s="304">
        <f>+C5+C16+C23+C30+C37+C48+C54+C59</f>
        <v>95361</v>
      </c>
      <c r="D64" s="304">
        <f>+D5+D16+D23+D30+D37+D48+D54+D59</f>
        <v>93292</v>
      </c>
      <c r="E64" s="304">
        <f>+E5+E16+E23+E30+E37+E48+E54+E59</f>
        <v>93577</v>
      </c>
      <c r="F64" s="304">
        <f>+F5+F16+F23+F30+F37+F48+F54+F59</f>
        <v>93743</v>
      </c>
    </row>
    <row r="65" spans="1:6" s="402" customFormat="1" ht="12" customHeight="1" thickBot="1">
      <c r="A65" s="406" t="s">
        <v>841</v>
      </c>
      <c r="B65" s="293" t="s">
        <v>842</v>
      </c>
      <c r="C65" s="298">
        <f>SUM(C66:C68)</f>
        <v>0</v>
      </c>
      <c r="D65" s="298">
        <f>SUM(D66:D68)</f>
        <v>0</v>
      </c>
      <c r="E65" s="298">
        <f>SUM(E66:E68)</f>
        <v>0</v>
      </c>
      <c r="F65" s="298">
        <f>SUM(F66:F68)</f>
        <v>0</v>
      </c>
    </row>
    <row r="66" spans="1:6" s="402" customFormat="1" ht="12" customHeight="1">
      <c r="A66" s="15" t="s">
        <v>875</v>
      </c>
      <c r="B66" s="403" t="s">
        <v>843</v>
      </c>
      <c r="C66" s="303"/>
      <c r="D66" s="303"/>
      <c r="E66" s="303"/>
      <c r="F66" s="303"/>
    </row>
    <row r="67" spans="1:6" s="402" customFormat="1" ht="12" customHeight="1">
      <c r="A67" s="14" t="s">
        <v>884</v>
      </c>
      <c r="B67" s="404" t="s">
        <v>844</v>
      </c>
      <c r="C67" s="303"/>
      <c r="D67" s="303"/>
      <c r="E67" s="303"/>
      <c r="F67" s="303"/>
    </row>
    <row r="68" spans="1:6" s="402" customFormat="1" ht="12" customHeight="1" thickBot="1">
      <c r="A68" s="16" t="s">
        <v>885</v>
      </c>
      <c r="B68" s="407" t="s">
        <v>845</v>
      </c>
      <c r="C68" s="303"/>
      <c r="D68" s="303"/>
      <c r="E68" s="303"/>
      <c r="F68" s="303"/>
    </row>
    <row r="69" spans="1:6" s="402" customFormat="1" ht="12" customHeight="1" thickBot="1">
      <c r="A69" s="406" t="s">
        <v>846</v>
      </c>
      <c r="B69" s="293" t="s">
        <v>847</v>
      </c>
      <c r="C69" s="298">
        <f>SUM(C70:C73)</f>
        <v>0</v>
      </c>
      <c r="D69" s="298">
        <f>SUM(D70:D73)</f>
        <v>0</v>
      </c>
      <c r="E69" s="298">
        <f>SUM(E70:E73)</f>
        <v>0</v>
      </c>
      <c r="F69" s="298">
        <f>SUM(F70:F73)</f>
        <v>0</v>
      </c>
    </row>
    <row r="70" spans="1:6" s="402" customFormat="1" ht="12" customHeight="1">
      <c r="A70" s="15" t="s">
        <v>662</v>
      </c>
      <c r="B70" s="403" t="s">
        <v>848</v>
      </c>
      <c r="C70" s="303"/>
      <c r="D70" s="303"/>
      <c r="E70" s="303"/>
      <c r="F70" s="303"/>
    </row>
    <row r="71" spans="1:6" s="402" customFormat="1" ht="12" customHeight="1">
      <c r="A71" s="14" t="s">
        <v>663</v>
      </c>
      <c r="B71" s="404" t="s">
        <v>849</v>
      </c>
      <c r="C71" s="303"/>
      <c r="D71" s="303"/>
      <c r="E71" s="303"/>
      <c r="F71" s="303"/>
    </row>
    <row r="72" spans="1:6" s="402" customFormat="1" ht="12" customHeight="1">
      <c r="A72" s="14" t="s">
        <v>876</v>
      </c>
      <c r="B72" s="404" t="s">
        <v>850</v>
      </c>
      <c r="C72" s="303"/>
      <c r="D72" s="303"/>
      <c r="E72" s="303"/>
      <c r="F72" s="303"/>
    </row>
    <row r="73" spans="1:6" s="402" customFormat="1" ht="12" customHeight="1" thickBot="1">
      <c r="A73" s="16" t="s">
        <v>877</v>
      </c>
      <c r="B73" s="405" t="s">
        <v>851</v>
      </c>
      <c r="C73" s="303"/>
      <c r="D73" s="303"/>
      <c r="E73" s="303"/>
      <c r="F73" s="303"/>
    </row>
    <row r="74" spans="1:6" s="402" customFormat="1" ht="12" customHeight="1" thickBot="1">
      <c r="A74" s="406" t="s">
        <v>852</v>
      </c>
      <c r="B74" s="293" t="s">
        <v>853</v>
      </c>
      <c r="C74" s="298">
        <f>SUM(C75:C76)</f>
        <v>0</v>
      </c>
      <c r="D74" s="298">
        <f>SUM(D75:D76)</f>
        <v>97</v>
      </c>
      <c r="E74" s="298">
        <f>SUM(E75:E76)</f>
        <v>97</v>
      </c>
      <c r="F74" s="298">
        <f>SUM(F75:F76)</f>
        <v>97</v>
      </c>
    </row>
    <row r="75" spans="1:6" s="402" customFormat="1" ht="12" customHeight="1">
      <c r="A75" s="15" t="s">
        <v>878</v>
      </c>
      <c r="B75" s="403" t="s">
        <v>854</v>
      </c>
      <c r="C75" s="303"/>
      <c r="D75" s="303">
        <v>97</v>
      </c>
      <c r="E75" s="303">
        <v>97</v>
      </c>
      <c r="F75" s="303">
        <v>97</v>
      </c>
    </row>
    <row r="76" spans="1:6" s="402" customFormat="1" ht="12" customHeight="1" thickBot="1">
      <c r="A76" s="16" t="s">
        <v>879</v>
      </c>
      <c r="B76" s="405" t="s">
        <v>855</v>
      </c>
      <c r="C76" s="303"/>
      <c r="D76" s="303"/>
      <c r="E76" s="303"/>
      <c r="F76" s="303"/>
    </row>
    <row r="77" spans="1:6" s="402" customFormat="1" ht="12" customHeight="1" thickBot="1">
      <c r="A77" s="406" t="s">
        <v>856</v>
      </c>
      <c r="B77" s="293" t="s">
        <v>857</v>
      </c>
      <c r="C77" s="298">
        <f>SUM(C78:C80)</f>
        <v>0</v>
      </c>
      <c r="D77" s="298">
        <f>SUM(D78:D80)</f>
        <v>0</v>
      </c>
      <c r="E77" s="298">
        <f>SUM(E78:E80)</f>
        <v>0</v>
      </c>
      <c r="F77" s="298">
        <f>SUM(F78:F80)</f>
        <v>0</v>
      </c>
    </row>
    <row r="78" spans="1:6" s="402" customFormat="1" ht="12" customHeight="1">
      <c r="A78" s="15" t="s">
        <v>880</v>
      </c>
      <c r="B78" s="403" t="s">
        <v>858</v>
      </c>
      <c r="C78" s="303"/>
      <c r="D78" s="303"/>
      <c r="E78" s="303"/>
      <c r="F78" s="303"/>
    </row>
    <row r="79" spans="1:6" s="402" customFormat="1" ht="12" customHeight="1">
      <c r="A79" s="14" t="s">
        <v>881</v>
      </c>
      <c r="B79" s="404" t="s">
        <v>859</v>
      </c>
      <c r="C79" s="303"/>
      <c r="D79" s="303"/>
      <c r="E79" s="303"/>
      <c r="F79" s="303"/>
    </row>
    <row r="80" spans="1:6" s="402" customFormat="1" ht="12" customHeight="1" thickBot="1">
      <c r="A80" s="16" t="s">
        <v>882</v>
      </c>
      <c r="B80" s="405" t="s">
        <v>860</v>
      </c>
      <c r="C80" s="303"/>
      <c r="D80" s="303"/>
      <c r="E80" s="303"/>
      <c r="F80" s="303"/>
    </row>
    <row r="81" spans="1:6" s="402" customFormat="1" ht="12" customHeight="1" thickBot="1">
      <c r="A81" s="406" t="s">
        <v>861</v>
      </c>
      <c r="B81" s="293" t="s">
        <v>883</v>
      </c>
      <c r="C81" s="298">
        <f>SUM(C82:C85)</f>
        <v>0</v>
      </c>
      <c r="D81" s="298">
        <f>SUM(D82:D85)</f>
        <v>0</v>
      </c>
      <c r="E81" s="298">
        <f>SUM(E82:E85)</f>
        <v>0</v>
      </c>
      <c r="F81" s="298">
        <f>SUM(F82:F85)</f>
        <v>0</v>
      </c>
    </row>
    <row r="82" spans="1:6" s="402" customFormat="1" ht="12" customHeight="1">
      <c r="A82" s="408" t="s">
        <v>862</v>
      </c>
      <c r="B82" s="403" t="s">
        <v>863</v>
      </c>
      <c r="C82" s="303"/>
      <c r="D82" s="303"/>
      <c r="E82" s="303"/>
      <c r="F82" s="303"/>
    </row>
    <row r="83" spans="1:6" s="402" customFormat="1" ht="12" customHeight="1">
      <c r="A83" s="409" t="s">
        <v>864</v>
      </c>
      <c r="B83" s="404" t="s">
        <v>865</v>
      </c>
      <c r="C83" s="303"/>
      <c r="D83" s="303"/>
      <c r="E83" s="303"/>
      <c r="F83" s="303"/>
    </row>
    <row r="84" spans="1:6" s="402" customFormat="1" ht="12" customHeight="1">
      <c r="A84" s="409" t="s">
        <v>866</v>
      </c>
      <c r="B84" s="404" t="s">
        <v>867</v>
      </c>
      <c r="C84" s="303"/>
      <c r="D84" s="303"/>
      <c r="E84" s="303"/>
      <c r="F84" s="303"/>
    </row>
    <row r="85" spans="1:6" s="402" customFormat="1" ht="12" customHeight="1" thickBot="1">
      <c r="A85" s="410" t="s">
        <v>868</v>
      </c>
      <c r="B85" s="405" t="s">
        <v>869</v>
      </c>
      <c r="C85" s="303"/>
      <c r="D85" s="303"/>
      <c r="E85" s="303"/>
      <c r="F85" s="303"/>
    </row>
    <row r="86" spans="1:6" s="402" customFormat="1" ht="13.5" customHeight="1" thickBot="1">
      <c r="A86" s="406" t="s">
        <v>870</v>
      </c>
      <c r="B86" s="293" t="s">
        <v>871</v>
      </c>
      <c r="C86" s="450"/>
      <c r="D86" s="450"/>
      <c r="E86" s="450"/>
      <c r="F86" s="450"/>
    </row>
    <row r="87" spans="1:6" s="402" customFormat="1" ht="15.75" customHeight="1" thickBot="1">
      <c r="A87" s="406" t="s">
        <v>872</v>
      </c>
      <c r="B87" s="411" t="s">
        <v>873</v>
      </c>
      <c r="C87" s="304">
        <f>+C65+C69+C74+C77+C81+C86</f>
        <v>0</v>
      </c>
      <c r="D87" s="304">
        <f>+D65+D69+D74+D77+D81+D86</f>
        <v>97</v>
      </c>
      <c r="E87" s="304">
        <f>+E65+E69+E74+E77+E81+E86</f>
        <v>97</v>
      </c>
      <c r="F87" s="304">
        <f>+F65+F69+F74+F77+F81+F86</f>
        <v>97</v>
      </c>
    </row>
    <row r="88" spans="1:6" s="402" customFormat="1" ht="16.5" customHeight="1" thickBot="1">
      <c r="A88" s="412" t="s">
        <v>886</v>
      </c>
      <c r="B88" s="413" t="s">
        <v>874</v>
      </c>
      <c r="C88" s="304">
        <f>+C64+C87</f>
        <v>95361</v>
      </c>
      <c r="D88" s="304">
        <f>+D64+D87</f>
        <v>93389</v>
      </c>
      <c r="E88" s="304">
        <f>+E64+E87</f>
        <v>93674</v>
      </c>
      <c r="F88" s="304">
        <f>+F64+F87</f>
        <v>93840</v>
      </c>
    </row>
    <row r="89" spans="1:6" s="402" customFormat="1" ht="83.25" customHeight="1">
      <c r="A89" s="5"/>
      <c r="B89" s="6"/>
      <c r="C89" s="6"/>
      <c r="D89" s="305"/>
      <c r="E89" s="305"/>
      <c r="F89" s="305"/>
    </row>
    <row r="90" spans="1:6" ht="16.5" customHeight="1">
      <c r="A90" s="1101" t="s">
        <v>556</v>
      </c>
      <c r="B90" s="1101"/>
      <c r="C90" s="1101"/>
      <c r="D90" s="1101"/>
      <c r="E90" s="1101"/>
      <c r="F90" s="1101"/>
    </row>
    <row r="91" spans="1:6" s="414" customFormat="1" ht="16.5" customHeight="1" thickBot="1">
      <c r="A91" s="1102" t="s">
        <v>666</v>
      </c>
      <c r="B91" s="1102"/>
      <c r="C91" s="925"/>
      <c r="D91" s="140"/>
      <c r="E91" s="140"/>
      <c r="F91" s="140" t="s">
        <v>748</v>
      </c>
    </row>
    <row r="92" spans="1:6" ht="37.5" customHeight="1" thickBot="1">
      <c r="A92" s="23" t="s">
        <v>583</v>
      </c>
      <c r="B92" s="24" t="s">
        <v>557</v>
      </c>
      <c r="C92" s="39" t="s">
        <v>211</v>
      </c>
      <c r="D92" s="39" t="s">
        <v>315</v>
      </c>
      <c r="E92" s="39" t="s">
        <v>309</v>
      </c>
      <c r="F92" s="39" t="s">
        <v>316</v>
      </c>
    </row>
    <row r="93" spans="1:6" s="401" customFormat="1" ht="12" customHeight="1" thickBot="1">
      <c r="A93" s="32">
        <v>1</v>
      </c>
      <c r="B93" s="33">
        <v>2</v>
      </c>
      <c r="C93" s="34">
        <v>3</v>
      </c>
      <c r="D93" s="34">
        <v>4</v>
      </c>
      <c r="E93" s="34">
        <v>5</v>
      </c>
      <c r="F93" s="34">
        <v>5</v>
      </c>
    </row>
    <row r="94" spans="1:6" ht="12" customHeight="1" thickBot="1">
      <c r="A94" s="22" t="s">
        <v>528</v>
      </c>
      <c r="B94" s="31" t="s">
        <v>889</v>
      </c>
      <c r="C94" s="297">
        <f>SUM(C95:C99)</f>
        <v>95684</v>
      </c>
      <c r="D94" s="297">
        <f>SUM(D95:D99)</f>
        <v>93139</v>
      </c>
      <c r="E94" s="297">
        <f>SUM(E95:E99)</f>
        <v>93154</v>
      </c>
      <c r="F94" s="297">
        <f>SUM(F95:F99)</f>
        <v>92060</v>
      </c>
    </row>
    <row r="95" spans="1:6" ht="12" customHeight="1">
      <c r="A95" s="17" t="s">
        <v>613</v>
      </c>
      <c r="B95" s="10" t="s">
        <v>558</v>
      </c>
      <c r="C95" s="299">
        <v>60341</v>
      </c>
      <c r="D95" s="299">
        <v>60699</v>
      </c>
      <c r="E95" s="299">
        <v>60923</v>
      </c>
      <c r="F95" s="299">
        <v>61054</v>
      </c>
    </row>
    <row r="96" spans="1:6" ht="12" customHeight="1">
      <c r="A96" s="14" t="s">
        <v>614</v>
      </c>
      <c r="B96" s="8" t="s">
        <v>696</v>
      </c>
      <c r="C96" s="300">
        <v>16473</v>
      </c>
      <c r="D96" s="300">
        <v>16570</v>
      </c>
      <c r="E96" s="300">
        <v>16631</v>
      </c>
      <c r="F96" s="300">
        <v>16666</v>
      </c>
    </row>
    <row r="97" spans="1:6" ht="12" customHeight="1">
      <c r="A97" s="14" t="s">
        <v>615</v>
      </c>
      <c r="B97" s="8" t="s">
        <v>652</v>
      </c>
      <c r="C97" s="302">
        <v>18870</v>
      </c>
      <c r="D97" s="302">
        <v>15870</v>
      </c>
      <c r="E97" s="302">
        <v>15600</v>
      </c>
      <c r="F97" s="302">
        <v>14340</v>
      </c>
    </row>
    <row r="98" spans="1:6" ht="12" customHeight="1">
      <c r="A98" s="14" t="s">
        <v>616</v>
      </c>
      <c r="B98" s="11" t="s">
        <v>697</v>
      </c>
      <c r="C98" s="302"/>
      <c r="D98" s="302"/>
      <c r="E98" s="302"/>
      <c r="F98" s="302"/>
    </row>
    <row r="99" spans="1:6" ht="12" customHeight="1">
      <c r="A99" s="14" t="s">
        <v>627</v>
      </c>
      <c r="B99" s="19" t="s">
        <v>698</v>
      </c>
      <c r="C99" s="302"/>
      <c r="D99" s="302"/>
      <c r="E99" s="302"/>
      <c r="F99" s="302"/>
    </row>
    <row r="100" spans="1:6" ht="12" customHeight="1">
      <c r="A100" s="14" t="s">
        <v>617</v>
      </c>
      <c r="B100" s="8" t="s">
        <v>890</v>
      </c>
      <c r="C100" s="302"/>
      <c r="D100" s="302"/>
      <c r="E100" s="302"/>
      <c r="F100" s="302"/>
    </row>
    <row r="101" spans="1:6" ht="12" customHeight="1">
      <c r="A101" s="14" t="s">
        <v>618</v>
      </c>
      <c r="B101" s="142" t="s">
        <v>891</v>
      </c>
      <c r="C101" s="302"/>
      <c r="D101" s="302"/>
      <c r="E101" s="302"/>
      <c r="F101" s="302"/>
    </row>
    <row r="102" spans="1:6" ht="12" customHeight="1">
      <c r="A102" s="14" t="s">
        <v>628</v>
      </c>
      <c r="B102" s="143" t="s">
        <v>892</v>
      </c>
      <c r="C102" s="302"/>
      <c r="D102" s="302"/>
      <c r="E102" s="302"/>
      <c r="F102" s="302"/>
    </row>
    <row r="103" spans="1:6" ht="12" customHeight="1">
      <c r="A103" s="14" t="s">
        <v>629</v>
      </c>
      <c r="B103" s="143" t="s">
        <v>893</v>
      </c>
      <c r="C103" s="302"/>
      <c r="D103" s="302"/>
      <c r="E103" s="302"/>
      <c r="F103" s="302"/>
    </row>
    <row r="104" spans="1:6" ht="12" customHeight="1">
      <c r="A104" s="14" t="s">
        <v>630</v>
      </c>
      <c r="B104" s="142" t="s">
        <v>894</v>
      </c>
      <c r="C104" s="302"/>
      <c r="D104" s="302"/>
      <c r="E104" s="302"/>
      <c r="F104" s="302"/>
    </row>
    <row r="105" spans="1:6" ht="12" customHeight="1">
      <c r="A105" s="14" t="s">
        <v>631</v>
      </c>
      <c r="B105" s="142" t="s">
        <v>895</v>
      </c>
      <c r="C105" s="302"/>
      <c r="D105" s="302"/>
      <c r="E105" s="302"/>
      <c r="F105" s="302"/>
    </row>
    <row r="106" spans="1:6" ht="12" customHeight="1">
      <c r="A106" s="14" t="s">
        <v>633</v>
      </c>
      <c r="B106" s="143" t="s">
        <v>896</v>
      </c>
      <c r="C106" s="302"/>
      <c r="D106" s="302"/>
      <c r="E106" s="302"/>
      <c r="F106" s="302"/>
    </row>
    <row r="107" spans="1:6" ht="12" customHeight="1">
      <c r="A107" s="13" t="s">
        <v>699</v>
      </c>
      <c r="B107" s="144" t="s">
        <v>897</v>
      </c>
      <c r="C107" s="302"/>
      <c r="D107" s="302"/>
      <c r="E107" s="302"/>
      <c r="F107" s="302"/>
    </row>
    <row r="108" spans="1:6" ht="12" customHeight="1">
      <c r="A108" s="14" t="s">
        <v>887</v>
      </c>
      <c r="B108" s="144" t="s">
        <v>898</v>
      </c>
      <c r="C108" s="302"/>
      <c r="D108" s="302"/>
      <c r="E108" s="302"/>
      <c r="F108" s="302"/>
    </row>
    <row r="109" spans="1:6" ht="12" customHeight="1" thickBot="1">
      <c r="A109" s="18" t="s">
        <v>888</v>
      </c>
      <c r="B109" s="145" t="s">
        <v>899</v>
      </c>
      <c r="C109" s="306"/>
      <c r="D109" s="306"/>
      <c r="E109" s="306"/>
      <c r="F109" s="306"/>
    </row>
    <row r="110" spans="1:6" ht="12" customHeight="1" thickBot="1">
      <c r="A110" s="20" t="s">
        <v>529</v>
      </c>
      <c r="B110" s="30" t="s">
        <v>900</v>
      </c>
      <c r="C110" s="298">
        <f>+C111+C113+C115</f>
        <v>250</v>
      </c>
      <c r="D110" s="298">
        <f>+D111+D113+D115</f>
        <v>250</v>
      </c>
      <c r="E110" s="298">
        <f>+E111+E113+E115</f>
        <v>520</v>
      </c>
      <c r="F110" s="298">
        <f>+F111+F113+F115</f>
        <v>1780</v>
      </c>
    </row>
    <row r="111" spans="1:6" ht="12" customHeight="1">
      <c r="A111" s="15" t="s">
        <v>619</v>
      </c>
      <c r="B111" s="8" t="s">
        <v>747</v>
      </c>
      <c r="C111" s="301">
        <v>250</v>
      </c>
      <c r="D111" s="301">
        <v>250</v>
      </c>
      <c r="E111" s="301">
        <v>520</v>
      </c>
      <c r="F111" s="301">
        <v>1780</v>
      </c>
    </row>
    <row r="112" spans="1:6" ht="12" customHeight="1">
      <c r="A112" s="15" t="s">
        <v>620</v>
      </c>
      <c r="B112" s="12" t="s">
        <v>904</v>
      </c>
      <c r="C112" s="301"/>
      <c r="D112" s="301"/>
      <c r="E112" s="301"/>
      <c r="F112" s="301"/>
    </row>
    <row r="113" spans="1:6" ht="12" customHeight="1">
      <c r="A113" s="15" t="s">
        <v>621</v>
      </c>
      <c r="B113" s="12" t="s">
        <v>700</v>
      </c>
      <c r="C113" s="300"/>
      <c r="D113" s="300"/>
      <c r="E113" s="300"/>
      <c r="F113" s="300"/>
    </row>
    <row r="114" spans="1:6" ht="12" customHeight="1">
      <c r="A114" s="15" t="s">
        <v>622</v>
      </c>
      <c r="B114" s="12" t="s">
        <v>905</v>
      </c>
      <c r="C114" s="271"/>
      <c r="D114" s="271"/>
      <c r="E114" s="271"/>
      <c r="F114" s="271"/>
    </row>
    <row r="115" spans="1:6" ht="12" customHeight="1">
      <c r="A115" s="15" t="s">
        <v>623</v>
      </c>
      <c r="B115" s="295" t="s">
        <v>750</v>
      </c>
      <c r="C115" s="271"/>
      <c r="D115" s="271"/>
      <c r="E115" s="271"/>
      <c r="F115" s="271"/>
    </row>
    <row r="116" spans="1:6" ht="12" customHeight="1">
      <c r="A116" s="15" t="s">
        <v>632</v>
      </c>
      <c r="B116" s="294" t="s">
        <v>88</v>
      </c>
      <c r="C116" s="271"/>
      <c r="D116" s="271"/>
      <c r="E116" s="271"/>
      <c r="F116" s="271"/>
    </row>
    <row r="117" spans="1:6" ht="12" customHeight="1">
      <c r="A117" s="15" t="s">
        <v>634</v>
      </c>
      <c r="B117" s="399" t="s">
        <v>910</v>
      </c>
      <c r="C117" s="271"/>
      <c r="D117" s="271"/>
      <c r="E117" s="271"/>
      <c r="F117" s="271"/>
    </row>
    <row r="118" spans="1:6" ht="22.5">
      <c r="A118" s="15" t="s">
        <v>701</v>
      </c>
      <c r="B118" s="143" t="s">
        <v>893</v>
      </c>
      <c r="C118" s="271"/>
      <c r="D118" s="271"/>
      <c r="E118" s="271"/>
      <c r="F118" s="271"/>
    </row>
    <row r="119" spans="1:6" ht="12" customHeight="1">
      <c r="A119" s="15" t="s">
        <v>702</v>
      </c>
      <c r="B119" s="143" t="s">
        <v>909</v>
      </c>
      <c r="C119" s="271"/>
      <c r="D119" s="271"/>
      <c r="E119" s="271"/>
      <c r="F119" s="271"/>
    </row>
    <row r="120" spans="1:6" ht="12" customHeight="1">
      <c r="A120" s="15" t="s">
        <v>703</v>
      </c>
      <c r="B120" s="143" t="s">
        <v>908</v>
      </c>
      <c r="C120" s="271"/>
      <c r="D120" s="271"/>
      <c r="E120" s="271"/>
      <c r="F120" s="271"/>
    </row>
    <row r="121" spans="1:6" ht="12" customHeight="1">
      <c r="A121" s="15" t="s">
        <v>901</v>
      </c>
      <c r="B121" s="143" t="s">
        <v>896</v>
      </c>
      <c r="C121" s="271"/>
      <c r="D121" s="271"/>
      <c r="E121" s="271"/>
      <c r="F121" s="271"/>
    </row>
    <row r="122" spans="1:6" ht="12" customHeight="1">
      <c r="A122" s="15" t="s">
        <v>902</v>
      </c>
      <c r="B122" s="143" t="s">
        <v>907</v>
      </c>
      <c r="C122" s="271"/>
      <c r="D122" s="271"/>
      <c r="E122" s="271"/>
      <c r="F122" s="271"/>
    </row>
    <row r="123" spans="1:6" ht="23.25" thickBot="1">
      <c r="A123" s="13" t="s">
        <v>903</v>
      </c>
      <c r="B123" s="143" t="s">
        <v>906</v>
      </c>
      <c r="C123" s="272"/>
      <c r="D123" s="272"/>
      <c r="E123" s="272"/>
      <c r="F123" s="272"/>
    </row>
    <row r="124" spans="1:6" ht="12" customHeight="1" thickBot="1">
      <c r="A124" s="20" t="s">
        <v>530</v>
      </c>
      <c r="B124" s="124" t="s">
        <v>911</v>
      </c>
      <c r="C124" s="298">
        <f>+C125+C126</f>
        <v>0</v>
      </c>
      <c r="D124" s="298">
        <f>+D125+D126</f>
        <v>0</v>
      </c>
      <c r="E124" s="298">
        <f>+E125+E126</f>
        <v>0</v>
      </c>
      <c r="F124" s="298">
        <f>+F125+F126</f>
        <v>0</v>
      </c>
    </row>
    <row r="125" spans="1:6" ht="12" customHeight="1">
      <c r="A125" s="15" t="s">
        <v>602</v>
      </c>
      <c r="B125" s="9" t="s">
        <v>570</v>
      </c>
      <c r="C125" s="301"/>
      <c r="D125" s="301"/>
      <c r="E125" s="301"/>
      <c r="F125" s="301"/>
    </row>
    <row r="126" spans="1:6" ht="12" customHeight="1" thickBot="1">
      <c r="A126" s="16" t="s">
        <v>603</v>
      </c>
      <c r="B126" s="12" t="s">
        <v>571</v>
      </c>
      <c r="C126" s="302"/>
      <c r="D126" s="302"/>
      <c r="E126" s="302"/>
      <c r="F126" s="302"/>
    </row>
    <row r="127" spans="1:6" ht="12" customHeight="1" thickBot="1">
      <c r="A127" s="20" t="s">
        <v>531</v>
      </c>
      <c r="B127" s="124" t="s">
        <v>912</v>
      </c>
      <c r="C127" s="298">
        <f>+C94+C110+C124</f>
        <v>95934</v>
      </c>
      <c r="D127" s="298">
        <f>+D94+D110+D124</f>
        <v>93389</v>
      </c>
      <c r="E127" s="298">
        <f>+E94+E110+E124</f>
        <v>93674</v>
      </c>
      <c r="F127" s="298">
        <f>+F94+F110+F124</f>
        <v>93840</v>
      </c>
    </row>
    <row r="128" spans="1:6" ht="12" customHeight="1" thickBot="1">
      <c r="A128" s="20" t="s">
        <v>532</v>
      </c>
      <c r="B128" s="124" t="s">
        <v>913</v>
      </c>
      <c r="C128" s="298">
        <f>+C129+C130+C131</f>
        <v>0</v>
      </c>
      <c r="D128" s="298">
        <f>+D129+D130+D131</f>
        <v>0</v>
      </c>
      <c r="E128" s="298">
        <f>+E129+E130+E131</f>
        <v>0</v>
      </c>
      <c r="F128" s="298">
        <f>+F129+F130+F131</f>
        <v>0</v>
      </c>
    </row>
    <row r="129" spans="1:6" ht="12" customHeight="1">
      <c r="A129" s="15" t="s">
        <v>606</v>
      </c>
      <c r="B129" s="9" t="s">
        <v>914</v>
      </c>
      <c r="C129" s="271"/>
      <c r="D129" s="271"/>
      <c r="E129" s="271"/>
      <c r="F129" s="271"/>
    </row>
    <row r="130" spans="1:6" ht="12" customHeight="1">
      <c r="A130" s="15" t="s">
        <v>607</v>
      </c>
      <c r="B130" s="9" t="s">
        <v>915</v>
      </c>
      <c r="C130" s="271"/>
      <c r="D130" s="271"/>
      <c r="E130" s="271"/>
      <c r="F130" s="271"/>
    </row>
    <row r="131" spans="1:6" ht="12" customHeight="1" thickBot="1">
      <c r="A131" s="13" t="s">
        <v>608</v>
      </c>
      <c r="B131" s="7" t="s">
        <v>916</v>
      </c>
      <c r="C131" s="271"/>
      <c r="D131" s="271"/>
      <c r="E131" s="271"/>
      <c r="F131" s="271"/>
    </row>
    <row r="132" spans="1:6" ht="12" customHeight="1" thickBot="1">
      <c r="A132" s="20" t="s">
        <v>533</v>
      </c>
      <c r="B132" s="124" t="s">
        <v>47</v>
      </c>
      <c r="C132" s="298">
        <f>+C133+C134+C135+C136</f>
        <v>0</v>
      </c>
      <c r="D132" s="298">
        <f>+D133+D134+D135+D136</f>
        <v>0</v>
      </c>
      <c r="E132" s="298">
        <f>+E133+E134+E135+E136</f>
        <v>0</v>
      </c>
      <c r="F132" s="298">
        <f>+F133+F134+F135+F136</f>
        <v>0</v>
      </c>
    </row>
    <row r="133" spans="1:6" ht="12" customHeight="1">
      <c r="A133" s="15" t="s">
        <v>609</v>
      </c>
      <c r="B133" s="9" t="s">
        <v>917</v>
      </c>
      <c r="C133" s="271"/>
      <c r="D133" s="271"/>
      <c r="E133" s="271"/>
      <c r="F133" s="271"/>
    </row>
    <row r="134" spans="1:6" ht="12" customHeight="1">
      <c r="A134" s="15" t="s">
        <v>610</v>
      </c>
      <c r="B134" s="9" t="s">
        <v>918</v>
      </c>
      <c r="C134" s="271"/>
      <c r="D134" s="271"/>
      <c r="E134" s="271"/>
      <c r="F134" s="271"/>
    </row>
    <row r="135" spans="1:6" ht="12" customHeight="1">
      <c r="A135" s="15" t="s">
        <v>821</v>
      </c>
      <c r="B135" s="9" t="s">
        <v>919</v>
      </c>
      <c r="C135" s="271"/>
      <c r="D135" s="271"/>
      <c r="E135" s="271"/>
      <c r="F135" s="271"/>
    </row>
    <row r="136" spans="1:6" ht="12" customHeight="1" thickBot="1">
      <c r="A136" s="13" t="s">
        <v>822</v>
      </c>
      <c r="B136" s="7" t="s">
        <v>920</v>
      </c>
      <c r="C136" s="271"/>
      <c r="D136" s="271"/>
      <c r="E136" s="271"/>
      <c r="F136" s="271"/>
    </row>
    <row r="137" spans="1:6" ht="12" customHeight="1" thickBot="1">
      <c r="A137" s="20" t="s">
        <v>534</v>
      </c>
      <c r="B137" s="124" t="s">
        <v>921</v>
      </c>
      <c r="C137" s="304">
        <f>+C138+C139+C140+C141</f>
        <v>0</v>
      </c>
      <c r="D137" s="304">
        <f>+D138+D139+D140+D141</f>
        <v>0</v>
      </c>
      <c r="E137" s="304">
        <f>+E138+E139+E140+E141</f>
        <v>0</v>
      </c>
      <c r="F137" s="304">
        <f>+F138+F139+F140+F141</f>
        <v>0</v>
      </c>
    </row>
    <row r="138" spans="1:6" ht="12" customHeight="1">
      <c r="A138" s="15" t="s">
        <v>611</v>
      </c>
      <c r="B138" s="9" t="s">
        <v>922</v>
      </c>
      <c r="C138" s="271"/>
      <c r="D138" s="271"/>
      <c r="E138" s="271"/>
      <c r="F138" s="271"/>
    </row>
    <row r="139" spans="1:6" ht="12" customHeight="1">
      <c r="A139" s="15" t="s">
        <v>612</v>
      </c>
      <c r="B139" s="9" t="s">
        <v>6</v>
      </c>
      <c r="C139" s="271"/>
      <c r="D139" s="271"/>
      <c r="E139" s="271"/>
      <c r="F139" s="271"/>
    </row>
    <row r="140" spans="1:6" ht="12" customHeight="1">
      <c r="A140" s="15" t="s">
        <v>833</v>
      </c>
      <c r="B140" s="9" t="s">
        <v>923</v>
      </c>
      <c r="C140" s="271"/>
      <c r="D140" s="271"/>
      <c r="E140" s="271"/>
      <c r="F140" s="271"/>
    </row>
    <row r="141" spans="1:6" ht="12" customHeight="1" thickBot="1">
      <c r="A141" s="13" t="s">
        <v>834</v>
      </c>
      <c r="B141" s="7" t="s">
        <v>924</v>
      </c>
      <c r="C141" s="271"/>
      <c r="D141" s="271"/>
      <c r="E141" s="271"/>
      <c r="F141" s="271"/>
    </row>
    <row r="142" spans="1:6" ht="12" customHeight="1" thickBot="1">
      <c r="A142" s="20" t="s">
        <v>535</v>
      </c>
      <c r="B142" s="124" t="s">
        <v>925</v>
      </c>
      <c r="C142" s="307">
        <f>+C143+C144+C145+C146</f>
        <v>0</v>
      </c>
      <c r="D142" s="307">
        <f>+D143+D144+D145+D146</f>
        <v>0</v>
      </c>
      <c r="E142" s="307">
        <f>+E143+E144+E145+E146</f>
        <v>0</v>
      </c>
      <c r="F142" s="307">
        <f>+F143+F144+F145+F146</f>
        <v>0</v>
      </c>
    </row>
    <row r="143" spans="1:6" ht="12" customHeight="1">
      <c r="A143" s="15" t="s">
        <v>694</v>
      </c>
      <c r="B143" s="9" t="s">
        <v>0</v>
      </c>
      <c r="C143" s="271"/>
      <c r="D143" s="271"/>
      <c r="E143" s="271"/>
      <c r="F143" s="271"/>
    </row>
    <row r="144" spans="1:6" ht="12" customHeight="1">
      <c r="A144" s="15" t="s">
        <v>695</v>
      </c>
      <c r="B144" s="9" t="s">
        <v>1</v>
      </c>
      <c r="C144" s="271"/>
      <c r="D144" s="271"/>
      <c r="E144" s="271"/>
      <c r="F144" s="271"/>
    </row>
    <row r="145" spans="1:6" ht="12" customHeight="1">
      <c r="A145" s="15" t="s">
        <v>749</v>
      </c>
      <c r="B145" s="9" t="s">
        <v>2</v>
      </c>
      <c r="C145" s="271"/>
      <c r="D145" s="271"/>
      <c r="E145" s="271"/>
      <c r="F145" s="271"/>
    </row>
    <row r="146" spans="1:6" ht="12" customHeight="1" thickBot="1">
      <c r="A146" s="15" t="s">
        <v>836</v>
      </c>
      <c r="B146" s="9" t="s">
        <v>3</v>
      </c>
      <c r="C146" s="271"/>
      <c r="D146" s="271"/>
      <c r="E146" s="271"/>
      <c r="F146" s="271"/>
    </row>
    <row r="147" spans="1:12" ht="15" customHeight="1" thickBot="1">
      <c r="A147" s="20" t="s">
        <v>536</v>
      </c>
      <c r="B147" s="124" t="s">
        <v>4</v>
      </c>
      <c r="C147" s="415">
        <f>+C128+C132+C137+C142</f>
        <v>0</v>
      </c>
      <c r="D147" s="415">
        <f>+D128+D132+D137+D142</f>
        <v>0</v>
      </c>
      <c r="E147" s="415">
        <f>+E128+E132+E137+E142</f>
        <v>0</v>
      </c>
      <c r="F147" s="415">
        <f>+F128+F132+F137+F142</f>
        <v>0</v>
      </c>
      <c r="I147" s="416"/>
      <c r="J147" s="417"/>
      <c r="K147" s="417"/>
      <c r="L147" s="417"/>
    </row>
    <row r="148" spans="1:6" s="402" customFormat="1" ht="12.75" customHeight="1" thickBot="1">
      <c r="A148" s="296" t="s">
        <v>537</v>
      </c>
      <c r="B148" s="381" t="s">
        <v>5</v>
      </c>
      <c r="C148" s="415">
        <f>+C127+C147</f>
        <v>95934</v>
      </c>
      <c r="D148" s="415">
        <f>+D127+D147</f>
        <v>93389</v>
      </c>
      <c r="E148" s="415">
        <f>+E127+E147</f>
        <v>93674</v>
      </c>
      <c r="F148" s="415">
        <f>+F127+F147</f>
        <v>93840</v>
      </c>
    </row>
    <row r="149" ht="7.5" customHeight="1"/>
    <row r="150" spans="1:6" ht="15.75">
      <c r="A150" s="1103" t="s">
        <v>7</v>
      </c>
      <c r="B150" s="1103"/>
      <c r="C150" s="1103"/>
      <c r="D150" s="1103"/>
      <c r="E150" s="1103"/>
      <c r="F150" s="1103"/>
    </row>
    <row r="151" spans="1:6" ht="15" customHeight="1" thickBot="1">
      <c r="A151" s="1100" t="s">
        <v>667</v>
      </c>
      <c r="B151" s="1100"/>
      <c r="C151" s="924"/>
      <c r="D151" s="308"/>
      <c r="E151" s="308"/>
      <c r="F151" s="308" t="s">
        <v>748</v>
      </c>
    </row>
    <row r="152" spans="1:7" ht="13.5" customHeight="1" thickBot="1">
      <c r="A152" s="20">
        <v>1</v>
      </c>
      <c r="B152" s="30" t="s">
        <v>8</v>
      </c>
      <c r="C152" s="927"/>
      <c r="D152" s="298">
        <f>+D64-D127</f>
        <v>-97</v>
      </c>
      <c r="E152" s="298">
        <f>+E64-E127</f>
        <v>-97</v>
      </c>
      <c r="F152" s="298">
        <f>+F64-F127</f>
        <v>-97</v>
      </c>
      <c r="G152" s="418"/>
    </row>
    <row r="153" spans="1:6" ht="27.75" customHeight="1" thickBot="1">
      <c r="A153" s="20" t="s">
        <v>529</v>
      </c>
      <c r="B153" s="30" t="s">
        <v>9</v>
      </c>
      <c r="C153" s="927"/>
      <c r="D153" s="298">
        <f>+D87-D147</f>
        <v>97</v>
      </c>
      <c r="E153" s="298">
        <f>+E87-E147</f>
        <v>97</v>
      </c>
      <c r="F153" s="298">
        <f>+F87-F147</f>
        <v>97</v>
      </c>
    </row>
  </sheetData>
  <sheetProtection/>
  <mergeCells count="6">
    <mergeCell ref="A150:F150"/>
    <mergeCell ref="A151:B151"/>
    <mergeCell ref="A1:F1"/>
    <mergeCell ref="A2:B2"/>
    <mergeCell ref="A90:F90"/>
    <mergeCell ref="A91:B9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2015. ÉVI KÖLTSÉGVETÉS
ÁLLAMI (ÁLLAMIGAZGATÁSI) FELADATOK MÉRLEGE
&amp;R&amp;"Times New Roman CE,Félkövér dőlt"&amp;11 1.4. m. az 1/2015. (I.27.) önk-i rend-hez*
</oddHeader>
    <oddFooter>&amp;L* Módosította a 13/2015.(XII.16.) önkormányzati rendelet 4. melléklete</oddFooter>
  </headerFooter>
  <rowBreaks count="1" manualBreakCount="1">
    <brk id="89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"/>
  <sheetViews>
    <sheetView zoomScale="115" zoomScaleNormal="115" zoomScaleSheetLayoutView="100" zoomScalePageLayoutView="0" workbookViewId="0" topLeftCell="D1">
      <selection activeCell="M1" sqref="M1:M30"/>
    </sheetView>
  </sheetViews>
  <sheetFormatPr defaultColWidth="9.00390625" defaultRowHeight="12.75"/>
  <cols>
    <col min="1" max="1" width="5.50390625" style="56" customWidth="1"/>
    <col min="2" max="2" width="38.625" style="196" customWidth="1"/>
    <col min="3" max="3" width="10.625" style="196" customWidth="1"/>
    <col min="4" max="4" width="10.50390625" style="56" customWidth="1"/>
    <col min="5" max="5" width="10.875" style="56" customWidth="1"/>
    <col min="6" max="6" width="10.625" style="56" customWidth="1"/>
    <col min="7" max="7" width="40.50390625" style="56" customWidth="1"/>
    <col min="8" max="8" width="11.375" style="56" customWidth="1"/>
    <col min="9" max="9" width="10.625" style="56" customWidth="1"/>
    <col min="10" max="10" width="10.50390625" style="56" customWidth="1"/>
    <col min="11" max="11" width="10.625" style="56" customWidth="1"/>
    <col min="12" max="12" width="4.375" style="56" customWidth="1"/>
    <col min="13" max="13" width="4.875" style="56" customWidth="1"/>
    <col min="14" max="16384" width="9.375" style="56" customWidth="1"/>
  </cols>
  <sheetData>
    <row r="1" spans="2:13" ht="39.75" customHeight="1">
      <c r="B1" s="320" t="s">
        <v>671</v>
      </c>
      <c r="C1" s="320"/>
      <c r="D1" s="321"/>
      <c r="E1" s="321"/>
      <c r="F1" s="321"/>
      <c r="G1" s="321"/>
      <c r="H1" s="321"/>
      <c r="I1" s="321"/>
      <c r="J1" s="321"/>
      <c r="K1" s="321"/>
      <c r="L1" s="1106"/>
      <c r="M1" s="1106" t="s">
        <v>127</v>
      </c>
    </row>
    <row r="2" spans="9:13" ht="14.25" thickBot="1">
      <c r="I2" s="322"/>
      <c r="J2" s="322"/>
      <c r="K2" s="322" t="s">
        <v>574</v>
      </c>
      <c r="L2" s="1106"/>
      <c r="M2" s="1106"/>
    </row>
    <row r="3" spans="1:13" ht="18" customHeight="1" thickBot="1">
      <c r="A3" s="1104" t="s">
        <v>583</v>
      </c>
      <c r="B3" s="323" t="s">
        <v>566</v>
      </c>
      <c r="C3" s="939"/>
      <c r="D3" s="324"/>
      <c r="E3" s="324"/>
      <c r="F3" s="324"/>
      <c r="G3" s="323" t="s">
        <v>568</v>
      </c>
      <c r="H3" s="942"/>
      <c r="I3" s="325"/>
      <c r="J3" s="325"/>
      <c r="K3" s="325"/>
      <c r="L3" s="1106"/>
      <c r="M3" s="1106"/>
    </row>
    <row r="4" spans="1:13" s="326" customFormat="1" ht="35.25" customHeight="1" thickBot="1">
      <c r="A4" s="1105"/>
      <c r="B4" s="197" t="s">
        <v>575</v>
      </c>
      <c r="C4" s="940" t="s">
        <v>211</v>
      </c>
      <c r="D4" s="940" t="s">
        <v>326</v>
      </c>
      <c r="E4" s="940" t="s">
        <v>327</v>
      </c>
      <c r="F4" s="940" t="s">
        <v>328</v>
      </c>
      <c r="G4" s="197" t="s">
        <v>575</v>
      </c>
      <c r="H4" s="943" t="s">
        <v>211</v>
      </c>
      <c r="I4" s="52" t="s">
        <v>326</v>
      </c>
      <c r="J4" s="52" t="s">
        <v>327</v>
      </c>
      <c r="K4" s="52" t="s">
        <v>328</v>
      </c>
      <c r="L4" s="1106"/>
      <c r="M4" s="1106"/>
    </row>
    <row r="5" spans="1:13" s="331" customFormat="1" ht="12" customHeight="1" thickBot="1">
      <c r="A5" s="327">
        <v>1</v>
      </c>
      <c r="B5" s="328">
        <v>2</v>
      </c>
      <c r="C5" s="941" t="s">
        <v>530</v>
      </c>
      <c r="D5" s="941" t="s">
        <v>531</v>
      </c>
      <c r="E5" s="941" t="s">
        <v>532</v>
      </c>
      <c r="F5" s="941" t="s">
        <v>533</v>
      </c>
      <c r="G5" s="328" t="s">
        <v>534</v>
      </c>
      <c r="H5" s="944" t="s">
        <v>535</v>
      </c>
      <c r="I5" s="330" t="s">
        <v>536</v>
      </c>
      <c r="J5" s="330" t="s">
        <v>537</v>
      </c>
      <c r="K5" s="330" t="s">
        <v>538</v>
      </c>
      <c r="L5" s="1106"/>
      <c r="M5" s="1106"/>
    </row>
    <row r="6" spans="1:13" ht="12.75" customHeight="1">
      <c r="A6" s="332" t="s">
        <v>528</v>
      </c>
      <c r="B6" s="960" t="s">
        <v>10</v>
      </c>
      <c r="C6" s="964">
        <v>343101</v>
      </c>
      <c r="D6" s="946">
        <v>351159</v>
      </c>
      <c r="E6" s="946">
        <v>359228</v>
      </c>
      <c r="F6" s="946">
        <v>361722</v>
      </c>
      <c r="G6" s="333" t="s">
        <v>576</v>
      </c>
      <c r="H6" s="966">
        <v>168647</v>
      </c>
      <c r="I6" s="315">
        <v>178416</v>
      </c>
      <c r="J6" s="315">
        <v>189406</v>
      </c>
      <c r="K6" s="315">
        <v>193016</v>
      </c>
      <c r="L6" s="1106"/>
      <c r="M6" s="1106"/>
    </row>
    <row r="7" spans="1:13" ht="12.75" customHeight="1">
      <c r="A7" s="334" t="s">
        <v>529</v>
      </c>
      <c r="B7" s="961" t="s">
        <v>11</v>
      </c>
      <c r="C7" s="310">
        <v>16465</v>
      </c>
      <c r="D7" s="947">
        <v>19789</v>
      </c>
      <c r="E7" s="947">
        <v>78937</v>
      </c>
      <c r="F7" s="947">
        <v>24185</v>
      </c>
      <c r="G7" s="335" t="s">
        <v>696</v>
      </c>
      <c r="H7" s="948">
        <v>46599</v>
      </c>
      <c r="I7" s="316">
        <v>48873</v>
      </c>
      <c r="J7" s="316">
        <v>50813</v>
      </c>
      <c r="K7" s="316">
        <v>52409</v>
      </c>
      <c r="L7" s="1106"/>
      <c r="M7" s="1106"/>
    </row>
    <row r="8" spans="1:13" ht="12.75" customHeight="1">
      <c r="A8" s="334" t="s">
        <v>530</v>
      </c>
      <c r="B8" s="961" t="s">
        <v>49</v>
      </c>
      <c r="C8" s="310">
        <v>3917</v>
      </c>
      <c r="D8" s="947">
        <v>3917</v>
      </c>
      <c r="E8" s="947">
        <v>56344</v>
      </c>
      <c r="F8" s="947">
        <v>3917</v>
      </c>
      <c r="G8" s="335" t="s">
        <v>753</v>
      </c>
      <c r="H8" s="948">
        <v>217968</v>
      </c>
      <c r="I8" s="316">
        <v>223855</v>
      </c>
      <c r="J8" s="316">
        <v>223627</v>
      </c>
      <c r="K8" s="316">
        <v>238473</v>
      </c>
      <c r="L8" s="1106"/>
      <c r="M8" s="1106"/>
    </row>
    <row r="9" spans="1:13" ht="12.75" customHeight="1">
      <c r="A9" s="334" t="s">
        <v>531</v>
      </c>
      <c r="B9" s="961" t="s">
        <v>687</v>
      </c>
      <c r="C9" s="310">
        <v>114350</v>
      </c>
      <c r="D9" s="947">
        <v>114350</v>
      </c>
      <c r="E9" s="947">
        <v>114350</v>
      </c>
      <c r="F9" s="947">
        <v>114350</v>
      </c>
      <c r="G9" s="335" t="s">
        <v>697</v>
      </c>
      <c r="H9" s="948">
        <v>9611</v>
      </c>
      <c r="I9" s="316">
        <v>11121</v>
      </c>
      <c r="J9" s="316">
        <v>11121</v>
      </c>
      <c r="K9" s="316">
        <v>11121</v>
      </c>
      <c r="L9" s="1106"/>
      <c r="M9" s="1106"/>
    </row>
    <row r="10" spans="1:13" ht="12.75" customHeight="1">
      <c r="A10" s="334" t="s">
        <v>532</v>
      </c>
      <c r="B10" s="336" t="s">
        <v>12</v>
      </c>
      <c r="C10" s="310">
        <v>53885</v>
      </c>
      <c r="D10" s="947">
        <v>54986</v>
      </c>
      <c r="E10" s="947">
        <v>2559</v>
      </c>
      <c r="F10" s="947">
        <v>2559</v>
      </c>
      <c r="G10" s="335" t="s">
        <v>698</v>
      </c>
      <c r="H10" s="948">
        <v>161368</v>
      </c>
      <c r="I10" s="316">
        <v>166091</v>
      </c>
      <c r="J10" s="316">
        <v>171420</v>
      </c>
      <c r="K10" s="316">
        <v>146597</v>
      </c>
      <c r="L10" s="1106"/>
      <c r="M10" s="1106"/>
    </row>
    <row r="11" spans="1:13" ht="12.75" customHeight="1">
      <c r="A11" s="334" t="s">
        <v>533</v>
      </c>
      <c r="B11" s="961" t="s">
        <v>13</v>
      </c>
      <c r="C11" s="310"/>
      <c r="D11" s="948"/>
      <c r="E11" s="948"/>
      <c r="F11" s="948"/>
      <c r="G11" s="335" t="s">
        <v>409</v>
      </c>
      <c r="H11" s="948">
        <v>30612</v>
      </c>
      <c r="I11" s="316">
        <v>46250</v>
      </c>
      <c r="J11" s="316">
        <v>32415</v>
      </c>
      <c r="K11" s="316">
        <v>10435</v>
      </c>
      <c r="L11" s="1106"/>
      <c r="M11" s="1106"/>
    </row>
    <row r="12" spans="1:13" ht="12.75" customHeight="1">
      <c r="A12" s="334" t="s">
        <v>534</v>
      </c>
      <c r="B12" s="961" t="s">
        <v>81</v>
      </c>
      <c r="C12" s="310">
        <v>107004</v>
      </c>
      <c r="D12" s="947">
        <v>117145</v>
      </c>
      <c r="E12" s="947">
        <v>117145</v>
      </c>
      <c r="F12" s="947">
        <v>117175</v>
      </c>
      <c r="G12" s="46"/>
      <c r="H12" s="948"/>
      <c r="I12" s="316"/>
      <c r="J12" s="316"/>
      <c r="K12" s="316"/>
      <c r="L12" s="1106"/>
      <c r="M12" s="1106"/>
    </row>
    <row r="13" spans="1:13" ht="12.75" customHeight="1">
      <c r="A13" s="334" t="s">
        <v>535</v>
      </c>
      <c r="B13" s="962"/>
      <c r="C13" s="310"/>
      <c r="D13" s="947"/>
      <c r="E13" s="947"/>
      <c r="F13" s="947"/>
      <c r="G13" s="46"/>
      <c r="H13" s="948"/>
      <c r="I13" s="316"/>
      <c r="J13" s="316"/>
      <c r="K13" s="316"/>
      <c r="L13" s="1106"/>
      <c r="M13" s="1106"/>
    </row>
    <row r="14" spans="1:13" ht="12.75" customHeight="1">
      <c r="A14" s="334" t="s">
        <v>536</v>
      </c>
      <c r="B14" s="419"/>
      <c r="C14" s="310"/>
      <c r="D14" s="948"/>
      <c r="E14" s="948"/>
      <c r="F14" s="948"/>
      <c r="G14" s="46"/>
      <c r="H14" s="948"/>
      <c r="I14" s="316"/>
      <c r="J14" s="316"/>
      <c r="K14" s="316"/>
      <c r="L14" s="1106"/>
      <c r="M14" s="1106"/>
    </row>
    <row r="15" spans="1:13" ht="12.75" customHeight="1">
      <c r="A15" s="334" t="s">
        <v>537</v>
      </c>
      <c r="B15" s="962"/>
      <c r="C15" s="310"/>
      <c r="D15" s="947"/>
      <c r="E15" s="947"/>
      <c r="F15" s="947"/>
      <c r="G15" s="46"/>
      <c r="H15" s="948"/>
      <c r="I15" s="316"/>
      <c r="J15" s="316"/>
      <c r="K15" s="316"/>
      <c r="L15" s="1106"/>
      <c r="M15" s="1106"/>
    </row>
    <row r="16" spans="1:13" ht="12.75" customHeight="1">
      <c r="A16" s="334" t="s">
        <v>538</v>
      </c>
      <c r="B16" s="962"/>
      <c r="C16" s="310"/>
      <c r="D16" s="947"/>
      <c r="E16" s="947"/>
      <c r="F16" s="947"/>
      <c r="G16" s="46"/>
      <c r="H16" s="948"/>
      <c r="I16" s="316"/>
      <c r="J16" s="316"/>
      <c r="K16" s="316"/>
      <c r="L16" s="1106"/>
      <c r="M16" s="1106"/>
    </row>
    <row r="17" spans="1:13" ht="12.75" customHeight="1" thickBot="1">
      <c r="A17" s="334" t="s">
        <v>539</v>
      </c>
      <c r="B17" s="963"/>
      <c r="C17" s="965"/>
      <c r="D17" s="949"/>
      <c r="E17" s="949"/>
      <c r="F17" s="949"/>
      <c r="G17" s="46"/>
      <c r="H17" s="967"/>
      <c r="I17" s="317"/>
      <c r="J17" s="317"/>
      <c r="K17" s="317"/>
      <c r="L17" s="1106"/>
      <c r="M17" s="1106"/>
    </row>
    <row r="18" spans="1:13" ht="15.75" customHeight="1" thickBot="1">
      <c r="A18" s="337" t="s">
        <v>540</v>
      </c>
      <c r="B18" s="126" t="s">
        <v>50</v>
      </c>
      <c r="C18" s="950">
        <f>+C6+C7+C9+C10+C12+C13+C14+C15+C16+C17</f>
        <v>634805</v>
      </c>
      <c r="D18" s="950">
        <f>+D6+D7+D9+D10+D12+D13+D14+D15+D16+D17</f>
        <v>657429</v>
      </c>
      <c r="E18" s="950">
        <f>+E6+E7+E9+E10+E12+E13+E14+E15+E16+E17</f>
        <v>672219</v>
      </c>
      <c r="F18" s="950">
        <f>+F6+F7+F9+F10+F12+F13+F14+F15+F16+F17</f>
        <v>619991</v>
      </c>
      <c r="G18" s="126" t="s">
        <v>21</v>
      </c>
      <c r="H18" s="968">
        <f>SUM(H6:H17)</f>
        <v>634805</v>
      </c>
      <c r="I18" s="318">
        <f>SUM(I6:I17)</f>
        <v>674606</v>
      </c>
      <c r="J18" s="318">
        <f>SUM(J6:J17)</f>
        <v>678802</v>
      </c>
      <c r="K18" s="318">
        <f>SUM(K6:K17)</f>
        <v>652051</v>
      </c>
      <c r="L18" s="1106"/>
      <c r="M18" s="1106"/>
    </row>
    <row r="19" spans="1:13" ht="12.75" customHeight="1">
      <c r="A19" s="338" t="s">
        <v>541</v>
      </c>
      <c r="B19" s="339" t="s">
        <v>16</v>
      </c>
      <c r="C19" s="951">
        <f>+C20+C21+C22+C23</f>
        <v>0</v>
      </c>
      <c r="D19" s="951">
        <f>+D20+D21+D22+D23</f>
        <v>17177</v>
      </c>
      <c r="E19" s="951">
        <f>+E20+E21+E22+E23</f>
        <v>17177</v>
      </c>
      <c r="F19" s="951">
        <f>+F20+F21+F22+F23</f>
        <v>17177</v>
      </c>
      <c r="G19" s="340" t="s">
        <v>704</v>
      </c>
      <c r="H19" s="969"/>
      <c r="I19" s="319"/>
      <c r="J19" s="319"/>
      <c r="K19" s="319"/>
      <c r="L19" s="1106"/>
      <c r="M19" s="1106"/>
    </row>
    <row r="20" spans="1:13" ht="12.75" customHeight="1">
      <c r="A20" s="341" t="s">
        <v>542</v>
      </c>
      <c r="B20" s="340" t="s">
        <v>745</v>
      </c>
      <c r="C20" s="133"/>
      <c r="D20" s="133">
        <v>17177</v>
      </c>
      <c r="E20" s="133">
        <v>17177</v>
      </c>
      <c r="F20" s="133">
        <v>17177</v>
      </c>
      <c r="G20" s="340" t="s">
        <v>20</v>
      </c>
      <c r="H20" s="970"/>
      <c r="I20" s="80"/>
      <c r="J20" s="80"/>
      <c r="K20" s="80"/>
      <c r="L20" s="1106"/>
      <c r="M20" s="1106"/>
    </row>
    <row r="21" spans="1:13" ht="12.75" customHeight="1">
      <c r="A21" s="341" t="s">
        <v>543</v>
      </c>
      <c r="B21" s="340" t="s">
        <v>746</v>
      </c>
      <c r="C21" s="133"/>
      <c r="D21" s="133"/>
      <c r="E21" s="133"/>
      <c r="F21" s="133"/>
      <c r="G21" s="340" t="s">
        <v>669</v>
      </c>
      <c r="H21" s="970"/>
      <c r="I21" s="80"/>
      <c r="J21" s="80"/>
      <c r="K21" s="80"/>
      <c r="L21" s="1106"/>
      <c r="M21" s="1106"/>
    </row>
    <row r="22" spans="1:13" ht="12.75" customHeight="1">
      <c r="A22" s="341" t="s">
        <v>544</v>
      </c>
      <c r="B22" s="340" t="s">
        <v>751</v>
      </c>
      <c r="C22" s="133"/>
      <c r="D22" s="133"/>
      <c r="E22" s="133"/>
      <c r="F22" s="133"/>
      <c r="G22" s="340" t="s">
        <v>670</v>
      </c>
      <c r="H22" s="970"/>
      <c r="I22" s="80"/>
      <c r="J22" s="80"/>
      <c r="K22" s="80"/>
      <c r="L22" s="1106"/>
      <c r="M22" s="1106"/>
    </row>
    <row r="23" spans="1:13" ht="12.75" customHeight="1">
      <c r="A23" s="341" t="s">
        <v>545</v>
      </c>
      <c r="B23" s="340" t="s">
        <v>752</v>
      </c>
      <c r="C23" s="133"/>
      <c r="D23" s="133"/>
      <c r="E23" s="133"/>
      <c r="F23" s="133"/>
      <c r="G23" s="339" t="s">
        <v>754</v>
      </c>
      <c r="H23" s="970"/>
      <c r="I23" s="80"/>
      <c r="J23" s="80"/>
      <c r="K23" s="80"/>
      <c r="L23" s="1106"/>
      <c r="M23" s="1106"/>
    </row>
    <row r="24" spans="1:13" ht="12.75" customHeight="1">
      <c r="A24" s="341" t="s">
        <v>546</v>
      </c>
      <c r="B24" s="340" t="s">
        <v>17</v>
      </c>
      <c r="C24" s="952">
        <f>+C25+C26</f>
        <v>0</v>
      </c>
      <c r="D24" s="952">
        <f>+D25+D26</f>
        <v>0</v>
      </c>
      <c r="E24" s="952">
        <f>+E25+E26</f>
        <v>0</v>
      </c>
      <c r="F24" s="952">
        <f>+F25+F26</f>
        <v>0</v>
      </c>
      <c r="G24" s="340" t="s">
        <v>705</v>
      </c>
      <c r="H24" s="970"/>
      <c r="I24" s="80"/>
      <c r="J24" s="80"/>
      <c r="K24" s="80"/>
      <c r="L24" s="1106"/>
      <c r="M24" s="1106"/>
    </row>
    <row r="25" spans="1:13" ht="12.75" customHeight="1">
      <c r="A25" s="338" t="s">
        <v>547</v>
      </c>
      <c r="B25" s="339" t="s">
        <v>14</v>
      </c>
      <c r="C25" s="953"/>
      <c r="D25" s="953"/>
      <c r="E25" s="953"/>
      <c r="F25" s="953"/>
      <c r="G25" s="333" t="s">
        <v>706</v>
      </c>
      <c r="H25" s="969"/>
      <c r="I25" s="319"/>
      <c r="J25" s="319"/>
      <c r="K25" s="319"/>
      <c r="L25" s="1106"/>
      <c r="M25" s="1106"/>
    </row>
    <row r="26" spans="1:13" ht="12.75" customHeight="1" thickBot="1">
      <c r="A26" s="341" t="s">
        <v>548</v>
      </c>
      <c r="B26" s="340" t="s">
        <v>15</v>
      </c>
      <c r="C26" s="133"/>
      <c r="D26" s="133"/>
      <c r="E26" s="133"/>
      <c r="F26" s="133"/>
      <c r="G26" s="46" t="s">
        <v>6</v>
      </c>
      <c r="H26" s="970"/>
      <c r="I26" s="80"/>
      <c r="J26" s="80">
        <v>11921</v>
      </c>
      <c r="K26" s="80">
        <v>11921</v>
      </c>
      <c r="L26" s="1106"/>
      <c r="M26" s="1106"/>
    </row>
    <row r="27" spans="1:13" ht="15.75" customHeight="1" thickBot="1">
      <c r="A27" s="337" t="s">
        <v>549</v>
      </c>
      <c r="B27" s="126" t="s">
        <v>18</v>
      </c>
      <c r="C27" s="950">
        <f>+C19+C24</f>
        <v>0</v>
      </c>
      <c r="D27" s="950">
        <f>+D19+D24</f>
        <v>17177</v>
      </c>
      <c r="E27" s="950">
        <f>+E19+E24</f>
        <v>17177</v>
      </c>
      <c r="F27" s="950">
        <f>+F19+F24</f>
        <v>17177</v>
      </c>
      <c r="G27" s="126" t="s">
        <v>22</v>
      </c>
      <c r="H27" s="968">
        <f>SUM(H19:H26)</f>
        <v>0</v>
      </c>
      <c r="I27" s="318">
        <f>SUM(I19:I26)</f>
        <v>0</v>
      </c>
      <c r="J27" s="318">
        <f>SUM(J19:J26)</f>
        <v>11921</v>
      </c>
      <c r="K27" s="318">
        <f>SUM(K19:K26)</f>
        <v>11921</v>
      </c>
      <c r="L27" s="1106"/>
      <c r="M27" s="1106"/>
    </row>
    <row r="28" spans="1:13" ht="13.5" thickBot="1">
      <c r="A28" s="337" t="s">
        <v>550</v>
      </c>
      <c r="B28" s="343" t="s">
        <v>19</v>
      </c>
      <c r="C28" s="959">
        <f>+C18+C27</f>
        <v>634805</v>
      </c>
      <c r="D28" s="344">
        <f>+D18+D27</f>
        <v>674606</v>
      </c>
      <c r="E28" s="344">
        <f>+E18+E27</f>
        <v>689396</v>
      </c>
      <c r="F28" s="344">
        <f>+F18+F27</f>
        <v>637168</v>
      </c>
      <c r="G28" s="343" t="s">
        <v>23</v>
      </c>
      <c r="H28" s="971">
        <f>+H18+H27</f>
        <v>634805</v>
      </c>
      <c r="I28" s="972">
        <f>+I18+I27</f>
        <v>674606</v>
      </c>
      <c r="J28" s="972">
        <f>+J18+J27</f>
        <v>690723</v>
      </c>
      <c r="K28" s="972">
        <f>+K18+K27</f>
        <v>663972</v>
      </c>
      <c r="L28" s="1106"/>
      <c r="M28" s="1106"/>
    </row>
    <row r="29" spans="1:13" ht="13.5" thickBot="1">
      <c r="A29" s="337" t="s">
        <v>551</v>
      </c>
      <c r="B29" s="343" t="s">
        <v>682</v>
      </c>
      <c r="C29" s="959" t="str">
        <f>IF(C18-H18&lt;0,H18-C18,"-")</f>
        <v>-</v>
      </c>
      <c r="D29" s="344">
        <f>IF(D18-I18&lt;0,I18-D18,"-")</f>
        <v>17177</v>
      </c>
      <c r="E29" s="344">
        <f>IF(E18-J18&lt;0,J18-E18,"-")</f>
        <v>6583</v>
      </c>
      <c r="F29" s="344">
        <f>IF(F18-K18&lt;0,K18-F18,"-")</f>
        <v>32060</v>
      </c>
      <c r="G29" s="343" t="s">
        <v>683</v>
      </c>
      <c r="H29" s="971" t="str">
        <f>IF(C18-H18&gt;0,C18-H18,"-")</f>
        <v>-</v>
      </c>
      <c r="I29" s="972" t="str">
        <f>IF(D18-I18&gt;0,D18-I18,"-")</f>
        <v>-</v>
      </c>
      <c r="J29" s="972" t="str">
        <f>IF(E18-J18&gt;0,E18-J18,"-")</f>
        <v>-</v>
      </c>
      <c r="K29" s="972" t="str">
        <f>IF(F18-K18&gt;0,F18-K18,"-")</f>
        <v>-</v>
      </c>
      <c r="L29" s="1106"/>
      <c r="M29" s="1106"/>
    </row>
    <row r="30" spans="1:13" ht="13.5" thickBot="1">
      <c r="A30" s="337" t="s">
        <v>552</v>
      </c>
      <c r="B30" s="343" t="s">
        <v>755</v>
      </c>
      <c r="C30" s="959" t="str">
        <f>IF(C18+C19-H28&lt;0,H28-(C18+C19),"-")</f>
        <v>-</v>
      </c>
      <c r="D30" s="344" t="str">
        <f>IF(D18+D19-I28&lt;0,I28-(D18+D19),"-")</f>
        <v>-</v>
      </c>
      <c r="E30" s="344">
        <f>IF(E18+E19-J28&lt;0,J28-(E18+E19),"-")</f>
        <v>1327</v>
      </c>
      <c r="F30" s="344">
        <f>IF(F18+F19-K28&lt;0,K28-(F18+F19),"-")</f>
        <v>26804</v>
      </c>
      <c r="G30" s="343" t="s">
        <v>756</v>
      </c>
      <c r="H30" s="971" t="str">
        <f>IF(C18+C19-H28&gt;0,C18+C19-H28,"-")</f>
        <v>-</v>
      </c>
      <c r="I30" s="972" t="str">
        <f>IF(D18+D19-I28&gt;0,D18+D19-I28,"-")</f>
        <v>-</v>
      </c>
      <c r="J30" s="972" t="str">
        <f>IF(E18+E19-J28&gt;0,E18+E19-J28,"-")</f>
        <v>-</v>
      </c>
      <c r="K30" s="972" t="str">
        <f>IF(F18+F19-K28&gt;0,F18+F19-K28,"-")</f>
        <v>-</v>
      </c>
      <c r="L30" s="1106"/>
      <c r="M30" s="1106"/>
    </row>
    <row r="31" spans="2:8" ht="18.75">
      <c r="B31" s="1107"/>
      <c r="C31" s="1107"/>
      <c r="D31" s="1107"/>
      <c r="E31" s="1107"/>
      <c r="F31" s="1107"/>
      <c r="G31" s="1107"/>
      <c r="H31" s="945"/>
    </row>
  </sheetData>
  <sheetProtection/>
  <mergeCells count="4">
    <mergeCell ref="A3:A4"/>
    <mergeCell ref="L1:L30"/>
    <mergeCell ref="B31:G31"/>
    <mergeCell ref="M1:M30"/>
  </mergeCells>
  <printOptions horizontalCentered="1"/>
  <pageMargins left="0" right="0" top="0.9055118110236221" bottom="0.5118110236220472" header="0.6692913385826772" footer="0.2755905511811024"/>
  <pageSetup horizontalDpi="600" verticalDpi="600" orientation="landscape" paperSize="9" scale="90" r:id="rId1"/>
  <headerFooter alignWithMargins="0">
    <oddHeader xml:space="preserve">&amp;R&amp;"Times New Roman CE,Félkövér dőlt"&amp;11 </oddHeader>
    <oddFooter>&amp;L*Módosította a 13/2015.(XII.16.) önkormányzati rendelet 5. melléklete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zoomScaleSheetLayoutView="115" zoomScalePageLayoutView="0" workbookViewId="0" topLeftCell="C1">
      <selection activeCell="M1" sqref="M1:M33"/>
    </sheetView>
  </sheetViews>
  <sheetFormatPr defaultColWidth="9.00390625" defaultRowHeight="12.75"/>
  <cols>
    <col min="1" max="1" width="5.875" style="56" customWidth="1"/>
    <col min="2" max="2" width="41.50390625" style="196" customWidth="1"/>
    <col min="3" max="3" width="11.375" style="196" customWidth="1"/>
    <col min="4" max="4" width="11.125" style="56" customWidth="1"/>
    <col min="5" max="5" width="10.50390625" style="56" customWidth="1"/>
    <col min="6" max="6" width="10.375" style="56" customWidth="1"/>
    <col min="7" max="7" width="38.375" style="56" customWidth="1"/>
    <col min="8" max="8" width="11.125" style="56" customWidth="1"/>
    <col min="9" max="9" width="10.125" style="56" customWidth="1"/>
    <col min="10" max="10" width="10.00390625" style="56" customWidth="1"/>
    <col min="11" max="11" width="10.50390625" style="56" customWidth="1"/>
    <col min="12" max="12" width="4.375" style="56" customWidth="1"/>
    <col min="13" max="13" width="4.50390625" style="56" customWidth="1"/>
    <col min="14" max="16384" width="9.375" style="56" customWidth="1"/>
  </cols>
  <sheetData>
    <row r="1" spans="2:14" ht="31.5">
      <c r="B1" s="320" t="s">
        <v>672</v>
      </c>
      <c r="C1" s="320"/>
      <c r="D1" s="321"/>
      <c r="E1" s="321"/>
      <c r="F1" s="321"/>
      <c r="G1" s="321"/>
      <c r="H1" s="321"/>
      <c r="I1" s="321"/>
      <c r="J1" s="321"/>
      <c r="K1" s="321"/>
      <c r="L1" s="1106"/>
      <c r="M1" s="1106" t="s">
        <v>413</v>
      </c>
      <c r="N1" s="1106"/>
    </row>
    <row r="2" spans="9:14" ht="14.25" thickBot="1">
      <c r="I2" s="322"/>
      <c r="J2" s="322" t="s">
        <v>574</v>
      </c>
      <c r="K2" s="322" t="s">
        <v>574</v>
      </c>
      <c r="L2" s="1106"/>
      <c r="M2" s="1106"/>
      <c r="N2" s="1106"/>
    </row>
    <row r="3" spans="1:14" ht="13.5" thickBot="1">
      <c r="A3" s="1108" t="s">
        <v>583</v>
      </c>
      <c r="B3" s="323" t="s">
        <v>566</v>
      </c>
      <c r="C3" s="939"/>
      <c r="D3" s="324"/>
      <c r="E3" s="324"/>
      <c r="F3" s="324"/>
      <c r="G3" s="323" t="s">
        <v>568</v>
      </c>
      <c r="H3" s="942"/>
      <c r="I3" s="325"/>
      <c r="J3" s="325"/>
      <c r="K3" s="325"/>
      <c r="L3" s="1106"/>
      <c r="M3" s="1106"/>
      <c r="N3" s="1106"/>
    </row>
    <row r="4" spans="1:14" s="326" customFormat="1" ht="36.75" thickBot="1">
      <c r="A4" s="1109"/>
      <c r="B4" s="197" t="s">
        <v>575</v>
      </c>
      <c r="C4" s="198" t="s">
        <v>211</v>
      </c>
      <c r="D4" s="198" t="s">
        <v>315</v>
      </c>
      <c r="E4" s="198" t="s">
        <v>309</v>
      </c>
      <c r="F4" s="198" t="s">
        <v>316</v>
      </c>
      <c r="G4" s="197" t="s">
        <v>575</v>
      </c>
      <c r="H4" s="198" t="s">
        <v>211</v>
      </c>
      <c r="I4" s="198" t="s">
        <v>308</v>
      </c>
      <c r="J4" s="198" t="s">
        <v>327</v>
      </c>
      <c r="K4" s="198" t="s">
        <v>328</v>
      </c>
      <c r="L4" s="1106"/>
      <c r="M4" s="1106"/>
      <c r="N4" s="1106"/>
    </row>
    <row r="5" spans="1:14" s="326" customFormat="1" ht="13.5" thickBot="1">
      <c r="A5" s="327">
        <v>1</v>
      </c>
      <c r="B5" s="328">
        <v>2</v>
      </c>
      <c r="C5" s="329">
        <v>3</v>
      </c>
      <c r="D5" s="329">
        <v>4</v>
      </c>
      <c r="E5" s="329">
        <v>5</v>
      </c>
      <c r="F5" s="329">
        <v>6</v>
      </c>
      <c r="G5" s="328">
        <v>7</v>
      </c>
      <c r="H5" s="330">
        <v>8</v>
      </c>
      <c r="I5" s="330">
        <v>9</v>
      </c>
      <c r="J5" s="330">
        <v>10</v>
      </c>
      <c r="K5" s="330">
        <v>11</v>
      </c>
      <c r="L5" s="1106"/>
      <c r="M5" s="1106"/>
      <c r="N5" s="1106"/>
    </row>
    <row r="6" spans="1:14" ht="25.5" customHeight="1">
      <c r="A6" s="332" t="s">
        <v>528</v>
      </c>
      <c r="B6" s="333" t="s">
        <v>165</v>
      </c>
      <c r="C6" s="309">
        <v>99485</v>
      </c>
      <c r="D6" s="309">
        <v>99485</v>
      </c>
      <c r="E6" s="309">
        <v>207640</v>
      </c>
      <c r="F6" s="309">
        <v>264215</v>
      </c>
      <c r="G6" s="333" t="s">
        <v>747</v>
      </c>
      <c r="H6" s="315">
        <v>78997</v>
      </c>
      <c r="I6" s="315">
        <v>114461</v>
      </c>
      <c r="J6" s="315">
        <v>115656</v>
      </c>
      <c r="K6" s="315">
        <v>154504</v>
      </c>
      <c r="L6" s="1106"/>
      <c r="M6" s="1106"/>
      <c r="N6" s="1106"/>
    </row>
    <row r="7" spans="1:14" ht="12.75">
      <c r="A7" s="334" t="s">
        <v>529</v>
      </c>
      <c r="B7" s="335" t="s">
        <v>24</v>
      </c>
      <c r="C7" s="310">
        <v>92039</v>
      </c>
      <c r="D7" s="310">
        <v>92039</v>
      </c>
      <c r="E7" s="310">
        <v>200194</v>
      </c>
      <c r="F7" s="310">
        <v>252621</v>
      </c>
      <c r="G7" s="335" t="s">
        <v>27</v>
      </c>
      <c r="H7" s="316">
        <v>911</v>
      </c>
      <c r="I7" s="316">
        <v>911</v>
      </c>
      <c r="J7" s="316">
        <v>78514</v>
      </c>
      <c r="K7" s="316">
        <v>86630</v>
      </c>
      <c r="L7" s="1106"/>
      <c r="M7" s="1106"/>
      <c r="N7" s="1106"/>
    </row>
    <row r="8" spans="1:14" ht="12.75" customHeight="1">
      <c r="A8" s="334" t="s">
        <v>530</v>
      </c>
      <c r="B8" s="335" t="s">
        <v>521</v>
      </c>
      <c r="C8" s="310"/>
      <c r="D8" s="310">
        <v>3643</v>
      </c>
      <c r="E8" s="310">
        <v>3643</v>
      </c>
      <c r="F8" s="310">
        <v>3643</v>
      </c>
      <c r="G8" s="335" t="s">
        <v>700</v>
      </c>
      <c r="H8" s="316">
        <v>182000</v>
      </c>
      <c r="I8" s="316">
        <v>146651</v>
      </c>
      <c r="J8" s="316">
        <v>145651</v>
      </c>
      <c r="K8" s="316">
        <v>142369</v>
      </c>
      <c r="L8" s="1106"/>
      <c r="M8" s="1106"/>
      <c r="N8" s="1106"/>
    </row>
    <row r="9" spans="1:14" ht="12.75" customHeight="1">
      <c r="A9" s="334" t="s">
        <v>531</v>
      </c>
      <c r="B9" s="335" t="s">
        <v>329</v>
      </c>
      <c r="C9" s="310">
        <v>109155</v>
      </c>
      <c r="D9" s="310">
        <v>109155</v>
      </c>
      <c r="E9" s="310">
        <v>925</v>
      </c>
      <c r="F9" s="310">
        <v>925</v>
      </c>
      <c r="G9" s="335" t="s">
        <v>28</v>
      </c>
      <c r="H9" s="316"/>
      <c r="I9" s="316"/>
      <c r="J9" s="316"/>
      <c r="K9" s="316">
        <v>26307</v>
      </c>
      <c r="L9" s="1106"/>
      <c r="M9" s="1106"/>
      <c r="N9" s="1106"/>
    </row>
    <row r="10" spans="1:14" ht="12.75" customHeight="1">
      <c r="A10" s="334" t="s">
        <v>532</v>
      </c>
      <c r="B10" s="335" t="s">
        <v>25</v>
      </c>
      <c r="C10" s="310"/>
      <c r="D10" s="310"/>
      <c r="E10" s="310"/>
      <c r="F10" s="310"/>
      <c r="G10" s="335" t="s">
        <v>750</v>
      </c>
      <c r="H10" s="316">
        <v>50838</v>
      </c>
      <c r="I10" s="316">
        <v>52435</v>
      </c>
      <c r="J10" s="316">
        <v>50838</v>
      </c>
      <c r="K10" s="316">
        <v>78495</v>
      </c>
      <c r="L10" s="1106"/>
      <c r="M10" s="1106"/>
      <c r="N10" s="1106"/>
    </row>
    <row r="11" spans="1:14" ht="12.75" customHeight="1">
      <c r="A11" s="334" t="s">
        <v>533</v>
      </c>
      <c r="B11" s="335"/>
      <c r="C11" s="311"/>
      <c r="D11" s="311"/>
      <c r="E11" s="311"/>
      <c r="F11" s="311"/>
      <c r="G11" s="46" t="s">
        <v>408</v>
      </c>
      <c r="H11" s="316">
        <v>71544</v>
      </c>
      <c r="I11" s="316">
        <v>73475</v>
      </c>
      <c r="J11" s="316">
        <v>73475</v>
      </c>
      <c r="K11" s="316">
        <v>73475</v>
      </c>
      <c r="L11" s="1106"/>
      <c r="M11" s="1106"/>
      <c r="N11" s="1106"/>
    </row>
    <row r="12" spans="1:14" ht="12.75" customHeight="1">
      <c r="A12" s="334" t="s">
        <v>534</v>
      </c>
      <c r="B12" s="46"/>
      <c r="C12" s="310"/>
      <c r="D12" s="310"/>
      <c r="E12" s="310"/>
      <c r="F12" s="310"/>
      <c r="G12" s="46" t="s">
        <v>571</v>
      </c>
      <c r="H12" s="316">
        <v>48876</v>
      </c>
      <c r="I12" s="316">
        <v>48876</v>
      </c>
      <c r="J12" s="316">
        <v>48876</v>
      </c>
      <c r="K12" s="316">
        <v>16751</v>
      </c>
      <c r="L12" s="1106"/>
      <c r="M12" s="1106"/>
      <c r="N12" s="1106"/>
    </row>
    <row r="13" spans="1:14" ht="12.75" customHeight="1">
      <c r="A13" s="334" t="s">
        <v>535</v>
      </c>
      <c r="B13" s="46"/>
      <c r="C13" s="310"/>
      <c r="D13" s="310"/>
      <c r="E13" s="310"/>
      <c r="F13" s="310"/>
      <c r="G13" s="46"/>
      <c r="H13" s="316"/>
      <c r="I13" s="316"/>
      <c r="J13" s="316"/>
      <c r="K13" s="316"/>
      <c r="L13" s="1106"/>
      <c r="M13" s="1106"/>
      <c r="N13" s="1106"/>
    </row>
    <row r="14" spans="1:14" ht="12.75" customHeight="1">
      <c r="A14" s="334" t="s">
        <v>536</v>
      </c>
      <c r="B14" s="46"/>
      <c r="C14" s="311"/>
      <c r="D14" s="311"/>
      <c r="E14" s="311"/>
      <c r="F14" s="311"/>
      <c r="G14" s="46"/>
      <c r="H14" s="316"/>
      <c r="I14" s="316"/>
      <c r="J14" s="316"/>
      <c r="K14" s="316"/>
      <c r="L14" s="1106"/>
      <c r="M14" s="1106"/>
      <c r="N14" s="1106"/>
    </row>
    <row r="15" spans="1:14" ht="12.75">
      <c r="A15" s="334" t="s">
        <v>537</v>
      </c>
      <c r="B15" s="46"/>
      <c r="C15" s="311"/>
      <c r="D15" s="311"/>
      <c r="E15" s="311"/>
      <c r="F15" s="311"/>
      <c r="G15" s="46"/>
      <c r="H15" s="316"/>
      <c r="I15" s="316"/>
      <c r="J15" s="316"/>
      <c r="K15" s="316"/>
      <c r="L15" s="1106"/>
      <c r="M15" s="1106"/>
      <c r="N15" s="1106"/>
    </row>
    <row r="16" spans="1:14" ht="12.75" customHeight="1" thickBot="1">
      <c r="A16" s="389" t="s">
        <v>538</v>
      </c>
      <c r="B16" s="420"/>
      <c r="C16" s="391"/>
      <c r="D16" s="391"/>
      <c r="E16" s="391"/>
      <c r="F16" s="391"/>
      <c r="G16" s="390"/>
      <c r="H16" s="366"/>
      <c r="I16" s="366"/>
      <c r="J16" s="366"/>
      <c r="K16" s="366"/>
      <c r="L16" s="1106"/>
      <c r="M16" s="1106"/>
      <c r="N16" s="1106"/>
    </row>
    <row r="17" spans="1:14" ht="15.75" customHeight="1" thickBot="1">
      <c r="A17" s="337" t="s">
        <v>539</v>
      </c>
      <c r="B17" s="126" t="s">
        <v>51</v>
      </c>
      <c r="C17" s="313">
        <f>+C6+C8+C9+C11+C12+C13+C14+C15+C16</f>
        <v>208640</v>
      </c>
      <c r="D17" s="313">
        <f>+D6+D8+D9+D11+D12+D13+D14+D15+D16</f>
        <v>212283</v>
      </c>
      <c r="E17" s="313">
        <f>+E6+E8+E9+E11+E12+E13+E14+E15+E16</f>
        <v>212208</v>
      </c>
      <c r="F17" s="313">
        <f>+F6+F8+F9+F11+F12+F13+F14+F15+F16</f>
        <v>268783</v>
      </c>
      <c r="G17" s="126" t="s">
        <v>52</v>
      </c>
      <c r="H17" s="318">
        <f>+H6+H8+H10+H11+H12+H13+H14+H15+H16</f>
        <v>432255</v>
      </c>
      <c r="I17" s="318">
        <f>+I6+I8+I10+I11+I12+I13+I14+I15+I16</f>
        <v>435898</v>
      </c>
      <c r="J17" s="318">
        <f>+J6+J8+J10+J11+J12+J13+J14+J15+J16</f>
        <v>434496</v>
      </c>
      <c r="K17" s="318">
        <f>+K6+K8+K10+K11+K12+K13+K14+K15+K16</f>
        <v>465594</v>
      </c>
      <c r="L17" s="1106"/>
      <c r="M17" s="1106"/>
      <c r="N17" s="1106"/>
    </row>
    <row r="18" spans="1:14" ht="12.75" customHeight="1">
      <c r="A18" s="332" t="s">
        <v>540</v>
      </c>
      <c r="B18" s="347" t="s">
        <v>768</v>
      </c>
      <c r="C18" s="354">
        <v>223615</v>
      </c>
      <c r="D18" s="354">
        <v>223615</v>
      </c>
      <c r="E18" s="354">
        <v>223615</v>
      </c>
      <c r="F18" s="354">
        <v>223615</v>
      </c>
      <c r="G18" s="340" t="s">
        <v>704</v>
      </c>
      <c r="H18" s="77"/>
      <c r="I18" s="77"/>
      <c r="J18" s="77"/>
      <c r="K18" s="77"/>
      <c r="L18" s="1106"/>
      <c r="M18" s="1106"/>
      <c r="N18" s="1106"/>
    </row>
    <row r="19" spans="1:14" ht="12.75" customHeight="1">
      <c r="A19" s="334" t="s">
        <v>541</v>
      </c>
      <c r="B19" s="348" t="s">
        <v>757</v>
      </c>
      <c r="C19" s="79">
        <v>223615</v>
      </c>
      <c r="D19" s="79">
        <v>223615</v>
      </c>
      <c r="E19" s="79">
        <v>223615</v>
      </c>
      <c r="F19" s="79">
        <v>223615</v>
      </c>
      <c r="G19" s="340" t="s">
        <v>707</v>
      </c>
      <c r="H19" s="80"/>
      <c r="I19" s="80"/>
      <c r="J19" s="80"/>
      <c r="K19" s="80"/>
      <c r="L19" s="1106"/>
      <c r="M19" s="1106"/>
      <c r="N19" s="1106"/>
    </row>
    <row r="20" spans="1:14" ht="12.75" customHeight="1">
      <c r="A20" s="332" t="s">
        <v>542</v>
      </c>
      <c r="B20" s="348" t="s">
        <v>758</v>
      </c>
      <c r="C20" s="79"/>
      <c r="D20" s="79"/>
      <c r="E20" s="79"/>
      <c r="F20" s="79"/>
      <c r="G20" s="340" t="s">
        <v>669</v>
      </c>
      <c r="H20" s="80"/>
      <c r="I20" s="80"/>
      <c r="J20" s="80"/>
      <c r="K20" s="80"/>
      <c r="L20" s="1106"/>
      <c r="M20" s="1106"/>
      <c r="N20" s="1106"/>
    </row>
    <row r="21" spans="1:14" ht="12.75" customHeight="1">
      <c r="A21" s="334" t="s">
        <v>543</v>
      </c>
      <c r="B21" s="348" t="s">
        <v>759</v>
      </c>
      <c r="C21" s="79"/>
      <c r="D21" s="79"/>
      <c r="E21" s="79"/>
      <c r="F21" s="79"/>
      <c r="G21" s="340" t="s">
        <v>670</v>
      </c>
      <c r="H21" s="80"/>
      <c r="I21" s="80"/>
      <c r="J21" s="80"/>
      <c r="K21" s="80"/>
      <c r="L21" s="1106"/>
      <c r="M21" s="1106"/>
      <c r="N21" s="1106"/>
    </row>
    <row r="22" spans="1:14" ht="12.75" customHeight="1">
      <c r="A22" s="332" t="s">
        <v>544</v>
      </c>
      <c r="B22" s="348" t="s">
        <v>760</v>
      </c>
      <c r="C22" s="79"/>
      <c r="D22" s="79"/>
      <c r="E22" s="79"/>
      <c r="F22" s="79"/>
      <c r="G22" s="339" t="s">
        <v>754</v>
      </c>
      <c r="H22" s="80"/>
      <c r="I22" s="80"/>
      <c r="J22" s="80"/>
      <c r="K22" s="80"/>
      <c r="L22" s="1106"/>
      <c r="M22" s="1106"/>
      <c r="N22" s="1106"/>
    </row>
    <row r="23" spans="1:14" ht="12.75" customHeight="1">
      <c r="A23" s="334" t="s">
        <v>545</v>
      </c>
      <c r="B23" s="349" t="s">
        <v>761</v>
      </c>
      <c r="C23" s="79"/>
      <c r="D23" s="79"/>
      <c r="E23" s="79"/>
      <c r="F23" s="79"/>
      <c r="G23" s="340" t="s">
        <v>708</v>
      </c>
      <c r="H23" s="80"/>
      <c r="I23" s="80"/>
      <c r="J23" s="80"/>
      <c r="K23" s="80"/>
      <c r="L23" s="1106"/>
      <c r="M23" s="1106"/>
      <c r="N23" s="1106"/>
    </row>
    <row r="24" spans="1:14" ht="12.75" customHeight="1">
      <c r="A24" s="332" t="s">
        <v>546</v>
      </c>
      <c r="B24" s="350" t="s">
        <v>762</v>
      </c>
      <c r="C24" s="342">
        <f>+C25+C26+C27+C28+C29</f>
        <v>0</v>
      </c>
      <c r="D24" s="342">
        <f>+D25+D26+D27+D28+D29</f>
        <v>0</v>
      </c>
      <c r="E24" s="342">
        <f>+E25+E26+E27+E28+E29</f>
        <v>0</v>
      </c>
      <c r="F24" s="342">
        <f>+F25+F26+F27+F28+F29</f>
        <v>0</v>
      </c>
      <c r="G24" s="351" t="s">
        <v>706</v>
      </c>
      <c r="H24" s="80"/>
      <c r="I24" s="80"/>
      <c r="J24" s="80"/>
      <c r="K24" s="80"/>
      <c r="L24" s="1106"/>
      <c r="M24" s="1106"/>
      <c r="N24" s="1106"/>
    </row>
    <row r="25" spans="1:14" ht="12.75" customHeight="1">
      <c r="A25" s="334" t="s">
        <v>547</v>
      </c>
      <c r="B25" s="349" t="s">
        <v>763</v>
      </c>
      <c r="C25" s="79"/>
      <c r="D25" s="79"/>
      <c r="E25" s="79"/>
      <c r="F25" s="79"/>
      <c r="G25" s="351" t="s">
        <v>29</v>
      </c>
      <c r="H25" s="80"/>
      <c r="I25" s="80"/>
      <c r="J25" s="80"/>
      <c r="K25" s="80"/>
      <c r="L25" s="1106"/>
      <c r="M25" s="1106"/>
      <c r="N25" s="1106"/>
    </row>
    <row r="26" spans="1:14" ht="12.75" customHeight="1">
      <c r="A26" s="332" t="s">
        <v>548</v>
      </c>
      <c r="B26" s="349" t="s">
        <v>764</v>
      </c>
      <c r="C26" s="79"/>
      <c r="D26" s="79"/>
      <c r="E26" s="79"/>
      <c r="F26" s="79"/>
      <c r="G26" s="346"/>
      <c r="H26" s="80"/>
      <c r="I26" s="80"/>
      <c r="J26" s="80"/>
      <c r="K26" s="80"/>
      <c r="L26" s="1106"/>
      <c r="M26" s="1106"/>
      <c r="N26" s="1106"/>
    </row>
    <row r="27" spans="1:14" ht="12.75" customHeight="1">
      <c r="A27" s="334" t="s">
        <v>549</v>
      </c>
      <c r="B27" s="348" t="s">
        <v>765</v>
      </c>
      <c r="C27" s="79"/>
      <c r="D27" s="79"/>
      <c r="E27" s="79"/>
      <c r="F27" s="79"/>
      <c r="G27" s="122"/>
      <c r="H27" s="80"/>
      <c r="I27" s="80"/>
      <c r="J27" s="80"/>
      <c r="K27" s="80"/>
      <c r="L27" s="1106"/>
      <c r="M27" s="1106"/>
      <c r="N27" s="1106"/>
    </row>
    <row r="28" spans="1:14" ht="12.75" customHeight="1">
      <c r="A28" s="332" t="s">
        <v>550</v>
      </c>
      <c r="B28" s="352" t="s">
        <v>766</v>
      </c>
      <c r="C28" s="79"/>
      <c r="D28" s="79"/>
      <c r="E28" s="79"/>
      <c r="F28" s="79"/>
      <c r="G28" s="46"/>
      <c r="H28" s="80"/>
      <c r="I28" s="80"/>
      <c r="J28" s="80"/>
      <c r="K28" s="80"/>
      <c r="L28" s="1106"/>
      <c r="M28" s="1106"/>
      <c r="N28" s="1106"/>
    </row>
    <row r="29" spans="1:14" ht="12.75" customHeight="1" thickBot="1">
      <c r="A29" s="334" t="s">
        <v>551</v>
      </c>
      <c r="B29" s="353" t="s">
        <v>767</v>
      </c>
      <c r="C29" s="79"/>
      <c r="D29" s="79"/>
      <c r="E29" s="79"/>
      <c r="F29" s="79"/>
      <c r="G29" s="122"/>
      <c r="H29" s="80"/>
      <c r="I29" s="80"/>
      <c r="J29" s="80"/>
      <c r="K29" s="80"/>
      <c r="L29" s="1106"/>
      <c r="M29" s="1106"/>
      <c r="N29" s="1106"/>
    </row>
    <row r="30" spans="1:14" ht="21.75" customHeight="1" thickBot="1">
      <c r="A30" s="337" t="s">
        <v>552</v>
      </c>
      <c r="B30" s="126" t="s">
        <v>26</v>
      </c>
      <c r="C30" s="313">
        <f>+C18+C24</f>
        <v>223615</v>
      </c>
      <c r="D30" s="313">
        <f>+D18+D24</f>
        <v>223615</v>
      </c>
      <c r="E30" s="313">
        <f>+E18+E24</f>
        <v>223615</v>
      </c>
      <c r="F30" s="313">
        <f>+F18+F24</f>
        <v>223615</v>
      </c>
      <c r="G30" s="126" t="s">
        <v>30</v>
      </c>
      <c r="H30" s="318">
        <f>SUM(H18:H29)</f>
        <v>0</v>
      </c>
      <c r="I30" s="318">
        <f>SUM(I18:I29)</f>
        <v>0</v>
      </c>
      <c r="J30" s="318">
        <f>SUM(J18:J29)</f>
        <v>0</v>
      </c>
      <c r="K30" s="318">
        <f>SUM(K18:K29)</f>
        <v>0</v>
      </c>
      <c r="L30" s="1106"/>
      <c r="M30" s="1106"/>
      <c r="N30" s="1106"/>
    </row>
    <row r="31" spans="1:14" ht="13.5" thickBot="1">
      <c r="A31" s="337" t="s">
        <v>553</v>
      </c>
      <c r="B31" s="343" t="s">
        <v>31</v>
      </c>
      <c r="C31" s="344">
        <f>+C17+C30</f>
        <v>432255</v>
      </c>
      <c r="D31" s="344">
        <f>+D17+D30</f>
        <v>435898</v>
      </c>
      <c r="E31" s="344">
        <f>+E17+E30</f>
        <v>435823</v>
      </c>
      <c r="F31" s="344">
        <f>+F17+F30</f>
        <v>492398</v>
      </c>
      <c r="G31" s="343" t="s">
        <v>32</v>
      </c>
      <c r="H31" s="344">
        <f>+H17+H30</f>
        <v>432255</v>
      </c>
      <c r="I31" s="344">
        <f>+I17+I30</f>
        <v>435898</v>
      </c>
      <c r="J31" s="344">
        <f>+J17+J30</f>
        <v>434496</v>
      </c>
      <c r="K31" s="344">
        <f>+K17+K30</f>
        <v>465594</v>
      </c>
      <c r="L31" s="1106"/>
      <c r="M31" s="1106"/>
      <c r="N31" s="1106"/>
    </row>
    <row r="32" spans="1:14" ht="13.5" thickBot="1">
      <c r="A32" s="337" t="s">
        <v>554</v>
      </c>
      <c r="B32" s="343" t="s">
        <v>682</v>
      </c>
      <c r="C32" s="344">
        <f>IF(C17-H17&lt;0,H17-C17,"-")</f>
        <v>223615</v>
      </c>
      <c r="D32" s="344">
        <f>IF(D17-I17&lt;0,I17-D17,"-")</f>
        <v>223615</v>
      </c>
      <c r="E32" s="344">
        <f>IF(E17-J17&lt;0,J17-E17,"-")</f>
        <v>222288</v>
      </c>
      <c r="F32" s="344">
        <f>IF(F17-K17&lt;0,K17-F17,"-")</f>
        <v>196811</v>
      </c>
      <c r="G32" s="343" t="s">
        <v>683</v>
      </c>
      <c r="H32" s="344" t="str">
        <f>IF(C17-H17&gt;0,C17-H17,"-")</f>
        <v>-</v>
      </c>
      <c r="I32" s="344" t="str">
        <f>IF(D17-I17&gt;0,D17-I17,"-")</f>
        <v>-</v>
      </c>
      <c r="J32" s="344" t="str">
        <f>IF(E17-J17&gt;0,E17-J17,"-")</f>
        <v>-</v>
      </c>
      <c r="K32" s="344" t="str">
        <f>IF(F17-K17&gt;0,F17-K17,"-")</f>
        <v>-</v>
      </c>
      <c r="L32" s="1106"/>
      <c r="M32" s="1106"/>
      <c r="N32" s="1106"/>
    </row>
    <row r="33" spans="1:14" ht="13.5" thickBot="1">
      <c r="A33" s="337" t="s">
        <v>555</v>
      </c>
      <c r="B33" s="343" t="s">
        <v>755</v>
      </c>
      <c r="C33" s="344" t="str">
        <f>IF(C17+C18-H31&lt;0,G31-(C17+C18),"-")</f>
        <v>-</v>
      </c>
      <c r="D33" s="344" t="str">
        <f>IF(D17+D18-I31&lt;0,I31-(D17+D18),"-")</f>
        <v>-</v>
      </c>
      <c r="E33" s="344" t="str">
        <f>IF(E17+E18-J31&lt;0,J31-(E17+E18),"-")</f>
        <v>-</v>
      </c>
      <c r="F33" s="344" t="str">
        <f>IF(F17+F18-K31&lt;0,K31-(F17+F18),"-")</f>
        <v>-</v>
      </c>
      <c r="G33" s="343" t="s">
        <v>756</v>
      </c>
      <c r="H33" s="344" t="str">
        <f>IF(C17+C18-H31&gt;0,C17+C18-H31,"-")</f>
        <v>-</v>
      </c>
      <c r="I33" s="344" t="str">
        <f>IF(D17+D18-I31&gt;0,D17+D18-I31,"-")</f>
        <v>-</v>
      </c>
      <c r="J33" s="344">
        <f>IF(E17+E18-J31&gt;0,E17+E18-J31,"-")</f>
        <v>1327</v>
      </c>
      <c r="K33" s="344">
        <f>IF(F17+F18-K31&gt;0,F17+F18-K31,"-")</f>
        <v>26804</v>
      </c>
      <c r="L33" s="1106"/>
      <c r="M33" s="1106"/>
      <c r="N33" s="1106"/>
    </row>
  </sheetData>
  <sheetProtection/>
  <mergeCells count="4">
    <mergeCell ref="A3:A4"/>
    <mergeCell ref="L1:L33"/>
    <mergeCell ref="M1:M33"/>
    <mergeCell ref="N1:N33"/>
  </mergeCells>
  <printOptions horizontalCentered="1"/>
  <pageMargins left="0" right="0" top="0.4724409448818898" bottom="0.7874015748031497" header="0.4724409448818898" footer="0.7874015748031497"/>
  <pageSetup horizontalDpi="600" verticalDpi="600" orientation="landscape" paperSize="9" scale="90" r:id="rId1"/>
  <headerFooter alignWithMargins="0">
    <oddFooter>&amp;L* Módosította a 13/2015.(XII.16.) önkormányzati rendelet 6. melléklete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7" t="s">
        <v>664</v>
      </c>
      <c r="E1" s="130" t="s">
        <v>668</v>
      </c>
    </row>
    <row r="3" spans="1:5" ht="12.75">
      <c r="A3" s="136"/>
      <c r="B3" s="137"/>
      <c r="C3" s="136"/>
      <c r="D3" s="139"/>
      <c r="E3" s="137"/>
    </row>
    <row r="4" spans="1:5" ht="15.75">
      <c r="A4" s="87" t="s">
        <v>33</v>
      </c>
      <c r="B4" s="138"/>
      <c r="C4" s="146"/>
      <c r="D4" s="139"/>
      <c r="E4" s="137"/>
    </row>
    <row r="5" spans="1:5" ht="12.75">
      <c r="A5" s="136"/>
      <c r="B5" s="137"/>
      <c r="C5" s="136"/>
      <c r="D5" s="139"/>
      <c r="E5" s="137"/>
    </row>
    <row r="6" spans="1:5" ht="12.75">
      <c r="A6" s="136" t="s">
        <v>35</v>
      </c>
      <c r="B6" s="137" t="e">
        <f>+#REF!</f>
        <v>#REF!</v>
      </c>
      <c r="C6" s="136" t="s">
        <v>36</v>
      </c>
      <c r="D6" s="139" t="e">
        <f>+#REF!+#REF!</f>
        <v>#REF!</v>
      </c>
      <c r="E6" s="137" t="e">
        <f aca="true" t="shared" si="0" ref="E6:E15">+B6-D6</f>
        <v>#REF!</v>
      </c>
    </row>
    <row r="7" spans="1:5" ht="12.75">
      <c r="A7" s="136" t="s">
        <v>37</v>
      </c>
      <c r="B7" s="137" t="e">
        <f>+#REF!</f>
        <v>#REF!</v>
      </c>
      <c r="C7" s="136" t="s">
        <v>38</v>
      </c>
      <c r="D7" s="139" t="e">
        <f>+#REF!+#REF!</f>
        <v>#REF!</v>
      </c>
      <c r="E7" s="137" t="e">
        <f t="shared" si="0"/>
        <v>#REF!</v>
      </c>
    </row>
    <row r="8" spans="1:5" ht="12.75">
      <c r="A8" s="136" t="s">
        <v>39</v>
      </c>
      <c r="B8" s="137" t="e">
        <f>+#REF!</f>
        <v>#REF!</v>
      </c>
      <c r="C8" s="136" t="s">
        <v>40</v>
      </c>
      <c r="D8" s="139" t="e">
        <f>+#REF!+#REF!</f>
        <v>#REF!</v>
      </c>
      <c r="E8" s="137" t="e">
        <f t="shared" si="0"/>
        <v>#REF!</v>
      </c>
    </row>
    <row r="9" spans="1:5" ht="12.75">
      <c r="A9" s="136"/>
      <c r="B9" s="137"/>
      <c r="C9" s="136"/>
      <c r="D9" s="139"/>
      <c r="E9" s="137"/>
    </row>
    <row r="10" spans="1:5" ht="12.75">
      <c r="A10" s="136"/>
      <c r="B10" s="137"/>
      <c r="C10" s="136"/>
      <c r="D10" s="139"/>
      <c r="E10" s="137"/>
    </row>
    <row r="11" spans="1:5" ht="15.75">
      <c r="A11" s="87" t="s">
        <v>34</v>
      </c>
      <c r="B11" s="138"/>
      <c r="C11" s="146"/>
      <c r="D11" s="139"/>
      <c r="E11" s="137"/>
    </row>
    <row r="12" spans="1:5" ht="12.75">
      <c r="A12" s="136"/>
      <c r="B12" s="137"/>
      <c r="C12" s="136"/>
      <c r="D12" s="139"/>
      <c r="E12" s="137"/>
    </row>
    <row r="13" spans="1:5" ht="12.75">
      <c r="A13" s="136" t="s">
        <v>44</v>
      </c>
      <c r="B13" s="137" t="e">
        <f>+#REF!</f>
        <v>#REF!</v>
      </c>
      <c r="C13" s="136" t="s">
        <v>43</v>
      </c>
      <c r="D13" s="139" t="e">
        <f>+#REF!+#REF!</f>
        <v>#REF!</v>
      </c>
      <c r="E13" s="137" t="e">
        <f t="shared" si="0"/>
        <v>#REF!</v>
      </c>
    </row>
    <row r="14" spans="1:5" ht="12.75">
      <c r="A14" s="136" t="s">
        <v>775</v>
      </c>
      <c r="B14" s="137" t="e">
        <f>+#REF!</f>
        <v>#REF!</v>
      </c>
      <c r="C14" s="136" t="s">
        <v>42</v>
      </c>
      <c r="D14" s="139" t="e">
        <f>+#REF!+#REF!</f>
        <v>#REF!</v>
      </c>
      <c r="E14" s="137" t="e">
        <f t="shared" si="0"/>
        <v>#REF!</v>
      </c>
    </row>
    <row r="15" spans="1:5" ht="12.75">
      <c r="A15" s="136" t="s">
        <v>45</v>
      </c>
      <c r="B15" s="137" t="e">
        <f>+#REF!</f>
        <v>#REF!</v>
      </c>
      <c r="C15" s="136" t="s">
        <v>41</v>
      </c>
      <c r="D15" s="139" t="e">
        <f>+#REF!+#REF!</f>
        <v>#REF!</v>
      </c>
      <c r="E15" s="137" t="e">
        <f t="shared" si="0"/>
        <v>#REF!</v>
      </c>
    </row>
    <row r="16" spans="1:5" ht="12.75">
      <c r="A16" s="128"/>
      <c r="B16" s="128"/>
      <c r="C16" s="136"/>
      <c r="D16" s="139"/>
      <c r="E16" s="129"/>
    </row>
    <row r="17" spans="1:5" ht="12.75">
      <c r="A17" s="128"/>
      <c r="B17" s="128"/>
      <c r="C17" s="128"/>
      <c r="D17" s="128"/>
      <c r="E17" s="128"/>
    </row>
    <row r="18" spans="1:5" ht="12.75">
      <c r="A18" s="128"/>
      <c r="B18" s="128"/>
      <c r="C18" s="128"/>
      <c r="D18" s="128"/>
      <c r="E18" s="128"/>
    </row>
    <row r="19" spans="1:5" ht="12.75">
      <c r="A19" s="128"/>
      <c r="B19" s="128"/>
      <c r="C19" s="128"/>
      <c r="D19" s="128"/>
      <c r="E19" s="128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zoomScalePageLayoutView="0" workbookViewId="0" topLeftCell="A1">
      <selection activeCell="E10" sqref="E9:E10"/>
    </sheetView>
  </sheetViews>
  <sheetFormatPr defaultColWidth="9.00390625" defaultRowHeight="12.75"/>
  <cols>
    <col min="1" max="1" width="5.625" style="149" customWidth="1"/>
    <col min="2" max="2" width="35.625" style="149" customWidth="1"/>
    <col min="3" max="6" width="14.00390625" style="149" customWidth="1"/>
    <col min="7" max="16384" width="9.375" style="149" customWidth="1"/>
  </cols>
  <sheetData>
    <row r="1" spans="1:6" ht="33" customHeight="1">
      <c r="A1" s="1110" t="s">
        <v>95</v>
      </c>
      <c r="B1" s="1110"/>
      <c r="C1" s="1110"/>
      <c r="D1" s="1110"/>
      <c r="E1" s="1110"/>
      <c r="F1" s="1110"/>
    </row>
    <row r="2" spans="1:7" ht="15.75" customHeight="1" thickBot="1">
      <c r="A2" s="150"/>
      <c r="B2" s="150"/>
      <c r="C2" s="1111"/>
      <c r="D2" s="1111"/>
      <c r="E2" s="1118" t="s">
        <v>563</v>
      </c>
      <c r="F2" s="1118"/>
      <c r="G2" s="157"/>
    </row>
    <row r="3" spans="1:6" ht="63" customHeight="1">
      <c r="A3" s="1114" t="s">
        <v>526</v>
      </c>
      <c r="B3" s="1116" t="s">
        <v>711</v>
      </c>
      <c r="C3" s="1116" t="s">
        <v>776</v>
      </c>
      <c r="D3" s="1116"/>
      <c r="E3" s="1116"/>
      <c r="F3" s="1112" t="s">
        <v>771</v>
      </c>
    </row>
    <row r="4" spans="1:6" ht="15.75" thickBot="1">
      <c r="A4" s="1115"/>
      <c r="B4" s="1117"/>
      <c r="C4" s="152" t="s">
        <v>770</v>
      </c>
      <c r="D4" s="152" t="s">
        <v>46</v>
      </c>
      <c r="E4" s="152" t="s">
        <v>224</v>
      </c>
      <c r="F4" s="1113"/>
    </row>
    <row r="5" spans="1:6" ht="15.75" thickBot="1">
      <c r="A5" s="154">
        <v>1</v>
      </c>
      <c r="B5" s="155">
        <v>2</v>
      </c>
      <c r="C5" s="155">
        <v>3</v>
      </c>
      <c r="D5" s="155">
        <v>4</v>
      </c>
      <c r="E5" s="155">
        <v>5</v>
      </c>
      <c r="F5" s="156">
        <v>6</v>
      </c>
    </row>
    <row r="6" spans="1:6" ht="15">
      <c r="A6" s="153" t="s">
        <v>528</v>
      </c>
      <c r="B6" s="174"/>
      <c r="C6" s="175"/>
      <c r="D6" s="175"/>
      <c r="E6" s="175"/>
      <c r="F6" s="160">
        <f>SUM(C6:E6)</f>
        <v>0</v>
      </c>
    </row>
    <row r="7" spans="1:6" ht="15">
      <c r="A7" s="151" t="s">
        <v>529</v>
      </c>
      <c r="B7" s="176"/>
      <c r="C7" s="177"/>
      <c r="D7" s="177"/>
      <c r="E7" s="177"/>
      <c r="F7" s="161">
        <f>SUM(C7:E7)</f>
        <v>0</v>
      </c>
    </row>
    <row r="8" spans="1:6" ht="15">
      <c r="A8" s="151" t="s">
        <v>530</v>
      </c>
      <c r="B8" s="176"/>
      <c r="C8" s="177"/>
      <c r="D8" s="177"/>
      <c r="E8" s="177"/>
      <c r="F8" s="161">
        <f>SUM(C8:E8)</f>
        <v>0</v>
      </c>
    </row>
    <row r="9" spans="1:6" ht="15">
      <c r="A9" s="151" t="s">
        <v>531</v>
      </c>
      <c r="B9" s="176"/>
      <c r="C9" s="177"/>
      <c r="D9" s="177"/>
      <c r="E9" s="177"/>
      <c r="F9" s="161">
        <f>SUM(C9:E9)</f>
        <v>0</v>
      </c>
    </row>
    <row r="10" spans="1:6" ht="15.75" thickBot="1">
      <c r="A10" s="158" t="s">
        <v>532</v>
      </c>
      <c r="B10" s="178"/>
      <c r="C10" s="179"/>
      <c r="D10" s="179"/>
      <c r="E10" s="179"/>
      <c r="F10" s="161">
        <f>SUM(C10:E10)</f>
        <v>0</v>
      </c>
    </row>
    <row r="11" spans="1:6" s="454" customFormat="1" ht="15" thickBot="1">
      <c r="A11" s="451" t="s">
        <v>533</v>
      </c>
      <c r="B11" s="159" t="s">
        <v>713</v>
      </c>
      <c r="C11" s="452">
        <f>SUM(C6:C10)</f>
        <v>0</v>
      </c>
      <c r="D11" s="452">
        <f>SUM(D6:D10)</f>
        <v>0</v>
      </c>
      <c r="E11" s="452">
        <f>SUM(E6:E10)</f>
        <v>0</v>
      </c>
      <c r="F11" s="453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1/2015. (I.27.)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Vera</cp:lastModifiedBy>
  <cp:lastPrinted>2015-07-02T07:48:05Z</cp:lastPrinted>
  <dcterms:created xsi:type="dcterms:W3CDTF">1999-10-30T10:30:45Z</dcterms:created>
  <dcterms:modified xsi:type="dcterms:W3CDTF">2015-12-22T07:27:05Z</dcterms:modified>
  <cp:category/>
  <cp:version/>
  <cp:contentType/>
  <cp:contentStatus/>
</cp:coreProperties>
</file>