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92" windowWidth="12660" windowHeight="5136" tabRatio="727" firstSheet="31" activeTab="35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4.mell. " sheetId="149" r:id="rId7"/>
    <sheet name="5.sz.mell. " sheetId="150" r:id="rId8"/>
    <sheet name="8.1. sz. mell" sheetId="129" r:id="rId9"/>
    <sheet name="8. sz. mell. " sheetId="71" r:id="rId10"/>
    <sheet name="9.1. sz. mell" sheetId="3" r:id="rId11"/>
    <sheet name="9.1.1. sz. mell " sheetId="119" r:id="rId12"/>
    <sheet name="9.1.2. sz. mell " sheetId="120" r:id="rId13"/>
    <sheet name="9.1.3. sz. mell" sheetId="121" r:id="rId14"/>
    <sheet name="9.2. sz. mell" sheetId="79" r:id="rId15"/>
    <sheet name="9.2.1. sz. mell" sheetId="122" r:id="rId16"/>
    <sheet name="9.2.2. sz.  mell" sheetId="123" r:id="rId17"/>
    <sheet name="9.2.3. sz. mell" sheetId="124" r:id="rId18"/>
    <sheet name="9.3. sz. mell" sheetId="105" r:id="rId19"/>
    <sheet name="9.3.1. sz. mell" sheetId="125" r:id="rId20"/>
    <sheet name="9.3.2. sz. mell" sheetId="126" r:id="rId21"/>
    <sheet name="9.3.3. sz. mell" sheetId="127" r:id="rId22"/>
    <sheet name="9.4. sz. mell" sheetId="132" r:id="rId23"/>
    <sheet name="9.4.1. sz. mell." sheetId="133" r:id="rId24"/>
    <sheet name="9.4.2. sz. mell." sheetId="135" r:id="rId25"/>
    <sheet name="9.4.3. sz. mell." sheetId="134" r:id="rId26"/>
    <sheet name="9.5. sz. mell" sheetId="137" r:id="rId27"/>
    <sheet name="9.5.1. sz. mell." sheetId="138" r:id="rId28"/>
    <sheet name="9.5.2. sz. mell." sheetId="140" r:id="rId29"/>
    <sheet name="9.5.3. sz. mell." sheetId="139" r:id="rId30"/>
    <sheet name="10.sz.mell" sheetId="89" r:id="rId31"/>
    <sheet name="1. sz tájékoztató t." sheetId="87" r:id="rId32"/>
    <sheet name="11. melléklet" sheetId="66" r:id="rId33"/>
    <sheet name="6. melléklet" sheetId="88" r:id="rId34"/>
    <sheet name="3. melléklet" sheetId="2" r:id="rId35"/>
    <sheet name="7. mellékelt" sheetId="70" r:id="rId36"/>
    <sheet name="12.1. melléklet" sheetId="141" r:id="rId37"/>
    <sheet name="12.2. melléklet" sheetId="145" r:id="rId38"/>
    <sheet name="12.3. melléklet" sheetId="146" r:id="rId39"/>
    <sheet name="12.4. melléket" sheetId="148" r:id="rId40"/>
    <sheet name="8. melléklet" sheetId="94" r:id="rId41"/>
  </sheets>
  <externalReferences>
    <externalReference r:id="rId42"/>
    <externalReference r:id="rId43"/>
    <externalReference r:id="rId44"/>
  </externalReferences>
  <definedNames>
    <definedName name="_ftn1" localSheetId="38">'12.3. melléklet'!$A$27</definedName>
    <definedName name="_ftnref1" localSheetId="38">'12.3. melléklet'!$A$18</definedName>
    <definedName name="_xlnm.Print_Titles" localSheetId="10">'9.1. sz. mell'!$1:$6</definedName>
    <definedName name="_xlnm.Print_Titles" localSheetId="11">'9.1.1. sz. mell '!$1:$6</definedName>
    <definedName name="_xlnm.Print_Titles" localSheetId="12">'9.1.2. sz. mell '!$1:$6</definedName>
    <definedName name="_xlnm.Print_Titles" localSheetId="13">'9.1.3. sz. mell'!$1:$6</definedName>
    <definedName name="_xlnm.Print_Titles" localSheetId="14">'9.2. sz. mell'!$1:$6</definedName>
    <definedName name="_xlnm.Print_Titles" localSheetId="15">'9.2.1. sz. mell'!$1:$6</definedName>
    <definedName name="_xlnm.Print_Titles" localSheetId="16">'9.2.2. sz.  mell'!$1:$6</definedName>
    <definedName name="_xlnm.Print_Titles" localSheetId="17">'9.2.3. sz. mell'!$1:$6</definedName>
    <definedName name="_xlnm.Print_Titles" localSheetId="18">'9.3. sz. mell'!$1:$6</definedName>
    <definedName name="_xlnm.Print_Titles" localSheetId="19">'9.3.1. sz. mell'!$1:$6</definedName>
    <definedName name="_xlnm.Print_Titles" localSheetId="20">'9.3.2. sz. mell'!$1:$6</definedName>
    <definedName name="_xlnm.Print_Titles" localSheetId="21">'9.3.3. sz. mell'!$1:$6</definedName>
    <definedName name="_xlnm.Print_Area" localSheetId="31">'1. sz tájékoztató t.'!$A$1:$E$147</definedName>
    <definedName name="_xlnm.Print_Area" localSheetId="0">'1.1.sz.mell.'!$A$1:$C$161</definedName>
    <definedName name="_xlnm.Print_Area" localSheetId="1">'1.2.sz.mell.'!$A$1:$C$161</definedName>
    <definedName name="_xlnm.Print_Area" localSheetId="2">'1.3.sz.mell.'!$A$1:$C$161</definedName>
    <definedName name="_xlnm.Print_Area" localSheetId="3">'1.4.sz.mell.'!$A$1:$C$161</definedName>
  </definedNames>
  <calcPr calcId="125725"/>
</workbook>
</file>

<file path=xl/calcChain.xml><?xml version="1.0" encoding="utf-8"?>
<calcChain xmlns="http://schemas.openxmlformats.org/spreadsheetml/2006/main">
  <c r="F58" i="1"/>
  <c r="F63"/>
  <c r="F61"/>
  <c r="F88"/>
  <c r="E25" i="2" l="1"/>
  <c r="E8"/>
  <c r="E7"/>
  <c r="E6"/>
  <c r="E5"/>
  <c r="H6" i="87"/>
  <c r="H7"/>
  <c r="H8"/>
  <c r="H9"/>
  <c r="G24" i="150" l="1"/>
  <c r="F24"/>
  <c r="E24"/>
  <c r="D24"/>
  <c r="B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24" s="1"/>
  <c r="E3"/>
  <c r="D3"/>
  <c r="G26" i="149"/>
  <c r="F26"/>
  <c r="E26"/>
  <c r="D26"/>
  <c r="B26"/>
  <c r="H25"/>
  <c r="H21"/>
  <c r="H20"/>
  <c r="H19"/>
  <c r="H18"/>
  <c r="H17"/>
  <c r="H16"/>
  <c r="H15"/>
  <c r="H14"/>
  <c r="H13"/>
  <c r="H12"/>
  <c r="H11"/>
  <c r="H10"/>
  <c r="H9"/>
  <c r="H8"/>
  <c r="H7"/>
  <c r="H6"/>
  <c r="H5"/>
  <c r="H26" s="1"/>
  <c r="H3"/>
  <c r="E3"/>
  <c r="D3"/>
  <c r="D14" i="148" l="1"/>
  <c r="D8"/>
  <c r="D9" i="146"/>
  <c r="D38" s="1"/>
  <c r="D14"/>
  <c r="D18"/>
  <c r="C14" i="145"/>
  <c r="C18"/>
  <c r="C21" s="1"/>
  <c r="E66" i="141"/>
  <c r="D66"/>
  <c r="C66"/>
  <c r="E63"/>
  <c r="D63"/>
  <c r="C63"/>
  <c r="E59"/>
  <c r="D59"/>
  <c r="C59"/>
  <c r="E54"/>
  <c r="D54"/>
  <c r="C54"/>
  <c r="E45"/>
  <c r="D45"/>
  <c r="C45"/>
  <c r="E40"/>
  <c r="D40"/>
  <c r="C40"/>
  <c r="C34" s="1"/>
  <c r="E35"/>
  <c r="D35"/>
  <c r="D34" s="1"/>
  <c r="C35"/>
  <c r="E34"/>
  <c r="E29"/>
  <c r="D29"/>
  <c r="C29"/>
  <c r="E24"/>
  <c r="D24"/>
  <c r="C24"/>
  <c r="E19"/>
  <c r="D19"/>
  <c r="C19"/>
  <c r="E14"/>
  <c r="D14"/>
  <c r="C14"/>
  <c r="E9"/>
  <c r="E8" s="1"/>
  <c r="E51" s="1"/>
  <c r="E68" s="1"/>
  <c r="D9"/>
  <c r="C9"/>
  <c r="C8"/>
  <c r="A1"/>
  <c r="B11" i="94"/>
  <c r="C6"/>
  <c r="C11" s="1"/>
  <c r="B6"/>
  <c r="C25" i="2"/>
  <c r="D25"/>
  <c r="C51" i="141" l="1"/>
  <c r="C68" s="1"/>
  <c r="D8"/>
  <c r="D51" s="1"/>
  <c r="D68" s="1"/>
  <c r="D38" i="148"/>
  <c r="H142" i="87"/>
  <c r="H117"/>
  <c r="H115"/>
  <c r="H110"/>
  <c r="H105"/>
  <c r="H95"/>
  <c r="H96"/>
  <c r="H97"/>
  <c r="H94"/>
  <c r="H76"/>
  <c r="H73"/>
  <c r="H60"/>
  <c r="H48"/>
  <c r="H42"/>
  <c r="H37"/>
  <c r="H38"/>
  <c r="H39"/>
  <c r="H40"/>
  <c r="H36"/>
  <c r="H28"/>
  <c r="H30"/>
  <c r="H31"/>
  <c r="H32"/>
  <c r="H33"/>
  <c r="H17"/>
  <c r="F8" i="139"/>
  <c r="F20"/>
  <c r="F26"/>
  <c r="F30"/>
  <c r="F37"/>
  <c r="F43"/>
  <c r="F49"/>
  <c r="F8" i="140"/>
  <c r="F20"/>
  <c r="F26"/>
  <c r="F30"/>
  <c r="F36"/>
  <c r="F37"/>
  <c r="F41"/>
  <c r="F55"/>
  <c r="F23" i="138"/>
  <c r="F46"/>
  <c r="F8"/>
  <c r="F23" i="137"/>
  <c r="F46"/>
  <c r="F8" i="134"/>
  <c r="F20"/>
  <c r="F26"/>
  <c r="F30"/>
  <c r="F37"/>
  <c r="F43"/>
  <c r="F49"/>
  <c r="F55"/>
  <c r="F8" i="135"/>
  <c r="F20"/>
  <c r="F26"/>
  <c r="F30"/>
  <c r="F37"/>
  <c r="F55"/>
  <c r="F45" i="133"/>
  <c r="F46"/>
  <c r="F44"/>
  <c r="F23"/>
  <c r="F46" i="132"/>
  <c r="F45"/>
  <c r="F44"/>
  <c r="F23"/>
  <c r="F45" i="127"/>
  <c r="F51"/>
  <c r="F57" s="1"/>
  <c r="F8"/>
  <c r="F20"/>
  <c r="F26"/>
  <c r="F30"/>
  <c r="F37"/>
  <c r="F53" i="126"/>
  <c r="F47"/>
  <c r="F48"/>
  <c r="F46"/>
  <c r="F40"/>
  <c r="F14"/>
  <c r="F13"/>
  <c r="F53" i="125"/>
  <c r="F52"/>
  <c r="F47"/>
  <c r="F48"/>
  <c r="F46"/>
  <c r="F40"/>
  <c r="F14"/>
  <c r="F13"/>
  <c r="F10"/>
  <c r="F53" i="105"/>
  <c r="F52"/>
  <c r="F47"/>
  <c r="F48"/>
  <c r="F46"/>
  <c r="F40"/>
  <c r="F14"/>
  <c r="F13"/>
  <c r="F10"/>
  <c r="F53" i="124"/>
  <c r="F48"/>
  <c r="F49"/>
  <c r="F50"/>
  <c r="F47"/>
  <c r="F41"/>
  <c r="F8"/>
  <c r="F46" i="123"/>
  <c r="F52"/>
  <c r="F58" s="1"/>
  <c r="F8"/>
  <c r="F20"/>
  <c r="F26"/>
  <c r="F31"/>
  <c r="F37"/>
  <c r="F42" s="1"/>
  <c r="F53" i="122"/>
  <c r="F48"/>
  <c r="F49"/>
  <c r="F50"/>
  <c r="F47"/>
  <c r="F41"/>
  <c r="F53" i="79"/>
  <c r="F48"/>
  <c r="F49"/>
  <c r="F50"/>
  <c r="F47"/>
  <c r="F93" i="121"/>
  <c r="F114"/>
  <c r="F128"/>
  <c r="F129"/>
  <c r="F133"/>
  <c r="F140"/>
  <c r="F146"/>
  <c r="F8"/>
  <c r="F15"/>
  <c r="F22"/>
  <c r="F30"/>
  <c r="F29" s="1"/>
  <c r="F37"/>
  <c r="F49"/>
  <c r="F55"/>
  <c r="F60"/>
  <c r="F66"/>
  <c r="F70"/>
  <c r="F75"/>
  <c r="F78"/>
  <c r="F82"/>
  <c r="F89"/>
  <c r="F143" i="120"/>
  <c r="F110"/>
  <c r="F98"/>
  <c r="F76"/>
  <c r="F51"/>
  <c r="F45"/>
  <c r="F43"/>
  <c r="F143" i="119"/>
  <c r="F142"/>
  <c r="F117"/>
  <c r="F110"/>
  <c r="F105"/>
  <c r="F95"/>
  <c r="F96"/>
  <c r="F97"/>
  <c r="F94"/>
  <c r="F79"/>
  <c r="F76"/>
  <c r="F63"/>
  <c r="F43"/>
  <c r="F40"/>
  <c r="F41"/>
  <c r="F39"/>
  <c r="F34"/>
  <c r="F35"/>
  <c r="F36"/>
  <c r="F33"/>
  <c r="F20"/>
  <c r="F10"/>
  <c r="F11"/>
  <c r="F12"/>
  <c r="F9"/>
  <c r="F143" i="3"/>
  <c r="F142"/>
  <c r="F117"/>
  <c r="F115"/>
  <c r="F95"/>
  <c r="F96"/>
  <c r="F97"/>
  <c r="F105"/>
  <c r="F110"/>
  <c r="F94"/>
  <c r="F79"/>
  <c r="F76"/>
  <c r="F63"/>
  <c r="F51"/>
  <c r="F45"/>
  <c r="F43"/>
  <c r="F40"/>
  <c r="F41"/>
  <c r="F39"/>
  <c r="F34"/>
  <c r="F35"/>
  <c r="F36"/>
  <c r="F33"/>
  <c r="F31"/>
  <c r="F20"/>
  <c r="F10"/>
  <c r="F11"/>
  <c r="F12"/>
  <c r="F9"/>
  <c r="E39" i="71"/>
  <c r="E28"/>
  <c r="E5"/>
  <c r="C45"/>
  <c r="D45"/>
  <c r="C35"/>
  <c r="D35"/>
  <c r="C22"/>
  <c r="D22"/>
  <c r="C12"/>
  <c r="D12"/>
  <c r="C45" i="129"/>
  <c r="D45"/>
  <c r="C35"/>
  <c r="D35"/>
  <c r="C12"/>
  <c r="D12"/>
  <c r="E5"/>
  <c r="C22"/>
  <c r="D22"/>
  <c r="E16"/>
  <c r="I30" i="61"/>
  <c r="J30"/>
  <c r="K8"/>
  <c r="K6"/>
  <c r="F9"/>
  <c r="F8"/>
  <c r="K28" i="73"/>
  <c r="K7"/>
  <c r="K8"/>
  <c r="K9"/>
  <c r="K10"/>
  <c r="K6"/>
  <c r="F23"/>
  <c r="F20"/>
  <c r="F10"/>
  <c r="F9"/>
  <c r="F7"/>
  <c r="F6"/>
  <c r="F117" i="118"/>
  <c r="F97"/>
  <c r="F98"/>
  <c r="F99"/>
  <c r="F96"/>
  <c r="F18"/>
  <c r="F7"/>
  <c r="F93"/>
  <c r="F119" i="117"/>
  <c r="F112"/>
  <c r="F100"/>
  <c r="F97"/>
  <c r="F98"/>
  <c r="F96"/>
  <c r="F74"/>
  <c r="F49"/>
  <c r="F43"/>
  <c r="F41"/>
  <c r="F40"/>
  <c r="F9"/>
  <c r="F93"/>
  <c r="F144" i="116"/>
  <c r="F119"/>
  <c r="F117"/>
  <c r="F112"/>
  <c r="F107"/>
  <c r="F97"/>
  <c r="F98"/>
  <c r="F99"/>
  <c r="F100"/>
  <c r="F96"/>
  <c r="F77"/>
  <c r="F74"/>
  <c r="F61"/>
  <c r="F38"/>
  <c r="F39"/>
  <c r="F40"/>
  <c r="F41"/>
  <c r="F37"/>
  <c r="F32"/>
  <c r="F33"/>
  <c r="F34"/>
  <c r="F31"/>
  <c r="F29"/>
  <c r="F18"/>
  <c r="F8"/>
  <c r="F9"/>
  <c r="F10"/>
  <c r="F7"/>
  <c r="F93"/>
  <c r="F20"/>
  <c r="F144" i="1"/>
  <c r="F142" s="1"/>
  <c r="F119"/>
  <c r="F117"/>
  <c r="F112"/>
  <c r="F107"/>
  <c r="F97"/>
  <c r="F98"/>
  <c r="F99"/>
  <c r="F100"/>
  <c r="F96"/>
  <c r="F93"/>
  <c r="F155"/>
  <c r="F77"/>
  <c r="F76" s="1"/>
  <c r="F74"/>
  <c r="F49"/>
  <c r="F43"/>
  <c r="F38"/>
  <c r="F39"/>
  <c r="F40"/>
  <c r="F41"/>
  <c r="F37"/>
  <c r="F32"/>
  <c r="F33"/>
  <c r="F34"/>
  <c r="F31"/>
  <c r="F29"/>
  <c r="F18"/>
  <c r="F8"/>
  <c r="F9"/>
  <c r="F10"/>
  <c r="F7"/>
  <c r="E38" i="70"/>
  <c r="F38"/>
  <c r="F19" i="66"/>
  <c r="G19"/>
  <c r="K15"/>
  <c r="K13"/>
  <c r="K16"/>
  <c r="K12"/>
  <c r="G114" i="87"/>
  <c r="G128" s="1"/>
  <c r="G154" s="1"/>
  <c r="G119"/>
  <c r="F119"/>
  <c r="F114" s="1"/>
  <c r="G98"/>
  <c r="H98" s="1"/>
  <c r="F98"/>
  <c r="F91"/>
  <c r="F93"/>
  <c r="F128" s="1"/>
  <c r="G93"/>
  <c r="F129"/>
  <c r="G129"/>
  <c r="F133"/>
  <c r="G133"/>
  <c r="F140"/>
  <c r="G140"/>
  <c r="F145"/>
  <c r="G145"/>
  <c r="F153"/>
  <c r="F27"/>
  <c r="F26" s="1"/>
  <c r="G27"/>
  <c r="G26" s="1"/>
  <c r="F12"/>
  <c r="G12"/>
  <c r="G3"/>
  <c r="G91" s="1"/>
  <c r="H3"/>
  <c r="H91" s="1"/>
  <c r="F5"/>
  <c r="G5"/>
  <c r="F19"/>
  <c r="G19"/>
  <c r="F34"/>
  <c r="G34"/>
  <c r="F46"/>
  <c r="G46"/>
  <c r="F52"/>
  <c r="G52"/>
  <c r="F57"/>
  <c r="G57"/>
  <c r="F63"/>
  <c r="G63"/>
  <c r="G86" s="1"/>
  <c r="F67"/>
  <c r="G67"/>
  <c r="F72"/>
  <c r="G72"/>
  <c r="F75"/>
  <c r="G75"/>
  <c r="F79"/>
  <c r="G79"/>
  <c r="G153"/>
  <c r="D19" i="73"/>
  <c r="D29" s="1"/>
  <c r="E19"/>
  <c r="E29" s="1"/>
  <c r="E32" s="1"/>
  <c r="D4" i="61"/>
  <c r="E4"/>
  <c r="F4"/>
  <c r="D17"/>
  <c r="E17"/>
  <c r="D24"/>
  <c r="D30" s="1"/>
  <c r="I33" s="1"/>
  <c r="E24"/>
  <c r="E30" s="1"/>
  <c r="D31"/>
  <c r="I4"/>
  <c r="J4"/>
  <c r="K4"/>
  <c r="I17"/>
  <c r="I32" s="1"/>
  <c r="J17"/>
  <c r="J31" s="1"/>
  <c r="D18" i="73"/>
  <c r="E18"/>
  <c r="E31" s="1"/>
  <c r="E30"/>
  <c r="J32" i="61"/>
  <c r="D32"/>
  <c r="I31"/>
  <c r="K4" i="73"/>
  <c r="K29"/>
  <c r="I4"/>
  <c r="J4"/>
  <c r="I18"/>
  <c r="J18"/>
  <c r="I29"/>
  <c r="J29"/>
  <c r="I30"/>
  <c r="J30"/>
  <c r="I31"/>
  <c r="J31"/>
  <c r="F13" i="1"/>
  <c r="F35"/>
  <c r="F47"/>
  <c r="F73"/>
  <c r="D100"/>
  <c r="D6"/>
  <c r="D35"/>
  <c r="D121"/>
  <c r="D116" s="1"/>
  <c r="D130" s="1"/>
  <c r="D156" s="1"/>
  <c r="D28"/>
  <c r="D27"/>
  <c r="D8" i="139"/>
  <c r="E8"/>
  <c r="D20"/>
  <c r="E20"/>
  <c r="D26"/>
  <c r="E26"/>
  <c r="D30"/>
  <c r="E30"/>
  <c r="D36"/>
  <c r="E36"/>
  <c r="D37"/>
  <c r="E37"/>
  <c r="D41"/>
  <c r="E41"/>
  <c r="D43"/>
  <c r="E43"/>
  <c r="D49"/>
  <c r="E49"/>
  <c r="D55"/>
  <c r="E55"/>
  <c r="D8" i="140"/>
  <c r="E8"/>
  <c r="D20"/>
  <c r="E20"/>
  <c r="D26"/>
  <c r="E26"/>
  <c r="D30"/>
  <c r="E30"/>
  <c r="D36"/>
  <c r="E36"/>
  <c r="D37"/>
  <c r="E37"/>
  <c r="D41"/>
  <c r="E41"/>
  <c r="D55"/>
  <c r="E55"/>
  <c r="D8" i="138"/>
  <c r="E8"/>
  <c r="D20"/>
  <c r="E20"/>
  <c r="D26"/>
  <c r="E26"/>
  <c r="D30"/>
  <c r="E30"/>
  <c r="D36"/>
  <c r="E36"/>
  <c r="D37"/>
  <c r="E37"/>
  <c r="D41"/>
  <c r="E41"/>
  <c r="D43"/>
  <c r="E43"/>
  <c r="D49"/>
  <c r="E49"/>
  <c r="D55"/>
  <c r="E55"/>
  <c r="D8" i="137"/>
  <c r="E8"/>
  <c r="D20"/>
  <c r="E20"/>
  <c r="D26"/>
  <c r="E26"/>
  <c r="D30"/>
  <c r="E30"/>
  <c r="D36"/>
  <c r="E36"/>
  <c r="D37"/>
  <c r="E37"/>
  <c r="D41"/>
  <c r="E41"/>
  <c r="D43"/>
  <c r="E43"/>
  <c r="D49"/>
  <c r="E49"/>
  <c r="D55"/>
  <c r="E55"/>
  <c r="D8" i="134"/>
  <c r="E8"/>
  <c r="D20"/>
  <c r="E20"/>
  <c r="D26"/>
  <c r="E26"/>
  <c r="D30"/>
  <c r="E30"/>
  <c r="D36"/>
  <c r="E36"/>
  <c r="D37"/>
  <c r="E37"/>
  <c r="D41"/>
  <c r="E41"/>
  <c r="D43"/>
  <c r="E43"/>
  <c r="D49"/>
  <c r="E49"/>
  <c r="D55"/>
  <c r="E55"/>
  <c r="D8" i="135"/>
  <c r="E8"/>
  <c r="D20"/>
  <c r="E20"/>
  <c r="D26"/>
  <c r="E26"/>
  <c r="D30"/>
  <c r="E30"/>
  <c r="D36"/>
  <c r="E36"/>
  <c r="D37"/>
  <c r="E37"/>
  <c r="D41"/>
  <c r="E41"/>
  <c r="D55"/>
  <c r="E55"/>
  <c r="D43" i="133"/>
  <c r="E43"/>
  <c r="D49"/>
  <c r="E49"/>
  <c r="D55"/>
  <c r="E55"/>
  <c r="D8"/>
  <c r="E8"/>
  <c r="D20"/>
  <c r="E20"/>
  <c r="D26"/>
  <c r="E26"/>
  <c r="D30"/>
  <c r="E30"/>
  <c r="D36"/>
  <c r="E36"/>
  <c r="D37"/>
  <c r="E37"/>
  <c r="D41"/>
  <c r="E41"/>
  <c r="D43" i="132"/>
  <c r="E43"/>
  <c r="D49"/>
  <c r="E49"/>
  <c r="D55"/>
  <c r="E55"/>
  <c r="D8"/>
  <c r="E8"/>
  <c r="D20"/>
  <c r="E20"/>
  <c r="D26"/>
  <c r="E26"/>
  <c r="D30"/>
  <c r="E30"/>
  <c r="D36"/>
  <c r="E36"/>
  <c r="D37"/>
  <c r="E37"/>
  <c r="D41"/>
  <c r="E41"/>
  <c r="D45" i="127"/>
  <c r="E45"/>
  <c r="D51"/>
  <c r="E51"/>
  <c r="D57"/>
  <c r="E57"/>
  <c r="D8"/>
  <c r="E8"/>
  <c r="D20"/>
  <c r="E20"/>
  <c r="D26"/>
  <c r="E26"/>
  <c r="D30"/>
  <c r="E30"/>
  <c r="D36"/>
  <c r="E36"/>
  <c r="D37"/>
  <c r="E37"/>
  <c r="D41"/>
  <c r="E41"/>
  <c r="D45" i="126"/>
  <c r="E45"/>
  <c r="D51"/>
  <c r="E51"/>
  <c r="D57"/>
  <c r="E57"/>
  <c r="D8"/>
  <c r="E8"/>
  <c r="D20"/>
  <c r="E20"/>
  <c r="D26"/>
  <c r="E26"/>
  <c r="D30"/>
  <c r="E30"/>
  <c r="D36"/>
  <c r="E36"/>
  <c r="D37"/>
  <c r="E37"/>
  <c r="D41"/>
  <c r="E41"/>
  <c r="D46" i="123"/>
  <c r="E46"/>
  <c r="D52"/>
  <c r="E52"/>
  <c r="D58"/>
  <c r="E58"/>
  <c r="D8"/>
  <c r="E8"/>
  <c r="D20"/>
  <c r="E20"/>
  <c r="D26"/>
  <c r="E26"/>
  <c r="D31"/>
  <c r="E31"/>
  <c r="D37"/>
  <c r="E37"/>
  <c r="D42"/>
  <c r="E42"/>
  <c r="D37" i="119"/>
  <c r="E37"/>
  <c r="D30"/>
  <c r="D29"/>
  <c r="D65" s="1"/>
  <c r="D90" s="1"/>
  <c r="E98"/>
  <c r="F98" s="1"/>
  <c r="D98"/>
  <c r="D93" s="1"/>
  <c r="D93" i="121"/>
  <c r="E93"/>
  <c r="D114"/>
  <c r="E114"/>
  <c r="D128"/>
  <c r="E128"/>
  <c r="D129"/>
  <c r="E129"/>
  <c r="D133"/>
  <c r="E133"/>
  <c r="D140"/>
  <c r="E140"/>
  <c r="D146"/>
  <c r="E146"/>
  <c r="D154"/>
  <c r="E154"/>
  <c r="D155"/>
  <c r="E155"/>
  <c r="D8"/>
  <c r="E8"/>
  <c r="D15"/>
  <c r="E15"/>
  <c r="D22"/>
  <c r="E22"/>
  <c r="D30"/>
  <c r="D29"/>
  <c r="D65" s="1"/>
  <c r="D90" s="1"/>
  <c r="E30"/>
  <c r="E29"/>
  <c r="D37"/>
  <c r="E37"/>
  <c r="D49"/>
  <c r="E49"/>
  <c r="D55"/>
  <c r="E55"/>
  <c r="D60"/>
  <c r="E60"/>
  <c r="D66"/>
  <c r="E66"/>
  <c r="D70"/>
  <c r="E70"/>
  <c r="D75"/>
  <c r="E75"/>
  <c r="D78"/>
  <c r="E78"/>
  <c r="D82"/>
  <c r="E82"/>
  <c r="D89"/>
  <c r="E89"/>
  <c r="D45" i="125"/>
  <c r="E45"/>
  <c r="D51"/>
  <c r="E51"/>
  <c r="D57"/>
  <c r="E57"/>
  <c r="D8"/>
  <c r="E8"/>
  <c r="D20"/>
  <c r="E20"/>
  <c r="D26"/>
  <c r="E26"/>
  <c r="D30"/>
  <c r="E30"/>
  <c r="D36"/>
  <c r="E36"/>
  <c r="E41" s="1"/>
  <c r="D37"/>
  <c r="E37"/>
  <c r="D45" i="105"/>
  <c r="E45"/>
  <c r="D51"/>
  <c r="E51"/>
  <c r="D57"/>
  <c r="E57"/>
  <c r="D8"/>
  <c r="E8"/>
  <c r="D20"/>
  <c r="E20"/>
  <c r="D26"/>
  <c r="E26"/>
  <c r="D30"/>
  <c r="E30"/>
  <c r="D37"/>
  <c r="E37"/>
  <c r="D46" i="124"/>
  <c r="E46"/>
  <c r="D52"/>
  <c r="E52"/>
  <c r="D58"/>
  <c r="E58"/>
  <c r="D8"/>
  <c r="E8"/>
  <c r="D20"/>
  <c r="E20"/>
  <c r="D26"/>
  <c r="E26"/>
  <c r="D31"/>
  <c r="E31"/>
  <c r="D37"/>
  <c r="E37"/>
  <c r="D38"/>
  <c r="E38"/>
  <c r="D42"/>
  <c r="E42"/>
  <c r="D46" i="122"/>
  <c r="E46"/>
  <c r="D52"/>
  <c r="E52"/>
  <c r="D58"/>
  <c r="D8"/>
  <c r="E8"/>
  <c r="D20"/>
  <c r="E20"/>
  <c r="D26"/>
  <c r="E26"/>
  <c r="D31"/>
  <c r="E31"/>
  <c r="D37"/>
  <c r="D42" s="1"/>
  <c r="E37"/>
  <c r="E38"/>
  <c r="D46" i="79"/>
  <c r="E46"/>
  <c r="D52"/>
  <c r="E52"/>
  <c r="D58"/>
  <c r="D8"/>
  <c r="E8"/>
  <c r="D20"/>
  <c r="E20"/>
  <c r="D26"/>
  <c r="E26"/>
  <c r="D31"/>
  <c r="E31"/>
  <c r="D37"/>
  <c r="D42" s="1"/>
  <c r="E37"/>
  <c r="E42" s="1"/>
  <c r="D93" i="120"/>
  <c r="E93"/>
  <c r="D114"/>
  <c r="E114"/>
  <c r="D128"/>
  <c r="E128"/>
  <c r="D129"/>
  <c r="E129"/>
  <c r="D133"/>
  <c r="E133"/>
  <c r="D140"/>
  <c r="E140"/>
  <c r="D146"/>
  <c r="E146"/>
  <c r="D154"/>
  <c r="E154"/>
  <c r="D155"/>
  <c r="E155"/>
  <c r="D8"/>
  <c r="E8"/>
  <c r="D15"/>
  <c r="E15"/>
  <c r="D22"/>
  <c r="E22"/>
  <c r="D30"/>
  <c r="D29" s="1"/>
  <c r="E30"/>
  <c r="E29" s="1"/>
  <c r="D37"/>
  <c r="E37"/>
  <c r="D49"/>
  <c r="E49"/>
  <c r="D55"/>
  <c r="E55"/>
  <c r="D60"/>
  <c r="E60"/>
  <c r="D66"/>
  <c r="E66"/>
  <c r="D70"/>
  <c r="E70"/>
  <c r="D75"/>
  <c r="E75"/>
  <c r="D78"/>
  <c r="E78"/>
  <c r="D82"/>
  <c r="E82"/>
  <c r="D89"/>
  <c r="E89"/>
  <c r="D8" i="119"/>
  <c r="E8"/>
  <c r="D15"/>
  <c r="E15"/>
  <c r="D22"/>
  <c r="E22"/>
  <c r="E29"/>
  <c r="D49"/>
  <c r="E49"/>
  <c r="D55"/>
  <c r="E55"/>
  <c r="D60"/>
  <c r="E60"/>
  <c r="D66"/>
  <c r="E66"/>
  <c r="D70"/>
  <c r="E70"/>
  <c r="D75"/>
  <c r="E75"/>
  <c r="D78"/>
  <c r="E78"/>
  <c r="D82"/>
  <c r="E82"/>
  <c r="D89"/>
  <c r="E89"/>
  <c r="E93"/>
  <c r="D114"/>
  <c r="E114"/>
  <c r="D129"/>
  <c r="E129"/>
  <c r="D133"/>
  <c r="E133"/>
  <c r="D140"/>
  <c r="E140"/>
  <c r="D146"/>
  <c r="E146"/>
  <c r="D154"/>
  <c r="E119" i="3"/>
  <c r="E114"/>
  <c r="E98"/>
  <c r="F98" s="1"/>
  <c r="D119"/>
  <c r="D114" s="1"/>
  <c r="D98"/>
  <c r="D93" s="1"/>
  <c r="E30"/>
  <c r="E29" s="1"/>
  <c r="D30"/>
  <c r="D29" s="1"/>
  <c r="D65" s="1"/>
  <c r="D90" s="1"/>
  <c r="E93"/>
  <c r="E128" s="1"/>
  <c r="D129"/>
  <c r="E129"/>
  <c r="D133"/>
  <c r="E133"/>
  <c r="D140"/>
  <c r="E140"/>
  <c r="D146"/>
  <c r="E146"/>
  <c r="D154"/>
  <c r="D8"/>
  <c r="E8"/>
  <c r="D15"/>
  <c r="E15"/>
  <c r="D22"/>
  <c r="E22"/>
  <c r="D37"/>
  <c r="E37"/>
  <c r="D49"/>
  <c r="E49"/>
  <c r="D55"/>
  <c r="E55"/>
  <c r="D60"/>
  <c r="E60"/>
  <c r="D66"/>
  <c r="E66"/>
  <c r="D70"/>
  <c r="E70"/>
  <c r="D75"/>
  <c r="E75"/>
  <c r="D78"/>
  <c r="E78"/>
  <c r="D82"/>
  <c r="E82"/>
  <c r="D89"/>
  <c r="D93" i="118"/>
  <c r="E93"/>
  <c r="D95"/>
  <c r="E95"/>
  <c r="D116"/>
  <c r="E116"/>
  <c r="D130"/>
  <c r="E130"/>
  <c r="D131"/>
  <c r="E131"/>
  <c r="D135"/>
  <c r="E135"/>
  <c r="D142"/>
  <c r="E142"/>
  <c r="D147"/>
  <c r="E147"/>
  <c r="D155"/>
  <c r="E155"/>
  <c r="D6"/>
  <c r="E6"/>
  <c r="D13"/>
  <c r="E13"/>
  <c r="D20"/>
  <c r="E20"/>
  <c r="D28"/>
  <c r="D27" s="1"/>
  <c r="E28"/>
  <c r="E27" s="1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93" i="117"/>
  <c r="E93"/>
  <c r="D95"/>
  <c r="E95"/>
  <c r="D116"/>
  <c r="E116"/>
  <c r="D130"/>
  <c r="E130"/>
  <c r="D131"/>
  <c r="E131"/>
  <c r="D135"/>
  <c r="E135"/>
  <c r="D142"/>
  <c r="E142"/>
  <c r="D147"/>
  <c r="E147"/>
  <c r="D155"/>
  <c r="E155"/>
  <c r="D6"/>
  <c r="E6"/>
  <c r="D13"/>
  <c r="E13"/>
  <c r="D20"/>
  <c r="E20"/>
  <c r="D28"/>
  <c r="D27" s="1"/>
  <c r="E28"/>
  <c r="E27" s="1"/>
  <c r="D35"/>
  <c r="E35"/>
  <c r="D47"/>
  <c r="E47"/>
  <c r="D53"/>
  <c r="E53"/>
  <c r="D58"/>
  <c r="E58"/>
  <c r="D64"/>
  <c r="E64"/>
  <c r="D68"/>
  <c r="E68"/>
  <c r="D73"/>
  <c r="E73"/>
  <c r="D76"/>
  <c r="E76"/>
  <c r="E87" s="1"/>
  <c r="D80"/>
  <c r="E80"/>
  <c r="D93" i="116"/>
  <c r="E93"/>
  <c r="D95"/>
  <c r="E95"/>
  <c r="D116"/>
  <c r="E116"/>
  <c r="D130"/>
  <c r="E130"/>
  <c r="D131"/>
  <c r="E131"/>
  <c r="D135"/>
  <c r="E135"/>
  <c r="D142"/>
  <c r="E142"/>
  <c r="D147"/>
  <c r="E147"/>
  <c r="E155" s="1"/>
  <c r="D6"/>
  <c r="E6"/>
  <c r="D13"/>
  <c r="E13"/>
  <c r="D20"/>
  <c r="E20"/>
  <c r="D27"/>
  <c r="E27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93" i="1"/>
  <c r="E93"/>
  <c r="D95"/>
  <c r="E95"/>
  <c r="E116"/>
  <c r="E130" s="1"/>
  <c r="D131"/>
  <c r="E131"/>
  <c r="D135"/>
  <c r="E135"/>
  <c r="D142"/>
  <c r="E142"/>
  <c r="D147"/>
  <c r="E147"/>
  <c r="D155"/>
  <c r="D76"/>
  <c r="E76"/>
  <c r="E87" s="1"/>
  <c r="E6"/>
  <c r="D13"/>
  <c r="E13"/>
  <c r="D20"/>
  <c r="E20"/>
  <c r="E27"/>
  <c r="E63" s="1"/>
  <c r="E35"/>
  <c r="D47"/>
  <c r="E47"/>
  <c r="D53"/>
  <c r="E53"/>
  <c r="D58"/>
  <c r="E58"/>
  <c r="D64"/>
  <c r="D87" s="1"/>
  <c r="D161" s="1"/>
  <c r="E64"/>
  <c r="D68"/>
  <c r="E68"/>
  <c r="D73"/>
  <c r="E73"/>
  <c r="D80"/>
  <c r="E80"/>
  <c r="E114" i="87"/>
  <c r="C49" i="139"/>
  <c r="C43"/>
  <c r="C55"/>
  <c r="C37"/>
  <c r="C30"/>
  <c r="C26"/>
  <c r="C20"/>
  <c r="C8"/>
  <c r="C36"/>
  <c r="C41" s="1"/>
  <c r="C55" i="140"/>
  <c r="C37"/>
  <c r="C30"/>
  <c r="C26"/>
  <c r="C20"/>
  <c r="C8"/>
  <c r="C36" s="1"/>
  <c r="C41" s="1"/>
  <c r="C49" i="138"/>
  <c r="C43"/>
  <c r="C55"/>
  <c r="C37"/>
  <c r="C30"/>
  <c r="C26"/>
  <c r="C20"/>
  <c r="C8"/>
  <c r="C36"/>
  <c r="C41" s="1"/>
  <c r="C49" i="137"/>
  <c r="C43"/>
  <c r="C55" s="1"/>
  <c r="C37"/>
  <c r="C30"/>
  <c r="C26"/>
  <c r="C20"/>
  <c r="C8"/>
  <c r="C36" s="1"/>
  <c r="C41" s="1"/>
  <c r="C49" i="134"/>
  <c r="C43"/>
  <c r="C55"/>
  <c r="C37"/>
  <c r="C30"/>
  <c r="C26"/>
  <c r="C20"/>
  <c r="C8"/>
  <c r="C36"/>
  <c r="C41" s="1"/>
  <c r="C55" i="135"/>
  <c r="C37"/>
  <c r="C30"/>
  <c r="C26"/>
  <c r="C20"/>
  <c r="C8"/>
  <c r="C36" s="1"/>
  <c r="C41" s="1"/>
  <c r="C49" i="133"/>
  <c r="C43"/>
  <c r="C37"/>
  <c r="C30"/>
  <c r="C26"/>
  <c r="C20"/>
  <c r="C8"/>
  <c r="C36" s="1"/>
  <c r="C41" s="1"/>
  <c r="C49" i="132"/>
  <c r="C55" s="1"/>
  <c r="C43"/>
  <c r="C37"/>
  <c r="C30"/>
  <c r="C26"/>
  <c r="C20"/>
  <c r="C8"/>
  <c r="C36" s="1"/>
  <c r="C41" s="1"/>
  <c r="G52" i="129"/>
  <c r="G45"/>
  <c r="F45"/>
  <c r="B45"/>
  <c r="H44"/>
  <c r="H43"/>
  <c r="H42"/>
  <c r="H41"/>
  <c r="H40"/>
  <c r="H45"/>
  <c r="H38"/>
  <c r="G35"/>
  <c r="F35"/>
  <c r="B35"/>
  <c r="H34"/>
  <c r="H33"/>
  <c r="H32"/>
  <c r="H31"/>
  <c r="H29"/>
  <c r="H28"/>
  <c r="H35" s="1"/>
  <c r="G22"/>
  <c r="F22"/>
  <c r="B22"/>
  <c r="H21"/>
  <c r="H20"/>
  <c r="H19"/>
  <c r="H18"/>
  <c r="H17"/>
  <c r="H15"/>
  <c r="G14"/>
  <c r="G27" s="1"/>
  <c r="G37" s="1"/>
  <c r="F14"/>
  <c r="F27"/>
  <c r="F37" s="1"/>
  <c r="G12"/>
  <c r="F12"/>
  <c r="B12"/>
  <c r="H11"/>
  <c r="H10"/>
  <c r="H9"/>
  <c r="H8"/>
  <c r="H6"/>
  <c r="C18" i="73"/>
  <c r="C32" s="1"/>
  <c r="C146" i="121"/>
  <c r="C140"/>
  <c r="C146" i="120"/>
  <c r="C140"/>
  <c r="C146" i="119"/>
  <c r="C140"/>
  <c r="C140" i="3"/>
  <c r="C51" i="127"/>
  <c r="C45"/>
  <c r="C57" s="1"/>
  <c r="C51" i="126"/>
  <c r="C45"/>
  <c r="C57" s="1"/>
  <c r="C51" i="125"/>
  <c r="C45"/>
  <c r="C57" s="1"/>
  <c r="C51" i="105"/>
  <c r="C45"/>
  <c r="C57" s="1"/>
  <c r="C52" i="124"/>
  <c r="C46"/>
  <c r="C58" s="1"/>
  <c r="C52" i="123"/>
  <c r="C46"/>
  <c r="C58" s="1"/>
  <c r="C52" i="122"/>
  <c r="C46"/>
  <c r="C58" s="1"/>
  <c r="D93" i="87"/>
  <c r="E93"/>
  <c r="D114"/>
  <c r="D129"/>
  <c r="E129"/>
  <c r="D133"/>
  <c r="E133"/>
  <c r="D140"/>
  <c r="E140"/>
  <c r="D145"/>
  <c r="E145"/>
  <c r="D153"/>
  <c r="E153"/>
  <c r="C145"/>
  <c r="C140"/>
  <c r="C133"/>
  <c r="C129"/>
  <c r="C114"/>
  <c r="C93"/>
  <c r="D5"/>
  <c r="E5"/>
  <c r="D12"/>
  <c r="E12"/>
  <c r="D19"/>
  <c r="E19"/>
  <c r="D27"/>
  <c r="D26" s="1"/>
  <c r="E27"/>
  <c r="E26" s="1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57"/>
  <c r="C52"/>
  <c r="C46"/>
  <c r="C34"/>
  <c r="C26"/>
  <c r="C19"/>
  <c r="C12"/>
  <c r="C62" s="1"/>
  <c r="C5"/>
  <c r="C37" i="127"/>
  <c r="C30"/>
  <c r="C26"/>
  <c r="C20"/>
  <c r="C8"/>
  <c r="C36" s="1"/>
  <c r="C41" s="1"/>
  <c r="C37" i="126"/>
  <c r="C30"/>
  <c r="C26"/>
  <c r="C20"/>
  <c r="C8"/>
  <c r="C36"/>
  <c r="C41" s="1"/>
  <c r="C37" i="125"/>
  <c r="C30"/>
  <c r="C26"/>
  <c r="C20"/>
  <c r="C8"/>
  <c r="C38" i="124"/>
  <c r="C31"/>
  <c r="C26"/>
  <c r="C20"/>
  <c r="C8"/>
  <c r="C37" s="1"/>
  <c r="C42" s="1"/>
  <c r="C31" i="123"/>
  <c r="C26"/>
  <c r="C20"/>
  <c r="C8"/>
  <c r="C37"/>
  <c r="C42" s="1"/>
  <c r="C38" i="122"/>
  <c r="C31"/>
  <c r="C26"/>
  <c r="C20"/>
  <c r="C8"/>
  <c r="C133" i="121"/>
  <c r="C129"/>
  <c r="C114"/>
  <c r="C93"/>
  <c r="C128"/>
  <c r="C82"/>
  <c r="C78"/>
  <c r="C75"/>
  <c r="C70"/>
  <c r="C66"/>
  <c r="C60"/>
  <c r="C55"/>
  <c r="C49"/>
  <c r="C37"/>
  <c r="C30"/>
  <c r="C29" s="1"/>
  <c r="C22"/>
  <c r="C15"/>
  <c r="C8"/>
  <c r="C65" s="1"/>
  <c r="C133" i="120"/>
  <c r="C129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133" i="119"/>
  <c r="C129"/>
  <c r="C154" s="1"/>
  <c r="C114"/>
  <c r="C93"/>
  <c r="C82"/>
  <c r="C78"/>
  <c r="C75"/>
  <c r="C70"/>
  <c r="C66"/>
  <c r="C60"/>
  <c r="C55"/>
  <c r="C49"/>
  <c r="C37"/>
  <c r="C30"/>
  <c r="F30" s="1"/>
  <c r="C22"/>
  <c r="C15"/>
  <c r="C8"/>
  <c r="C147" i="118"/>
  <c r="C142"/>
  <c r="C135"/>
  <c r="C131"/>
  <c r="C116"/>
  <c r="C130" s="1"/>
  <c r="C95"/>
  <c r="C80"/>
  <c r="C76"/>
  <c r="C73"/>
  <c r="C68"/>
  <c r="C64"/>
  <c r="C58"/>
  <c r="C53"/>
  <c r="C47"/>
  <c r="C35"/>
  <c r="C28"/>
  <c r="C27"/>
  <c r="C20"/>
  <c r="C13"/>
  <c r="C63" s="1"/>
  <c r="C6"/>
  <c r="C93"/>
  <c r="C147" i="117"/>
  <c r="C142"/>
  <c r="C135"/>
  <c r="C131"/>
  <c r="C155" s="1"/>
  <c r="C116"/>
  <c r="C95"/>
  <c r="C130" s="1"/>
  <c r="C80"/>
  <c r="C76"/>
  <c r="C73"/>
  <c r="C68"/>
  <c r="C64"/>
  <c r="C58"/>
  <c r="C53"/>
  <c r="C47"/>
  <c r="C35"/>
  <c r="C28"/>
  <c r="C27" s="1"/>
  <c r="C20"/>
  <c r="C13"/>
  <c r="C6"/>
  <c r="C93"/>
  <c r="C93" i="116"/>
  <c r="C147"/>
  <c r="C142"/>
  <c r="C135"/>
  <c r="C131"/>
  <c r="C116"/>
  <c r="C95"/>
  <c r="C130" s="1"/>
  <c r="C80"/>
  <c r="C76"/>
  <c r="C73"/>
  <c r="C68"/>
  <c r="C64"/>
  <c r="C87"/>
  <c r="C58"/>
  <c r="C53"/>
  <c r="C47"/>
  <c r="C35"/>
  <c r="C28"/>
  <c r="C27"/>
  <c r="C20"/>
  <c r="C13"/>
  <c r="C6"/>
  <c r="C63"/>
  <c r="C26" i="79"/>
  <c r="C146" i="3"/>
  <c r="C133"/>
  <c r="C93"/>
  <c r="C30"/>
  <c r="C29" s="1"/>
  <c r="H29" i="73"/>
  <c r="H30" s="1"/>
  <c r="C147" i="1"/>
  <c r="C135"/>
  <c r="C95"/>
  <c r="C28"/>
  <c r="F28" s="1"/>
  <c r="C91" i="87"/>
  <c r="D91"/>
  <c r="G14" i="71"/>
  <c r="G27" s="1"/>
  <c r="G37" s="1"/>
  <c r="F14"/>
  <c r="F27" s="1"/>
  <c r="F37" s="1"/>
  <c r="C4" i="73"/>
  <c r="C4" i="61" s="1"/>
  <c r="C37" i="105"/>
  <c r="C30"/>
  <c r="C26"/>
  <c r="C20"/>
  <c r="C8"/>
  <c r="C36"/>
  <c r="C41" s="1"/>
  <c r="J17" i="66"/>
  <c r="I17"/>
  <c r="H17"/>
  <c r="E17"/>
  <c r="D17"/>
  <c r="J14"/>
  <c r="J19" s="1"/>
  <c r="I14"/>
  <c r="H14"/>
  <c r="K14" s="1"/>
  <c r="J12"/>
  <c r="I12"/>
  <c r="J9"/>
  <c r="I9"/>
  <c r="H9"/>
  <c r="E9"/>
  <c r="D9"/>
  <c r="K9"/>
  <c r="J6"/>
  <c r="I6"/>
  <c r="I19" s="1"/>
  <c r="H6"/>
  <c r="E6"/>
  <c r="K6" s="1"/>
  <c r="D6"/>
  <c r="D19" s="1"/>
  <c r="C30" i="88"/>
  <c r="C52" i="79"/>
  <c r="C38"/>
  <c r="F38" s="1"/>
  <c r="C31"/>
  <c r="C20"/>
  <c r="C37" s="1"/>
  <c r="C42" s="1"/>
  <c r="C129" i="3"/>
  <c r="C114"/>
  <c r="C82"/>
  <c r="C78"/>
  <c r="C75"/>
  <c r="C70"/>
  <c r="C66"/>
  <c r="C60"/>
  <c r="C55"/>
  <c r="C49"/>
  <c r="C37"/>
  <c r="C22"/>
  <c r="C15"/>
  <c r="C8"/>
  <c r="H17" i="61"/>
  <c r="C17"/>
  <c r="H32" s="1"/>
  <c r="C142" i="1"/>
  <c r="C131"/>
  <c r="C155" s="1"/>
  <c r="C156" s="1"/>
  <c r="C116"/>
  <c r="C130" s="1"/>
  <c r="C80"/>
  <c r="C76"/>
  <c r="C73"/>
  <c r="C68"/>
  <c r="C64"/>
  <c r="C58"/>
  <c r="C53"/>
  <c r="C47"/>
  <c r="C35"/>
  <c r="C20"/>
  <c r="C13"/>
  <c r="C6"/>
  <c r="H30" i="61"/>
  <c r="C18"/>
  <c r="H18" i="73"/>
  <c r="C19"/>
  <c r="C24" i="61"/>
  <c r="C24" i="73"/>
  <c r="C46" i="79"/>
  <c r="C58"/>
  <c r="C8"/>
  <c r="E16" i="89"/>
  <c r="F16"/>
  <c r="D16"/>
  <c r="C16"/>
  <c r="G16" s="1"/>
  <c r="G15"/>
  <c r="G14"/>
  <c r="G13"/>
  <c r="G12"/>
  <c r="G11"/>
  <c r="G10"/>
  <c r="K18" i="66"/>
  <c r="B35" i="71"/>
  <c r="H31"/>
  <c r="H32"/>
  <c r="H33"/>
  <c r="H34"/>
  <c r="G35"/>
  <c r="F35"/>
  <c r="H9"/>
  <c r="H10"/>
  <c r="H12" s="1"/>
  <c r="H11"/>
  <c r="G12"/>
  <c r="F12"/>
  <c r="B12"/>
  <c r="H15"/>
  <c r="H17"/>
  <c r="H18"/>
  <c r="H19"/>
  <c r="H20"/>
  <c r="H21"/>
  <c r="B22"/>
  <c r="F22"/>
  <c r="G22"/>
  <c r="H38"/>
  <c r="H40"/>
  <c r="H41"/>
  <c r="H42"/>
  <c r="H43"/>
  <c r="H44"/>
  <c r="B45"/>
  <c r="F45"/>
  <c r="G45"/>
  <c r="G52"/>
  <c r="D38" i="70"/>
  <c r="K7" i="66"/>
  <c r="K8"/>
  <c r="K10"/>
  <c r="K11"/>
  <c r="B25" i="2"/>
  <c r="C93" i="1"/>
  <c r="E3" i="87"/>
  <c r="E91" s="1"/>
  <c r="C153"/>
  <c r="C63" i="117"/>
  <c r="E128" i="87"/>
  <c r="E154" s="1"/>
  <c r="D128"/>
  <c r="D62"/>
  <c r="D87" s="1"/>
  <c r="C128"/>
  <c r="C154" s="1"/>
  <c r="C88" i="116"/>
  <c r="E58" i="79"/>
  <c r="F58" s="1"/>
  <c r="D65" i="120"/>
  <c r="D90"/>
  <c r="E65" i="3"/>
  <c r="C29" i="73"/>
  <c r="E155" i="1"/>
  <c r="E156" s="1"/>
  <c r="F156" s="1"/>
  <c r="E86" i="87"/>
  <c r="C160" i="117"/>
  <c r="H31" i="61"/>
  <c r="C154" i="3"/>
  <c r="C155" i="116"/>
  <c r="C161" s="1"/>
  <c r="C128" i="119"/>
  <c r="C155" s="1"/>
  <c r="C154" i="120"/>
  <c r="C155" s="1"/>
  <c r="C154" i="121"/>
  <c r="C155" s="1"/>
  <c r="H31" i="73"/>
  <c r="E87" i="116"/>
  <c r="F87" s="1"/>
  <c r="E63"/>
  <c r="F63" s="1"/>
  <c r="D87"/>
  <c r="D63"/>
  <c r="D41" i="125"/>
  <c r="D88" i="116"/>
  <c r="D160"/>
  <c r="H35" i="71"/>
  <c r="H4" i="73"/>
  <c r="H4" i="61"/>
  <c r="D156" i="118"/>
  <c r="C87"/>
  <c r="E87"/>
  <c r="E161"/>
  <c r="F87" i="1"/>
  <c r="E161" l="1"/>
  <c r="C88" i="118"/>
  <c r="C160"/>
  <c r="E160" i="1"/>
  <c r="E88"/>
  <c r="C156" i="117"/>
  <c r="C156" i="118"/>
  <c r="E58" i="122"/>
  <c r="E32" i="61"/>
  <c r="E31"/>
  <c r="J33"/>
  <c r="F154" i="87"/>
  <c r="F65" i="121"/>
  <c r="F90" s="1"/>
  <c r="F154"/>
  <c r="F155" s="1"/>
  <c r="F36" i="135"/>
  <c r="F41" s="1"/>
  <c r="F36" i="134"/>
  <c r="F41" s="1"/>
  <c r="F36" i="139"/>
  <c r="F41" s="1"/>
  <c r="F87" i="118"/>
  <c r="E88" i="116"/>
  <c r="F88" s="1"/>
  <c r="E160"/>
  <c r="C30" i="73"/>
  <c r="D154" i="87"/>
  <c r="H45" i="71"/>
  <c r="H22"/>
  <c r="F27" i="1"/>
  <c r="C128" i="3"/>
  <c r="C155" s="1"/>
  <c r="D87" i="117"/>
  <c r="D161" s="1"/>
  <c r="D63"/>
  <c r="D156"/>
  <c r="D87" i="118"/>
  <c r="D161" s="1"/>
  <c r="D63"/>
  <c r="D88" s="1"/>
  <c r="E89" i="3"/>
  <c r="E154" i="119"/>
  <c r="E128"/>
  <c r="E65"/>
  <c r="E90" s="1"/>
  <c r="E65" i="120"/>
  <c r="E90" s="1"/>
  <c r="E33" i="61"/>
  <c r="D31" i="73"/>
  <c r="C30" i="61"/>
  <c r="C33" s="1"/>
  <c r="C87" i="1"/>
  <c r="C161" s="1"/>
  <c r="C89" i="3"/>
  <c r="F89" s="1"/>
  <c r="H19" i="66"/>
  <c r="K17"/>
  <c r="C65" i="3"/>
  <c r="C87" i="117"/>
  <c r="C88" s="1"/>
  <c r="C155" i="118"/>
  <c r="C161" s="1"/>
  <c r="C89" i="119"/>
  <c r="F89" s="1"/>
  <c r="C65" i="120"/>
  <c r="C90" s="1"/>
  <c r="C89" i="121"/>
  <c r="C90" s="1"/>
  <c r="C37" i="122"/>
  <c r="C42" s="1"/>
  <c r="C36" i="125"/>
  <c r="C41" s="1"/>
  <c r="F41" s="1"/>
  <c r="C86" i="87"/>
  <c r="C87" s="1"/>
  <c r="E62"/>
  <c r="E87" s="1"/>
  <c r="H12" i="129"/>
  <c r="H22"/>
  <c r="C55" i="133"/>
  <c r="D155" i="116"/>
  <c r="D161" s="1"/>
  <c r="E63" i="117"/>
  <c r="E63" i="118"/>
  <c r="E88" s="1"/>
  <c r="F88" s="1"/>
  <c r="E154" i="3"/>
  <c r="F154" s="1"/>
  <c r="D128"/>
  <c r="D155" s="1"/>
  <c r="E42" i="122"/>
  <c r="D36" i="105"/>
  <c r="D41" s="1"/>
  <c r="I32" i="73"/>
  <c r="F86" i="87"/>
  <c r="F87" s="1"/>
  <c r="F62"/>
  <c r="F36" i="127"/>
  <c r="F41" s="1"/>
  <c r="F55" i="139"/>
  <c r="C90" i="3"/>
  <c r="C161" i="117"/>
  <c r="D156" i="116"/>
  <c r="F63" i="117"/>
  <c r="E160"/>
  <c r="E88"/>
  <c r="F63" i="118"/>
  <c r="E160"/>
  <c r="C160" i="116"/>
  <c r="C156"/>
  <c r="F155"/>
  <c r="E156"/>
  <c r="F156" s="1"/>
  <c r="E161"/>
  <c r="D160" i="117"/>
  <c r="D88"/>
  <c r="D160" i="118"/>
  <c r="F65" i="3"/>
  <c r="C31" i="73"/>
  <c r="F6" i="1"/>
  <c r="F130"/>
  <c r="F95"/>
  <c r="F76" i="116"/>
  <c r="F73"/>
  <c r="F58"/>
  <c r="F35"/>
  <c r="F13"/>
  <c r="F6"/>
  <c r="F130" i="117"/>
  <c r="F130" i="118"/>
  <c r="F116"/>
  <c r="F95"/>
  <c r="F78" i="3"/>
  <c r="F75"/>
  <c r="F60"/>
  <c r="F49"/>
  <c r="F37"/>
  <c r="F15"/>
  <c r="F8"/>
  <c r="F140"/>
  <c r="F29"/>
  <c r="F114"/>
  <c r="F154" i="119"/>
  <c r="F78"/>
  <c r="F75"/>
  <c r="F60"/>
  <c r="F42" i="122"/>
  <c r="F57" i="105"/>
  <c r="F51"/>
  <c r="F45"/>
  <c r="F37" i="125"/>
  <c r="F36"/>
  <c r="F8"/>
  <c r="F57"/>
  <c r="F51"/>
  <c r="F45"/>
  <c r="F128" i="3"/>
  <c r="F90" i="120"/>
  <c r="H32" i="73"/>
  <c r="K19" i="66"/>
  <c r="E90" i="3"/>
  <c r="E155"/>
  <c r="F155" s="1"/>
  <c r="F65" i="120"/>
  <c r="F128" i="119"/>
  <c r="F58" i="122"/>
  <c r="C32" i="61"/>
  <c r="H33"/>
  <c r="E19" i="66"/>
  <c r="C27" i="1"/>
  <c r="C63" s="1"/>
  <c r="F27" i="116"/>
  <c r="F28"/>
  <c r="C29" i="119"/>
  <c r="C65" s="1"/>
  <c r="D63" i="1"/>
  <c r="F116"/>
  <c r="F142" i="116"/>
  <c r="F130"/>
  <c r="F116"/>
  <c r="F95"/>
  <c r="E161" i="117"/>
  <c r="F73"/>
  <c r="F47"/>
  <c r="F35"/>
  <c r="F6"/>
  <c r="E156"/>
  <c r="F156" s="1"/>
  <c r="F116"/>
  <c r="F95"/>
  <c r="F73" i="118"/>
  <c r="F13"/>
  <c r="F6"/>
  <c r="E156"/>
  <c r="F93" i="3"/>
  <c r="F30"/>
  <c r="E155" i="119"/>
  <c r="F155" s="1"/>
  <c r="F140"/>
  <c r="F42" i="79"/>
  <c r="F8" i="105"/>
  <c r="E36"/>
  <c r="E65" i="121"/>
  <c r="E90" s="1"/>
  <c r="D128" i="119"/>
  <c r="D155" s="1"/>
  <c r="H154" i="87"/>
  <c r="H26"/>
  <c r="G62"/>
  <c r="F114" i="119"/>
  <c r="F93"/>
  <c r="F15"/>
  <c r="F8"/>
  <c r="F89" i="120"/>
  <c r="F75"/>
  <c r="F49"/>
  <c r="F37"/>
  <c r="F8"/>
  <c r="F155"/>
  <c r="F154"/>
  <c r="F140"/>
  <c r="F128"/>
  <c r="F93"/>
  <c r="F52" i="79"/>
  <c r="F46"/>
  <c r="F38" i="122"/>
  <c r="F52"/>
  <c r="F46"/>
  <c r="F42" i="124"/>
  <c r="F38"/>
  <c r="F58"/>
  <c r="F52"/>
  <c r="F46"/>
  <c r="F37" i="105"/>
  <c r="K30" i="73"/>
  <c r="K18"/>
  <c r="D33" i="61"/>
  <c r="F18" i="73"/>
  <c r="K17" i="61"/>
  <c r="F17"/>
  <c r="F19" i="73"/>
  <c r="D30"/>
  <c r="D32"/>
  <c r="H75" i="87"/>
  <c r="H72"/>
  <c r="H57"/>
  <c r="H46"/>
  <c r="H34"/>
  <c r="H140"/>
  <c r="H153" s="1"/>
  <c r="H93"/>
  <c r="E22" i="129"/>
  <c r="F37" i="119"/>
  <c r="F41" i="126"/>
  <c r="F37"/>
  <c r="F36"/>
  <c r="F8"/>
  <c r="F57"/>
  <c r="F51"/>
  <c r="F45"/>
  <c r="F41" i="132"/>
  <c r="F36"/>
  <c r="F20"/>
  <c r="F55"/>
  <c r="F43"/>
  <c r="F41" i="133"/>
  <c r="F36"/>
  <c r="F20"/>
  <c r="F55"/>
  <c r="F43"/>
  <c r="F55" i="137"/>
  <c r="F43"/>
  <c r="F41"/>
  <c r="F36"/>
  <c r="F20"/>
  <c r="F55" i="138"/>
  <c r="F43"/>
  <c r="F41"/>
  <c r="F36"/>
  <c r="F20"/>
  <c r="F30" i="73"/>
  <c r="K31" i="61"/>
  <c r="F29" i="73"/>
  <c r="H86" i="87"/>
  <c r="H128"/>
  <c r="J32" i="73"/>
  <c r="H5" i="87"/>
  <c r="H12"/>
  <c r="H27"/>
  <c r="H114"/>
  <c r="E12" i="129"/>
  <c r="E12" i="71"/>
  <c r="E22"/>
  <c r="E35"/>
  <c r="E45"/>
  <c r="F156" i="118" l="1"/>
  <c r="C90" i="119"/>
  <c r="F90" s="1"/>
  <c r="F90" i="3"/>
  <c r="F87" i="117"/>
  <c r="C31" i="61"/>
  <c r="F31" s="1"/>
  <c r="F88" i="117"/>
  <c r="C160" i="1"/>
  <c r="C88"/>
  <c r="F33" i="61"/>
  <c r="F32"/>
  <c r="H62" i="87"/>
  <c r="G87"/>
  <c r="H87" s="1"/>
  <c r="F29" i="119"/>
  <c r="F36" i="105"/>
  <c r="E41"/>
  <c r="F41" s="1"/>
  <c r="D160" i="1"/>
  <c r="D88"/>
  <c r="F65" i="119"/>
</calcChain>
</file>

<file path=xl/sharedStrings.xml><?xml version="1.0" encoding="utf-8"?>
<sst xmlns="http://schemas.openxmlformats.org/spreadsheetml/2006/main" count="5713" uniqueCount="821">
  <si>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</si>
  <si>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</si>
  <si>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</si>
  <si>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</si>
  <si>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</si>
  <si>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</si>
  <si>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</si>
  <si>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</si>
  <si>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</si>
  <si>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</si>
  <si>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</si>
  <si>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</si>
  <si>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</si>
  <si>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</si>
  <si>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</si>
  <si>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</si>
  <si>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</si>
  <si>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</si>
  <si>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</si>
  <si>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</si>
  <si>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</si>
  <si>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</si>
  <si>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</si>
  <si>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</si>
  <si>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</si>
  <si>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</si>
  <si>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</si>
  <si>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</si>
  <si>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</si>
  <si>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</si>
  <si>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</si>
  <si>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</si>
  <si>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</si>
  <si>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</si>
  <si>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</si>
  <si>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</si>
  <si>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</si>
  <si>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</si>
  <si>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</si>
  <si>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</si>
  <si>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</si>
  <si>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</si>
  <si>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</si>
  <si>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</si>
  <si>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</si>
  <si>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</si>
  <si>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</si>
  <si>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</si>
  <si>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</si>
  <si>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</si>
  <si>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</si>
  <si>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</si>
  <si>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</si>
  <si>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</si>
  <si>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</si>
  <si>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</si>
  <si>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</si>
  <si>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</si>
  <si>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</si>
  <si>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</si>
  <si>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</si>
  <si>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</si>
  <si>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</si>
  <si>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</si>
  <si>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</si>
  <si>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</si>
  <si>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</si>
  <si>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</si>
  <si>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</si>
  <si>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</si>
  <si>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</si>
  <si>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</si>
  <si>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</si>
  <si>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</si>
  <si>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</si>
  <si>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</si>
  <si>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</si>
  <si>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</si>
  <si>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</si>
  <si>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</si>
  <si>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</si>
  <si>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</si>
  <si>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</si>
  <si>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</si>
  <si>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</si>
  <si>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</si>
  <si>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</si>
  <si>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</si>
  <si>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</si>
  <si>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</si>
  <si>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</si>
  <si>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</si>
  <si>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</si>
  <si>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</si>
  <si>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</si>
  <si>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</si>
  <si>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</si>
  <si>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</si>
  <si>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</si>
  <si>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</si>
  <si>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</si>
  <si>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</si>
  <si>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</si>
  <si>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</si>
  <si>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</si>
  <si>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</si>
  <si>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</si>
  <si>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</si>
  <si>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</si>
  <si>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</si>
  <si>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</si>
  <si>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</si>
  <si>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</si>
  <si>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</si>
  <si>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</si>
  <si>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</si>
  <si>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</si>
  <si>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</si>
  <si>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</si>
  <si>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</si>
  <si>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</si>
  <si>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</si>
  <si>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</si>
  <si>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</si>
  <si>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</si>
  <si>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</si>
  <si>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</si>
  <si>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</si>
  <si>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</si>
  <si>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</si>
  <si>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</si>
  <si>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</si>
  <si>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</si>
  <si>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</si>
  <si>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</si>
  <si>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</si>
  <si>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</si>
  <si>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</si>
  <si>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</si>
  <si>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</si>
  <si>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</si>
  <si>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</si>
  <si>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</si>
  <si>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</si>
  <si>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</si>
  <si>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</si>
  <si>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</si>
  <si>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</si>
  <si>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</si>
  <si>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</si>
  <si>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</si>
  <si>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</si>
  <si>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</si>
  <si>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</si>
  <si>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</si>
  <si>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</si>
  <si>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</si>
  <si>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</si>
  <si>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</si>
  <si>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</si>
  <si>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</si>
  <si>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</si>
  <si>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</si>
  <si>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</si>
  <si>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</si>
  <si>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</si>
  <si>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</si>
  <si>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</si>
  <si>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</si>
  <si>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</si>
  <si>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</si>
  <si>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</si>
  <si>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</si>
  <si>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</si>
  <si>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</si>
  <si>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</si>
  <si>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</si>
  <si>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</si>
  <si>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</si>
  <si>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</si>
  <si>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Nem kötelező!</t>
  </si>
  <si>
    <t>Feladat megnevezése</t>
  </si>
  <si>
    <t>Költségvetési szerv megnevezése</t>
  </si>
  <si>
    <t>Száma</t>
  </si>
  <si>
    <t>Közfoglalkoztatottak létszáma (fő)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</si>
  <si>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</si>
  <si>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</si>
  <si>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</si>
  <si>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</si>
  <si>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</si>
  <si>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</si>
  <si>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</si>
  <si>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</si>
  <si>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</si>
  <si>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</si>
  <si>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</si>
  <si>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</si>
  <si>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</si>
  <si>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</si>
  <si>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</si>
  <si>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</si>
  <si>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</si>
  <si>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</si>
  <si>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</si>
  <si>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</si>
  <si>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</si>
  <si>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</si>
  <si>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</si>
  <si>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</si>
  <si>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</si>
  <si>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</si>
  <si>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</si>
  <si>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</si>
  <si>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</si>
  <si>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</si>
  <si>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</si>
  <si>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</si>
  <si>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</si>
  <si>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</si>
  <si>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</si>
  <si>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</si>
  <si>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</si>
  <si>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</si>
  <si>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</si>
  <si>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</si>
  <si>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</si>
  <si>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</si>
  <si>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</si>
  <si>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</si>
  <si>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</si>
  <si>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</si>
  <si>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</si>
  <si>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</si>
  <si>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</si>
  <si>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</si>
  <si>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</si>
  <si>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</si>
  <si>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</si>
  <si>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</si>
  <si>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</si>
  <si>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</si>
  <si>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</si>
  <si>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</si>
  <si>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</si>
  <si>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</si>
  <si>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</si>
  <si>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</si>
  <si>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</si>
  <si>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</si>
  <si>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</si>
  <si>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</si>
  <si>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</si>
  <si>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</si>
  <si>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</si>
  <si>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</si>
  <si>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</si>
  <si>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</si>
  <si>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</si>
  <si>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</si>
  <si>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</si>
  <si>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</si>
  <si>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</si>
  <si>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</si>
  <si>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</si>
  <si>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</si>
  <si>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</si>
  <si>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</si>
  <si>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</si>
  <si>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</si>
  <si>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</si>
  <si>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</si>
  <si>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</si>
  <si>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</si>
  <si>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</si>
  <si>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</si>
  <si>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</si>
  <si>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</si>
  <si>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</si>
  <si>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</si>
  <si>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</si>
  <si>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</si>
  <si>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</si>
  <si>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</si>
  <si>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</si>
  <si>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</si>
  <si>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</si>
  <si>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</si>
  <si>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</si>
  <si>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</si>
  <si>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</si>
  <si>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</si>
  <si>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</si>
  <si>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</si>
  <si>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</si>
  <si>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</si>
  <si>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</si>
  <si>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</si>
  <si>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</si>
  <si>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</si>
  <si>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</si>
  <si>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</si>
  <si>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</si>
  <si>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</si>
  <si>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</si>
  <si>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</si>
  <si>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</si>
  <si>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</si>
  <si>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</si>
  <si>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</si>
  <si>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</si>
  <si>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</si>
  <si>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</si>
  <si>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</si>
  <si>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</si>
  <si>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</si>
  <si>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</si>
  <si>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</si>
  <si>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</si>
  <si>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</si>
  <si>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</si>
  <si>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</si>
  <si>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</si>
  <si>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</si>
  <si>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</si>
  <si>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</si>
  <si>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</si>
  <si>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</si>
  <si>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</si>
  <si>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</si>
  <si>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</si>
  <si>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</si>
  <si>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</si>
  <si>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</si>
  <si>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</si>
  <si>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</si>
  <si>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</si>
  <si>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</si>
  <si>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</si>
  <si>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</si>
  <si>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</si>
  <si>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</si>
  <si>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</si>
  <si>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</si>
  <si>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</si>
  <si>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</si>
  <si>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</si>
  <si>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</si>
  <si>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</si>
  <si>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</si>
  <si>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</si>
  <si>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</si>
  <si>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</si>
  <si>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</si>
  <si>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</si>
  <si>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</si>
  <si>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</si>
  <si>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</si>
  <si>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</si>
  <si>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</si>
  <si>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</si>
  <si>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</si>
  <si>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</si>
  <si>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</si>
  <si>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</si>
  <si>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</si>
  <si>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</si>
  <si>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</si>
  <si>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</si>
  <si>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</si>
  <si>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</si>
  <si>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</si>
  <si>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</si>
  <si>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</si>
  <si>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</si>
  <si>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</si>
  <si>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</si>
  <si>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</si>
  <si>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</si>
  <si>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</si>
  <si>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</si>
  <si>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</si>
  <si>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</si>
  <si>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</si>
  <si>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</si>
  <si>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</si>
  <si>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</si>
  <si>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</si>
  <si>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</si>
  <si>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</si>
  <si>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</si>
  <si>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</si>
  <si>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</si>
  <si>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</si>
  <si>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</si>
  <si>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</si>
  <si>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</si>
  <si>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</si>
  <si>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</si>
  <si>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</si>
  <si>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</si>
  <si>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</si>
  <si>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</si>
  <si>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</si>
  <si>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</si>
  <si>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</si>
  <si>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</si>
  <si>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</si>
  <si>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</si>
  <si>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</si>
  <si>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</si>
  <si>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</si>
  <si>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</si>
  <si>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</si>
  <si>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</si>
  <si>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</si>
  <si>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</si>
  <si>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</si>
  <si>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</si>
  <si>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</si>
  <si>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</si>
  <si>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</si>
  <si>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</si>
  <si>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</si>
  <si>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</si>
  <si>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</si>
  <si>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</si>
  <si>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</si>
  <si>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</si>
  <si>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</si>
  <si>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</si>
  <si>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</si>
  <si>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</si>
  <si>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</si>
  <si>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</si>
  <si>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</si>
  <si>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</si>
  <si>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</si>
  <si>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</si>
  <si>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</si>
  <si>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</si>
  <si>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</si>
  <si>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</si>
  <si>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</si>
  <si>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</si>
  <si>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</si>
  <si>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</si>
  <si>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</si>
  <si>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</si>
  <si>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</si>
  <si>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</si>
  <si>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</si>
  <si>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</si>
  <si>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</si>
  <si>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</si>
  <si>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</si>
  <si>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</si>
  <si>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</si>
  <si>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</si>
  <si>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</si>
  <si>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</si>
  <si>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</si>
  <si>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</si>
  <si>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</si>
  <si>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</si>
  <si>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</si>
  <si>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</si>
  <si>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</si>
  <si>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</si>
  <si>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</si>
  <si>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</si>
  <si>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</si>
  <si>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</si>
  <si>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</si>
  <si>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</si>
  <si>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</si>
  <si>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</si>
  <si>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</si>
  <si>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</si>
  <si>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</si>
  <si>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</si>
  <si>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</si>
  <si>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</si>
  <si>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</si>
  <si>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</si>
  <si>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</si>
  <si>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</si>
  <si>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</si>
  <si>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</si>
  <si>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</si>
  <si>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</si>
  <si>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</si>
  <si>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</si>
  <si>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</si>
  <si>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</si>
  <si>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</si>
  <si>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</si>
  <si>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</si>
  <si>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</si>
  <si>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</si>
  <si>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</si>
  <si>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</si>
  <si>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</si>
  <si>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</si>
  <si>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</si>
  <si>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</si>
  <si>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</si>
  <si>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Hitel-, kölcsönfelvétel államháztartáson kívülről  (10.1.+…+10.3.)</t>
  </si>
  <si>
    <t>2016.</t>
  </si>
  <si>
    <t>2017.</t>
  </si>
  <si>
    <t>Csatornahíd építése</t>
  </si>
  <si>
    <t>2015.</t>
  </si>
  <si>
    <t>Hótoló, sószóró beszerzése</t>
  </si>
  <si>
    <t>Traktor pótkocsi beszerzése</t>
  </si>
  <si>
    <t>Rendezési terv kötelező felülvizsgálata</t>
  </si>
  <si>
    <t>2014.</t>
  </si>
  <si>
    <t>Új építési telkek kialakítása</t>
  </si>
  <si>
    <t>Iskola udvarra kültéri játékok beszerzése</t>
  </si>
  <si>
    <t>Tanuszoda építésének előkészítése</t>
  </si>
  <si>
    <t>Tornacsarnokba térelválasztó elem beszerzése</t>
  </si>
  <si>
    <t xml:space="preserve">Számítástechnikai eszközbeszerzés a Polgármesteri Hivatalba </t>
  </si>
  <si>
    <t>Számítástechnikai eszközbeszerzés az Óvodába</t>
  </si>
  <si>
    <t>Bölcsőde udvarra kültéri játékok beszerzése</t>
  </si>
  <si>
    <t>Mosógép beszerzése az Óvodába</t>
  </si>
  <si>
    <t>Fagyasztószekrény beszerzése a konyhára</t>
  </si>
  <si>
    <t>2015. évi eredeti előirányzat</t>
  </si>
  <si>
    <t>2015. év utáni szükséglet</t>
  </si>
  <si>
    <t>Járda felújítás és csapadékvíz elvezetés a Rákóczi utcában</t>
  </si>
  <si>
    <t>Játszóterek felújítása (Sportpálya mellett, Tölgyfa utcában)</t>
  </si>
  <si>
    <t>Falumúzeum és Tűzoltószertár építészeti felújítása</t>
  </si>
  <si>
    <t>Napelelemek telepítése az új és a régi óvoda épületére</t>
  </si>
  <si>
    <t>Régi óvoda és gyermekorvosi rendelő épület energetikai korszerűsítés előkészítése</t>
  </si>
  <si>
    <t>Napelelemek telepítése a Tornacsarnokra</t>
  </si>
  <si>
    <t>Tornacsarnok energetikai korszerűsítése</t>
  </si>
  <si>
    <t>Új óvodában lévő 3 csoportszoba lambériázása</t>
  </si>
  <si>
    <t>Óvoda udvari játszóeszközök felújítása</t>
  </si>
  <si>
    <t>Bölcsőde 2. csoportjának kialakítása</t>
  </si>
  <si>
    <t>Konyha melletti vizesblokk átalakítása tárolókká</t>
  </si>
  <si>
    <t>KEOP-4.10.0/A/12-2013-0433  Napelem a régi óvodára</t>
  </si>
  <si>
    <t>2016. év</t>
  </si>
  <si>
    <t>2016. után</t>
  </si>
  <si>
    <t>KEOP-4.10.0/A/12-2013-0347 Napelem az új óvodára</t>
  </si>
  <si>
    <t>Önkormányzaton kívüli EU-s projektekhez történő hozzájárulás 2015.</t>
  </si>
  <si>
    <t>KEOP-4.10.0/A/12-2013-04349  Napelem a Tornacsarnokra</t>
  </si>
  <si>
    <t>Győrzámoly Község Önkormányzata</t>
  </si>
  <si>
    <t>Gygőrzámoly Község Önkormányzata</t>
  </si>
  <si>
    <t xml:space="preserve">   </t>
  </si>
  <si>
    <t>Győrzámolyi Polgármesteri Hivatal</t>
  </si>
  <si>
    <t>Győrzámolyi Tündérrózsa Óvoda és Bölcsőde</t>
  </si>
  <si>
    <t xml:space="preserve">Győrzámolyi Tündérrózsa Óvoda és Bölcsőde </t>
  </si>
  <si>
    <t>Győrzámoly és Öttevény Községek Gyermekjóléti Szolgálata</t>
  </si>
  <si>
    <t>Győrzámoly és Öttevény Községek Családsegítő Szolgálata</t>
  </si>
  <si>
    <t>05</t>
  </si>
  <si>
    <t>11737007-15366667</t>
  </si>
  <si>
    <t>2013. évi tény</t>
  </si>
  <si>
    <t>2014. évi várható</t>
  </si>
  <si>
    <t xml:space="preserve">  </t>
  </si>
  <si>
    <t>2015. előtti kifizetés</t>
  </si>
  <si>
    <t>2017. után</t>
  </si>
  <si>
    <r>
      <t xml:space="preserve">Beruházási kiadások beruházásonként----------------------------------------------- </t>
    </r>
    <r>
      <rPr>
        <sz val="8"/>
        <rFont val="Times New Roman CE"/>
        <charset val="238"/>
      </rPr>
      <t>Településrendezési terv felülvizsgálata</t>
    </r>
  </si>
  <si>
    <r>
      <t>Felújítási kiadások felújításonként------------------------------------------------------------</t>
    </r>
    <r>
      <rPr>
        <sz val="8"/>
        <rFont val="Times New Roman CE"/>
        <charset val="238"/>
      </rPr>
      <t>Napelem telepítése a régi óvodára</t>
    </r>
  </si>
  <si>
    <t>Napelem telepítése az új óvodára</t>
  </si>
  <si>
    <t>Napelem telepítése a Tornacsarnokra</t>
  </si>
  <si>
    <t>Összesen (1+4+7+9+10+11+12+13)</t>
  </si>
  <si>
    <t>csak törvényi</t>
  </si>
  <si>
    <t>Talajterhelési díj</t>
  </si>
  <si>
    <t>Pótlék, bírság</t>
  </si>
  <si>
    <t xml:space="preserve">   Egyéb belső finanszírozási bevételek-államháztartáson belüli megelőlegezések</t>
  </si>
  <si>
    <t>2015. évi támogatás összesen</t>
  </si>
  <si>
    <t>Települési önkományzatok egyes köznevelési feladatainak támogatása</t>
  </si>
  <si>
    <t>Települési önkományzatok szociális, gyermekjóléti és gyermekétkeztetési feladatainak támogatása</t>
  </si>
  <si>
    <t>Települési önkormányzatok kulturális feladatainak támogatása</t>
  </si>
  <si>
    <t>2015. évben céljelleggel juttatott támogatásokról</t>
  </si>
  <si>
    <t>Győrzámolyi Sportegyesület</t>
  </si>
  <si>
    <t>működési támogatás</t>
  </si>
  <si>
    <t>Győrzámolyi Kézilabda Club</t>
  </si>
  <si>
    <t>Szigetközi Junior Kendo Klub</t>
  </si>
  <si>
    <t>Győrzámolyi Polgárőr Egyesület</t>
  </si>
  <si>
    <t>Győrzámolyi Önkéntes Tűzoltó Egyesület</t>
  </si>
  <si>
    <t>Hármashatár Alaptvány</t>
  </si>
  <si>
    <t>2015. évi általános működés és ágazati feladatok támogatásának alakulása jogcímenként</t>
  </si>
  <si>
    <t>Éves eredeti kiadási előirányzat: 305 566 ezer Ft</t>
  </si>
  <si>
    <t>2015. évi módosított előirányzat</t>
  </si>
  <si>
    <t>2015. évi teljesítés</t>
  </si>
  <si>
    <t>Eredeti előirányzat</t>
  </si>
  <si>
    <t>Módosított előirányzat</t>
  </si>
  <si>
    <t>Teljesítés</t>
  </si>
  <si>
    <t>Teljesítés %-a</t>
  </si>
  <si>
    <t>243</t>
  </si>
  <si>
    <t>Fűnyíró</t>
  </si>
  <si>
    <t>Légkompresszor</t>
  </si>
  <si>
    <t>653</t>
  </si>
  <si>
    <t>Utánfutó</t>
  </si>
  <si>
    <t>1089</t>
  </si>
  <si>
    <t>0</t>
  </si>
  <si>
    <t>200</t>
  </si>
  <si>
    <t>229</t>
  </si>
  <si>
    <t>2015. évi módosított előírányzat</t>
  </si>
  <si>
    <t>2015. évi eredeti előírányzat</t>
  </si>
  <si>
    <t>2015. évimódosított előírányzat</t>
  </si>
  <si>
    <t>KEOP-2014-5.5.0/K Közvilágítás Energiatakarékos átalakítása</t>
  </si>
  <si>
    <t>Sorszám</t>
  </si>
  <si>
    <t>2015. évi</t>
  </si>
  <si>
    <t xml:space="preserve">2015. évi </t>
  </si>
  <si>
    <t>Módisított előirányzat</t>
  </si>
  <si>
    <t>I</t>
  </si>
  <si>
    <t>J</t>
  </si>
  <si>
    <t>K</t>
  </si>
  <si>
    <t>2015. év teljesítés</t>
  </si>
  <si>
    <t>pályázathoz visszatéritendő támogatás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</si>
  <si>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</si>
  <si>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</si>
  <si>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</si>
  <si>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</si>
  <si>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</si>
  <si>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</si>
  <si>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Adatok: ezer 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</si>
  <si>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</si>
  <si>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</si>
  <si>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</si>
  <si>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</si>
  <si>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</si>
  <si>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</si>
  <si>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</si>
  <si>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</si>
  <si>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</si>
  <si>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</si>
  <si>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</si>
  <si>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</si>
  <si>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</si>
  <si>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</si>
  <si>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</si>
  <si>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</si>
  <si>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</si>
  <si>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</si>
  <si>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</si>
  <si>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</si>
  <si>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</si>
  <si>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</si>
  <si>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</si>
  <si>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</si>
  <si>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</si>
  <si>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</si>
  <si>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</si>
  <si>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</si>
  <si>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</si>
  <si>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</si>
  <si>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</si>
  <si>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</si>
  <si>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</si>
  <si>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</si>
  <si>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</si>
  <si>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</si>
  <si>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</si>
  <si>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</si>
  <si>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</si>
  <si>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</si>
  <si>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</si>
  <si>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</si>
  <si>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</si>
  <si>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</si>
  <si>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</si>
  <si>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</si>
  <si>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</si>
  <si>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</si>
  <si>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</si>
  <si>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</si>
  <si>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</si>
  <si>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</si>
  <si>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</si>
  <si>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</si>
  <si>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</si>
  <si>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</si>
  <si>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</si>
  <si>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</si>
  <si>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</si>
  <si>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</si>
  <si>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</si>
  <si>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</si>
  <si>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</si>
  <si>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</si>
  <si>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</si>
  <si>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</si>
  <si>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</si>
  <si>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</si>
  <si>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</si>
  <si>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</si>
  <si>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</si>
  <si>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</si>
  <si>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</si>
  <si>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</si>
  <si>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</si>
  <si>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</si>
  <si>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</si>
  <si>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</si>
  <si>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</si>
  <si>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</si>
  <si>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</si>
  <si>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</si>
  <si>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</si>
  <si>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</si>
  <si>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</si>
  <si>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</si>
  <si>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</si>
  <si>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</si>
  <si>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</si>
  <si>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</si>
  <si>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</si>
  <si>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</si>
  <si>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</si>
  <si>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</si>
  <si>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</si>
  <si>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</si>
  <si>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</si>
  <si>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</si>
  <si>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</si>
  <si>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</si>
  <si>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</si>
  <si>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</si>
  <si>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</si>
  <si>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</si>
  <si>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</si>
  <si>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</si>
  <si>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FORRÁSOK ÖSSZESEN  (07+11+12+13)</t>
  </si>
  <si>
    <t>J) PASSZÍV IDŐBELI ELHATÁROLÁSOK</t>
  </si>
  <si>
    <t>I) KINCSTÁRI SZÁMLAVEZETÉSSEL KAPCSOLATOS ELSZÁMOLÁSOK</t>
  </si>
  <si>
    <t>H) KÖTELEZETTSÉGEK (08+09+10)</t>
  </si>
  <si>
    <t>III. Kötelezettség jellegű sajátos elszámolások</t>
  </si>
  <si>
    <t>II. Költségvetési évet követően esedékes kötelezettségek</t>
  </si>
  <si>
    <t>I. Költségvetési évben esedékes kötelezettségek</t>
  </si>
  <si>
    <t>G) SAJÁT TŐKE (01+….+06)</t>
  </si>
  <si>
    <t>VI. Mérleg szerinti eredmény</t>
  </si>
  <si>
    <t>V. Eszközök értékhelyesbítésének forrása</t>
  </si>
  <si>
    <t>IV. Felhalmozott eredmény</t>
  </si>
  <si>
    <t>III. Egyéb eszközök induláskori értéke és változásai</t>
  </si>
  <si>
    <t>II. Nemzeti vagyon változásai</t>
  </si>
  <si>
    <t>I. Nemzeti vagyon induláskori értéke</t>
  </si>
  <si>
    <t>állományi 
érték</t>
  </si>
  <si>
    <t>FORRÁSOK</t>
  </si>
  <si>
    <t>VAGYONKIMUTATÁS
a könyvviteli mérlegben értékkel szereplő forrásokról</t>
  </si>
  <si>
    <t>* Nvt. 1. § (2) bekezdés g) és h) pontja szerinti kulturális javak és régészeti eszközök</t>
  </si>
  <si>
    <t>Összesen (1+…+4)+5+10+14+(18+…+31):</t>
  </si>
  <si>
    <t> Egyéb érték nélkül nyilvántartott eszközök</t>
  </si>
  <si>
    <t> Régészeti lelet</t>
  </si>
  <si>
    <t> Saját gyűjteményben nyilvántartott kulturális javak</t>
  </si>
  <si>
    <t>Közgyűjtemény</t>
  </si>
  <si>
    <t>Gyűjtemény, régészeti lelet* (15+…+17)</t>
  </si>
  <si>
    <t> Intervenciós készletek</t>
  </si>
  <si>
    <t> Letétbe bizományba átvett készletek</t>
  </si>
  <si>
    <t> Bérbe vett készletek</t>
  </si>
  <si>
    <t> 02 számlacsoportban nyilvántartott készletek (11+…+13)</t>
  </si>
  <si>
    <t> PPP konstrukcióban használt befektetett eszközök</t>
  </si>
  <si>
    <t>Letétbe, bizományba, üzemeltetésre átvett befektetett eszközök</t>
  </si>
  <si>
    <t>Bérbe vett befektetett eszközök</t>
  </si>
  <si>
    <t>Államháztartáson belüli vagyonkezelésbe adott eszközök</t>
  </si>
  <si>
    <t>01 számlacsoportban nyilvántartott befektetett eszközök (6+…+9)</t>
  </si>
  <si>
    <t>Készletek</t>
  </si>
  <si>
    <t>Használatban lévő kisértékű tárgyi eszközök</t>
  </si>
  <si>
    <t>Használatban lévő kisértékű immateriális javak</t>
  </si>
  <si>
    <t>„0”-ra leírt eszközök</t>
  </si>
  <si>
    <t>Értéke
(E Ft)</t>
  </si>
  <si>
    <t>Mennyiség
(db)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</si>
  <si>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</si>
  <si>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</si>
  <si>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</si>
  <si>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</si>
  <si>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</si>
  <si>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</si>
  <si>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</si>
  <si>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</si>
  <si>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</si>
  <si>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</si>
  <si>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</si>
  <si>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</si>
  <si>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 xml:space="preserve">Módosíott előirányzat   </t>
  </si>
  <si>
    <t xml:space="preserve">Teljesítés   </t>
  </si>
  <si>
    <t>500</t>
  </si>
  <si>
    <t>609</t>
  </si>
  <si>
    <t>1048</t>
  </si>
  <si>
    <t>351</t>
  </si>
  <si>
    <t>431</t>
  </si>
  <si>
    <t>Fenyő u. aszfaltburkolat felújítása</t>
  </si>
  <si>
    <t>adatok Ezer forintban</t>
  </si>
  <si>
    <t>VAGYONKIMUTATÁS                                                                                                                                                                                                                                                                                                                                az érték nélkül nyilvántartott eszközökről                                                                                                                                                                                                                                                           2015.</t>
  </si>
  <si>
    <t>VAGYONKIMUTATÁS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függő követelésekről és kötelezettségekről, a biztos (jövedelmi)  követelésekről                                                                                                                                                                    2015.</t>
  </si>
  <si>
    <t>Győrzámoly, 2015. december hó 31. nap</t>
  </si>
  <si>
    <t>Tornacsarnok öltöző ablak távnyitó</t>
  </si>
  <si>
    <t>Garázskapu Községházára</t>
  </si>
  <si>
    <t>Faház (elárusító bódé) vásárlása</t>
  </si>
  <si>
    <t>Skoda Yeti gépjármű beszerzés</t>
  </si>
  <si>
    <t xml:space="preserve">11. melléklet  </t>
  </si>
  <si>
    <t>Hótoló lap (Fliegl)</t>
  </si>
  <si>
    <t xml:space="preserve"> Közvilágítás korszerűsítés</t>
  </si>
  <si>
    <t>Hivatal melletti szolgálati lakás nyílászáró csere</t>
  </si>
  <si>
    <t>Óvoda előtti járda aszfaltozási munkái</t>
  </si>
  <si>
    <t>Iskola alsó szintéjének lambériázása</t>
  </si>
  <si>
    <t>Tornacsarnok folyosó padlójának felújítása</t>
  </si>
  <si>
    <t>2.1. melléklet a 8/2016. (V. 25.) önkormányzati rendelethez</t>
  </si>
  <si>
    <t>2.2. melléklet a 8/2016. (V. 25.) önkormányzati rendelethez</t>
  </si>
  <si>
    <t>9.1. melléklet a   8/2016. (V. 25.) önkormányzati rendelethez</t>
  </si>
  <si>
    <t>9.1.1. melléklet a 8/2016. (V. 25.) önkormányzati rendelethez</t>
  </si>
  <si>
    <t>9.1.2. melléklet a 8/2016. (V. 25.) önkormányzati rendelethez</t>
  </si>
  <si>
    <t>9.1.3. melléklet a 8/2016. (V. 25.) önkormányzati rendelethez</t>
  </si>
  <si>
    <t>9.2. melléklet a 8/2016. (V. 25.) önkormányzati rendelethez</t>
  </si>
  <si>
    <t>9.2.1. melléklet a 8/2016. (V. 25.) önkormányzati rendelethez</t>
  </si>
  <si>
    <t>9.2.2. melléklet a 8/2016. (V. 25.) önkormányzati rendelethez</t>
  </si>
  <si>
    <t>9.2.3. melléklet a 8/2016. (V. 25.) önkormányzati rendelethez</t>
  </si>
  <si>
    <t>9.3. melléklet a 8/2016. (V. 25.) önkormányzati rendelethez</t>
  </si>
  <si>
    <t>9.3.1. melléklet a 8/2016. (V. 25.) önkormányzati rendelethez</t>
  </si>
  <si>
    <t>9.3.2. melléklet a 8/2016. (V. 25.) önkormányzati rendelethez</t>
  </si>
  <si>
    <t>9.3.3. melléklet a 8/2016. (V. 25.) önkormányzati rendelethez</t>
  </si>
  <si>
    <t>9.4. melléklet a 8/2016. (V. 25.) önkormányzati rendelethez</t>
  </si>
  <si>
    <t>9.4.1. melléklet a  8/2016. (V. 25.) önkormányzati rendelethez</t>
  </si>
  <si>
    <t>9.4.2. melléklet a 8/2016. (V. 25.) önkormányzati rendelethez</t>
  </si>
  <si>
    <t>9.4.3. melléklet a 8/2016. (V. 25.) önkormányzati rendelethez</t>
  </si>
  <si>
    <t>9.5. melléklet a 8/2016. (V. 25.) önkormányzati rendelethez</t>
  </si>
  <si>
    <t>9.5.1. melléklet a 8/2016. (V. 25.) önkormányzati rendelethez</t>
  </si>
  <si>
    <t>9.5.2. melléklet a 8/2016. (V. 25.) önkormányzati rendelethez</t>
  </si>
  <si>
    <t>9.5.3. melléklet a 8/2016. (V. 25.) önkormányzati rendelethez</t>
  </si>
  <si>
    <t>3. melléklet a 8/2016. (V. 25.) önkormányzati rendelethez</t>
  </si>
  <si>
    <t>8. melléklet a 8/2016. (V. 25.) önkormányzati rendelethez</t>
  </si>
  <si>
    <t>Győrzámolyi Római Katolikus Egyházközség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</si>
</sst>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0.0%"/>
    <numFmt numFmtId="166" formatCode="#,###__"/>
    <numFmt numFmtId="167" formatCode="00"/>
    <numFmt numFmtId="168" formatCode="#,###__;\-#,###__"/>
    <numFmt numFmtId="169" formatCode="#,###\ _F_t;\-#,###\ _F_t"/>
  </numFmts>
  <fonts count="5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i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5">
    <xf numFmtId="0" fontId="0" fillId="0" borderId="0" xfId="0"/>
    <xf numFmtId="0" fontId="14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vertical="center" wrapText="1"/>
    </xf>
    <xf numFmtId="0" fontId="21" fillId="0" borderId="1" xfId="3" applyFont="1" applyFill="1" applyBorder="1" applyAlignment="1" applyProtection="1">
      <alignment horizontal="left" vertical="center" wrapText="1" indent="1"/>
    </xf>
    <xf numFmtId="0" fontId="21" fillId="0" borderId="2" xfId="3" applyFont="1" applyFill="1" applyBorder="1" applyAlignment="1" applyProtection="1">
      <alignment horizontal="left" vertical="center" wrapText="1" indent="1"/>
    </xf>
    <xf numFmtId="0" fontId="21" fillId="0" borderId="3" xfId="3" applyFont="1" applyFill="1" applyBorder="1" applyAlignment="1" applyProtection="1">
      <alignment horizontal="left" vertical="center" wrapText="1" indent="1"/>
    </xf>
    <xf numFmtId="0" fontId="21" fillId="0" borderId="4" xfId="3" applyFont="1" applyFill="1" applyBorder="1" applyAlignment="1" applyProtection="1">
      <alignment horizontal="left" vertical="center" wrapText="1" indent="1"/>
    </xf>
    <xf numFmtId="0" fontId="21" fillId="0" borderId="5" xfId="3" applyFont="1" applyFill="1" applyBorder="1" applyAlignment="1" applyProtection="1">
      <alignment horizontal="left" vertical="center" wrapText="1" indent="1"/>
    </xf>
    <xf numFmtId="0" fontId="21" fillId="0" borderId="6" xfId="3" applyFont="1" applyFill="1" applyBorder="1" applyAlignment="1" applyProtection="1">
      <alignment horizontal="left" vertical="center" wrapText="1" indent="1"/>
    </xf>
    <xf numFmtId="49" fontId="21" fillId="0" borderId="7" xfId="3" applyNumberFormat="1" applyFont="1" applyFill="1" applyBorder="1" applyAlignment="1" applyProtection="1">
      <alignment horizontal="left" vertical="center" wrapText="1" indent="1"/>
    </xf>
    <xf numFmtId="49" fontId="21" fillId="0" borderId="8" xfId="3" applyNumberFormat="1" applyFont="1" applyFill="1" applyBorder="1" applyAlignment="1" applyProtection="1">
      <alignment horizontal="left" vertical="center" wrapText="1" indent="1"/>
    </xf>
    <xf numFmtId="49" fontId="21" fillId="0" borderId="9" xfId="3" applyNumberFormat="1" applyFont="1" applyFill="1" applyBorder="1" applyAlignment="1" applyProtection="1">
      <alignment horizontal="left" vertical="center" wrapText="1" indent="1"/>
    </xf>
    <xf numFmtId="49" fontId="21" fillId="0" borderId="10" xfId="3" applyNumberFormat="1" applyFont="1" applyFill="1" applyBorder="1" applyAlignment="1" applyProtection="1">
      <alignment horizontal="left" vertical="center" wrapText="1" indent="1"/>
    </xf>
    <xf numFmtId="49" fontId="21" fillId="0" borderId="11" xfId="3" applyNumberFormat="1" applyFont="1" applyFill="1" applyBorder="1" applyAlignment="1" applyProtection="1">
      <alignment horizontal="left" vertical="center" wrapText="1" indent="1"/>
    </xf>
    <xf numFmtId="49" fontId="21" fillId="0" borderId="12" xfId="3" applyNumberFormat="1" applyFont="1" applyFill="1" applyBorder="1" applyAlignment="1" applyProtection="1">
      <alignment horizontal="left" vertical="center" wrapText="1" indent="1"/>
    </xf>
    <xf numFmtId="0" fontId="21" fillId="0" borderId="0" xfId="3" applyFont="1" applyFill="1" applyBorder="1" applyAlignment="1" applyProtection="1">
      <alignment horizontal="left" vertical="center" wrapText="1" indent="1"/>
    </xf>
    <xf numFmtId="0" fontId="19" fillId="0" borderId="13" xfId="3" applyFont="1" applyFill="1" applyBorder="1" applyAlignment="1" applyProtection="1">
      <alignment horizontal="left" vertical="center" wrapText="1" indent="1"/>
    </xf>
    <xf numFmtId="0" fontId="19" fillId="0" borderId="14" xfId="3" applyFont="1" applyFill="1" applyBorder="1" applyAlignment="1" applyProtection="1">
      <alignment horizontal="left" vertical="center" wrapText="1" indent="1"/>
    </xf>
    <xf numFmtId="0" fontId="19" fillId="0" borderId="15" xfId="3" applyFont="1" applyFill="1" applyBorder="1" applyAlignment="1" applyProtection="1">
      <alignment horizontal="left" vertical="center" wrapText="1" indent="1"/>
    </xf>
    <xf numFmtId="0" fontId="8" fillId="0" borderId="13" xfId="3" applyFont="1" applyFill="1" applyBorder="1" applyAlignment="1" applyProtection="1">
      <alignment horizontal="center" vertical="center" wrapText="1"/>
    </xf>
    <xf numFmtId="0" fontId="8" fillId="0" borderId="14" xfId="3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vertical="center" wrapText="1"/>
      <protection locked="0"/>
    </xf>
    <xf numFmtId="164" fontId="21" fillId="0" borderId="17" xfId="0" applyNumberFormat="1" applyFont="1" applyFill="1" applyBorder="1" applyAlignment="1" applyProtection="1">
      <alignment vertical="center" wrapText="1"/>
      <protection locked="0"/>
    </xf>
    <xf numFmtId="164" fontId="21" fillId="0" borderId="18" xfId="0" applyNumberFormat="1" applyFont="1" applyFill="1" applyBorder="1" applyAlignment="1" applyProtection="1">
      <alignment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3" applyFont="1" applyFill="1" applyBorder="1" applyAlignment="1" applyProtection="1">
      <alignment vertical="center" wrapText="1"/>
    </xf>
    <xf numFmtId="0" fontId="19" fillId="0" borderId="19" xfId="3" applyFont="1" applyFill="1" applyBorder="1" applyAlignment="1" applyProtection="1">
      <alignment vertical="center" wrapText="1"/>
    </xf>
    <xf numFmtId="0" fontId="28" fillId="0" borderId="4" xfId="0" applyFont="1" applyBorder="1" applyAlignment="1" applyProtection="1">
      <alignment horizontal="left" vertical="center" indent="1"/>
      <protection locked="0"/>
    </xf>
    <xf numFmtId="3" fontId="28" fillId="0" borderId="20" xfId="0" applyNumberFormat="1" applyFont="1" applyBorder="1" applyAlignment="1" applyProtection="1">
      <alignment horizontal="right" vertical="center" indent="1"/>
      <protection locked="0"/>
    </xf>
    <xf numFmtId="0" fontId="28" fillId="0" borderId="2" xfId="0" applyFont="1" applyBorder="1" applyAlignment="1" applyProtection="1">
      <alignment horizontal="left" vertical="center" indent="1"/>
      <protection locked="0"/>
    </xf>
    <xf numFmtId="3" fontId="28" fillId="0" borderId="16" xfId="0" applyNumberFormat="1" applyFont="1" applyBorder="1" applyAlignment="1" applyProtection="1">
      <alignment horizontal="right" vertical="center" indent="1"/>
      <protection locked="0"/>
    </xf>
    <xf numFmtId="0" fontId="28" fillId="0" borderId="6" xfId="0" applyFont="1" applyBorder="1" applyAlignment="1" applyProtection="1">
      <alignment horizontal="left" vertical="center" indent="1"/>
      <protection locked="0"/>
    </xf>
    <xf numFmtId="0" fontId="19" fillId="0" borderId="13" xfId="3" applyFont="1" applyFill="1" applyBorder="1" applyAlignment="1" applyProtection="1">
      <alignment horizontal="center" vertical="center" wrapText="1"/>
    </xf>
    <xf numFmtId="0" fontId="19" fillId="0" borderId="14" xfId="3" applyFont="1" applyFill="1" applyBorder="1" applyAlignment="1" applyProtection="1">
      <alignment horizontal="center" vertical="center" wrapText="1"/>
    </xf>
    <xf numFmtId="0" fontId="19" fillId="0" borderId="21" xfId="3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1" fillId="0" borderId="0" xfId="3" applyFill="1"/>
    <xf numFmtId="0" fontId="8" fillId="0" borderId="21" xfId="3" applyFont="1" applyFill="1" applyBorder="1" applyAlignment="1" applyProtection="1">
      <alignment horizontal="center" vertical="center" wrapText="1"/>
    </xf>
    <xf numFmtId="0" fontId="21" fillId="0" borderId="0" xfId="3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7" fillId="0" borderId="0" xfId="0" applyFont="1" applyFill="1" applyAlignment="1">
      <alignment vertical="center"/>
    </xf>
    <xf numFmtId="164" fontId="26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1" fillId="0" borderId="25" xfId="0" applyNumberFormat="1" applyFont="1" applyFill="1" applyBorder="1" applyAlignment="1" applyProtection="1">
      <alignment vertical="center" wrapText="1"/>
    </xf>
    <xf numFmtId="164" fontId="21" fillId="0" borderId="13" xfId="0" applyNumberFormat="1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6" xfId="0" applyNumberFormat="1" applyFont="1" applyFill="1" applyBorder="1" applyAlignment="1" applyProtection="1">
      <alignment vertical="center" wrapText="1"/>
      <protection locked="0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164" fontId="2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vertical="center" wrapText="1"/>
      <protection locked="0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9" xfId="0" applyNumberFormat="1" applyFont="1" applyFill="1" applyBorder="1" applyAlignment="1" applyProtection="1">
      <alignment vertical="center" wrapText="1"/>
      <protection locked="0"/>
    </xf>
    <xf numFmtId="164" fontId="21" fillId="0" borderId="7" xfId="0" applyNumberFormat="1" applyFont="1" applyFill="1" applyBorder="1" applyAlignment="1" applyProtection="1">
      <alignment vertical="center" wrapText="1"/>
      <protection locked="0"/>
    </xf>
    <xf numFmtId="164" fontId="21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8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Fill="1" applyBorder="1" applyAlignment="1" applyProtection="1">
      <alignment vertical="center" wrapText="1"/>
      <protection locked="0"/>
    </xf>
    <xf numFmtId="0" fontId="28" fillId="0" borderId="31" xfId="0" applyFont="1" applyFill="1" applyBorder="1" applyAlignment="1" applyProtection="1">
      <alignment vertical="center" wrapText="1"/>
      <protection locked="0"/>
    </xf>
    <xf numFmtId="164" fontId="2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28" fillId="0" borderId="16" xfId="0" applyNumberFormat="1" applyFont="1" applyFill="1" applyBorder="1" applyAlignment="1" applyProtection="1">
      <alignment horizontal="right" vertical="center" indent="1"/>
      <protection locked="0"/>
    </xf>
    <xf numFmtId="3" fontId="28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8" fillId="0" borderId="4" xfId="0" applyNumberFormat="1" applyFont="1" applyFill="1" applyBorder="1" applyAlignment="1" applyProtection="1">
      <alignment vertical="center"/>
      <protection locked="0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49" fontId="28" fillId="0" borderId="10" xfId="0" applyNumberFormat="1" applyFont="1" applyFill="1" applyBorder="1" applyAlignment="1" applyProtection="1">
      <alignment vertical="center"/>
      <protection locked="0"/>
    </xf>
    <xf numFmtId="3" fontId="28" fillId="0" borderId="6" xfId="0" applyNumberFormat="1" applyFont="1" applyFill="1" applyBorder="1" applyAlignment="1" applyProtection="1">
      <alignment vertical="center"/>
      <protection locked="0"/>
    </xf>
    <xf numFmtId="49" fontId="28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5" fillId="0" borderId="34" xfId="0" applyFont="1" applyFill="1" applyBorder="1" applyAlignment="1" applyProtection="1">
      <alignment horizontal="left" vertical="center" wrapText="1"/>
      <protection locked="0"/>
    </xf>
    <xf numFmtId="0" fontId="25" fillId="0" borderId="35" xfId="0" applyFont="1" applyFill="1" applyBorder="1" applyAlignment="1" applyProtection="1">
      <alignment horizontal="left" vertical="center" wrapText="1"/>
      <protection locked="0"/>
    </xf>
    <xf numFmtId="0" fontId="25" fillId="0" borderId="36" xfId="0" applyFont="1" applyFill="1" applyBorder="1" applyAlignment="1" applyProtection="1">
      <alignment horizontal="left" vertical="center" wrapText="1"/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4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3" xfId="0" applyFont="1" applyFill="1" applyBorder="1" applyAlignment="1" applyProtection="1">
      <alignment vertical="center" wrapText="1"/>
      <protection locked="0"/>
    </xf>
    <xf numFmtId="0" fontId="27" fillId="0" borderId="14" xfId="3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164" fontId="35" fillId="0" borderId="39" xfId="3" applyNumberFormat="1" applyFont="1" applyFill="1" applyBorder="1" applyAlignment="1" applyProtection="1">
      <alignment horizontal="left" vertical="center"/>
    </xf>
    <xf numFmtId="0" fontId="28" fillId="0" borderId="23" xfId="3" applyFont="1" applyFill="1" applyBorder="1" applyAlignment="1" applyProtection="1">
      <alignment horizontal="left" vertical="center" wrapText="1" indent="1"/>
    </xf>
    <xf numFmtId="0" fontId="21" fillId="0" borderId="2" xfId="3" applyFont="1" applyFill="1" applyBorder="1" applyAlignment="1" applyProtection="1">
      <alignment horizontal="left" indent="6"/>
    </xf>
    <xf numFmtId="0" fontId="21" fillId="0" borderId="2" xfId="3" applyFont="1" applyFill="1" applyBorder="1" applyAlignment="1" applyProtection="1">
      <alignment horizontal="left" vertical="center" wrapText="1" indent="6"/>
    </xf>
    <xf numFmtId="0" fontId="21" fillId="0" borderId="6" xfId="3" applyFont="1" applyFill="1" applyBorder="1" applyAlignment="1" applyProtection="1">
      <alignment horizontal="left" vertical="center" wrapText="1" indent="6"/>
    </xf>
    <xf numFmtId="0" fontId="21" fillId="0" borderId="31" xfId="3" applyFont="1" applyFill="1" applyBorder="1" applyAlignment="1" applyProtection="1">
      <alignment horizontal="left" vertical="center" wrapText="1" indent="6"/>
    </xf>
    <xf numFmtId="0" fontId="8" fillId="0" borderId="40" xfId="3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9" fillId="0" borderId="0" xfId="0" applyFont="1" applyFill="1"/>
    <xf numFmtId="164" fontId="28" fillId="0" borderId="3" xfId="0" applyNumberFormat="1" applyFont="1" applyFill="1" applyBorder="1" applyAlignment="1" applyProtection="1">
      <alignment vertical="center"/>
      <protection locked="0"/>
    </xf>
    <xf numFmtId="164" fontId="28" fillId="0" borderId="2" xfId="0" applyNumberFormat="1" applyFont="1" applyFill="1" applyBorder="1" applyAlignment="1" applyProtection="1">
      <alignment vertical="center"/>
      <protection locked="0"/>
    </xf>
    <xf numFmtId="164" fontId="28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5" fillId="0" borderId="38" xfId="0" applyFont="1" applyFill="1" applyBorder="1" applyAlignment="1" applyProtection="1">
      <alignment horizontal="left" vertical="center" wrapText="1" inden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5" fillId="0" borderId="5" xfId="0" applyFont="1" applyFill="1" applyBorder="1" applyAlignment="1" applyProtection="1">
      <alignment horizontal="left" vertical="center" wrapText="1" indent="8"/>
    </xf>
    <xf numFmtId="0" fontId="28" fillId="0" borderId="3" xfId="0" applyFont="1" applyFill="1" applyBorder="1" applyAlignment="1" applyProtection="1">
      <alignment vertical="center" wrapText="1"/>
    </xf>
    <xf numFmtId="0" fontId="28" fillId="0" borderId="2" xfId="0" applyFont="1" applyFill="1" applyBorder="1" applyAlignment="1" applyProtection="1">
      <alignment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0" fontId="29" fillId="0" borderId="23" xfId="0" applyFont="1" applyFill="1" applyBorder="1" applyAlignment="1" applyProtection="1">
      <alignment vertical="center" wrapText="1"/>
    </xf>
    <xf numFmtId="164" fontId="27" fillId="0" borderId="23" xfId="0" applyNumberFormat="1" applyFont="1" applyFill="1" applyBorder="1" applyAlignment="1" applyProtection="1">
      <alignment vertical="center" wrapText="1"/>
    </xf>
    <xf numFmtId="164" fontId="27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8" fillId="0" borderId="11" xfId="0" applyFont="1" applyBorder="1" applyAlignment="1" applyProtection="1">
      <alignment horizontal="right" vertical="center" indent="1"/>
    </xf>
    <xf numFmtId="0" fontId="28" fillId="0" borderId="8" xfId="0" applyFont="1" applyBorder="1" applyAlignment="1" applyProtection="1">
      <alignment horizontal="right" vertical="center" indent="1"/>
    </xf>
    <xf numFmtId="0" fontId="28" fillId="0" borderId="10" xfId="0" applyFont="1" applyBorder="1" applyAlignment="1" applyProtection="1">
      <alignment horizontal="right" vertical="center" indent="1"/>
    </xf>
    <xf numFmtId="164" fontId="14" fillId="3" borderId="25" xfId="0" applyNumberFormat="1" applyFont="1" applyFill="1" applyBorder="1" applyAlignment="1" applyProtection="1">
      <alignment horizontal="left" vertical="center" wrapText="1" indent="2"/>
    </xf>
    <xf numFmtId="3" fontId="30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3" fillId="0" borderId="0" xfId="0" applyFont="1" applyFill="1" applyProtection="1"/>
    <xf numFmtId="0" fontId="29" fillId="0" borderId="15" xfId="0" applyFont="1" applyFill="1" applyBorder="1" applyAlignment="1" applyProtection="1">
      <alignment vertical="center"/>
    </xf>
    <xf numFmtId="0" fontId="29" fillId="0" borderId="19" xfId="0" applyFont="1" applyFill="1" applyBorder="1" applyAlignment="1" applyProtection="1">
      <alignment horizontal="center" vertical="center"/>
    </xf>
    <xf numFmtId="0" fontId="29" fillId="0" borderId="33" xfId="0" applyFont="1" applyFill="1" applyBorder="1" applyAlignment="1" applyProtection="1">
      <alignment horizontal="center" vertical="center"/>
    </xf>
    <xf numFmtId="49" fontId="28" fillId="0" borderId="11" xfId="0" applyNumberFormat="1" applyFont="1" applyFill="1" applyBorder="1" applyAlignment="1" applyProtection="1">
      <alignment vertical="center"/>
    </xf>
    <xf numFmtId="3" fontId="28" fillId="0" borderId="20" xfId="0" applyNumberFormat="1" applyFont="1" applyFill="1" applyBorder="1" applyAlignment="1" applyProtection="1">
      <alignment vertical="center"/>
    </xf>
    <xf numFmtId="49" fontId="32" fillId="0" borderId="8" xfId="0" quotePrefix="1" applyNumberFormat="1" applyFont="1" applyFill="1" applyBorder="1" applyAlignment="1" applyProtection="1">
      <alignment horizontal="left" vertical="center" indent="1"/>
    </xf>
    <xf numFmtId="3" fontId="32" fillId="0" borderId="16" xfId="0" applyNumberFormat="1" applyFont="1" applyFill="1" applyBorder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vertical="center"/>
    </xf>
    <xf numFmtId="3" fontId="28" fillId="0" borderId="16" xfId="0" applyNumberFormat="1" applyFont="1" applyFill="1" applyBorder="1" applyAlignment="1" applyProtection="1">
      <alignment vertical="center"/>
    </xf>
    <xf numFmtId="49" fontId="29" fillId="0" borderId="13" xfId="0" applyNumberFormat="1" applyFont="1" applyFill="1" applyBorder="1" applyAlignment="1" applyProtection="1">
      <alignment vertical="center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21" xfId="0" applyNumberFormat="1" applyFont="1" applyFill="1" applyBorder="1" applyAlignment="1" applyProtection="1">
      <alignment vertical="center"/>
    </xf>
    <xf numFmtId="49" fontId="28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6" fillId="0" borderId="44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39" fillId="0" borderId="0" xfId="0" applyFont="1" applyFill="1" applyProtection="1"/>
    <xf numFmtId="0" fontId="28" fillId="0" borderId="9" xfId="0" applyFont="1" applyFill="1" applyBorder="1" applyAlignment="1" applyProtection="1">
      <alignment horizontal="center" vertical="center"/>
    </xf>
    <xf numFmtId="164" fontId="27" fillId="0" borderId="30" xfId="0" applyNumberFormat="1" applyFont="1" applyFill="1" applyBorder="1" applyAlignment="1" applyProtection="1">
      <alignment vertical="center"/>
    </xf>
    <xf numFmtId="0" fontId="28" fillId="0" borderId="8" xfId="0" applyFont="1" applyFill="1" applyBorder="1" applyAlignment="1" applyProtection="1">
      <alignment horizontal="center" vertical="center"/>
    </xf>
    <xf numFmtId="164" fontId="27" fillId="0" borderId="16" xfId="0" applyNumberFormat="1" applyFont="1" applyFill="1" applyBorder="1" applyAlignment="1" applyProtection="1">
      <alignment vertical="center"/>
    </xf>
    <xf numFmtId="0" fontId="28" fillId="0" borderId="10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vertical="center" wrapText="1"/>
    </xf>
    <xf numFmtId="164" fontId="27" fillId="0" borderId="18" xfId="0" applyNumberFormat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vertical="center" wrapText="1"/>
    </xf>
    <xf numFmtId="164" fontId="27" fillId="0" borderId="14" xfId="0" applyNumberFormat="1" applyFont="1" applyFill="1" applyBorder="1" applyAlignment="1" applyProtection="1">
      <alignment vertical="center"/>
    </xf>
    <xf numFmtId="164" fontId="27" fillId="0" borderId="21" xfId="0" applyNumberFormat="1" applyFont="1" applyFill="1" applyBorder="1" applyAlignment="1" applyProtection="1">
      <alignment vertical="center"/>
    </xf>
    <xf numFmtId="0" fontId="0" fillId="0" borderId="47" xfId="0" applyFill="1" applyBorder="1" applyProtection="1"/>
    <xf numFmtId="0" fontId="6" fillId="0" borderId="47" xfId="0" applyFont="1" applyFill="1" applyBorder="1" applyAlignment="1" applyProtection="1">
      <alignment horizontal="center"/>
    </xf>
    <xf numFmtId="0" fontId="39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19" fillId="0" borderId="40" xfId="3" applyNumberFormat="1" applyFont="1" applyFill="1" applyBorder="1" applyAlignment="1" applyProtection="1">
      <alignment horizontal="right" vertical="center" wrapText="1" indent="1"/>
    </xf>
    <xf numFmtId="164" fontId="21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19" fillId="0" borderId="45" xfId="0" applyNumberFormat="1" applyFont="1" applyFill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164" fontId="19" fillId="0" borderId="37" xfId="0" applyNumberFormat="1" applyFont="1" applyFill="1" applyBorder="1" applyAlignment="1" applyProtection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center" vertical="center" wrapText="1"/>
    </xf>
    <xf numFmtId="164" fontId="19" fillId="0" borderId="29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9" fillId="0" borderId="7" xfId="0" applyNumberFormat="1" applyFont="1" applyFill="1" applyBorder="1" applyAlignment="1" applyProtection="1">
      <alignment horizontal="center" vertical="center" wrapText="1"/>
    </xf>
    <xf numFmtId="164" fontId="21" fillId="0" borderId="29" xfId="0" applyNumberFormat="1" applyFont="1" applyFill="1" applyBorder="1" applyAlignment="1" applyProtection="1">
      <alignment vertical="center" wrapText="1"/>
    </xf>
    <xf numFmtId="164" fontId="28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5" xfId="0" applyFont="1" applyFill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22" xfId="0" applyFont="1" applyBorder="1" applyAlignment="1" applyProtection="1">
      <alignment horizontal="left" vertical="center" wrapText="1" indent="1"/>
    </xf>
    <xf numFmtId="164" fontId="19" fillId="0" borderId="33" xfId="3" applyNumberFormat="1" applyFont="1" applyFill="1" applyBorder="1" applyAlignment="1" applyProtection="1">
      <alignment horizontal="right" vertical="center" wrapText="1" indent="1"/>
    </xf>
    <xf numFmtId="164" fontId="19" fillId="0" borderId="21" xfId="3" applyNumberFormat="1" applyFont="1" applyFill="1" applyBorder="1" applyAlignment="1" applyProtection="1">
      <alignment horizontal="right" vertical="center" wrapText="1" indent="1"/>
    </xf>
    <xf numFmtId="164" fontId="21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3" applyNumberFormat="1" applyFont="1" applyFill="1" applyBorder="1" applyAlignment="1" applyProtection="1">
      <alignment horizontal="right" vertical="center" wrapText="1" indent="1"/>
    </xf>
    <xf numFmtId="164" fontId="7" fillId="0" borderId="0" xfId="3" applyNumberFormat="1" applyFont="1" applyFill="1" applyBorder="1" applyAlignment="1" applyProtection="1">
      <alignment horizontal="right" vertical="center" wrapText="1" indent="1"/>
    </xf>
    <xf numFmtId="164" fontId="21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0" applyNumberFormat="1" applyFont="1" applyBorder="1" applyAlignment="1" applyProtection="1">
      <alignment horizontal="right" vertical="center" wrapText="1" indent="1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53" xfId="0" applyNumberFormat="1" applyFont="1" applyFill="1" applyBorder="1" applyAlignment="1" applyProtection="1">
      <alignment horizontal="left" vertical="center" wrapText="1" indent="1"/>
    </xf>
    <xf numFmtId="164" fontId="30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0" xfId="0" applyNumberFormat="1" applyFont="1" applyFill="1" applyBorder="1" applyAlignment="1" applyProtection="1">
      <alignment horizontal="right" vertical="center" wrapText="1" indent="1"/>
    </xf>
    <xf numFmtId="164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0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0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3" applyFont="1" applyFill="1" applyBorder="1" applyAlignment="1" applyProtection="1">
      <alignment horizontal="center" vertical="center" wrapText="1"/>
    </xf>
    <xf numFmtId="0" fontId="7" fillId="0" borderId="56" xfId="3" applyFont="1" applyFill="1" applyBorder="1" applyAlignment="1" applyProtection="1">
      <alignment vertical="center" wrapText="1"/>
    </xf>
    <xf numFmtId="164" fontId="7" fillId="0" borderId="56" xfId="3" applyNumberFormat="1" applyFont="1" applyFill="1" applyBorder="1" applyAlignment="1" applyProtection="1">
      <alignment horizontal="right" vertical="center" wrapText="1" indent="1"/>
    </xf>
    <xf numFmtId="0" fontId="21" fillId="0" borderId="56" xfId="3" applyFont="1" applyFill="1" applyBorder="1" applyAlignment="1" applyProtection="1">
      <alignment horizontal="right" vertical="center" wrapText="1" indent="1"/>
      <protection locked="0"/>
    </xf>
    <xf numFmtId="164" fontId="28" fillId="0" borderId="56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19" xfId="0" applyFont="1" applyBorder="1" applyAlignment="1" applyProtection="1">
      <alignment horizontal="center" vertical="center"/>
    </xf>
    <xf numFmtId="0" fontId="30" fillId="0" borderId="33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left" vertical="center" wrapText="1" indent="1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right" vertical="center" indent="1"/>
    </xf>
    <xf numFmtId="0" fontId="11" fillId="0" borderId="0" xfId="3" applyFont="1" applyFill="1"/>
    <xf numFmtId="0" fontId="11" fillId="0" borderId="0" xfId="3" applyFont="1" applyFill="1" applyAlignment="1">
      <alignment horizontal="right" vertical="center" indent="1"/>
    </xf>
    <xf numFmtId="0" fontId="41" fillId="0" borderId="0" xfId="0" applyFont="1" applyFill="1" applyAlignment="1" applyProtection="1">
      <alignment horizontal="left" vertical="center" wrapText="1"/>
    </xf>
    <xf numFmtId="0" fontId="41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3" applyNumberFormat="1" applyFont="1" applyFill="1" applyBorder="1" applyAlignment="1" applyProtection="1">
      <alignment horizontal="right" vertical="center" wrapText="1" indent="1"/>
    </xf>
    <xf numFmtId="164" fontId="19" fillId="0" borderId="14" xfId="3" applyNumberFormat="1" applyFont="1" applyFill="1" applyBorder="1" applyAlignment="1" applyProtection="1">
      <alignment horizontal="right" vertical="center" wrapText="1" indent="1"/>
    </xf>
    <xf numFmtId="164" fontId="21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3" applyNumberFormat="1" applyFont="1" applyFill="1" applyBorder="1" applyAlignment="1" applyProtection="1">
      <alignment horizontal="right" vertical="center" wrapText="1" indent="1"/>
    </xf>
    <xf numFmtId="0" fontId="8" fillId="0" borderId="44" xfId="3" applyFont="1" applyFill="1" applyBorder="1" applyAlignment="1" applyProtection="1">
      <alignment horizontal="center" vertical="center" wrapText="1"/>
    </xf>
    <xf numFmtId="164" fontId="25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19" fillId="0" borderId="15" xfId="3" applyFont="1" applyFill="1" applyBorder="1" applyAlignment="1" applyProtection="1">
      <alignment horizontal="center" vertical="center" wrapText="1"/>
    </xf>
    <xf numFmtId="0" fontId="19" fillId="0" borderId="19" xfId="3" applyFont="1" applyFill="1" applyBorder="1" applyAlignment="1" applyProtection="1">
      <alignment horizontal="center" vertical="center" wrapText="1"/>
    </xf>
    <xf numFmtId="0" fontId="19" fillId="0" borderId="33" xfId="3" applyFont="1" applyFill="1" applyBorder="1" applyAlignment="1" applyProtection="1">
      <alignment horizontal="center" vertical="center" wrapText="1"/>
    </xf>
    <xf numFmtId="164" fontId="21" fillId="0" borderId="30" xfId="3" applyNumberFormat="1" applyFont="1" applyFill="1" applyBorder="1" applyAlignment="1" applyProtection="1">
      <alignment horizontal="right" vertical="center" wrapText="1" indent="1"/>
    </xf>
    <xf numFmtId="0" fontId="21" fillId="0" borderId="3" xfId="3" applyFont="1" applyFill="1" applyBorder="1" applyAlignment="1" applyProtection="1">
      <alignment horizontal="left" vertical="center" wrapText="1" indent="6"/>
    </xf>
    <xf numFmtId="0" fontId="11" fillId="0" borderId="0" xfId="3" applyFill="1" applyProtection="1"/>
    <xf numFmtId="0" fontId="21" fillId="0" borderId="0" xfId="3" applyFont="1" applyFill="1" applyProtection="1"/>
    <xf numFmtId="0" fontId="14" fillId="0" borderId="0" xfId="3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3" xfId="0" applyFont="1" applyBorder="1" applyAlignment="1" applyProtection="1">
      <alignment wrapText="1"/>
    </xf>
    <xf numFmtId="0" fontId="11" fillId="0" borderId="0" xfId="3" applyFill="1" applyAlignment="1" applyProtection="1"/>
    <xf numFmtId="164" fontId="24" fillId="0" borderId="21" xfId="0" quotePrefix="1" applyNumberFormat="1" applyFont="1" applyBorder="1" applyAlignment="1" applyProtection="1">
      <alignment horizontal="right" vertical="center" wrapText="1" indent="1"/>
    </xf>
    <xf numFmtId="0" fontId="23" fillId="0" borderId="0" xfId="3" applyFont="1" applyFill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3" applyNumberFormat="1" applyFont="1" applyFill="1" applyBorder="1" applyAlignment="1" applyProtection="1">
      <alignment horizontal="center" vertical="center" wrapText="1"/>
    </xf>
    <xf numFmtId="49" fontId="21" fillId="0" borderId="8" xfId="3" applyNumberFormat="1" applyFont="1" applyFill="1" applyBorder="1" applyAlignment="1" applyProtection="1">
      <alignment horizontal="center" vertical="center" wrapText="1"/>
    </xf>
    <xf numFmtId="49" fontId="21" fillId="0" borderId="10" xfId="3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22" xfId="0" applyFont="1" applyBorder="1" applyAlignment="1" applyProtection="1">
      <alignment horizontal="center" wrapText="1"/>
    </xf>
    <xf numFmtId="49" fontId="21" fillId="0" borderId="11" xfId="3" applyNumberFormat="1" applyFont="1" applyFill="1" applyBorder="1" applyAlignment="1" applyProtection="1">
      <alignment horizontal="center" vertical="center" wrapText="1"/>
    </xf>
    <xf numFmtId="49" fontId="21" fillId="0" borderId="7" xfId="3" applyNumberFormat="1" applyFont="1" applyFill="1" applyBorder="1" applyAlignment="1" applyProtection="1">
      <alignment horizontal="center" vertical="center" wrapText="1"/>
    </xf>
    <xf numFmtId="49" fontId="21" fillId="0" borderId="12" xfId="3" applyNumberFormat="1" applyFont="1" applyFill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164" fontId="27" fillId="0" borderId="40" xfId="3" applyNumberFormat="1" applyFont="1" applyFill="1" applyBorder="1" applyAlignment="1" applyProtection="1">
      <alignment horizontal="right" vertical="center" wrapText="1" indent="1"/>
    </xf>
    <xf numFmtId="164" fontId="21" fillId="0" borderId="49" xfId="3" applyNumberFormat="1" applyFont="1" applyFill="1" applyBorder="1" applyAlignment="1" applyProtection="1">
      <alignment horizontal="right" vertical="center" wrapText="1" indent="1"/>
    </xf>
    <xf numFmtId="164" fontId="21" fillId="0" borderId="3" xfId="3" applyNumberFormat="1" applyFont="1" applyFill="1" applyBorder="1" applyAlignment="1" applyProtection="1">
      <alignment horizontal="right" vertical="center" wrapText="1" indent="1"/>
    </xf>
    <xf numFmtId="0" fontId="19" fillId="0" borderId="40" xfId="3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3" applyFont="1" applyFill="1" applyBorder="1" applyAlignment="1" applyProtection="1">
      <alignment horizontal="left" vertical="center" wrapText="1" indent="1"/>
    </xf>
    <xf numFmtId="0" fontId="28" fillId="0" borderId="2" xfId="3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22" xfId="0" applyFont="1" applyBorder="1" applyAlignment="1" applyProtection="1">
      <alignment vertical="center" wrapText="1"/>
    </xf>
    <xf numFmtId="164" fontId="19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5" fillId="0" borderId="2" xfId="0" quotePrefix="1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vertical="center" wrapText="1"/>
    </xf>
    <xf numFmtId="0" fontId="19" fillId="0" borderId="22" xfId="3" applyFont="1" applyFill="1" applyBorder="1" applyAlignment="1" applyProtection="1">
      <alignment horizontal="left" vertical="center" wrapText="1" indent="1"/>
    </xf>
    <xf numFmtId="0" fontId="19" fillId="0" borderId="23" xfId="3" applyFont="1" applyFill="1" applyBorder="1" applyAlignment="1" applyProtection="1">
      <alignment vertical="center" wrapText="1"/>
    </xf>
    <xf numFmtId="164" fontId="19" fillId="0" borderId="24" xfId="3" applyNumberFormat="1" applyFont="1" applyFill="1" applyBorder="1" applyAlignment="1" applyProtection="1">
      <alignment horizontal="right" vertical="center" wrapText="1" indent="1"/>
    </xf>
    <xf numFmtId="0" fontId="21" fillId="0" borderId="31" xfId="3" applyFont="1" applyFill="1" applyBorder="1" applyAlignment="1" applyProtection="1">
      <alignment horizontal="left" vertical="center" wrapText="1" indent="7"/>
    </xf>
    <xf numFmtId="164" fontId="26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3" applyFont="1" applyFill="1" applyBorder="1" applyAlignment="1" applyProtection="1">
      <alignment horizontal="left" vertical="center" wrapTex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7" fillId="0" borderId="13" xfId="3" applyNumberFormat="1" applyFont="1" applyFill="1" applyBorder="1" applyAlignment="1" applyProtection="1">
      <alignment horizontal="center" vertical="center" wrapText="1"/>
    </xf>
    <xf numFmtId="164" fontId="19" fillId="0" borderId="60" xfId="3" applyNumberFormat="1" applyFont="1" applyFill="1" applyBorder="1" applyAlignment="1" applyProtection="1">
      <alignment horizontal="right" vertical="center" wrapText="1" indent="1"/>
    </xf>
    <xf numFmtId="164" fontId="21" fillId="0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5" xfId="3" applyNumberFormat="1" applyFont="1" applyFill="1" applyBorder="1" applyAlignment="1" applyProtection="1">
      <alignment horizontal="right" vertical="center" wrapText="1" indent="1"/>
    </xf>
    <xf numFmtId="164" fontId="26" fillId="0" borderId="40" xfId="0" applyNumberFormat="1" applyFont="1" applyBorder="1" applyAlignment="1" applyProtection="1">
      <alignment horizontal="right" vertical="center" wrapText="1" indent="1"/>
    </xf>
    <xf numFmtId="164" fontId="2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40" xfId="0" quotePrefix="1" applyNumberFormat="1" applyFont="1" applyBorder="1" applyAlignment="1" applyProtection="1">
      <alignment horizontal="right" vertical="center" wrapText="1" indent="1"/>
    </xf>
    <xf numFmtId="164" fontId="21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3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7" xfId="3" applyNumberFormat="1" applyFont="1" applyFill="1" applyBorder="1" applyAlignment="1" applyProtection="1">
      <alignment horizontal="right" vertical="center" wrapText="1" indent="1"/>
    </xf>
    <xf numFmtId="0" fontId="19" fillId="0" borderId="7" xfId="3" applyFont="1" applyFill="1" applyBorder="1" applyAlignment="1" applyProtection="1">
      <alignment horizontal="center" vertical="center" wrapText="1"/>
    </xf>
    <xf numFmtId="0" fontId="19" fillId="0" borderId="1" xfId="3" applyFont="1" applyFill="1" applyBorder="1" applyAlignment="1" applyProtection="1">
      <alignment vertical="center" wrapText="1"/>
    </xf>
    <xf numFmtId="164" fontId="19" fillId="0" borderId="46" xfId="0" applyNumberFormat="1" applyFont="1" applyFill="1" applyBorder="1" applyAlignment="1" applyProtection="1">
      <alignment horizontal="right" vertical="center" wrapText="1" inden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 applyProtection="1">
      <alignment horizontal="center" vertical="center" wrapText="1"/>
    </xf>
    <xf numFmtId="0" fontId="27" fillId="0" borderId="23" xfId="3" applyFont="1" applyFill="1" applyBorder="1" applyAlignment="1" applyProtection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right" vertical="center" wrapText="1" indent="1"/>
    </xf>
    <xf numFmtId="49" fontId="8" fillId="0" borderId="62" xfId="0" applyNumberFormat="1" applyFont="1" applyFill="1" applyBorder="1" applyAlignment="1" applyProtection="1">
      <alignment horizontal="right" vertical="center"/>
    </xf>
    <xf numFmtId="49" fontId="8" fillId="0" borderId="63" xfId="0" applyNumberFormat="1" applyFont="1" applyFill="1" applyBorder="1" applyAlignment="1" applyProtection="1">
      <alignment horizontal="right" vertical="center"/>
    </xf>
    <xf numFmtId="49" fontId="8" fillId="0" borderId="64" xfId="0" applyNumberFormat="1" applyFont="1" applyFill="1" applyBorder="1" applyAlignment="1">
      <alignment horizontal="right" vertical="center"/>
    </xf>
    <xf numFmtId="49" fontId="8" fillId="0" borderId="63" xfId="0" applyNumberFormat="1" applyFont="1" applyFill="1" applyBorder="1" applyAlignment="1">
      <alignment horizontal="right" vertical="center"/>
    </xf>
    <xf numFmtId="0" fontId="26" fillId="0" borderId="15" xfId="0" applyFont="1" applyBorder="1" applyAlignment="1" applyProtection="1">
      <alignment horizontal="center" vertical="center" wrapText="1"/>
    </xf>
    <xf numFmtId="0" fontId="36" fillId="0" borderId="65" xfId="0" applyFont="1" applyBorder="1" applyAlignment="1" applyProtection="1">
      <alignment horizontal="left" wrapText="1" indent="1"/>
    </xf>
    <xf numFmtId="164" fontId="19" fillId="0" borderId="60" xfId="0" applyNumberFormat="1" applyFont="1" applyFill="1" applyBorder="1" applyAlignment="1" applyProtection="1">
      <alignment horizontal="right" vertical="center" wrapText="1" indent="1"/>
    </xf>
    <xf numFmtId="164" fontId="11" fillId="0" borderId="0" xfId="3" applyNumberFormat="1" applyFill="1" applyProtection="1"/>
    <xf numFmtId="0" fontId="8" fillId="0" borderId="25" xfId="3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164" fontId="19" fillId="0" borderId="66" xfId="0" applyNumberFormat="1" applyFont="1" applyFill="1" applyBorder="1" applyAlignment="1" applyProtection="1">
      <alignment horizontal="center" vertical="center" wrapText="1"/>
    </xf>
    <xf numFmtId="164" fontId="3" fillId="0" borderId="52" xfId="0" applyNumberFormat="1" applyFont="1" applyFill="1" applyBorder="1" applyAlignment="1" applyProtection="1">
      <alignment vertical="center" wrapText="1"/>
      <protection locked="0"/>
    </xf>
    <xf numFmtId="164" fontId="19" fillId="0" borderId="37" xfId="0" applyNumberFormat="1" applyFont="1" applyFill="1" applyBorder="1" applyAlignment="1" applyProtection="1">
      <alignment vertical="center" wrapText="1"/>
    </xf>
    <xf numFmtId="165" fontId="21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52" xfId="0" applyNumberFormat="1" applyFont="1" applyFill="1" applyBorder="1" applyAlignment="1" applyProtection="1">
      <alignment vertical="center" wrapText="1"/>
      <protection locked="0"/>
    </xf>
    <xf numFmtId="49" fontId="3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67" xfId="0" applyNumberFormat="1" applyFont="1" applyFill="1" applyBorder="1" applyAlignment="1" applyProtection="1">
      <alignment vertical="center" wrapText="1"/>
      <protection locked="0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164" fontId="18" fillId="0" borderId="52" xfId="0" applyNumberFormat="1" applyFont="1" applyFill="1" applyBorder="1" applyAlignment="1" applyProtection="1">
      <alignment vertical="center" wrapText="1"/>
      <protection locked="0"/>
    </xf>
    <xf numFmtId="164" fontId="18" fillId="0" borderId="67" xfId="0" applyNumberFormat="1" applyFont="1" applyFill="1" applyBorder="1" applyAlignment="1" applyProtection="1">
      <alignment vertical="center" wrapText="1"/>
      <protection locked="0"/>
    </xf>
    <xf numFmtId="164" fontId="8" fillId="0" borderId="37" xfId="0" applyNumberFormat="1" applyFont="1" applyFill="1" applyBorder="1" applyAlignment="1" applyProtection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27" fillId="0" borderId="44" xfId="0" applyNumberFormat="1" applyFont="1" applyFill="1" applyBorder="1" applyAlignment="1" applyProtection="1">
      <alignment horizontal="center" vertical="center" wrapText="1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46" xfId="0" applyNumberFormat="1" applyFont="1" applyFill="1" applyBorder="1" applyAlignment="1" applyProtection="1">
      <alignment horizontal="centerContinuous" vertical="center" wrapText="1"/>
    </xf>
    <xf numFmtId="164" fontId="8" fillId="0" borderId="40" xfId="0" applyNumberFormat="1" applyFont="1" applyFill="1" applyBorder="1" applyAlignment="1" applyProtection="1">
      <alignment horizontal="centerContinuous" vertical="center" wrapText="1"/>
    </xf>
    <xf numFmtId="0" fontId="29" fillId="0" borderId="19" xfId="0" applyFont="1" applyFill="1" applyBorder="1" applyAlignment="1" applyProtection="1">
      <alignment horizontal="center" vertical="center" wrapText="1"/>
    </xf>
    <xf numFmtId="164" fontId="19" fillId="0" borderId="46" xfId="0" applyNumberFormat="1" applyFont="1" applyFill="1" applyBorder="1" applyAlignment="1" applyProtection="1">
      <alignment horizontal="center" vertical="center" wrapText="1"/>
    </xf>
    <xf numFmtId="164" fontId="21" fillId="0" borderId="44" xfId="0" applyNumberFormat="1" applyFont="1" applyFill="1" applyBorder="1" applyAlignment="1" applyProtection="1">
      <alignment vertical="center" wrapText="1"/>
    </xf>
    <xf numFmtId="164" fontId="21" fillId="0" borderId="5" xfId="0" applyNumberFormat="1" applyFont="1" applyFill="1" applyBorder="1" applyAlignment="1" applyProtection="1">
      <alignment vertical="center" wrapText="1"/>
      <protection locked="0"/>
    </xf>
    <xf numFmtId="164" fontId="21" fillId="0" borderId="69" xfId="0" applyNumberFormat="1" applyFont="1" applyFill="1" applyBorder="1" applyAlignment="1" applyProtection="1">
      <alignment vertical="center" wrapText="1"/>
      <protection locked="0"/>
    </xf>
    <xf numFmtId="164" fontId="21" fillId="0" borderId="70" xfId="0" applyNumberFormat="1" applyFont="1" applyFill="1" applyBorder="1" applyAlignment="1" applyProtection="1">
      <alignment vertical="center" wrapText="1"/>
      <protection locked="0"/>
    </xf>
    <xf numFmtId="164" fontId="8" fillId="0" borderId="51" xfId="0" applyNumberFormat="1" applyFont="1" applyFill="1" applyBorder="1" applyAlignment="1" applyProtection="1">
      <alignment horizontal="center" vertical="center" wrapText="1"/>
    </xf>
    <xf numFmtId="165" fontId="19" fillId="0" borderId="21" xfId="3" applyNumberFormat="1" applyFont="1" applyFill="1" applyBorder="1" applyAlignment="1" applyProtection="1">
      <alignment horizontal="right" vertical="center" wrapText="1" indent="1"/>
    </xf>
    <xf numFmtId="165" fontId="21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1" xfId="3" applyNumberFormat="1" applyFont="1" applyFill="1" applyBorder="1" applyAlignment="1" applyProtection="1">
      <alignment horizontal="right" vertical="center" wrapText="1" indent="1"/>
    </xf>
    <xf numFmtId="165" fontId="21" fillId="0" borderId="30" xfId="3" applyNumberFormat="1" applyFont="1" applyFill="1" applyBorder="1" applyAlignment="1" applyProtection="1">
      <alignment horizontal="right" vertical="center" wrapText="1" indent="1"/>
    </xf>
    <xf numFmtId="165" fontId="2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3" xfId="3" applyNumberFormat="1" applyFont="1" applyFill="1" applyBorder="1" applyAlignment="1" applyProtection="1">
      <alignment horizontal="right" vertical="center" wrapText="1" indent="1"/>
    </xf>
    <xf numFmtId="165" fontId="21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4" xfId="3" applyNumberFormat="1" applyFont="1" applyFill="1" applyBorder="1" applyAlignment="1" applyProtection="1">
      <alignment horizontal="right" vertical="center" wrapText="1" indent="1"/>
    </xf>
    <xf numFmtId="165" fontId="21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1" xfId="0" applyNumberFormat="1" applyFont="1" applyBorder="1" applyAlignment="1" applyProtection="1">
      <alignment horizontal="right" vertical="center" wrapText="1" indent="1"/>
    </xf>
    <xf numFmtId="165" fontId="26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1" xfId="0" quotePrefix="1" applyNumberFormat="1" applyFont="1" applyBorder="1" applyAlignment="1" applyProtection="1">
      <alignment horizontal="right" vertical="center" wrapText="1" indent="1"/>
    </xf>
    <xf numFmtId="165" fontId="8" fillId="0" borderId="21" xfId="3" applyNumberFormat="1" applyFont="1" applyFill="1" applyBorder="1" applyAlignment="1" applyProtection="1">
      <alignment horizontal="center" vertical="center" wrapText="1"/>
    </xf>
    <xf numFmtId="165" fontId="19" fillId="0" borderId="21" xfId="3" applyNumberFormat="1" applyFont="1" applyFill="1" applyBorder="1" applyAlignment="1" applyProtection="1">
      <alignment horizontal="center" vertical="center" wrapText="1"/>
    </xf>
    <xf numFmtId="165" fontId="19" fillId="0" borderId="33" xfId="3" applyNumberFormat="1" applyFont="1" applyFill="1" applyBorder="1" applyAlignment="1" applyProtection="1">
      <alignment horizontal="center" vertical="center" wrapText="1"/>
    </xf>
    <xf numFmtId="165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32" fillId="0" borderId="70" xfId="0" applyNumberFormat="1" applyFont="1" applyFill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" xfId="0" applyNumberFormat="1" applyFont="1" applyFill="1" applyBorder="1" applyAlignment="1" applyProtection="1">
      <alignment horizontal="right" vertical="center" wrapText="1" indent="1"/>
    </xf>
    <xf numFmtId="165" fontId="30" fillId="0" borderId="46" xfId="0" applyNumberFormat="1" applyFont="1" applyFill="1" applyBorder="1" applyAlignment="1" applyProtection="1">
      <alignment horizontal="right" vertical="center" wrapText="1" indent="1"/>
    </xf>
    <xf numFmtId="165" fontId="2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1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0" xfId="0" applyNumberFormat="1" applyFont="1" applyFill="1" applyBorder="1" applyAlignment="1" applyProtection="1">
      <alignment horizontal="right" vertical="center" wrapText="1" indent="1"/>
    </xf>
    <xf numFmtId="164" fontId="8" fillId="0" borderId="45" xfId="0" applyNumberFormat="1" applyFont="1" applyFill="1" applyBorder="1" applyAlignment="1" applyProtection="1">
      <alignment horizontal="centerContinuous" vertical="center" wrapText="1"/>
    </xf>
    <xf numFmtId="164" fontId="8" fillId="0" borderId="25" xfId="0" applyNumberFormat="1" applyFont="1" applyFill="1" applyBorder="1" applyAlignment="1" applyProtection="1">
      <alignment horizontal="centerContinuous" vertical="center" wrapText="1"/>
    </xf>
    <xf numFmtId="165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32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5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" xfId="0" applyNumberFormat="1" applyFont="1" applyFill="1" applyBorder="1" applyAlignment="1" applyProtection="1">
      <alignment vertical="center"/>
      <protection locked="0"/>
    </xf>
    <xf numFmtId="165" fontId="28" fillId="0" borderId="2" xfId="0" applyNumberFormat="1" applyFont="1" applyFill="1" applyBorder="1" applyAlignment="1" applyProtection="1">
      <alignment vertical="center"/>
      <protection locked="0"/>
    </xf>
    <xf numFmtId="165" fontId="28" fillId="0" borderId="6" xfId="0" applyNumberFormat="1" applyFont="1" applyFill="1" applyBorder="1" applyAlignment="1" applyProtection="1">
      <alignment vertical="center"/>
      <protection locked="0"/>
    </xf>
    <xf numFmtId="165" fontId="28" fillId="0" borderId="14" xfId="0" applyNumberFormat="1" applyFont="1" applyFill="1" applyBorder="1" applyAlignment="1" applyProtection="1">
      <alignment vertical="center"/>
    </xf>
    <xf numFmtId="165" fontId="32" fillId="0" borderId="2" xfId="0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Fill="1" applyProtection="1"/>
    <xf numFmtId="164" fontId="8" fillId="0" borderId="46" xfId="0" applyNumberFormat="1" applyFont="1" applyFill="1" applyBorder="1" applyAlignment="1" applyProtection="1">
      <alignment vertical="center" wrapText="1"/>
    </xf>
    <xf numFmtId="164" fontId="8" fillId="0" borderId="40" xfId="0" applyNumberFormat="1" applyFont="1" applyFill="1" applyBorder="1" applyAlignment="1" applyProtection="1">
      <alignment vertical="center" wrapText="1"/>
    </xf>
    <xf numFmtId="165" fontId="19" fillId="0" borderId="17" xfId="3" applyNumberFormat="1" applyFont="1" applyFill="1" applyBorder="1" applyAlignment="1" applyProtection="1">
      <alignment horizontal="right" vertical="center" wrapText="1" indent="1"/>
    </xf>
    <xf numFmtId="165" fontId="27" fillId="0" borderId="24" xfId="0" applyNumberFormat="1" applyFont="1" applyFill="1" applyBorder="1" applyAlignment="1" applyProtection="1">
      <alignment horizontal="right" vertical="center" wrapText="1" indent="1"/>
    </xf>
    <xf numFmtId="165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1" xfId="0" applyNumberFormat="1" applyFont="1" applyFill="1" applyBorder="1" applyAlignment="1" applyProtection="1">
      <alignment horizontal="right" vertical="center" wrapText="1" indent="1"/>
    </xf>
    <xf numFmtId="165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0" xfId="0" applyNumberFormat="1" applyFont="1" applyFill="1" applyBorder="1" applyAlignment="1" applyProtection="1">
      <alignment horizontal="right" vertical="center" wrapText="1" indent="1"/>
    </xf>
    <xf numFmtId="165" fontId="19" fillId="0" borderId="40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164" fontId="19" fillId="0" borderId="46" xfId="0" applyNumberFormat="1" applyFont="1" applyFill="1" applyBorder="1" applyAlignment="1" applyProtection="1">
      <alignment vertical="center" wrapText="1"/>
    </xf>
    <xf numFmtId="164" fontId="19" fillId="0" borderId="40" xfId="0" applyNumberFormat="1" applyFont="1" applyFill="1" applyBorder="1" applyAlignment="1" applyProtection="1">
      <alignment vertical="center" wrapText="1"/>
    </xf>
    <xf numFmtId="165" fontId="19" fillId="0" borderId="60" xfId="0" applyNumberFormat="1" applyFont="1" applyFill="1" applyBorder="1" applyAlignment="1" applyProtection="1">
      <alignment horizontal="right" vertical="center" wrapText="1" indent="1"/>
    </xf>
    <xf numFmtId="165" fontId="19" fillId="0" borderId="40" xfId="3" applyNumberFormat="1" applyFont="1" applyFill="1" applyBorder="1" applyAlignment="1" applyProtection="1">
      <alignment horizontal="right" vertical="center" wrapText="1" indent="1"/>
    </xf>
    <xf numFmtId="165" fontId="21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0" xfId="3" applyNumberFormat="1" applyFont="1" applyFill="1" applyBorder="1" applyAlignment="1" applyProtection="1">
      <alignment horizontal="right" vertical="center" wrapText="1" indent="1"/>
    </xf>
    <xf numFmtId="165" fontId="21" fillId="0" borderId="49" xfId="3" applyNumberFormat="1" applyFont="1" applyFill="1" applyBorder="1" applyAlignment="1" applyProtection="1">
      <alignment horizontal="right" vertical="center" wrapText="1" indent="1"/>
    </xf>
    <xf numFmtId="165" fontId="28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0" xfId="3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60" xfId="3" applyNumberFormat="1" applyFont="1" applyFill="1" applyBorder="1" applyAlignment="1" applyProtection="1">
      <alignment horizontal="right" vertical="center" wrapText="1" indent="1"/>
    </xf>
    <xf numFmtId="165" fontId="21" fillId="0" borderId="54" xfId="3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55" xfId="3" applyNumberFormat="1" applyFont="1" applyFill="1" applyBorder="1" applyAlignment="1" applyProtection="1">
      <alignment horizontal="right" vertical="center" wrapText="1" indent="1"/>
    </xf>
    <xf numFmtId="165" fontId="26" fillId="0" borderId="40" xfId="0" applyNumberFormat="1" applyFont="1" applyBorder="1" applyAlignment="1" applyProtection="1">
      <alignment horizontal="right" vertical="center" wrapText="1" indent="1"/>
    </xf>
    <xf numFmtId="165" fontId="26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40" xfId="0" quotePrefix="1" applyNumberFormat="1" applyFont="1" applyBorder="1" applyAlignment="1" applyProtection="1">
      <alignment horizontal="right" vertical="center" wrapText="1" indent="1"/>
    </xf>
    <xf numFmtId="0" fontId="24" fillId="0" borderId="33" xfId="0" applyFont="1" applyFill="1" applyBorder="1" applyAlignment="1" applyProtection="1">
      <alignment horizontal="center" vertical="center" wrapText="1"/>
    </xf>
    <xf numFmtId="165" fontId="25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166" fontId="29" fillId="0" borderId="30" xfId="0" applyNumberFormat="1" applyFont="1" applyFill="1" applyBorder="1" applyAlignment="1" applyProtection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43" fillId="0" borderId="2" xfId="0" applyFont="1" applyFill="1" applyBorder="1" applyAlignment="1">
      <alignment horizontal="left" vertical="center" indent="5"/>
    </xf>
    <xf numFmtId="166" fontId="44" fillId="0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1"/>
    </xf>
    <xf numFmtId="166" fontId="4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6" fontId="29" fillId="0" borderId="20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3" fillId="0" borderId="31" xfId="0" applyFont="1" applyFill="1" applyBorder="1" applyAlignment="1">
      <alignment horizontal="left" vertical="center" indent="5"/>
    </xf>
    <xf numFmtId="166" fontId="44" fillId="0" borderId="32" xfId="0" applyNumberFormat="1" applyFont="1" applyFill="1" applyBorder="1" applyAlignment="1" applyProtection="1">
      <alignment horizontal="right" vertical="center"/>
      <protection locked="0"/>
    </xf>
    <xf numFmtId="0" fontId="45" fillId="0" borderId="0" xfId="4" applyFill="1" applyProtection="1"/>
    <xf numFmtId="0" fontId="46" fillId="0" borderId="0" xfId="4" applyFont="1" applyFill="1" applyProtection="1"/>
    <xf numFmtId="0" fontId="49" fillId="0" borderId="12" xfId="4" applyFont="1" applyFill="1" applyBorder="1" applyAlignment="1" applyProtection="1">
      <alignment horizontal="center" vertical="center" wrapText="1"/>
    </xf>
    <xf numFmtId="0" fontId="49" fillId="0" borderId="31" xfId="4" applyFont="1" applyFill="1" applyBorder="1" applyAlignment="1" applyProtection="1">
      <alignment horizontal="center" vertical="center" wrapText="1"/>
    </xf>
    <xf numFmtId="0" fontId="49" fillId="0" borderId="32" xfId="4" applyFont="1" applyFill="1" applyBorder="1" applyAlignment="1" applyProtection="1">
      <alignment horizontal="center" vertical="center" wrapText="1"/>
    </xf>
    <xf numFmtId="0" fontId="26" fillId="0" borderId="11" xfId="4" applyFont="1" applyFill="1" applyBorder="1" applyAlignment="1" applyProtection="1">
      <alignment vertical="center" wrapText="1"/>
    </xf>
    <xf numFmtId="167" fontId="21" fillId="0" borderId="4" xfId="5" applyNumberFormat="1" applyFont="1" applyFill="1" applyBorder="1" applyAlignment="1" applyProtection="1">
      <alignment horizontal="center" vertical="center"/>
    </xf>
    <xf numFmtId="168" fontId="33" fillId="0" borderId="4" xfId="4" applyNumberFormat="1" applyFont="1" applyFill="1" applyBorder="1" applyAlignment="1" applyProtection="1">
      <alignment horizontal="right" vertical="center" wrapText="1"/>
      <protection locked="0"/>
    </xf>
    <xf numFmtId="168" fontId="33" fillId="0" borderId="20" xfId="4" applyNumberFormat="1" applyFont="1" applyFill="1" applyBorder="1" applyAlignment="1" applyProtection="1">
      <alignment horizontal="right" vertical="center" wrapText="1"/>
      <protection locked="0"/>
    </xf>
    <xf numFmtId="0" fontId="26" fillId="0" borderId="8" xfId="4" applyFont="1" applyFill="1" applyBorder="1" applyAlignment="1" applyProtection="1">
      <alignment vertical="center" wrapText="1"/>
    </xf>
    <xf numFmtId="167" fontId="21" fillId="0" borderId="2" xfId="5" applyNumberFormat="1" applyFont="1" applyFill="1" applyBorder="1" applyAlignment="1" applyProtection="1">
      <alignment horizontal="center" vertical="center"/>
    </xf>
    <xf numFmtId="168" fontId="33" fillId="0" borderId="2" xfId="4" applyNumberFormat="1" applyFont="1" applyFill="1" applyBorder="1" applyAlignment="1" applyProtection="1">
      <alignment horizontal="right" vertical="center" wrapText="1"/>
    </xf>
    <xf numFmtId="168" fontId="33" fillId="0" borderId="16" xfId="4" applyNumberFormat="1" applyFont="1" applyFill="1" applyBorder="1" applyAlignment="1" applyProtection="1">
      <alignment horizontal="right" vertical="center" wrapText="1"/>
    </xf>
    <xf numFmtId="0" fontId="50" fillId="0" borderId="8" xfId="4" applyFont="1" applyFill="1" applyBorder="1" applyAlignment="1" applyProtection="1">
      <alignment horizontal="left" vertical="center" wrapText="1" indent="1"/>
    </xf>
    <xf numFmtId="168" fontId="51" fillId="0" borderId="2" xfId="4" applyNumberFormat="1" applyFont="1" applyFill="1" applyBorder="1" applyAlignment="1" applyProtection="1">
      <alignment horizontal="right" vertical="center" wrapText="1"/>
      <protection locked="0"/>
    </xf>
    <xf numFmtId="168" fontId="51" fillId="0" borderId="16" xfId="4" applyNumberFormat="1" applyFont="1" applyFill="1" applyBorder="1" applyAlignment="1" applyProtection="1">
      <alignment horizontal="right" vertical="center" wrapText="1"/>
      <protection locked="0"/>
    </xf>
    <xf numFmtId="168" fontId="25" fillId="0" borderId="2" xfId="4" applyNumberFormat="1" applyFont="1" applyFill="1" applyBorder="1" applyAlignment="1" applyProtection="1">
      <alignment horizontal="right" vertical="center" wrapText="1"/>
      <protection locked="0"/>
    </xf>
    <xf numFmtId="168" fontId="25" fillId="0" borderId="16" xfId="4" applyNumberFormat="1" applyFont="1" applyFill="1" applyBorder="1" applyAlignment="1" applyProtection="1">
      <alignment horizontal="right" vertical="center" wrapText="1"/>
      <protection locked="0"/>
    </xf>
    <xf numFmtId="168" fontId="25" fillId="0" borderId="2" xfId="4" applyNumberFormat="1" applyFont="1" applyFill="1" applyBorder="1" applyAlignment="1" applyProtection="1">
      <alignment horizontal="right" vertical="center" wrapText="1"/>
    </xf>
    <xf numFmtId="168" fontId="25" fillId="0" borderId="16" xfId="4" applyNumberFormat="1" applyFont="1" applyFill="1" applyBorder="1" applyAlignment="1" applyProtection="1">
      <alignment horizontal="right" vertical="center" wrapText="1"/>
    </xf>
    <xf numFmtId="0" fontId="26" fillId="0" borderId="12" xfId="4" applyFont="1" applyFill="1" applyBorder="1" applyAlignment="1" applyProtection="1">
      <alignment vertical="center" wrapText="1"/>
    </xf>
    <xf numFmtId="167" fontId="21" fillId="0" borderId="31" xfId="5" applyNumberFormat="1" applyFont="1" applyFill="1" applyBorder="1" applyAlignment="1" applyProtection="1">
      <alignment horizontal="center" vertical="center"/>
    </xf>
    <xf numFmtId="168" fontId="33" fillId="0" borderId="31" xfId="4" applyNumberFormat="1" applyFont="1" applyFill="1" applyBorder="1" applyAlignment="1" applyProtection="1">
      <alignment horizontal="right" vertical="center" wrapText="1"/>
    </xf>
    <xf numFmtId="168" fontId="33" fillId="0" borderId="32" xfId="4" applyNumberFormat="1" applyFont="1" applyFill="1" applyBorder="1" applyAlignment="1" applyProtection="1">
      <alignment horizontal="right" vertical="center" wrapText="1"/>
    </xf>
    <xf numFmtId="0" fontId="1" fillId="0" borderId="0" xfId="5" applyFill="1" applyAlignment="1" applyProtection="1">
      <alignment vertical="center"/>
    </xf>
    <xf numFmtId="0" fontId="18" fillId="0" borderId="0" xfId="5" applyFont="1" applyFill="1" applyAlignment="1" applyProtection="1">
      <alignment horizontal="center" vertical="center"/>
    </xf>
    <xf numFmtId="0" fontId="1" fillId="0" borderId="0" xfId="5" applyFill="1" applyAlignment="1" applyProtection="1">
      <alignment vertical="center" wrapText="1"/>
    </xf>
    <xf numFmtId="0" fontId="45" fillId="0" borderId="0" xfId="4" applyFont="1" applyFill="1" applyAlignment="1" applyProtection="1"/>
    <xf numFmtId="3" fontId="45" fillId="0" borderId="0" xfId="4" applyNumberFormat="1" applyFont="1" applyFill="1" applyProtection="1"/>
    <xf numFmtId="0" fontId="45" fillId="0" borderId="0" xfId="4" applyFont="1" applyFill="1" applyProtection="1"/>
    <xf numFmtId="0" fontId="25" fillId="0" borderId="0" xfId="4" applyFont="1" applyFill="1" applyProtection="1"/>
    <xf numFmtId="169" fontId="19" fillId="0" borderId="32" xfId="5" applyNumberFormat="1" applyFont="1" applyFill="1" applyBorder="1" applyAlignment="1" applyProtection="1">
      <alignment vertical="center"/>
    </xf>
    <xf numFmtId="0" fontId="19" fillId="0" borderId="12" xfId="5" applyFont="1" applyFill="1" applyBorder="1" applyAlignment="1" applyProtection="1">
      <alignment horizontal="left" vertical="center" wrapText="1"/>
    </xf>
    <xf numFmtId="169" fontId="21" fillId="0" borderId="16" xfId="5" applyNumberFormat="1" applyFont="1" applyFill="1" applyBorder="1" applyAlignment="1" applyProtection="1">
      <alignment vertical="center"/>
      <protection locked="0"/>
    </xf>
    <xf numFmtId="0" fontId="14" fillId="0" borderId="0" xfId="5" applyFont="1" applyFill="1" applyAlignment="1" applyProtection="1">
      <alignment vertical="center"/>
    </xf>
    <xf numFmtId="169" fontId="19" fillId="0" borderId="16" xfId="5" applyNumberFormat="1" applyFont="1" applyFill="1" applyBorder="1" applyAlignment="1" applyProtection="1">
      <alignment vertical="center"/>
    </xf>
    <xf numFmtId="169" fontId="19" fillId="0" borderId="16" xfId="5" applyNumberFormat="1" applyFont="1" applyFill="1" applyBorder="1" applyAlignment="1" applyProtection="1">
      <alignment vertical="center"/>
      <protection locked="0"/>
    </xf>
    <xf numFmtId="169" fontId="21" fillId="0" borderId="30" xfId="5" applyNumberFormat="1" applyFont="1" applyFill="1" applyBorder="1" applyAlignment="1" applyProtection="1">
      <alignment vertical="center"/>
      <protection locked="0"/>
    </xf>
    <xf numFmtId="167" fontId="21" fillId="0" borderId="3" xfId="5" applyNumberFormat="1" applyFont="1" applyFill="1" applyBorder="1" applyAlignment="1" applyProtection="1">
      <alignment horizontal="center" vertical="center"/>
    </xf>
    <xf numFmtId="49" fontId="14" fillId="0" borderId="0" xfId="5" applyNumberFormat="1" applyFont="1" applyFill="1" applyAlignment="1" applyProtection="1">
      <alignment horizontal="center" vertical="center"/>
    </xf>
    <xf numFmtId="49" fontId="19" fillId="0" borderId="32" xfId="5" applyNumberFormat="1" applyFont="1" applyFill="1" applyBorder="1" applyAlignment="1" applyProtection="1">
      <alignment horizontal="center" vertical="center"/>
    </xf>
    <xf numFmtId="49" fontId="19" fillId="0" borderId="31" xfId="5" applyNumberFormat="1" applyFont="1" applyFill="1" applyBorder="1" applyAlignment="1" applyProtection="1">
      <alignment horizontal="center" vertical="center"/>
    </xf>
    <xf numFmtId="49" fontId="19" fillId="0" borderId="12" xfId="5" applyNumberFormat="1" applyFont="1" applyFill="1" applyBorder="1" applyAlignment="1" applyProtection="1">
      <alignment horizontal="center" vertical="center" wrapText="1"/>
    </xf>
    <xf numFmtId="0" fontId="1" fillId="0" borderId="0" xfId="5" applyFill="1" applyAlignment="1" applyProtection="1">
      <alignment horizontal="center" vertical="center"/>
    </xf>
    <xf numFmtId="0" fontId="45" fillId="0" borderId="0" xfId="4" applyFill="1"/>
    <xf numFmtId="0" fontId="45" fillId="0" borderId="0" xfId="4" applyFont="1" applyFill="1" applyAlignment="1"/>
    <xf numFmtId="0" fontId="45" fillId="0" borderId="0" xfId="4" applyFont="1" applyFill="1"/>
    <xf numFmtId="3" fontId="45" fillId="0" borderId="0" xfId="4" applyNumberFormat="1" applyFont="1" applyFill="1" applyAlignment="1">
      <alignment horizontal="center"/>
    </xf>
    <xf numFmtId="0" fontId="25" fillId="0" borderId="0" xfId="4" applyFont="1" applyFill="1"/>
    <xf numFmtId="0" fontId="52" fillId="0" borderId="0" xfId="4" applyFont="1" applyFill="1"/>
    <xf numFmtId="0" fontId="53" fillId="0" borderId="0" xfId="4" applyFont="1" applyFill="1"/>
    <xf numFmtId="169" fontId="19" fillId="0" borderId="21" xfId="5" applyNumberFormat="1" applyFont="1" applyFill="1" applyBorder="1" applyAlignment="1" applyProtection="1">
      <alignment vertical="center"/>
    </xf>
    <xf numFmtId="3" fontId="25" fillId="0" borderId="78" xfId="4" applyNumberFormat="1" applyFont="1" applyFill="1" applyBorder="1"/>
    <xf numFmtId="3" fontId="25" fillId="0" borderId="18" xfId="4" applyNumberFormat="1" applyFont="1" applyFill="1" applyBorder="1" applyProtection="1">
      <protection locked="0"/>
    </xf>
    <xf numFmtId="3" fontId="25" fillId="0" borderId="6" xfId="4" applyNumberFormat="1" applyFont="1" applyFill="1" applyBorder="1" applyProtection="1">
      <protection locked="0"/>
    </xf>
    <xf numFmtId="0" fontId="25" fillId="0" borderId="6" xfId="4" applyFont="1" applyFill="1" applyBorder="1" applyAlignment="1">
      <alignment horizontal="right" indent="1"/>
    </xf>
    <xf numFmtId="0" fontId="25" fillId="0" borderId="10" xfId="4" applyFont="1" applyFill="1" applyBorder="1" applyProtection="1">
      <protection locked="0"/>
    </xf>
    <xf numFmtId="3" fontId="25" fillId="0" borderId="16" xfId="4" applyNumberFormat="1" applyFont="1" applyFill="1" applyBorder="1" applyProtection="1">
      <protection locked="0"/>
    </xf>
    <xf numFmtId="3" fontId="25" fillId="0" borderId="2" xfId="4" applyNumberFormat="1" applyFont="1" applyFill="1" applyBorder="1" applyProtection="1">
      <protection locked="0"/>
    </xf>
    <xf numFmtId="0" fontId="25" fillId="0" borderId="2" xfId="4" applyFont="1" applyFill="1" applyBorder="1" applyAlignment="1">
      <alignment horizontal="right" indent="1"/>
    </xf>
    <xf numFmtId="0" fontId="25" fillId="0" borderId="8" xfId="4" applyFont="1" applyFill="1" applyBorder="1" applyProtection="1">
      <protection locked="0"/>
    </xf>
    <xf numFmtId="3" fontId="25" fillId="0" borderId="30" xfId="4" applyNumberFormat="1" applyFont="1" applyFill="1" applyBorder="1" applyProtection="1">
      <protection locked="0"/>
    </xf>
    <xf numFmtId="3" fontId="25" fillId="0" borderId="3" xfId="4" applyNumberFormat="1" applyFont="1" applyFill="1" applyBorder="1" applyProtection="1">
      <protection locked="0"/>
    </xf>
    <xf numFmtId="0" fontId="25" fillId="0" borderId="3" xfId="4" applyFont="1" applyFill="1" applyBorder="1" applyAlignment="1">
      <alignment horizontal="right" indent="1"/>
    </xf>
    <xf numFmtId="0" fontId="25" fillId="0" borderId="9" xfId="4" applyFont="1" applyFill="1" applyBorder="1" applyProtection="1">
      <protection locked="0"/>
    </xf>
    <xf numFmtId="3" fontId="25" fillId="0" borderId="14" xfId="4" applyNumberFormat="1" applyFont="1" applyFill="1" applyBorder="1" applyProtection="1">
      <protection locked="0"/>
    </xf>
    <xf numFmtId="0" fontId="25" fillId="0" borderId="14" xfId="4" applyFont="1" applyFill="1" applyBorder="1" applyAlignment="1">
      <alignment horizontal="right" indent="1"/>
    </xf>
    <xf numFmtId="0" fontId="26" fillId="0" borderId="13" xfId="4" applyFont="1" applyFill="1" applyBorder="1" applyProtection="1">
      <protection locked="0"/>
    </xf>
    <xf numFmtId="0" fontId="24" fillId="0" borderId="21" xfId="4" applyFont="1" applyFill="1" applyBorder="1" applyAlignment="1">
      <alignment horizontal="center" vertical="center" wrapText="1"/>
    </xf>
    <xf numFmtId="0" fontId="24" fillId="0" borderId="14" xfId="4" applyFont="1" applyFill="1" applyBorder="1" applyAlignment="1">
      <alignment horizontal="center" vertical="center" wrapText="1"/>
    </xf>
    <xf numFmtId="0" fontId="24" fillId="0" borderId="13" xfId="4" applyFont="1" applyFill="1" applyBorder="1" applyAlignment="1">
      <alignment horizontal="center" vertical="center"/>
    </xf>
    <xf numFmtId="0" fontId="24" fillId="0" borderId="33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>
      <alignment horizontal="center" vertical="center" wrapText="1"/>
    </xf>
    <xf numFmtId="0" fontId="20" fillId="0" borderId="19" xfId="5" applyFont="1" applyFill="1" applyBorder="1" applyAlignment="1" applyProtection="1">
      <alignment horizontal="center" vertical="center" textRotation="90"/>
    </xf>
    <xf numFmtId="0" fontId="24" fillId="0" borderId="15" xfId="4" applyFont="1" applyFill="1" applyBorder="1" applyAlignment="1">
      <alignment horizontal="center" vertical="center"/>
    </xf>
    <xf numFmtId="0" fontId="40" fillId="0" borderId="15" xfId="4" applyFont="1" applyFill="1" applyBorder="1" applyAlignment="1">
      <alignment horizontal="center" vertical="center"/>
    </xf>
    <xf numFmtId="0" fontId="40" fillId="0" borderId="19" xfId="4" applyFont="1" applyFill="1" applyBorder="1" applyAlignment="1">
      <alignment horizontal="center" vertical="center" wrapText="1"/>
    </xf>
    <xf numFmtId="0" fontId="40" fillId="0" borderId="33" xfId="4" applyFont="1" applyFill="1" applyBorder="1" applyAlignment="1">
      <alignment horizontal="center" vertical="center" wrapText="1"/>
    </xf>
    <xf numFmtId="0" fontId="40" fillId="0" borderId="13" xfId="4" applyFont="1" applyFill="1" applyBorder="1" applyAlignment="1">
      <alignment horizontal="center" vertical="center"/>
    </xf>
    <xf numFmtId="0" fontId="40" fillId="0" borderId="14" xfId="4" applyFont="1" applyFill="1" applyBorder="1" applyAlignment="1">
      <alignment horizontal="center" vertical="center" wrapText="1"/>
    </xf>
    <xf numFmtId="0" fontId="40" fillId="0" borderId="21" xfId="4" applyFont="1" applyFill="1" applyBorder="1" applyAlignment="1">
      <alignment horizontal="center" vertical="center" wrapText="1"/>
    </xf>
    <xf numFmtId="0" fontId="25" fillId="0" borderId="8" xfId="4" applyFont="1" applyFill="1" applyBorder="1" applyAlignment="1" applyProtection="1">
      <alignment horizontal="left" indent="1"/>
      <protection locked="0"/>
    </xf>
    <xf numFmtId="0" fontId="25" fillId="0" borderId="10" xfId="4" applyFont="1" applyFill="1" applyBorder="1" applyAlignment="1" applyProtection="1">
      <alignment horizontal="left" indent="1"/>
      <protection locked="0"/>
    </xf>
    <xf numFmtId="0" fontId="25" fillId="0" borderId="9" xfId="4" applyFont="1" applyFill="1" applyBorder="1" applyAlignment="1" applyProtection="1">
      <alignment horizontal="left" indent="1"/>
      <protection locked="0"/>
    </xf>
    <xf numFmtId="0" fontId="26" fillId="0" borderId="37" xfId="4" applyNumberFormat="1" applyFont="1" applyFill="1" applyBorder="1"/>
    <xf numFmtId="0" fontId="25" fillId="0" borderId="12" xfId="4" applyFont="1" applyFill="1" applyBorder="1" applyAlignment="1" applyProtection="1">
      <alignment horizontal="left" indent="1"/>
      <protection locked="0"/>
    </xf>
    <xf numFmtId="0" fontId="25" fillId="0" borderId="31" xfId="4" applyFont="1" applyFill="1" applyBorder="1" applyAlignment="1">
      <alignment horizontal="right" indent="1"/>
    </xf>
    <xf numFmtId="3" fontId="25" fillId="0" borderId="31" xfId="4" applyNumberFormat="1" applyFont="1" applyFill="1" applyBorder="1" applyProtection="1">
      <protection locked="0"/>
    </xf>
    <xf numFmtId="3" fontId="25" fillId="0" borderId="32" xfId="4" applyNumberFormat="1" applyFont="1" applyFill="1" applyBorder="1" applyProtection="1">
      <protection locked="0"/>
    </xf>
    <xf numFmtId="0" fontId="53" fillId="0" borderId="0" xfId="0" applyFont="1" applyFill="1"/>
    <xf numFmtId="164" fontId="21" fillId="0" borderId="16" xfId="0" applyNumberFormat="1" applyFont="1" applyFill="1" applyBorder="1" applyAlignment="1" applyProtection="1">
      <alignment horizontal="right" vertical="center" wrapText="1"/>
    </xf>
    <xf numFmtId="49" fontId="3" fillId="0" borderId="67" xfId="0" applyNumberFormat="1" applyFont="1" applyFill="1" applyBorder="1" applyAlignment="1" applyProtection="1">
      <alignment horizontal="right" vertical="center" wrapText="1"/>
      <protection locked="0"/>
    </xf>
    <xf numFmtId="49" fontId="18" fillId="0" borderId="52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17" xfId="0" applyNumberFormat="1" applyFont="1" applyFill="1" applyBorder="1" applyAlignment="1" applyProtection="1">
      <alignment horizontal="right" vertical="center" wrapText="1"/>
      <protection locked="0"/>
    </xf>
    <xf numFmtId="165" fontId="21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3" applyNumberFormat="1" applyFont="1" applyFill="1" applyBorder="1" applyAlignment="1" applyProtection="1">
      <alignment horizontal="center" vertical="center"/>
    </xf>
    <xf numFmtId="164" fontId="35" fillId="0" borderId="39" xfId="3" applyNumberFormat="1" applyFont="1" applyFill="1" applyBorder="1" applyAlignment="1" applyProtection="1">
      <alignment horizontal="left" vertical="center"/>
    </xf>
    <xf numFmtId="164" fontId="35" fillId="0" borderId="39" xfId="3" applyNumberFormat="1" applyFont="1" applyFill="1" applyBorder="1" applyAlignment="1" applyProtection="1">
      <alignment horizontal="left"/>
    </xf>
    <xf numFmtId="0" fontId="23" fillId="0" borderId="0" xfId="3" applyFont="1" applyFill="1" applyAlignment="1" applyProtection="1">
      <alignment horizontal="center"/>
    </xf>
    <xf numFmtId="0" fontId="6" fillId="0" borderId="39" xfId="0" applyFont="1" applyFill="1" applyBorder="1" applyAlignment="1" applyProtection="1">
      <alignment horizontal="right"/>
    </xf>
    <xf numFmtId="0" fontId="6" fillId="0" borderId="39" xfId="0" applyFont="1" applyFill="1" applyBorder="1" applyAlignment="1" applyProtection="1">
      <alignment horizontal="right" vertical="center"/>
    </xf>
    <xf numFmtId="164" fontId="35" fillId="0" borderId="56" xfId="3" applyNumberFormat="1" applyFont="1" applyFill="1" applyBorder="1" applyAlignment="1" applyProtection="1">
      <alignment horizontal="center" vertical="center"/>
    </xf>
    <xf numFmtId="164" fontId="35" fillId="0" borderId="39" xfId="3" applyNumberFormat="1" applyFont="1" applyFill="1" applyBorder="1" applyAlignment="1" applyProtection="1">
      <alignment horizontal="center" vertical="center"/>
    </xf>
    <xf numFmtId="164" fontId="35" fillId="0" borderId="64" xfId="3" applyNumberFormat="1" applyFont="1" applyFill="1" applyBorder="1" applyAlignment="1" applyProtection="1">
      <alignment horizontal="center" vertical="center"/>
    </xf>
    <xf numFmtId="164" fontId="35" fillId="0" borderId="63" xfId="3" applyNumberFormat="1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8" fillId="0" borderId="56" xfId="3" applyFont="1" applyFill="1" applyBorder="1" applyAlignment="1" applyProtection="1">
      <alignment horizontal="center" vertical="center" wrapText="1"/>
    </xf>
    <xf numFmtId="0" fontId="8" fillId="0" borderId="39" xfId="3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/>
    </xf>
    <xf numFmtId="0" fontId="6" fillId="0" borderId="46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/>
    </xf>
    <xf numFmtId="164" fontId="29" fillId="0" borderId="64" xfId="0" applyNumberFormat="1" applyFont="1" applyFill="1" applyBorder="1" applyAlignment="1" applyProtection="1">
      <alignment horizontal="center" vertical="center" wrapText="1"/>
    </xf>
    <xf numFmtId="164" fontId="29" fillId="0" borderId="63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2" fillId="0" borderId="56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/>
    </xf>
    <xf numFmtId="164" fontId="29" fillId="0" borderId="62" xfId="0" applyNumberFormat="1" applyFont="1" applyFill="1" applyBorder="1" applyAlignment="1" applyProtection="1">
      <alignment horizontal="center" vertical="center" wrapText="1"/>
    </xf>
    <xf numFmtId="164" fontId="29" fillId="0" borderId="71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right"/>
    </xf>
    <xf numFmtId="0" fontId="31" fillId="0" borderId="0" xfId="0" applyFont="1" applyFill="1" applyBorder="1" applyAlignment="1" applyProtection="1">
      <alignment horizontal="right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9" fillId="0" borderId="45" xfId="0" applyFont="1" applyFill="1" applyBorder="1" applyAlignment="1" applyProtection="1">
      <alignment horizontal="left" indent="1"/>
    </xf>
    <xf numFmtId="0" fontId="29" fillId="0" borderId="46" xfId="0" applyFont="1" applyFill="1" applyBorder="1" applyAlignment="1" applyProtection="1">
      <alignment horizontal="left" indent="1"/>
    </xf>
    <xf numFmtId="0" fontId="29" fillId="0" borderId="44" xfId="0" applyFont="1" applyFill="1" applyBorder="1" applyAlignment="1" applyProtection="1">
      <alignment horizontal="left" indent="1"/>
    </xf>
    <xf numFmtId="0" fontId="27" fillId="0" borderId="14" xfId="0" applyFont="1" applyFill="1" applyBorder="1" applyAlignment="1" applyProtection="1">
      <alignment horizontal="right" indent="1"/>
    </xf>
    <xf numFmtId="0" fontId="27" fillId="0" borderId="21" xfId="0" applyFont="1" applyFill="1" applyBorder="1" applyAlignment="1" applyProtection="1">
      <alignment horizontal="right" indent="1"/>
    </xf>
    <xf numFmtId="0" fontId="29" fillId="0" borderId="72" xfId="0" applyFont="1" applyFill="1" applyBorder="1" applyAlignment="1" applyProtection="1">
      <alignment horizontal="center"/>
    </xf>
    <xf numFmtId="0" fontId="29" fillId="0" borderId="56" xfId="0" applyFont="1" applyFill="1" applyBorder="1" applyAlignment="1" applyProtection="1">
      <alignment horizontal="center"/>
    </xf>
    <xf numFmtId="0" fontId="29" fillId="0" borderId="65" xfId="0" applyFont="1" applyFill="1" applyBorder="1" applyAlignment="1" applyProtection="1">
      <alignment horizontal="center"/>
    </xf>
    <xf numFmtId="0" fontId="29" fillId="0" borderId="19" xfId="0" applyFont="1" applyFill="1" applyBorder="1" applyAlignment="1" applyProtection="1">
      <alignment horizontal="center"/>
    </xf>
    <xf numFmtId="0" fontId="29" fillId="0" borderId="33" xfId="0" applyFont="1" applyFill="1" applyBorder="1" applyAlignment="1" applyProtection="1">
      <alignment horizontal="center"/>
    </xf>
    <xf numFmtId="0" fontId="28" fillId="0" borderId="59" xfId="0" applyFont="1" applyFill="1" applyBorder="1" applyAlignment="1" applyProtection="1">
      <alignment horizontal="left" indent="1"/>
      <protection locked="0"/>
    </xf>
    <xf numFmtId="0" fontId="28" fillId="0" borderId="73" xfId="0" applyFont="1" applyFill="1" applyBorder="1" applyAlignment="1" applyProtection="1">
      <alignment horizontal="left" indent="1"/>
      <protection locked="0"/>
    </xf>
    <xf numFmtId="0" fontId="28" fillId="0" borderId="74" xfId="0" applyFont="1" applyFill="1" applyBorder="1" applyAlignment="1" applyProtection="1">
      <alignment horizontal="left" indent="1"/>
      <protection locked="0"/>
    </xf>
    <xf numFmtId="0" fontId="28" fillId="0" borderId="4" xfId="0" applyFont="1" applyFill="1" applyBorder="1" applyAlignment="1" applyProtection="1">
      <alignment horizontal="right" indent="1"/>
      <protection locked="0"/>
    </xf>
    <xf numFmtId="0" fontId="28" fillId="0" borderId="20" xfId="0" applyFont="1" applyFill="1" applyBorder="1" applyAlignment="1" applyProtection="1">
      <alignment horizontal="right" indent="1"/>
      <protection locked="0"/>
    </xf>
    <xf numFmtId="0" fontId="28" fillId="0" borderId="42" xfId="0" applyFont="1" applyFill="1" applyBorder="1" applyAlignment="1" applyProtection="1">
      <alignment horizontal="left" indent="1"/>
      <protection locked="0"/>
    </xf>
    <xf numFmtId="0" fontId="28" fillId="0" borderId="43" xfId="0" applyFont="1" applyFill="1" applyBorder="1" applyAlignment="1" applyProtection="1">
      <alignment horizontal="left" indent="1"/>
      <protection locked="0"/>
    </xf>
    <xf numFmtId="0" fontId="28" fillId="0" borderId="69" xfId="0" applyFont="1" applyFill="1" applyBorder="1" applyAlignment="1" applyProtection="1">
      <alignment horizontal="left" indent="1"/>
      <protection locked="0"/>
    </xf>
    <xf numFmtId="0" fontId="28" fillId="0" borderId="6" xfId="0" applyFont="1" applyFill="1" applyBorder="1" applyAlignment="1" applyProtection="1">
      <alignment horizontal="right" indent="1"/>
      <protection locked="0"/>
    </xf>
    <xf numFmtId="0" fontId="28" fillId="0" borderId="18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66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right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0" fontId="37" fillId="0" borderId="39" xfId="0" applyFont="1" applyBorder="1" applyAlignment="1" applyProtection="1">
      <alignment horizontal="right" vertical="top"/>
      <protection locked="0"/>
    </xf>
    <xf numFmtId="164" fontId="19" fillId="0" borderId="46" xfId="0" applyNumberFormat="1" applyFont="1" applyFill="1" applyBorder="1" applyAlignment="1" applyProtection="1">
      <alignment horizontal="center" vertical="center" wrapText="1"/>
    </xf>
    <xf numFmtId="164" fontId="19" fillId="0" borderId="40" xfId="0" applyNumberFormat="1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/>
    </xf>
    <xf numFmtId="0" fontId="8" fillId="0" borderId="73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37" fillId="0" borderId="39" xfId="0" applyFont="1" applyBorder="1" applyAlignment="1" applyProtection="1">
      <alignment horizontal="right" vertical="top"/>
    </xf>
    <xf numFmtId="0" fontId="37" fillId="0" borderId="0" xfId="0" applyFont="1" applyBorder="1" applyAlignment="1" applyProtection="1">
      <alignment horizontal="right" vertical="top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164" fontId="17" fillId="0" borderId="53" xfId="0" applyNumberFormat="1" applyFont="1" applyFill="1" applyBorder="1" applyAlignment="1" applyProtection="1">
      <alignment horizontal="center" textRotation="180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4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28" fillId="0" borderId="56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 wrapText="1"/>
    </xf>
    <xf numFmtId="0" fontId="32" fillId="0" borderId="53" xfId="0" applyFont="1" applyFill="1" applyBorder="1" applyAlignment="1">
      <alignment horizontal="center" textRotation="180"/>
    </xf>
    <xf numFmtId="0" fontId="17" fillId="0" borderId="53" xfId="0" applyFont="1" applyFill="1" applyBorder="1" applyAlignment="1">
      <alignment horizontal="center" textRotation="180"/>
    </xf>
    <xf numFmtId="0" fontId="15" fillId="0" borderId="0" xfId="0" applyFont="1" applyFill="1" applyBorder="1" applyAlignment="1" applyProtection="1">
      <alignment horizontal="center" vertical="center"/>
    </xf>
    <xf numFmtId="0" fontId="40" fillId="0" borderId="39" xfId="0" applyFont="1" applyFill="1" applyBorder="1" applyAlignment="1" applyProtection="1">
      <alignment horizontal="right"/>
    </xf>
    <xf numFmtId="0" fontId="29" fillId="0" borderId="45" xfId="0" applyFont="1" applyBorder="1" applyAlignment="1" applyProtection="1">
      <alignment horizontal="left" vertical="center" indent="2"/>
    </xf>
    <xf numFmtId="0" fontId="29" fillId="0" borderId="44" xfId="0" applyFont="1" applyBorder="1" applyAlignment="1" applyProtection="1">
      <alignment horizontal="left" vertical="center" indent="2"/>
    </xf>
    <xf numFmtId="0" fontId="23" fillId="0" borderId="0" xfId="0" applyFont="1" applyAlignment="1">
      <alignment horizontal="center" vertical="center" wrapText="1"/>
    </xf>
    <xf numFmtId="0" fontId="35" fillId="0" borderId="39" xfId="0" applyFont="1" applyBorder="1" applyAlignment="1" applyProtection="1">
      <alignment horizontal="right"/>
    </xf>
    <xf numFmtId="0" fontId="15" fillId="0" borderId="0" xfId="4" applyFont="1" applyFill="1" applyAlignment="1" applyProtection="1">
      <alignment horizontal="center" vertical="center" wrapText="1"/>
    </xf>
    <xf numFmtId="0" fontId="15" fillId="0" borderId="0" xfId="4" applyFont="1" applyFill="1" applyAlignment="1" applyProtection="1">
      <alignment horizontal="center" vertical="center"/>
    </xf>
    <xf numFmtId="0" fontId="47" fillId="0" borderId="0" xfId="4" applyFont="1" applyFill="1" applyBorder="1" applyAlignment="1" applyProtection="1">
      <alignment horizontal="right"/>
    </xf>
    <xf numFmtId="0" fontId="48" fillId="0" borderId="15" xfId="4" applyFont="1" applyFill="1" applyBorder="1" applyAlignment="1" applyProtection="1">
      <alignment horizontal="center" vertical="center" wrapText="1"/>
    </xf>
    <xf numFmtId="0" fontId="48" fillId="0" borderId="7" xfId="4" applyFont="1" applyFill="1" applyBorder="1" applyAlignment="1" applyProtection="1">
      <alignment horizontal="center" vertical="center" wrapText="1"/>
    </xf>
    <xf numFmtId="0" fontId="48" fillId="0" borderId="9" xfId="4" applyFont="1" applyFill="1" applyBorder="1" applyAlignment="1" applyProtection="1">
      <alignment horizontal="center" vertical="center" wrapText="1"/>
    </xf>
    <xf numFmtId="0" fontId="20" fillId="0" borderId="19" xfId="5" applyFont="1" applyFill="1" applyBorder="1" applyAlignment="1" applyProtection="1">
      <alignment horizontal="center" vertical="center" textRotation="90"/>
    </xf>
    <xf numFmtId="0" fontId="20" fillId="0" borderId="1" xfId="5" applyFont="1" applyFill="1" applyBorder="1" applyAlignment="1" applyProtection="1">
      <alignment horizontal="center" vertical="center" textRotation="90"/>
    </xf>
    <xf numFmtId="0" fontId="20" fillId="0" borderId="3" xfId="5" applyFont="1" applyFill="1" applyBorder="1" applyAlignment="1" applyProtection="1">
      <alignment horizontal="center" vertical="center" textRotation="90"/>
    </xf>
    <xf numFmtId="0" fontId="47" fillId="0" borderId="4" xfId="4" applyFont="1" applyFill="1" applyBorder="1" applyAlignment="1" applyProtection="1">
      <alignment horizontal="center" vertical="center" wrapText="1"/>
    </xf>
    <xf numFmtId="0" fontId="47" fillId="0" borderId="2" xfId="4" applyFont="1" applyFill="1" applyBorder="1" applyAlignment="1" applyProtection="1">
      <alignment horizontal="center" vertical="center" wrapText="1"/>
    </xf>
    <xf numFmtId="0" fontId="47" fillId="0" borderId="33" xfId="4" applyFont="1" applyFill="1" applyBorder="1" applyAlignment="1" applyProtection="1">
      <alignment horizontal="center" vertical="center" wrapText="1"/>
    </xf>
    <xf numFmtId="0" fontId="47" fillId="0" borderId="30" xfId="4" applyFont="1" applyFill="1" applyBorder="1" applyAlignment="1" applyProtection="1">
      <alignment horizontal="center" vertical="center" wrapText="1"/>
    </xf>
    <xf numFmtId="0" fontId="47" fillId="0" borderId="2" xfId="4" applyFont="1" applyFill="1" applyBorder="1" applyAlignment="1" applyProtection="1">
      <alignment horizontal="center" wrapText="1"/>
    </xf>
    <xf numFmtId="0" fontId="47" fillId="0" borderId="16" xfId="4" applyFont="1" applyFill="1" applyBorder="1" applyAlignment="1" applyProtection="1">
      <alignment horizontal="center" wrapText="1"/>
    </xf>
    <xf numFmtId="0" fontId="45" fillId="0" borderId="0" xfId="4" applyFont="1" applyFill="1" applyAlignment="1" applyProtection="1">
      <alignment horizontal="center"/>
    </xf>
    <xf numFmtId="0" fontId="30" fillId="0" borderId="0" xfId="5" applyFont="1" applyFill="1" applyAlignment="1" applyProtection="1">
      <alignment horizontal="center" vertical="center" wrapText="1"/>
    </xf>
    <xf numFmtId="0" fontId="23" fillId="0" borderId="0" xfId="5" applyFont="1" applyFill="1" applyAlignment="1" applyProtection="1">
      <alignment horizontal="center" vertical="center" wrapText="1"/>
    </xf>
    <xf numFmtId="0" fontId="35" fillId="0" borderId="0" xfId="5" applyFont="1" applyFill="1" applyBorder="1" applyAlignment="1" applyProtection="1">
      <alignment horizontal="right" vertical="center"/>
    </xf>
    <xf numFmtId="0" fontId="23" fillId="0" borderId="11" xfId="5" applyFont="1" applyFill="1" applyBorder="1" applyAlignment="1" applyProtection="1">
      <alignment horizontal="center" vertical="center" wrapText="1"/>
    </xf>
    <xf numFmtId="0" fontId="23" fillId="0" borderId="8" xfId="5" applyFont="1" applyFill="1" applyBorder="1" applyAlignment="1" applyProtection="1">
      <alignment horizontal="center" vertical="center" wrapText="1"/>
    </xf>
    <xf numFmtId="0" fontId="20" fillId="0" borderId="4" xfId="5" applyFont="1" applyFill="1" applyBorder="1" applyAlignment="1" applyProtection="1">
      <alignment horizontal="center" vertical="center" textRotation="90"/>
    </xf>
    <xf numFmtId="0" fontId="20" fillId="0" borderId="2" xfId="5" applyFont="1" applyFill="1" applyBorder="1" applyAlignment="1" applyProtection="1">
      <alignment horizontal="center" vertical="center" textRotation="90"/>
    </xf>
    <xf numFmtId="0" fontId="6" fillId="0" borderId="20" xfId="5" applyFont="1" applyFill="1" applyBorder="1" applyAlignment="1" applyProtection="1">
      <alignment horizontal="center" vertical="center" wrapText="1"/>
    </xf>
    <xf numFmtId="0" fontId="6" fillId="0" borderId="16" xfId="5" applyFont="1" applyFill="1" applyBorder="1" applyAlignment="1" applyProtection="1">
      <alignment horizontal="center" vertical="center"/>
    </xf>
    <xf numFmtId="0" fontId="15" fillId="0" borderId="0" xfId="4" applyFont="1" applyFill="1" applyAlignment="1">
      <alignment horizontal="center" vertical="center" wrapText="1"/>
    </xf>
    <xf numFmtId="0" fontId="24" fillId="0" borderId="45" xfId="4" applyFont="1" applyFill="1" applyBorder="1" applyAlignment="1">
      <alignment horizontal="left"/>
    </xf>
    <xf numFmtId="0" fontId="24" fillId="0" borderId="44" xfId="4" applyFont="1" applyFill="1" applyBorder="1" applyAlignment="1">
      <alignment horizontal="left"/>
    </xf>
    <xf numFmtId="3" fontId="4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 vertical="center"/>
    </xf>
    <xf numFmtId="0" fontId="24" fillId="0" borderId="45" xfId="4" applyFont="1" applyFill="1" applyBorder="1" applyAlignment="1">
      <alignment horizontal="left" indent="1"/>
    </xf>
    <xf numFmtId="0" fontId="24" fillId="0" borderId="44" xfId="4" applyFont="1" applyFill="1" applyBorder="1" applyAlignment="1">
      <alignment horizontal="left" indent="1"/>
    </xf>
    <xf numFmtId="0" fontId="15" fillId="0" borderId="0" xfId="4" applyFont="1" applyFill="1" applyAlignment="1">
      <alignment horizontal="center" wrapText="1"/>
    </xf>
    <xf numFmtId="0" fontId="15" fillId="0" borderId="0" xfId="4" applyFont="1" applyFill="1" applyAlignment="1">
      <alignment horizontal="center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>
      <alignment horizontal="right"/>
    </xf>
  </cellXfs>
  <cellStyles count="8">
    <cellStyle name="Ezres 2" xfId="6"/>
    <cellStyle name="Ezres 3" xfId="7"/>
    <cellStyle name="Hiperhivatkozás" xfId="1"/>
    <cellStyle name="Már látott hiperhivatkozás" xfId="2"/>
    <cellStyle name="Normál" xfId="0" builtinId="0"/>
    <cellStyle name="Normál_KVRENMUNKA" xfId="3"/>
    <cellStyle name="Normál_VAGYONK" xfId="5"/>
    <cellStyle name="Normál_VAGYONKIM" xfId="4"/>
  </cellStyles>
  <dxfs count="4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int.gyongyi/AppData/Local/Microsoft/Windows/Temporary%20Internet%20Files/Content.Outlook/H8P1MH96/Mell&#233;kletek%20k&#246;lts&#233;gvet&#233;she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zma.rozsa/AppData/Local/Microsoft/Windows/INetCache/Content.Outlook/OTO1JS61/j&#243;M&#225;solat%20eredetijeK&#246;lts&#233;gvet&#233;si%20rendelet%20mell&#233;kletei%202015%20(3)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vathne.szilvia/AppData/Local/Microsoft/Windows/Temporary%20Internet%20Files/Content.Outlook/0JYD5NHB/M&#225;solat%20eredetije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>
        <row r="3">
          <cell r="C3" t="str">
            <v>2015.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8.1. sz. mell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9.4. sz. mell"/>
      <sheetName val="9.4.1. sz. mell."/>
      <sheetName val="9.4.2. sz. mell."/>
      <sheetName val="9.4.3. sz. mell."/>
      <sheetName val="9.5. sz. mell"/>
      <sheetName val="9.5.1. sz. mell."/>
      <sheetName val="9.5.2. sz. mell."/>
      <sheetName val="9.5.3. sz. mell.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Felhasználás   2014. XII. 31-ig</v>
          </cell>
          <cell r="E3" t="str">
            <v>2015. évi előirányzat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  <pageSetUpPr fitToPage="1"/>
  </sheetPr>
  <dimension ref="A1:I161"/>
  <sheetViews>
    <sheetView topLeftCell="B28" zoomScale="90" zoomScaleNormal="90" zoomScaleSheetLayoutView="100" workbookViewId="0">
      <selection activeCell="F59" sqref="F59"/>
    </sheetView>
  </sheetViews>
  <sheetFormatPr defaultColWidth="9.33203125" defaultRowHeight="15.6"/>
  <cols>
    <col min="1" max="1" width="7.6640625" style="341" customWidth="1"/>
    <col min="2" max="2" width="73.109375" style="341" customWidth="1"/>
    <col min="3" max="3" width="11.109375" style="342" customWidth="1"/>
    <col min="4" max="4" width="11.44140625" style="372" customWidth="1"/>
    <col min="5" max="5" width="10" style="372" customWidth="1"/>
    <col min="6" max="6" width="11.33203125" style="372" customWidth="1"/>
    <col min="7" max="7" width="9.33203125" style="372"/>
    <col min="8" max="8" width="10.33203125" style="372" bestFit="1" customWidth="1"/>
    <col min="9" max="16384" width="9.33203125" style="372"/>
  </cols>
  <sheetData>
    <row r="1" spans="1:6" ht="15.9" customHeight="1">
      <c r="A1" s="727" t="s">
        <v>12</v>
      </c>
      <c r="B1" s="727"/>
      <c r="C1" s="727"/>
    </row>
    <row r="2" spans="1:6" ht="15.9" customHeight="1" thickBot="1">
      <c r="A2" s="728" t="s">
        <v>136</v>
      </c>
      <c r="B2" s="728"/>
      <c r="C2" s="732" t="s">
        <v>204</v>
      </c>
      <c r="D2" s="732"/>
      <c r="E2" s="732"/>
      <c r="F2" s="732"/>
    </row>
    <row r="3" spans="1:6" ht="15.9" customHeight="1" thickBot="1">
      <c r="A3" s="733" t="s">
        <v>600</v>
      </c>
      <c r="B3" s="735" t="s">
        <v>179</v>
      </c>
      <c r="C3" s="737" t="s">
        <v>601</v>
      </c>
      <c r="D3" s="738"/>
      <c r="E3" s="738"/>
      <c r="F3" s="739"/>
    </row>
    <row r="4" spans="1:6" ht="45.75" customHeight="1" thickBot="1">
      <c r="A4" s="734"/>
      <c r="B4" s="736"/>
      <c r="C4" s="491" t="s">
        <v>583</v>
      </c>
      <c r="D4" s="43" t="s">
        <v>584</v>
      </c>
      <c r="E4" s="43" t="s">
        <v>585</v>
      </c>
      <c r="F4" s="43" t="s">
        <v>586</v>
      </c>
    </row>
    <row r="5" spans="1:6" s="373" customFormat="1" ht="12" customHeight="1" thickBot="1">
      <c r="A5" s="367" t="s">
        <v>468</v>
      </c>
      <c r="B5" s="368" t="s">
        <v>469</v>
      </c>
      <c r="C5" s="369" t="s">
        <v>470</v>
      </c>
      <c r="D5" s="369" t="s">
        <v>472</v>
      </c>
      <c r="E5" s="369" t="s">
        <v>471</v>
      </c>
      <c r="F5" s="369" t="s">
        <v>473</v>
      </c>
    </row>
    <row r="6" spans="1:6" s="374" customFormat="1" ht="16.5" customHeight="1" thickBot="1">
      <c r="A6" s="19" t="s">
        <v>15</v>
      </c>
      <c r="B6" s="20" t="s">
        <v>224</v>
      </c>
      <c r="C6" s="260">
        <f>+C7+C8+C9+C10+C11+C12</f>
        <v>173063</v>
      </c>
      <c r="D6" s="260">
        <f>+D7+D8+D9+D10+D11+D12</f>
        <v>157043</v>
      </c>
      <c r="E6" s="260">
        <f>+E7+E8+E9+E10+E11+E12</f>
        <v>157043</v>
      </c>
      <c r="F6" s="523">
        <f>E6/C6</f>
        <v>0.90743255346318974</v>
      </c>
    </row>
    <row r="7" spans="1:6" s="374" customFormat="1" ht="12" customHeight="1">
      <c r="A7" s="14" t="s">
        <v>85</v>
      </c>
      <c r="B7" s="375" t="s">
        <v>225</v>
      </c>
      <c r="C7" s="263">
        <v>73566</v>
      </c>
      <c r="D7" s="263">
        <v>51657</v>
      </c>
      <c r="E7" s="263">
        <v>51657</v>
      </c>
      <c r="F7" s="496">
        <f>E7/C7</f>
        <v>0.70218579234972678</v>
      </c>
    </row>
    <row r="8" spans="1:6" s="374" customFormat="1" ht="12" customHeight="1">
      <c r="A8" s="13" t="s">
        <v>86</v>
      </c>
      <c r="B8" s="376" t="s">
        <v>226</v>
      </c>
      <c r="C8" s="262">
        <v>63032</v>
      </c>
      <c r="D8" s="262">
        <v>64489</v>
      </c>
      <c r="E8" s="262">
        <v>64489</v>
      </c>
      <c r="F8" s="496">
        <f>E8/C8</f>
        <v>1.0231152430511485</v>
      </c>
    </row>
    <row r="9" spans="1:6" s="374" customFormat="1" ht="12" customHeight="1">
      <c r="A9" s="13" t="s">
        <v>87</v>
      </c>
      <c r="B9" s="376" t="s">
        <v>227</v>
      </c>
      <c r="C9" s="262">
        <v>33504</v>
      </c>
      <c r="D9" s="262">
        <v>32450</v>
      </c>
      <c r="E9" s="262">
        <v>32450</v>
      </c>
      <c r="F9" s="496">
        <f>E9/C9</f>
        <v>0.96854106972301812</v>
      </c>
    </row>
    <row r="10" spans="1:6" s="374" customFormat="1" ht="12" customHeight="1">
      <c r="A10" s="13" t="s">
        <v>88</v>
      </c>
      <c r="B10" s="376" t="s">
        <v>228</v>
      </c>
      <c r="C10" s="262">
        <v>2961</v>
      </c>
      <c r="D10" s="262">
        <v>2961</v>
      </c>
      <c r="E10" s="262">
        <v>2961</v>
      </c>
      <c r="F10" s="496">
        <f>E10/C10</f>
        <v>1</v>
      </c>
    </row>
    <row r="11" spans="1:6" s="374" customFormat="1" ht="12" customHeight="1">
      <c r="A11" s="13" t="s">
        <v>133</v>
      </c>
      <c r="B11" s="256" t="s">
        <v>410</v>
      </c>
      <c r="C11" s="262"/>
      <c r="D11" s="262">
        <v>5486</v>
      </c>
      <c r="E11" s="262">
        <v>5486</v>
      </c>
      <c r="F11" s="496"/>
    </row>
    <row r="12" spans="1:6" s="374" customFormat="1" ht="12" customHeight="1" thickBot="1">
      <c r="A12" s="15" t="s">
        <v>89</v>
      </c>
      <c r="B12" s="257" t="s">
        <v>411</v>
      </c>
      <c r="C12" s="262"/>
      <c r="D12" s="262"/>
      <c r="E12" s="262"/>
      <c r="F12" s="496"/>
    </row>
    <row r="13" spans="1:6" s="374" customFormat="1" ht="12" customHeight="1" thickBot="1">
      <c r="A13" s="19" t="s">
        <v>16</v>
      </c>
      <c r="B13" s="255" t="s">
        <v>229</v>
      </c>
      <c r="C13" s="260">
        <f>+C14+C15+C16+C17+C18</f>
        <v>6386</v>
      </c>
      <c r="D13" s="260">
        <f>+D14+D15+D16+D17+D18</f>
        <v>19978</v>
      </c>
      <c r="E13" s="260">
        <f>+E14+E15+E16+E17+E18</f>
        <v>16418</v>
      </c>
      <c r="F13" s="523">
        <f>+F14+F15+F16+F17+F18</f>
        <v>2.5709364234262448</v>
      </c>
    </row>
    <row r="14" spans="1:6" s="374" customFormat="1" ht="12" customHeight="1">
      <c r="A14" s="14" t="s">
        <v>91</v>
      </c>
      <c r="B14" s="375" t="s">
        <v>230</v>
      </c>
      <c r="C14" s="263"/>
      <c r="D14" s="263"/>
      <c r="E14" s="263"/>
      <c r="F14" s="496"/>
    </row>
    <row r="15" spans="1:6" s="374" customFormat="1" ht="12" customHeight="1">
      <c r="A15" s="13" t="s">
        <v>92</v>
      </c>
      <c r="B15" s="376" t="s">
        <v>231</v>
      </c>
      <c r="C15" s="262"/>
      <c r="D15" s="262"/>
      <c r="E15" s="262"/>
      <c r="F15" s="524"/>
    </row>
    <row r="16" spans="1:6" s="374" customFormat="1" ht="12" customHeight="1">
      <c r="A16" s="13" t="s">
        <v>93</v>
      </c>
      <c r="B16" s="376" t="s">
        <v>400</v>
      </c>
      <c r="C16" s="262"/>
      <c r="D16" s="262"/>
      <c r="E16" s="262"/>
      <c r="F16" s="524"/>
    </row>
    <row r="17" spans="1:6" s="374" customFormat="1" ht="12" customHeight="1">
      <c r="A17" s="13" t="s">
        <v>94</v>
      </c>
      <c r="B17" s="376" t="s">
        <v>401</v>
      </c>
      <c r="C17" s="262"/>
      <c r="D17" s="262"/>
      <c r="E17" s="262"/>
      <c r="F17" s="524"/>
    </row>
    <row r="18" spans="1:6" s="374" customFormat="1" ht="12" customHeight="1">
      <c r="A18" s="13" t="s">
        <v>95</v>
      </c>
      <c r="B18" s="376" t="s">
        <v>232</v>
      </c>
      <c r="C18" s="262">
        <v>6386</v>
      </c>
      <c r="D18" s="262">
        <v>19978</v>
      </c>
      <c r="E18" s="262">
        <v>16418</v>
      </c>
      <c r="F18" s="524">
        <f>E18/C18</f>
        <v>2.5709364234262448</v>
      </c>
    </row>
    <row r="19" spans="1:6" s="374" customFormat="1" ht="12" customHeight="1" thickBot="1">
      <c r="A19" s="15" t="s">
        <v>101</v>
      </c>
      <c r="B19" s="257" t="s">
        <v>233</v>
      </c>
      <c r="C19" s="264"/>
      <c r="D19" s="264"/>
      <c r="E19" s="264"/>
      <c r="F19" s="525"/>
    </row>
    <row r="20" spans="1:6" s="374" customFormat="1" ht="12" customHeight="1" thickBot="1">
      <c r="A20" s="19" t="s">
        <v>17</v>
      </c>
      <c r="B20" s="20" t="s">
        <v>234</v>
      </c>
      <c r="C20" s="260">
        <f>+C21+C22+C23+C24+C25</f>
        <v>0</v>
      </c>
      <c r="D20" s="260">
        <f>+D21+D22+D23+D24+D25</f>
        <v>91977</v>
      </c>
      <c r="E20" s="260">
        <f>+E21+E22+E23+E24+E25</f>
        <v>91977</v>
      </c>
      <c r="F20" s="523"/>
    </row>
    <row r="21" spans="1:6" s="374" customFormat="1" ht="12" customHeight="1">
      <c r="A21" s="14" t="s">
        <v>74</v>
      </c>
      <c r="B21" s="375" t="s">
        <v>235</v>
      </c>
      <c r="C21" s="263"/>
      <c r="D21" s="263"/>
      <c r="E21" s="263"/>
      <c r="F21" s="496"/>
    </row>
    <row r="22" spans="1:6" s="374" customFormat="1" ht="12" customHeight="1">
      <c r="A22" s="13" t="s">
        <v>75</v>
      </c>
      <c r="B22" s="376" t="s">
        <v>236</v>
      </c>
      <c r="C22" s="262"/>
      <c r="D22" s="262"/>
      <c r="E22" s="262"/>
      <c r="F22" s="524"/>
    </row>
    <row r="23" spans="1:6" s="374" customFormat="1" ht="12" customHeight="1">
      <c r="A23" s="13" t="s">
        <v>76</v>
      </c>
      <c r="B23" s="376" t="s">
        <v>402</v>
      </c>
      <c r="C23" s="262"/>
      <c r="D23" s="262"/>
      <c r="E23" s="262"/>
      <c r="F23" s="524"/>
    </row>
    <row r="24" spans="1:6" s="374" customFormat="1" ht="12" customHeight="1">
      <c r="A24" s="13" t="s">
        <v>77</v>
      </c>
      <c r="B24" s="376" t="s">
        <v>403</v>
      </c>
      <c r="C24" s="262"/>
      <c r="D24" s="262"/>
      <c r="E24" s="262"/>
      <c r="F24" s="524"/>
    </row>
    <row r="25" spans="1:6" s="374" customFormat="1" ht="12" customHeight="1">
      <c r="A25" s="13" t="s">
        <v>154</v>
      </c>
      <c r="B25" s="376" t="s">
        <v>237</v>
      </c>
      <c r="C25" s="262"/>
      <c r="D25" s="262">
        <v>91977</v>
      </c>
      <c r="E25" s="262">
        <v>91977</v>
      </c>
      <c r="F25" s="524"/>
    </row>
    <row r="26" spans="1:6" s="374" customFormat="1" ht="12" customHeight="1" thickBot="1">
      <c r="A26" s="15" t="s">
        <v>155</v>
      </c>
      <c r="B26" s="377" t="s">
        <v>238</v>
      </c>
      <c r="C26" s="264"/>
      <c r="D26" s="264"/>
      <c r="E26" s="264"/>
      <c r="F26" s="525"/>
    </row>
    <row r="27" spans="1:6" s="374" customFormat="1" ht="12" customHeight="1" thickBot="1">
      <c r="A27" s="19" t="s">
        <v>156</v>
      </c>
      <c r="B27" s="20" t="s">
        <v>239</v>
      </c>
      <c r="C27" s="266">
        <f>+C28+C32+C33+C34</f>
        <v>41400</v>
      </c>
      <c r="D27" s="266">
        <f>+D28+D32+D33+D34</f>
        <v>55081</v>
      </c>
      <c r="E27" s="266">
        <f>+E28+E32+E33+E34</f>
        <v>55077</v>
      </c>
      <c r="F27" s="526">
        <f>+F28+F32+F33+F34</f>
        <v>5.2706610312764166</v>
      </c>
    </row>
    <row r="28" spans="1:6" s="374" customFormat="1" ht="12" customHeight="1">
      <c r="A28" s="14" t="s">
        <v>240</v>
      </c>
      <c r="B28" s="375" t="s">
        <v>417</v>
      </c>
      <c r="C28" s="370">
        <f>+C29+C30+C31</f>
        <v>33800</v>
      </c>
      <c r="D28" s="370">
        <f>D29+D31</f>
        <v>45662</v>
      </c>
      <c r="E28" s="370">
        <v>45662</v>
      </c>
      <c r="F28" s="527">
        <f>E28/C28</f>
        <v>1.3509467455621302</v>
      </c>
    </row>
    <row r="29" spans="1:6" s="374" customFormat="1" ht="12" customHeight="1">
      <c r="A29" s="13" t="s">
        <v>241</v>
      </c>
      <c r="B29" s="376" t="s">
        <v>246</v>
      </c>
      <c r="C29" s="262">
        <v>5800</v>
      </c>
      <c r="D29" s="262">
        <v>6455</v>
      </c>
      <c r="E29" s="262">
        <v>6455</v>
      </c>
      <c r="F29" s="527">
        <f>E29/C29</f>
        <v>1.1129310344827585</v>
      </c>
    </row>
    <row r="30" spans="1:6" s="374" customFormat="1" ht="12" customHeight="1">
      <c r="A30" s="13" t="s">
        <v>242</v>
      </c>
      <c r="B30" s="376" t="s">
        <v>247</v>
      </c>
      <c r="C30" s="262"/>
      <c r="D30" s="262"/>
      <c r="E30" s="262"/>
      <c r="F30" s="524"/>
    </row>
    <row r="31" spans="1:6" s="374" customFormat="1" ht="12" customHeight="1">
      <c r="A31" s="13" t="s">
        <v>415</v>
      </c>
      <c r="B31" s="439" t="s">
        <v>416</v>
      </c>
      <c r="C31" s="262">
        <v>28000</v>
      </c>
      <c r="D31" s="262">
        <v>39207</v>
      </c>
      <c r="E31" s="262">
        <v>39207</v>
      </c>
      <c r="F31" s="524">
        <f>E31/C31</f>
        <v>1.40025</v>
      </c>
    </row>
    <row r="32" spans="1:6" s="374" customFormat="1" ht="12" customHeight="1">
      <c r="A32" s="13" t="s">
        <v>243</v>
      </c>
      <c r="B32" s="376" t="s">
        <v>248</v>
      </c>
      <c r="C32" s="262">
        <v>7000</v>
      </c>
      <c r="D32" s="262">
        <v>8608</v>
      </c>
      <c r="E32" s="262">
        <v>8608</v>
      </c>
      <c r="F32" s="524">
        <f>E32/C32</f>
        <v>1.2297142857142858</v>
      </c>
    </row>
    <row r="33" spans="1:6" s="374" customFormat="1" ht="12" customHeight="1">
      <c r="A33" s="13" t="s">
        <v>244</v>
      </c>
      <c r="B33" s="376" t="s">
        <v>249</v>
      </c>
      <c r="C33" s="262">
        <v>300</v>
      </c>
      <c r="D33" s="262">
        <v>342</v>
      </c>
      <c r="E33" s="262">
        <v>338</v>
      </c>
      <c r="F33" s="524">
        <f>E33/C33</f>
        <v>1.1266666666666667</v>
      </c>
    </row>
    <row r="34" spans="1:6" s="374" customFormat="1" ht="12" customHeight="1" thickBot="1">
      <c r="A34" s="15" t="s">
        <v>245</v>
      </c>
      <c r="B34" s="377" t="s">
        <v>250</v>
      </c>
      <c r="C34" s="264">
        <v>300</v>
      </c>
      <c r="D34" s="264">
        <v>469</v>
      </c>
      <c r="E34" s="264">
        <v>469</v>
      </c>
      <c r="F34" s="524">
        <f>E34/C34</f>
        <v>1.5633333333333332</v>
      </c>
    </row>
    <row r="35" spans="1:6" s="374" customFormat="1" ht="12" customHeight="1" thickBot="1">
      <c r="A35" s="19" t="s">
        <v>19</v>
      </c>
      <c r="B35" s="20" t="s">
        <v>412</v>
      </c>
      <c r="C35" s="260">
        <f>SUM(C36:C46)</f>
        <v>29216</v>
      </c>
      <c r="D35" s="260">
        <f>SUM(D36:D46)</f>
        <v>48862</v>
      </c>
      <c r="E35" s="260">
        <f>SUM(E36:E46)</f>
        <v>48002</v>
      </c>
      <c r="F35" s="523">
        <f>SUM(F36:F46)</f>
        <v>8.1675152255906021</v>
      </c>
    </row>
    <row r="36" spans="1:6" s="374" customFormat="1" ht="12" customHeight="1">
      <c r="A36" s="14" t="s">
        <v>78</v>
      </c>
      <c r="B36" s="375" t="s">
        <v>253</v>
      </c>
      <c r="C36" s="263"/>
      <c r="D36" s="263">
        <v>2443</v>
      </c>
      <c r="E36" s="263">
        <v>2443</v>
      </c>
      <c r="F36" s="496"/>
    </row>
    <row r="37" spans="1:6" s="374" customFormat="1" ht="12" customHeight="1">
      <c r="A37" s="13" t="s">
        <v>79</v>
      </c>
      <c r="B37" s="376" t="s">
        <v>254</v>
      </c>
      <c r="C37" s="262">
        <v>4456</v>
      </c>
      <c r="D37" s="262">
        <v>5452</v>
      </c>
      <c r="E37" s="262">
        <v>5157</v>
      </c>
      <c r="F37" s="524">
        <f>E37/C37</f>
        <v>1.1573159784560143</v>
      </c>
    </row>
    <row r="38" spans="1:6" s="374" customFormat="1" ht="12" customHeight="1">
      <c r="A38" s="13" t="s">
        <v>80</v>
      </c>
      <c r="B38" s="376" t="s">
        <v>255</v>
      </c>
      <c r="C38" s="262">
        <v>863</v>
      </c>
      <c r="D38" s="262">
        <v>1294</v>
      </c>
      <c r="E38" s="262">
        <v>1162</v>
      </c>
      <c r="F38" s="524">
        <f>E38/C38</f>
        <v>1.3464658169177288</v>
      </c>
    </row>
    <row r="39" spans="1:6" s="374" customFormat="1" ht="12" customHeight="1">
      <c r="A39" s="13" t="s">
        <v>158</v>
      </c>
      <c r="B39" s="376" t="s">
        <v>256</v>
      </c>
      <c r="C39" s="262">
        <v>326</v>
      </c>
      <c r="D39" s="262">
        <v>777</v>
      </c>
      <c r="E39" s="262">
        <v>477</v>
      </c>
      <c r="F39" s="524">
        <f>E39/C39</f>
        <v>1.4631901840490797</v>
      </c>
    </row>
    <row r="40" spans="1:6" s="374" customFormat="1" ht="12" customHeight="1">
      <c r="A40" s="13" t="s">
        <v>159</v>
      </c>
      <c r="B40" s="376" t="s">
        <v>257</v>
      </c>
      <c r="C40" s="262">
        <v>15048</v>
      </c>
      <c r="D40" s="262">
        <v>16238</v>
      </c>
      <c r="E40" s="262">
        <v>16238</v>
      </c>
      <c r="F40" s="524">
        <f>E40/C40</f>
        <v>1.0790802764486975</v>
      </c>
    </row>
    <row r="41" spans="1:6" s="374" customFormat="1" ht="12" customHeight="1">
      <c r="A41" s="13" t="s">
        <v>160</v>
      </c>
      <c r="B41" s="376" t="s">
        <v>258</v>
      </c>
      <c r="C41" s="262">
        <v>8223</v>
      </c>
      <c r="D41" s="262">
        <v>22522</v>
      </c>
      <c r="E41" s="262">
        <v>22406</v>
      </c>
      <c r="F41" s="524">
        <f>E41/C41</f>
        <v>2.7247963030524138</v>
      </c>
    </row>
    <row r="42" spans="1:6" s="374" customFormat="1" ht="12" customHeight="1">
      <c r="A42" s="13" t="s">
        <v>161</v>
      </c>
      <c r="B42" s="376" t="s">
        <v>259</v>
      </c>
      <c r="C42" s="262"/>
      <c r="D42" s="262"/>
      <c r="E42" s="262"/>
      <c r="F42" s="524"/>
    </row>
    <row r="43" spans="1:6" s="374" customFormat="1" ht="12" customHeight="1">
      <c r="A43" s="13" t="s">
        <v>162</v>
      </c>
      <c r="B43" s="376" t="s">
        <v>260</v>
      </c>
      <c r="C43" s="262">
        <v>300</v>
      </c>
      <c r="D43" s="262">
        <v>136</v>
      </c>
      <c r="E43" s="262">
        <v>119</v>
      </c>
      <c r="F43" s="524">
        <f>E43/C43</f>
        <v>0.39666666666666667</v>
      </c>
    </row>
    <row r="44" spans="1:6" s="374" customFormat="1" ht="12" customHeight="1">
      <c r="A44" s="13" t="s">
        <v>251</v>
      </c>
      <c r="B44" s="376" t="s">
        <v>261</v>
      </c>
      <c r="C44" s="265"/>
      <c r="D44" s="265"/>
      <c r="E44" s="265"/>
      <c r="F44" s="528"/>
    </row>
    <row r="45" spans="1:6" s="374" customFormat="1" ht="12" customHeight="1">
      <c r="A45" s="15" t="s">
        <v>252</v>
      </c>
      <c r="B45" s="377" t="s">
        <v>414</v>
      </c>
      <c r="C45" s="361"/>
      <c r="D45" s="361"/>
      <c r="E45" s="361"/>
      <c r="F45" s="529"/>
    </row>
    <row r="46" spans="1:6" s="374" customFormat="1" ht="12" customHeight="1" thickBot="1">
      <c r="A46" s="15" t="s">
        <v>413</v>
      </c>
      <c r="B46" s="257" t="s">
        <v>262</v>
      </c>
      <c r="C46" s="361"/>
      <c r="D46" s="361"/>
      <c r="E46" s="361"/>
      <c r="F46" s="529"/>
    </row>
    <row r="47" spans="1:6" s="374" customFormat="1" ht="12" customHeight="1" thickBot="1">
      <c r="A47" s="19" t="s">
        <v>20</v>
      </c>
      <c r="B47" s="20" t="s">
        <v>263</v>
      </c>
      <c r="C47" s="260">
        <f>SUM(C48:C52)</f>
        <v>8189</v>
      </c>
      <c r="D47" s="260">
        <f>SUM(D48:D52)</f>
        <v>58574</v>
      </c>
      <c r="E47" s="260">
        <f>SUM(E48:E52)</f>
        <v>58574</v>
      </c>
      <c r="F47" s="523">
        <f>SUM(F48:F52)</f>
        <v>7.1527659054829646</v>
      </c>
    </row>
    <row r="48" spans="1:6" s="374" customFormat="1" ht="12" customHeight="1">
      <c r="A48" s="14" t="s">
        <v>81</v>
      </c>
      <c r="B48" s="375" t="s">
        <v>267</v>
      </c>
      <c r="C48" s="419"/>
      <c r="D48" s="419"/>
      <c r="E48" s="419"/>
      <c r="F48" s="530"/>
    </row>
    <row r="49" spans="1:6" s="374" customFormat="1" ht="12" customHeight="1">
      <c r="A49" s="13" t="s">
        <v>82</v>
      </c>
      <c r="B49" s="376" t="s">
        <v>268</v>
      </c>
      <c r="C49" s="265">
        <v>8189</v>
      </c>
      <c r="D49" s="265">
        <v>58574</v>
      </c>
      <c r="E49" s="265">
        <v>58574</v>
      </c>
      <c r="F49" s="528">
        <f>E49/C49</f>
        <v>7.1527659054829646</v>
      </c>
    </row>
    <row r="50" spans="1:6" s="374" customFormat="1" ht="12" customHeight="1">
      <c r="A50" s="13" t="s">
        <v>264</v>
      </c>
      <c r="B50" s="376" t="s">
        <v>269</v>
      </c>
      <c r="C50" s="265"/>
      <c r="D50" s="265"/>
      <c r="E50" s="265"/>
      <c r="F50" s="528"/>
    </row>
    <row r="51" spans="1:6" s="374" customFormat="1" ht="12" customHeight="1">
      <c r="A51" s="13" t="s">
        <v>265</v>
      </c>
      <c r="B51" s="376" t="s">
        <v>270</v>
      </c>
      <c r="C51" s="265"/>
      <c r="D51" s="265"/>
      <c r="E51" s="265"/>
      <c r="F51" s="528"/>
    </row>
    <row r="52" spans="1:6" s="374" customFormat="1" ht="12" customHeight="1" thickBot="1">
      <c r="A52" s="15" t="s">
        <v>266</v>
      </c>
      <c r="B52" s="257" t="s">
        <v>271</v>
      </c>
      <c r="C52" s="361"/>
      <c r="D52" s="361"/>
      <c r="E52" s="361"/>
      <c r="F52" s="529"/>
    </row>
    <row r="53" spans="1:6" s="374" customFormat="1" ht="12" customHeight="1" thickBot="1">
      <c r="A53" s="19" t="s">
        <v>163</v>
      </c>
      <c r="B53" s="20" t="s">
        <v>272</v>
      </c>
      <c r="C53" s="260">
        <f>SUM(C54:C56)</f>
        <v>0</v>
      </c>
      <c r="D53" s="260">
        <f>SUM(D54:D56)</f>
        <v>165</v>
      </c>
      <c r="E53" s="260">
        <f>SUM(E54:E56)</f>
        <v>165</v>
      </c>
      <c r="F53" s="523"/>
    </row>
    <row r="54" spans="1:6" s="374" customFormat="1" ht="12" customHeight="1">
      <c r="A54" s="14" t="s">
        <v>83</v>
      </c>
      <c r="B54" s="375" t="s">
        <v>273</v>
      </c>
      <c r="C54" s="263"/>
      <c r="D54" s="263"/>
      <c r="E54" s="263"/>
      <c r="F54" s="496"/>
    </row>
    <row r="55" spans="1:6" s="374" customFormat="1" ht="12" customHeight="1">
      <c r="A55" s="13" t="s">
        <v>84</v>
      </c>
      <c r="B55" s="376" t="s">
        <v>404</v>
      </c>
      <c r="C55" s="262"/>
      <c r="D55" s="262"/>
      <c r="E55" s="262"/>
      <c r="F55" s="524"/>
    </row>
    <row r="56" spans="1:6" s="374" customFormat="1" ht="12" customHeight="1">
      <c r="A56" s="13" t="s">
        <v>276</v>
      </c>
      <c r="B56" s="376" t="s">
        <v>274</v>
      </c>
      <c r="C56" s="262"/>
      <c r="D56" s="262">
        <v>165</v>
      </c>
      <c r="E56" s="262">
        <v>165</v>
      </c>
      <c r="F56" s="524"/>
    </row>
    <row r="57" spans="1:6" s="374" customFormat="1" ht="12" customHeight="1" thickBot="1">
      <c r="A57" s="15" t="s">
        <v>277</v>
      </c>
      <c r="B57" s="257" t="s">
        <v>275</v>
      </c>
      <c r="C57" s="264"/>
      <c r="D57" s="264"/>
      <c r="E57" s="264"/>
      <c r="F57" s="525"/>
    </row>
    <row r="58" spans="1:6" s="374" customFormat="1" ht="12" customHeight="1" thickBot="1">
      <c r="A58" s="19" t="s">
        <v>22</v>
      </c>
      <c r="B58" s="255" t="s">
        <v>278</v>
      </c>
      <c r="C58" s="260">
        <f>SUM(C59:C61)</f>
        <v>1145</v>
      </c>
      <c r="D58" s="260">
        <f>SUM(D59:D61)</f>
        <v>22181</v>
      </c>
      <c r="E58" s="260">
        <f>SUM(E59:E61)</f>
        <v>22181</v>
      </c>
      <c r="F58" s="523">
        <f>E58/C58</f>
        <v>19.372052401746725</v>
      </c>
    </row>
    <row r="59" spans="1:6" s="374" customFormat="1" ht="12" customHeight="1">
      <c r="A59" s="14" t="s">
        <v>164</v>
      </c>
      <c r="B59" s="375" t="s">
        <v>280</v>
      </c>
      <c r="C59" s="265"/>
      <c r="D59" s="265"/>
      <c r="E59" s="265"/>
      <c r="F59" s="528"/>
    </row>
    <row r="60" spans="1:6" s="374" customFormat="1" ht="12" customHeight="1">
      <c r="A60" s="13" t="s">
        <v>165</v>
      </c>
      <c r="B60" s="376" t="s">
        <v>405</v>
      </c>
      <c r="C60" s="265"/>
      <c r="D60" s="265"/>
      <c r="E60" s="265"/>
      <c r="F60" s="528"/>
    </row>
    <row r="61" spans="1:6" s="374" customFormat="1" ht="12" customHeight="1">
      <c r="A61" s="13" t="s">
        <v>205</v>
      </c>
      <c r="B61" s="376" t="s">
        <v>281</v>
      </c>
      <c r="C61" s="265">
        <v>1145</v>
      </c>
      <c r="D61" s="265">
        <v>22181</v>
      </c>
      <c r="E61" s="265">
        <v>22181</v>
      </c>
      <c r="F61" s="528">
        <f>E61/C61</f>
        <v>19.372052401746725</v>
      </c>
    </row>
    <row r="62" spans="1:6" s="374" customFormat="1" ht="12" customHeight="1" thickBot="1">
      <c r="A62" s="15" t="s">
        <v>279</v>
      </c>
      <c r="B62" s="257" t="s">
        <v>282</v>
      </c>
      <c r="C62" s="265"/>
      <c r="D62" s="265"/>
      <c r="E62" s="265"/>
      <c r="F62" s="528"/>
    </row>
    <row r="63" spans="1:6" s="374" customFormat="1" ht="12" customHeight="1" thickBot="1">
      <c r="A63" s="446" t="s">
        <v>457</v>
      </c>
      <c r="B63" s="20" t="s">
        <v>283</v>
      </c>
      <c r="C63" s="266">
        <f>+C6+C13+C20+C27+C35+C47+C53+C58</f>
        <v>259399</v>
      </c>
      <c r="D63" s="266">
        <f>+D6+D13+D20+D27+D35+D47+D53+D58</f>
        <v>453861</v>
      </c>
      <c r="E63" s="266">
        <f>+E6+E13+E20+E27+E35+E47+E53+E58</f>
        <v>449437</v>
      </c>
      <c r="F63" s="526">
        <f>E63/C63</f>
        <v>1.7326088381219666</v>
      </c>
    </row>
    <row r="64" spans="1:6" s="374" customFormat="1" ht="12" customHeight="1" thickBot="1">
      <c r="A64" s="422" t="s">
        <v>284</v>
      </c>
      <c r="B64" s="255" t="s">
        <v>285</v>
      </c>
      <c r="C64" s="260">
        <f>SUM(C65:C67)</f>
        <v>0</v>
      </c>
      <c r="D64" s="260">
        <f>SUM(D65:D67)</f>
        <v>0</v>
      </c>
      <c r="E64" s="260">
        <f>SUM(E65:E67)</f>
        <v>0</v>
      </c>
      <c r="F64" s="523"/>
    </row>
    <row r="65" spans="1:6" s="374" customFormat="1" ht="12" customHeight="1">
      <c r="A65" s="14" t="s">
        <v>316</v>
      </c>
      <c r="B65" s="375" t="s">
        <v>286</v>
      </c>
      <c r="C65" s="265"/>
      <c r="D65" s="265"/>
      <c r="E65" s="265"/>
      <c r="F65" s="528"/>
    </row>
    <row r="66" spans="1:6" s="374" customFormat="1" ht="12" customHeight="1">
      <c r="A66" s="13" t="s">
        <v>325</v>
      </c>
      <c r="B66" s="376" t="s">
        <v>287</v>
      </c>
      <c r="C66" s="265"/>
      <c r="D66" s="265"/>
      <c r="E66" s="265"/>
      <c r="F66" s="528"/>
    </row>
    <row r="67" spans="1:6" s="374" customFormat="1" ht="12" customHeight="1" thickBot="1">
      <c r="A67" s="15" t="s">
        <v>326</v>
      </c>
      <c r="B67" s="440" t="s">
        <v>442</v>
      </c>
      <c r="C67" s="265"/>
      <c r="D67" s="265"/>
      <c r="E67" s="265"/>
      <c r="F67" s="528"/>
    </row>
    <row r="68" spans="1:6" s="374" customFormat="1" ht="12" customHeight="1" thickBot="1">
      <c r="A68" s="422" t="s">
        <v>289</v>
      </c>
      <c r="B68" s="255" t="s">
        <v>290</v>
      </c>
      <c r="C68" s="260">
        <f>SUM(C69:C72)</f>
        <v>0</v>
      </c>
      <c r="D68" s="260">
        <f>SUM(D69:D72)</f>
        <v>0</v>
      </c>
      <c r="E68" s="260">
        <f>SUM(E69:E72)</f>
        <v>0</v>
      </c>
      <c r="F68" s="523"/>
    </row>
    <row r="69" spans="1:6" s="374" customFormat="1" ht="12" customHeight="1">
      <c r="A69" s="14" t="s">
        <v>134</v>
      </c>
      <c r="B69" s="375" t="s">
        <v>291</v>
      </c>
      <c r="C69" s="265"/>
      <c r="D69" s="265"/>
      <c r="E69" s="265"/>
      <c r="F69" s="528"/>
    </row>
    <row r="70" spans="1:6" s="374" customFormat="1" ht="12" customHeight="1">
      <c r="A70" s="13" t="s">
        <v>135</v>
      </c>
      <c r="B70" s="376" t="s">
        <v>292</v>
      </c>
      <c r="C70" s="265"/>
      <c r="D70" s="265"/>
      <c r="E70" s="265"/>
      <c r="F70" s="528"/>
    </row>
    <row r="71" spans="1:6" s="374" customFormat="1" ht="12" customHeight="1">
      <c r="A71" s="13" t="s">
        <v>317</v>
      </c>
      <c r="B71" s="376" t="s">
        <v>293</v>
      </c>
      <c r="C71" s="265"/>
      <c r="D71" s="265"/>
      <c r="E71" s="265"/>
      <c r="F71" s="528"/>
    </row>
    <row r="72" spans="1:6" s="374" customFormat="1" ht="12" customHeight="1" thickBot="1">
      <c r="A72" s="15" t="s">
        <v>318</v>
      </c>
      <c r="B72" s="257" t="s">
        <v>294</v>
      </c>
      <c r="C72" s="265"/>
      <c r="D72" s="265"/>
      <c r="E72" s="265"/>
      <c r="F72" s="528"/>
    </row>
    <row r="73" spans="1:6" s="374" customFormat="1" ht="12" customHeight="1" thickBot="1">
      <c r="A73" s="422" t="s">
        <v>295</v>
      </c>
      <c r="B73" s="255" t="s">
        <v>296</v>
      </c>
      <c r="C73" s="260">
        <f>SUM(C74:C75)</f>
        <v>40173</v>
      </c>
      <c r="D73" s="260">
        <f>SUM(D74:D75)</f>
        <v>40173</v>
      </c>
      <c r="E73" s="260">
        <f>SUM(E74:E75)</f>
        <v>40173</v>
      </c>
      <c r="F73" s="523">
        <f>SUM(F74:F75)</f>
        <v>1</v>
      </c>
    </row>
    <row r="74" spans="1:6" s="374" customFormat="1" ht="12" customHeight="1">
      <c r="A74" s="14" t="s">
        <v>319</v>
      </c>
      <c r="B74" s="375" t="s">
        <v>297</v>
      </c>
      <c r="C74" s="265">
        <v>40173</v>
      </c>
      <c r="D74" s="265">
        <v>40173</v>
      </c>
      <c r="E74" s="265">
        <v>40173</v>
      </c>
      <c r="F74" s="528">
        <f>E74/C74</f>
        <v>1</v>
      </c>
    </row>
    <row r="75" spans="1:6" s="374" customFormat="1" ht="12" customHeight="1" thickBot="1">
      <c r="A75" s="15" t="s">
        <v>320</v>
      </c>
      <c r="B75" s="257" t="s">
        <v>298</v>
      </c>
      <c r="C75" s="265"/>
      <c r="D75" s="265"/>
      <c r="E75" s="265"/>
      <c r="F75" s="528"/>
    </row>
    <row r="76" spans="1:6" s="374" customFormat="1" ht="12" customHeight="1" thickBot="1">
      <c r="A76" s="422" t="s">
        <v>299</v>
      </c>
      <c r="B76" s="255" t="s">
        <v>300</v>
      </c>
      <c r="C76" s="260">
        <f>SUM(C77:C79)</f>
        <v>5994</v>
      </c>
      <c r="D76" s="260">
        <f>SUM(D77:D79)</f>
        <v>5850</v>
      </c>
      <c r="E76" s="260">
        <f>SUM(E77:E79)</f>
        <v>5850</v>
      </c>
      <c r="F76" s="523">
        <f>SUM(F77:F79)</f>
        <v>0.97597597597597596</v>
      </c>
    </row>
    <row r="77" spans="1:6" s="374" customFormat="1" ht="12" customHeight="1">
      <c r="A77" s="14" t="s">
        <v>321</v>
      </c>
      <c r="B77" s="375" t="s">
        <v>301</v>
      </c>
      <c r="C77" s="265">
        <v>5994</v>
      </c>
      <c r="D77" s="265">
        <v>5850</v>
      </c>
      <c r="E77" s="265">
        <v>5850</v>
      </c>
      <c r="F77" s="528">
        <f>E77/C77</f>
        <v>0.97597597597597596</v>
      </c>
    </row>
    <row r="78" spans="1:6" s="374" customFormat="1" ht="12" customHeight="1">
      <c r="A78" s="13" t="s">
        <v>322</v>
      </c>
      <c r="B78" s="376" t="s">
        <v>302</v>
      </c>
      <c r="C78" s="265"/>
      <c r="D78" s="265"/>
      <c r="E78" s="265"/>
      <c r="F78" s="528"/>
    </row>
    <row r="79" spans="1:6" s="374" customFormat="1" ht="12" customHeight="1" thickBot="1">
      <c r="A79" s="15" t="s">
        <v>323</v>
      </c>
      <c r="B79" s="257" t="s">
        <v>303</v>
      </c>
      <c r="C79" s="265"/>
      <c r="D79" s="265"/>
      <c r="E79" s="265"/>
      <c r="F79" s="528"/>
    </row>
    <row r="80" spans="1:6" s="374" customFormat="1" ht="12" customHeight="1" thickBot="1">
      <c r="A80" s="422" t="s">
        <v>304</v>
      </c>
      <c r="B80" s="255" t="s">
        <v>324</v>
      </c>
      <c r="C80" s="260">
        <f>SUM(C81:C84)</f>
        <v>0</v>
      </c>
      <c r="D80" s="260">
        <f>SUM(D81:D84)</f>
        <v>0</v>
      </c>
      <c r="E80" s="260">
        <f>SUM(E81:E84)</f>
        <v>0</v>
      </c>
      <c r="F80" s="523"/>
    </row>
    <row r="81" spans="1:6" s="374" customFormat="1" ht="12" customHeight="1">
      <c r="A81" s="379" t="s">
        <v>305</v>
      </c>
      <c r="B81" s="375" t="s">
        <v>306</v>
      </c>
      <c r="C81" s="265"/>
      <c r="D81" s="265"/>
      <c r="E81" s="265"/>
      <c r="F81" s="528"/>
    </row>
    <row r="82" spans="1:6" s="374" customFormat="1" ht="12" customHeight="1">
      <c r="A82" s="380" t="s">
        <v>307</v>
      </c>
      <c r="B82" s="376" t="s">
        <v>308</v>
      </c>
      <c r="C82" s="265"/>
      <c r="D82" s="265"/>
      <c r="E82" s="265"/>
      <c r="F82" s="528"/>
    </row>
    <row r="83" spans="1:6" s="374" customFormat="1" ht="12" customHeight="1">
      <c r="A83" s="380" t="s">
        <v>309</v>
      </c>
      <c r="B83" s="376" t="s">
        <v>310</v>
      </c>
      <c r="C83" s="265"/>
      <c r="D83" s="265"/>
      <c r="E83" s="265"/>
      <c r="F83" s="528"/>
    </row>
    <row r="84" spans="1:6" s="374" customFormat="1" ht="12" customHeight="1" thickBot="1">
      <c r="A84" s="381" t="s">
        <v>311</v>
      </c>
      <c r="B84" s="257" t="s">
        <v>312</v>
      </c>
      <c r="C84" s="265"/>
      <c r="D84" s="265"/>
      <c r="E84" s="265"/>
      <c r="F84" s="528"/>
    </row>
    <row r="85" spans="1:6" s="374" customFormat="1" ht="12" customHeight="1" thickBot="1">
      <c r="A85" s="422" t="s">
        <v>313</v>
      </c>
      <c r="B85" s="255" t="s">
        <v>456</v>
      </c>
      <c r="C85" s="420"/>
      <c r="D85" s="420"/>
      <c r="E85" s="420"/>
      <c r="F85" s="531"/>
    </row>
    <row r="86" spans="1:6" s="374" customFormat="1" ht="13.5" customHeight="1" thickBot="1">
      <c r="A86" s="422" t="s">
        <v>315</v>
      </c>
      <c r="B86" s="255" t="s">
        <v>314</v>
      </c>
      <c r="C86" s="420"/>
      <c r="D86" s="420"/>
      <c r="E86" s="420"/>
      <c r="F86" s="531"/>
    </row>
    <row r="87" spans="1:6" s="374" customFormat="1" ht="15.75" customHeight="1" thickBot="1">
      <c r="A87" s="422" t="s">
        <v>327</v>
      </c>
      <c r="B87" s="382" t="s">
        <v>459</v>
      </c>
      <c r="C87" s="266">
        <f>+C64+C68+C73+C76+C80+C86+C85</f>
        <v>46167</v>
      </c>
      <c r="D87" s="266">
        <f>+D64+D68+D73+D76+D80+D86+D85</f>
        <v>46023</v>
      </c>
      <c r="E87" s="266">
        <f>+E64+E68+E73+E76+E80+E86+E85</f>
        <v>46023</v>
      </c>
      <c r="F87" s="526">
        <f>+F64+F68+F73+F76+F80+F86+F85</f>
        <v>1.9759759759759761</v>
      </c>
    </row>
    <row r="88" spans="1:6" s="374" customFormat="1" ht="16.5" customHeight="1" thickBot="1">
      <c r="A88" s="423" t="s">
        <v>458</v>
      </c>
      <c r="B88" s="383" t="s">
        <v>460</v>
      </c>
      <c r="C88" s="266">
        <f>+C63+C87</f>
        <v>305566</v>
      </c>
      <c r="D88" s="266">
        <f>+D63+D87</f>
        <v>499884</v>
      </c>
      <c r="E88" s="266">
        <f>+E63+E87</f>
        <v>495460</v>
      </c>
      <c r="F88" s="526">
        <f>E88/C88</f>
        <v>1.6214500304353232</v>
      </c>
    </row>
    <row r="89" spans="1:6" s="374" customFormat="1" ht="83.25" customHeight="1">
      <c r="A89" s="4"/>
      <c r="B89" s="5"/>
      <c r="C89" s="267"/>
    </row>
    <row r="90" spans="1:6" ht="16.5" customHeight="1">
      <c r="A90" s="727" t="s">
        <v>44</v>
      </c>
      <c r="B90" s="727"/>
      <c r="C90" s="727"/>
    </row>
    <row r="91" spans="1:6" s="384" customFormat="1" ht="16.5" customHeight="1" thickBot="1">
      <c r="A91" s="729" t="s">
        <v>137</v>
      </c>
      <c r="B91" s="729"/>
      <c r="C91" s="731" t="s">
        <v>204</v>
      </c>
      <c r="D91" s="731"/>
      <c r="E91" s="731"/>
      <c r="F91" s="731"/>
    </row>
    <row r="92" spans="1:6" s="384" customFormat="1" ht="16.5" customHeight="1" thickBot="1">
      <c r="A92" s="740" t="s">
        <v>68</v>
      </c>
      <c r="B92" s="740" t="s">
        <v>45</v>
      </c>
      <c r="C92" s="742" t="s">
        <v>602</v>
      </c>
      <c r="D92" s="743"/>
      <c r="E92" s="743"/>
      <c r="F92" s="744"/>
    </row>
    <row r="93" spans="1:6" ht="38.1" customHeight="1" thickBot="1">
      <c r="A93" s="741"/>
      <c r="B93" s="741"/>
      <c r="C93" s="43" t="str">
        <f>+C4</f>
        <v>Eredeti előirányzat</v>
      </c>
      <c r="D93" s="43" t="str">
        <f>+D4</f>
        <v>Módosított előirányzat</v>
      </c>
      <c r="E93" s="43" t="str">
        <f>+E4</f>
        <v>Teljesítés</v>
      </c>
      <c r="F93" s="43" t="str">
        <f>+F4</f>
        <v>Teljesítés %-a</v>
      </c>
    </row>
    <row r="94" spans="1:6" s="373" customFormat="1" ht="12" customHeight="1" thickBot="1">
      <c r="A94" s="36" t="s">
        <v>468</v>
      </c>
      <c r="B94" s="37" t="s">
        <v>469</v>
      </c>
      <c r="C94" s="38" t="s">
        <v>470</v>
      </c>
      <c r="D94" s="38" t="s">
        <v>472</v>
      </c>
      <c r="E94" s="38" t="s">
        <v>471</v>
      </c>
      <c r="F94" s="38" t="s">
        <v>473</v>
      </c>
    </row>
    <row r="95" spans="1:6" ht="12" customHeight="1" thickBot="1">
      <c r="A95" s="21" t="s">
        <v>15</v>
      </c>
      <c r="B95" s="30" t="s">
        <v>418</v>
      </c>
      <c r="C95" s="259">
        <f>C96+C97+C98+C99+C100+C113</f>
        <v>268872</v>
      </c>
      <c r="D95" s="259">
        <f>D96+D97+D98+D99+D100+D113</f>
        <v>351768</v>
      </c>
      <c r="E95" s="259">
        <f>E96+E97+E98+E99+E100+E113</f>
        <v>238632</v>
      </c>
      <c r="F95" s="532">
        <f t="shared" ref="F95:F100" si="0">E95/C95</f>
        <v>0.88753012585914492</v>
      </c>
    </row>
    <row r="96" spans="1:6" ht="12" customHeight="1" thickBot="1">
      <c r="A96" s="16" t="s">
        <v>85</v>
      </c>
      <c r="B96" s="9" t="s">
        <v>46</v>
      </c>
      <c r="C96" s="261">
        <v>108410</v>
      </c>
      <c r="D96" s="261">
        <v>116404</v>
      </c>
      <c r="E96" s="261">
        <v>108653</v>
      </c>
      <c r="F96" s="533">
        <f t="shared" si="0"/>
        <v>1.0022414906373951</v>
      </c>
    </row>
    <row r="97" spans="1:8" ht="12" customHeight="1" thickBot="1">
      <c r="A97" s="13" t="s">
        <v>86</v>
      </c>
      <c r="B97" s="7" t="s">
        <v>166</v>
      </c>
      <c r="C97" s="262">
        <v>29342</v>
      </c>
      <c r="D97" s="262">
        <v>30872</v>
      </c>
      <c r="E97" s="262">
        <v>28746</v>
      </c>
      <c r="F97" s="533">
        <f t="shared" si="0"/>
        <v>0.97968781950787265</v>
      </c>
    </row>
    <row r="98" spans="1:8" ht="12" customHeight="1" thickBot="1">
      <c r="A98" s="13" t="s">
        <v>87</v>
      </c>
      <c r="B98" s="7" t="s">
        <v>125</v>
      </c>
      <c r="C98" s="264">
        <v>88429</v>
      </c>
      <c r="D98" s="264">
        <v>97251</v>
      </c>
      <c r="E98" s="264">
        <v>77777</v>
      </c>
      <c r="F98" s="533">
        <f t="shared" si="0"/>
        <v>0.87954177928055277</v>
      </c>
    </row>
    <row r="99" spans="1:8" ht="12" customHeight="1" thickBot="1">
      <c r="A99" s="13" t="s">
        <v>88</v>
      </c>
      <c r="B99" s="10" t="s">
        <v>167</v>
      </c>
      <c r="C99" s="264">
        <v>4503</v>
      </c>
      <c r="D99" s="264">
        <v>4416</v>
      </c>
      <c r="E99" s="264">
        <v>3889</v>
      </c>
      <c r="F99" s="533">
        <f t="shared" si="0"/>
        <v>0.86364645791694428</v>
      </c>
    </row>
    <row r="100" spans="1:8" ht="12" customHeight="1">
      <c r="A100" s="13" t="s">
        <v>96</v>
      </c>
      <c r="B100" s="18" t="s">
        <v>168</v>
      </c>
      <c r="C100" s="264">
        <v>25799</v>
      </c>
      <c r="D100" s="264">
        <f>D101+D102+D107+D109+D112</f>
        <v>22160</v>
      </c>
      <c r="E100" s="264">
        <v>19567</v>
      </c>
      <c r="F100" s="533">
        <f t="shared" si="0"/>
        <v>0.75844024962207834</v>
      </c>
    </row>
    <row r="101" spans="1:8" ht="12" customHeight="1">
      <c r="A101" s="13" t="s">
        <v>89</v>
      </c>
      <c r="B101" s="7" t="s">
        <v>423</v>
      </c>
      <c r="C101" s="264"/>
      <c r="D101" s="264">
        <v>7397</v>
      </c>
      <c r="E101" s="264">
        <v>7397</v>
      </c>
      <c r="F101" s="525"/>
    </row>
    <row r="102" spans="1:8" ht="12" customHeight="1">
      <c r="A102" s="13" t="s">
        <v>90</v>
      </c>
      <c r="B102" s="135" t="s">
        <v>422</v>
      </c>
      <c r="C102" s="264"/>
      <c r="D102" s="264">
        <v>71</v>
      </c>
      <c r="E102" s="264">
        <v>71</v>
      </c>
      <c r="F102" s="525"/>
    </row>
    <row r="103" spans="1:8" ht="12" customHeight="1">
      <c r="A103" s="13" t="s">
        <v>97</v>
      </c>
      <c r="B103" s="135" t="s">
        <v>421</v>
      </c>
      <c r="C103" s="264">
        <v>21160</v>
      </c>
      <c r="D103" s="264"/>
      <c r="E103" s="264"/>
      <c r="F103" s="525"/>
    </row>
    <row r="104" spans="1:8" ht="12" customHeight="1">
      <c r="A104" s="13" t="s">
        <v>98</v>
      </c>
      <c r="B104" s="133" t="s">
        <v>330</v>
      </c>
      <c r="C104" s="264"/>
      <c r="D104" s="264"/>
      <c r="E104" s="264"/>
      <c r="F104" s="525"/>
    </row>
    <row r="105" spans="1:8" ht="12" customHeight="1">
      <c r="A105" s="13" t="s">
        <v>99</v>
      </c>
      <c r="B105" s="134" t="s">
        <v>331</v>
      </c>
      <c r="C105" s="264"/>
      <c r="D105" s="264"/>
      <c r="E105" s="264"/>
      <c r="F105" s="525"/>
      <c r="H105" s="490"/>
    </row>
    <row r="106" spans="1:8" ht="12" customHeight="1">
      <c r="A106" s="13" t="s">
        <v>100</v>
      </c>
      <c r="B106" s="134" t="s">
        <v>332</v>
      </c>
      <c r="C106" s="264"/>
      <c r="D106" s="264"/>
      <c r="E106" s="264"/>
      <c r="F106" s="525"/>
    </row>
    <row r="107" spans="1:8" ht="12" customHeight="1">
      <c r="A107" s="13" t="s">
        <v>102</v>
      </c>
      <c r="B107" s="133" t="s">
        <v>333</v>
      </c>
      <c r="C107" s="264">
        <v>832</v>
      </c>
      <c r="D107" s="264">
        <v>10219</v>
      </c>
      <c r="E107" s="264">
        <v>7626</v>
      </c>
      <c r="F107" s="525">
        <f>E107/C107</f>
        <v>9.165865384615385</v>
      </c>
    </row>
    <row r="108" spans="1:8" ht="12" customHeight="1">
      <c r="A108" s="13" t="s">
        <v>169</v>
      </c>
      <c r="B108" s="133" t="s">
        <v>334</v>
      </c>
      <c r="C108" s="264"/>
      <c r="D108" s="264"/>
      <c r="E108" s="264"/>
      <c r="F108" s="525"/>
    </row>
    <row r="109" spans="1:8" ht="12" customHeight="1">
      <c r="A109" s="13" t="s">
        <v>328</v>
      </c>
      <c r="B109" s="134" t="s">
        <v>335</v>
      </c>
      <c r="C109" s="264"/>
      <c r="D109" s="264">
        <v>200</v>
      </c>
      <c r="E109" s="264">
        <v>200</v>
      </c>
      <c r="F109" s="525"/>
    </row>
    <row r="110" spans="1:8" ht="12" customHeight="1">
      <c r="A110" s="12" t="s">
        <v>329</v>
      </c>
      <c r="B110" s="135" t="s">
        <v>336</v>
      </c>
      <c r="C110" s="264"/>
      <c r="D110" s="264"/>
      <c r="E110" s="264"/>
      <c r="F110" s="525"/>
    </row>
    <row r="111" spans="1:8" ht="12" customHeight="1">
      <c r="A111" s="13" t="s">
        <v>419</v>
      </c>
      <c r="B111" s="135" t="s">
        <v>337</v>
      </c>
      <c r="C111" s="264"/>
      <c r="D111" s="264"/>
      <c r="E111" s="264"/>
      <c r="F111" s="525"/>
    </row>
    <row r="112" spans="1:8" ht="12" customHeight="1">
      <c r="A112" s="15" t="s">
        <v>420</v>
      </c>
      <c r="B112" s="135" t="s">
        <v>338</v>
      </c>
      <c r="C112" s="264">
        <v>3807</v>
      </c>
      <c r="D112" s="264">
        <v>4273</v>
      </c>
      <c r="E112" s="264">
        <v>4273</v>
      </c>
      <c r="F112" s="525">
        <f>E112/C112</f>
        <v>1.1224060940372997</v>
      </c>
    </row>
    <row r="113" spans="1:6" ht="12" customHeight="1">
      <c r="A113" s="13" t="s">
        <v>424</v>
      </c>
      <c r="B113" s="10" t="s">
        <v>47</v>
      </c>
      <c r="C113" s="262">
        <v>12389</v>
      </c>
      <c r="D113" s="262">
        <v>80665</v>
      </c>
      <c r="E113" s="262"/>
      <c r="F113" s="524"/>
    </row>
    <row r="114" spans="1:6" ht="12" customHeight="1">
      <c r="A114" s="13" t="s">
        <v>425</v>
      </c>
      <c r="B114" s="7" t="s">
        <v>427</v>
      </c>
      <c r="C114" s="262">
        <v>6000</v>
      </c>
      <c r="D114" s="262"/>
      <c r="E114" s="262"/>
      <c r="F114" s="524"/>
    </row>
    <row r="115" spans="1:6" ht="12" customHeight="1" thickBot="1">
      <c r="A115" s="17" t="s">
        <v>426</v>
      </c>
      <c r="B115" s="444" t="s">
        <v>428</v>
      </c>
      <c r="C115" s="268">
        <v>6389</v>
      </c>
      <c r="D115" s="268">
        <v>80665</v>
      </c>
      <c r="E115" s="268"/>
      <c r="F115" s="534"/>
    </row>
    <row r="116" spans="1:6" ht="12" customHeight="1" thickBot="1">
      <c r="A116" s="441" t="s">
        <v>16</v>
      </c>
      <c r="B116" s="442" t="s">
        <v>339</v>
      </c>
      <c r="C116" s="443">
        <f>+C117+C119+C121</f>
        <v>30700</v>
      </c>
      <c r="D116" s="443">
        <f>+D117+D119+D121</f>
        <v>142107</v>
      </c>
      <c r="E116" s="443">
        <f>+E117+E119+E121</f>
        <v>131115</v>
      </c>
      <c r="F116" s="535">
        <f>E116/C116</f>
        <v>4.2708469055374589</v>
      </c>
    </row>
    <row r="117" spans="1:6" ht="12" customHeight="1">
      <c r="A117" s="14" t="s">
        <v>91</v>
      </c>
      <c r="B117" s="7" t="s">
        <v>203</v>
      </c>
      <c r="C117" s="263">
        <v>16988</v>
      </c>
      <c r="D117" s="263">
        <v>23846</v>
      </c>
      <c r="E117" s="263">
        <v>13299</v>
      </c>
      <c r="F117" s="496">
        <f>E117/C117</f>
        <v>0.78284671532846717</v>
      </c>
    </row>
    <row r="118" spans="1:6" ht="12" customHeight="1">
      <c r="A118" s="14" t="s">
        <v>92</v>
      </c>
      <c r="B118" s="11" t="s">
        <v>343</v>
      </c>
      <c r="C118" s="263"/>
      <c r="D118" s="263"/>
      <c r="E118" s="263"/>
      <c r="F118" s="496"/>
    </row>
    <row r="119" spans="1:6" ht="12" customHeight="1">
      <c r="A119" s="14" t="s">
        <v>93</v>
      </c>
      <c r="B119" s="11" t="s">
        <v>170</v>
      </c>
      <c r="C119" s="262">
        <v>13712</v>
      </c>
      <c r="D119" s="262">
        <v>107977</v>
      </c>
      <c r="E119" s="262">
        <v>107532</v>
      </c>
      <c r="F119" s="524">
        <f>E119/C119</f>
        <v>7.8421820303383898</v>
      </c>
    </row>
    <row r="120" spans="1:6" ht="12" customHeight="1">
      <c r="A120" s="14" t="s">
        <v>94</v>
      </c>
      <c r="B120" s="11" t="s">
        <v>344</v>
      </c>
      <c r="C120" s="233">
        <v>191</v>
      </c>
      <c r="D120" s="233"/>
      <c r="E120" s="233"/>
      <c r="F120" s="536"/>
    </row>
    <row r="121" spans="1:6" ht="12" customHeight="1">
      <c r="A121" s="14" t="s">
        <v>95</v>
      </c>
      <c r="B121" s="257" t="s">
        <v>206</v>
      </c>
      <c r="C121" s="233"/>
      <c r="D121" s="233">
        <f>D125+D129</f>
        <v>10284</v>
      </c>
      <c r="E121" s="233">
        <v>10284</v>
      </c>
      <c r="F121" s="536"/>
    </row>
    <row r="122" spans="1:6" ht="12" customHeight="1">
      <c r="A122" s="14" t="s">
        <v>101</v>
      </c>
      <c r="B122" s="256" t="s">
        <v>406</v>
      </c>
      <c r="C122" s="233"/>
      <c r="D122" s="233"/>
      <c r="E122" s="233"/>
      <c r="F122" s="536"/>
    </row>
    <row r="123" spans="1:6" ht="12" customHeight="1">
      <c r="A123" s="14" t="s">
        <v>103</v>
      </c>
      <c r="B123" s="371" t="s">
        <v>349</v>
      </c>
      <c r="C123" s="233"/>
      <c r="D123" s="233"/>
      <c r="E123" s="233"/>
      <c r="F123" s="536"/>
    </row>
    <row r="124" spans="1:6">
      <c r="A124" s="14" t="s">
        <v>171</v>
      </c>
      <c r="B124" s="134" t="s">
        <v>332</v>
      </c>
      <c r="C124" s="233"/>
      <c r="D124" s="233"/>
      <c r="E124" s="233"/>
      <c r="F124" s="536"/>
    </row>
    <row r="125" spans="1:6" ht="12" customHeight="1">
      <c r="A125" s="14" t="s">
        <v>172</v>
      </c>
      <c r="B125" s="134" t="s">
        <v>348</v>
      </c>
      <c r="C125" s="233"/>
      <c r="D125" s="233">
        <v>160</v>
      </c>
      <c r="E125" s="233">
        <v>160</v>
      </c>
      <c r="F125" s="536"/>
    </row>
    <row r="126" spans="1:6" ht="12" customHeight="1">
      <c r="A126" s="14" t="s">
        <v>173</v>
      </c>
      <c r="B126" s="134" t="s">
        <v>347</v>
      </c>
      <c r="C126" s="233"/>
      <c r="D126" s="233"/>
      <c r="E126" s="233"/>
      <c r="F126" s="536"/>
    </row>
    <row r="127" spans="1:6" ht="12" customHeight="1">
      <c r="A127" s="14" t="s">
        <v>340</v>
      </c>
      <c r="B127" s="134" t="s">
        <v>335</v>
      </c>
      <c r="C127" s="233"/>
      <c r="D127" s="233"/>
      <c r="E127" s="233"/>
      <c r="F127" s="536"/>
    </row>
    <row r="128" spans="1:6" ht="12" customHeight="1">
      <c r="A128" s="14" t="s">
        <v>341</v>
      </c>
      <c r="B128" s="134" t="s">
        <v>346</v>
      </c>
      <c r="C128" s="233"/>
      <c r="D128" s="233"/>
      <c r="E128" s="233"/>
      <c r="F128" s="536"/>
    </row>
    <row r="129" spans="1:6" ht="16.2" thickBot="1">
      <c r="A129" s="12" t="s">
        <v>342</v>
      </c>
      <c r="B129" s="134" t="s">
        <v>345</v>
      </c>
      <c r="C129" s="235"/>
      <c r="D129" s="235">
        <v>10124</v>
      </c>
      <c r="E129" s="235">
        <v>10124</v>
      </c>
      <c r="F129" s="537"/>
    </row>
    <row r="130" spans="1:6" ht="12" customHeight="1" thickBot="1">
      <c r="A130" s="19" t="s">
        <v>17</v>
      </c>
      <c r="B130" s="125" t="s">
        <v>429</v>
      </c>
      <c r="C130" s="260">
        <f>+C95+C116</f>
        <v>299572</v>
      </c>
      <c r="D130" s="260">
        <f>+D95+D116</f>
        <v>493875</v>
      </c>
      <c r="E130" s="260">
        <f>+E95+E116</f>
        <v>369747</v>
      </c>
      <c r="F130" s="523">
        <f>E130/C130</f>
        <v>1.234250864566782</v>
      </c>
    </row>
    <row r="131" spans="1:6" ht="12" customHeight="1" thickBot="1">
      <c r="A131" s="19" t="s">
        <v>18</v>
      </c>
      <c r="B131" s="125" t="s">
        <v>430</v>
      </c>
      <c r="C131" s="260">
        <f>+C132+C133+C134</f>
        <v>0</v>
      </c>
      <c r="D131" s="260">
        <f>+D132+D133+D134</f>
        <v>0</v>
      </c>
      <c r="E131" s="260">
        <f>+E132+E133+E134</f>
        <v>0</v>
      </c>
      <c r="F131" s="523"/>
    </row>
    <row r="132" spans="1:6" ht="12" customHeight="1">
      <c r="A132" s="14" t="s">
        <v>240</v>
      </c>
      <c r="B132" s="11" t="s">
        <v>437</v>
      </c>
      <c r="C132" s="233"/>
      <c r="D132" s="233"/>
      <c r="E132" s="233"/>
      <c r="F132" s="536"/>
    </row>
    <row r="133" spans="1:6" ht="12" customHeight="1">
      <c r="A133" s="14" t="s">
        <v>243</v>
      </c>
      <c r="B133" s="11" t="s">
        <v>438</v>
      </c>
      <c r="C133" s="233"/>
      <c r="D133" s="233"/>
      <c r="E133" s="233"/>
      <c r="F133" s="536"/>
    </row>
    <row r="134" spans="1:6" ht="12" customHeight="1" thickBot="1">
      <c r="A134" s="12" t="s">
        <v>244</v>
      </c>
      <c r="B134" s="11" t="s">
        <v>439</v>
      </c>
      <c r="C134" s="233"/>
      <c r="D134" s="233"/>
      <c r="E134" s="233"/>
      <c r="F134" s="536"/>
    </row>
    <row r="135" spans="1:6" ht="12" customHeight="1" thickBot="1">
      <c r="A135" s="19" t="s">
        <v>19</v>
      </c>
      <c r="B135" s="125" t="s">
        <v>431</v>
      </c>
      <c r="C135" s="260">
        <f>SUM(C136:C141)</f>
        <v>0</v>
      </c>
      <c r="D135" s="260">
        <f>SUM(D136:D141)</f>
        <v>0</v>
      </c>
      <c r="E135" s="260">
        <f>SUM(E136:E141)</f>
        <v>0</v>
      </c>
      <c r="F135" s="523"/>
    </row>
    <row r="136" spans="1:6" ht="12" customHeight="1">
      <c r="A136" s="14" t="s">
        <v>78</v>
      </c>
      <c r="B136" s="8" t="s">
        <v>440</v>
      </c>
      <c r="C136" s="233"/>
      <c r="D136" s="233"/>
      <c r="E136" s="233"/>
      <c r="F136" s="536"/>
    </row>
    <row r="137" spans="1:6" ht="12" customHeight="1">
      <c r="A137" s="14" t="s">
        <v>79</v>
      </c>
      <c r="B137" s="8" t="s">
        <v>432</v>
      </c>
      <c r="C137" s="233"/>
      <c r="D137" s="233"/>
      <c r="E137" s="233"/>
      <c r="F137" s="536"/>
    </row>
    <row r="138" spans="1:6" ht="12" customHeight="1">
      <c r="A138" s="14" t="s">
        <v>80</v>
      </c>
      <c r="B138" s="8" t="s">
        <v>433</v>
      </c>
      <c r="C138" s="233"/>
      <c r="D138" s="233"/>
      <c r="E138" s="233"/>
      <c r="F138" s="536"/>
    </row>
    <row r="139" spans="1:6" ht="12" customHeight="1">
      <c r="A139" s="14" t="s">
        <v>158</v>
      </c>
      <c r="B139" s="8" t="s">
        <v>434</v>
      </c>
      <c r="C139" s="233"/>
      <c r="D139" s="233"/>
      <c r="E139" s="233"/>
      <c r="F139" s="536"/>
    </row>
    <row r="140" spans="1:6" ht="12" customHeight="1">
      <c r="A140" s="14" t="s">
        <v>159</v>
      </c>
      <c r="B140" s="8" t="s">
        <v>435</v>
      </c>
      <c r="C140" s="233"/>
      <c r="D140" s="233"/>
      <c r="E140" s="233"/>
      <c r="F140" s="536"/>
    </row>
    <row r="141" spans="1:6" ht="12" customHeight="1" thickBot="1">
      <c r="A141" s="12" t="s">
        <v>160</v>
      </c>
      <c r="B141" s="8" t="s">
        <v>436</v>
      </c>
      <c r="C141" s="233"/>
      <c r="D141" s="233"/>
      <c r="E141" s="233"/>
      <c r="F141" s="536"/>
    </row>
    <row r="142" spans="1:6" ht="12" customHeight="1" thickBot="1">
      <c r="A142" s="19" t="s">
        <v>20</v>
      </c>
      <c r="B142" s="125" t="s">
        <v>444</v>
      </c>
      <c r="C142" s="266">
        <f>+C143+C144+C145+C146</f>
        <v>5994</v>
      </c>
      <c r="D142" s="266">
        <f>+D143+D144+D145+D146</f>
        <v>5994</v>
      </c>
      <c r="E142" s="266">
        <f>+E143+E144+E145+E146</f>
        <v>5994</v>
      </c>
      <c r="F142" s="526">
        <f>+F143+F144+F145+F146</f>
        <v>1</v>
      </c>
    </row>
    <row r="143" spans="1:6" ht="12" customHeight="1">
      <c r="A143" s="14" t="s">
        <v>81</v>
      </c>
      <c r="B143" s="8" t="s">
        <v>350</v>
      </c>
      <c r="C143" s="233"/>
      <c r="D143" s="233"/>
      <c r="E143" s="233"/>
      <c r="F143" s="536"/>
    </row>
    <row r="144" spans="1:6" ht="12" customHeight="1">
      <c r="A144" s="14" t="s">
        <v>82</v>
      </c>
      <c r="B144" s="8" t="s">
        <v>351</v>
      </c>
      <c r="C144" s="233">
        <v>5994</v>
      </c>
      <c r="D144" s="233">
        <v>5994</v>
      </c>
      <c r="E144" s="233">
        <v>5994</v>
      </c>
      <c r="F144" s="536">
        <f>E144/C144</f>
        <v>1</v>
      </c>
    </row>
    <row r="145" spans="1:9" ht="12" customHeight="1">
      <c r="A145" s="14" t="s">
        <v>264</v>
      </c>
      <c r="B145" s="8" t="s">
        <v>445</v>
      </c>
      <c r="C145" s="233"/>
      <c r="D145" s="233"/>
      <c r="E145" s="233"/>
      <c r="F145" s="536"/>
    </row>
    <row r="146" spans="1:9" ht="12" customHeight="1" thickBot="1">
      <c r="A146" s="12" t="s">
        <v>265</v>
      </c>
      <c r="B146" s="6" t="s">
        <v>370</v>
      </c>
      <c r="C146" s="233"/>
      <c r="D146" s="233"/>
      <c r="E146" s="233"/>
      <c r="F146" s="536"/>
    </row>
    <row r="147" spans="1:9" ht="12" customHeight="1" thickBot="1">
      <c r="A147" s="19" t="s">
        <v>21</v>
      </c>
      <c r="B147" s="125" t="s">
        <v>446</v>
      </c>
      <c r="C147" s="269">
        <f>SUM(C148:C152)</f>
        <v>0</v>
      </c>
      <c r="D147" s="269">
        <f>SUM(D148:D152)</f>
        <v>0</v>
      </c>
      <c r="E147" s="269">
        <f>SUM(E148:E152)</f>
        <v>0</v>
      </c>
      <c r="F147" s="538"/>
    </row>
    <row r="148" spans="1:9" ht="12" customHeight="1">
      <c r="A148" s="14" t="s">
        <v>83</v>
      </c>
      <c r="B148" s="8" t="s">
        <v>441</v>
      </c>
      <c r="C148" s="233"/>
      <c r="D148" s="233"/>
      <c r="E148" s="233"/>
      <c r="F148" s="536"/>
    </row>
    <row r="149" spans="1:9" ht="12" customHeight="1">
      <c r="A149" s="14" t="s">
        <v>84</v>
      </c>
      <c r="B149" s="8" t="s">
        <v>448</v>
      </c>
      <c r="C149" s="233"/>
      <c r="D149" s="233"/>
      <c r="E149" s="233"/>
      <c r="F149" s="536"/>
    </row>
    <row r="150" spans="1:9" ht="12" customHeight="1">
      <c r="A150" s="14" t="s">
        <v>276</v>
      </c>
      <c r="B150" s="8" t="s">
        <v>443</v>
      </c>
      <c r="C150" s="233"/>
      <c r="D150" s="233"/>
      <c r="E150" s="233"/>
      <c r="F150" s="536"/>
    </row>
    <row r="151" spans="1:9" ht="12" customHeight="1">
      <c r="A151" s="14" t="s">
        <v>277</v>
      </c>
      <c r="B151" s="8" t="s">
        <v>449</v>
      </c>
      <c r="C151" s="233"/>
      <c r="D151" s="233"/>
      <c r="E151" s="233"/>
      <c r="F151" s="536"/>
    </row>
    <row r="152" spans="1:9" ht="12" customHeight="1" thickBot="1">
      <c r="A152" s="14" t="s">
        <v>447</v>
      </c>
      <c r="B152" s="8" t="s">
        <v>450</v>
      </c>
      <c r="C152" s="233"/>
      <c r="D152" s="233"/>
      <c r="E152" s="233"/>
      <c r="F152" s="536"/>
    </row>
    <row r="153" spans="1:9" ht="12" customHeight="1" thickBot="1">
      <c r="A153" s="19" t="s">
        <v>22</v>
      </c>
      <c r="B153" s="125" t="s">
        <v>451</v>
      </c>
      <c r="C153" s="445"/>
      <c r="D153" s="445"/>
      <c r="E153" s="445"/>
      <c r="F153" s="539"/>
    </row>
    <row r="154" spans="1:9" ht="12" customHeight="1" thickBot="1">
      <c r="A154" s="19" t="s">
        <v>23</v>
      </c>
      <c r="B154" s="125" t="s">
        <v>452</v>
      </c>
      <c r="C154" s="445"/>
      <c r="D154" s="445"/>
      <c r="E154" s="445"/>
      <c r="F154" s="539"/>
    </row>
    <row r="155" spans="1:9" ht="15" customHeight="1" thickBot="1">
      <c r="A155" s="19" t="s">
        <v>24</v>
      </c>
      <c r="B155" s="125" t="s">
        <v>454</v>
      </c>
      <c r="C155" s="385">
        <f>+C131+C135+C142+C147+C153+C154</f>
        <v>5994</v>
      </c>
      <c r="D155" s="385">
        <f>+D131+D135+D142+D147+D153+D154</f>
        <v>5994</v>
      </c>
      <c r="E155" s="385">
        <f>+E131+E135+E142+E147+E153+E154</f>
        <v>5994</v>
      </c>
      <c r="F155" s="540">
        <f>+F131+F135+F142+F147+F153+F154</f>
        <v>1</v>
      </c>
      <c r="G155" s="386"/>
      <c r="H155" s="386"/>
      <c r="I155" s="386"/>
    </row>
    <row r="156" spans="1:9" s="374" customFormat="1" ht="12.9" customHeight="1" thickBot="1">
      <c r="A156" s="258" t="s">
        <v>25</v>
      </c>
      <c r="B156" s="340" t="s">
        <v>453</v>
      </c>
      <c r="C156" s="385">
        <f>+C130+C155</f>
        <v>305566</v>
      </c>
      <c r="D156" s="385">
        <f>+D130+D155</f>
        <v>499869</v>
      </c>
      <c r="E156" s="385">
        <f>+E130+E155</f>
        <v>375741</v>
      </c>
      <c r="F156" s="540">
        <f>E156/C156</f>
        <v>1.2296557863113042</v>
      </c>
    </row>
    <row r="157" spans="1:9" ht="7.5" customHeight="1"/>
    <row r="158" spans="1:9">
      <c r="A158" s="730" t="s">
        <v>352</v>
      </c>
      <c r="B158" s="730"/>
      <c r="C158" s="730"/>
    </row>
    <row r="159" spans="1:9" ht="15" customHeight="1" thickBot="1">
      <c r="A159" s="728" t="s">
        <v>138</v>
      </c>
      <c r="B159" s="728"/>
      <c r="C159" s="732" t="s">
        <v>204</v>
      </c>
      <c r="D159" s="732"/>
      <c r="E159" s="732"/>
    </row>
    <row r="160" spans="1:9" ht="19.5" customHeight="1" thickBot="1">
      <c r="A160" s="19">
        <v>1</v>
      </c>
      <c r="B160" s="29" t="s">
        <v>455</v>
      </c>
      <c r="C160" s="260">
        <f>+C63-C130</f>
        <v>-40173</v>
      </c>
      <c r="D160" s="260">
        <f>+D63-D130</f>
        <v>-40014</v>
      </c>
      <c r="E160" s="260">
        <f>+E63-E130</f>
        <v>79690</v>
      </c>
    </row>
    <row r="161" spans="1:5" ht="33.75" customHeight="1" thickBot="1">
      <c r="A161" s="19" t="s">
        <v>16</v>
      </c>
      <c r="B161" s="29" t="s">
        <v>461</v>
      </c>
      <c r="C161" s="260">
        <f>+C87-C155</f>
        <v>40173</v>
      </c>
      <c r="D161" s="260">
        <f>+D87-D155</f>
        <v>40029</v>
      </c>
      <c r="E161" s="260">
        <f>+E87-E155</f>
        <v>40029</v>
      </c>
    </row>
  </sheetData>
  <mergeCells count="15">
    <mergeCell ref="A1:C1"/>
    <mergeCell ref="A2:B2"/>
    <mergeCell ref="A91:B91"/>
    <mergeCell ref="A158:C158"/>
    <mergeCell ref="A159:B159"/>
    <mergeCell ref="A90:C90"/>
    <mergeCell ref="C91:F91"/>
    <mergeCell ref="C159:E159"/>
    <mergeCell ref="A3:A4"/>
    <mergeCell ref="B3:B4"/>
    <mergeCell ref="C3:F3"/>
    <mergeCell ref="A92:A93"/>
    <mergeCell ref="B92:B93"/>
    <mergeCell ref="C92:F92"/>
    <mergeCell ref="C2:F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fitToHeight="0" orientation="portrait" r:id="rId1"/>
  <headerFooter alignWithMargins="0">
    <oddHeader xml:space="preserve">&amp;C&amp;"Times New Roman CE,Félkövér"&amp;12
Győrzámoly Község Önkormányzat
2015. ÉVI KÖLTSÉGVETÉSÉNEK ÖSSZEVONT MÉRLEGE&amp;R&amp;"Times New Roman CE,Félkövér dőlt"&amp;11 1.1. melléklet a 8/2016. (V. 25.) önkormányzati rendelethez
</oddHeader>
  </headerFooter>
  <rowBreaks count="1" manualBreakCount="1">
    <brk id="89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52"/>
  <sheetViews>
    <sheetView topLeftCell="A31" zoomScaleNormal="100" workbookViewId="0">
      <selection activeCell="B1" sqref="B1:H1"/>
    </sheetView>
  </sheetViews>
  <sheetFormatPr defaultColWidth="9.33203125" defaultRowHeight="13.2"/>
  <cols>
    <col min="1" max="1" width="38.6640625" style="50" customWidth="1"/>
    <col min="2" max="8" width="13.77734375" style="50" customWidth="1"/>
    <col min="9" max="16384" width="9.33203125" style="50"/>
  </cols>
  <sheetData>
    <row r="1" spans="1:8">
      <c r="A1" s="177"/>
      <c r="B1" s="777"/>
      <c r="C1" s="777"/>
      <c r="D1" s="777"/>
      <c r="E1" s="777"/>
      <c r="F1" s="777"/>
      <c r="G1" s="777"/>
      <c r="H1" s="777"/>
    </row>
    <row r="2" spans="1:8" ht="15.6">
      <c r="A2" s="178" t="s">
        <v>123</v>
      </c>
      <c r="B2" s="754" t="s">
        <v>540</v>
      </c>
      <c r="C2" s="754"/>
      <c r="D2" s="754"/>
      <c r="E2" s="754"/>
      <c r="F2" s="754"/>
      <c r="G2" s="754"/>
      <c r="H2" s="754"/>
    </row>
    <row r="3" spans="1:8" ht="14.4" thickBot="1">
      <c r="A3" s="177"/>
      <c r="B3" s="177"/>
      <c r="C3" s="177"/>
      <c r="D3" s="177"/>
      <c r="E3" s="177"/>
      <c r="F3" s="177"/>
      <c r="G3" s="755" t="s">
        <v>116</v>
      </c>
      <c r="H3" s="755"/>
    </row>
    <row r="4" spans="1:8" ht="45.75" customHeight="1" thickBot="1">
      <c r="A4" s="179" t="s">
        <v>115</v>
      </c>
      <c r="B4" s="516" t="s">
        <v>597</v>
      </c>
      <c r="C4" s="516" t="s">
        <v>598</v>
      </c>
      <c r="D4" s="516" t="s">
        <v>582</v>
      </c>
      <c r="E4" s="516" t="s">
        <v>586</v>
      </c>
      <c r="F4" s="180" t="s">
        <v>538</v>
      </c>
      <c r="G4" s="180" t="s">
        <v>539</v>
      </c>
      <c r="H4" s="181" t="s">
        <v>48</v>
      </c>
    </row>
    <row r="5" spans="1:8">
      <c r="A5" s="182" t="s">
        <v>117</v>
      </c>
      <c r="B5" s="105">
        <v>64</v>
      </c>
      <c r="C5" s="105">
        <v>64</v>
      </c>
      <c r="D5" s="105">
        <v>64</v>
      </c>
      <c r="E5" s="573">
        <f>D5/B5</f>
        <v>1</v>
      </c>
      <c r="F5" s="105"/>
      <c r="G5" s="105"/>
      <c r="H5" s="183"/>
    </row>
    <row r="6" spans="1:8">
      <c r="A6" s="184" t="s">
        <v>130</v>
      </c>
      <c r="B6" s="106"/>
      <c r="C6" s="106"/>
      <c r="D6" s="106"/>
      <c r="E6" s="577"/>
      <c r="F6" s="106"/>
      <c r="G6" s="106"/>
      <c r="H6" s="185"/>
    </row>
    <row r="7" spans="1:8">
      <c r="A7" s="186" t="s">
        <v>118</v>
      </c>
      <c r="B7" s="107"/>
      <c r="C7" s="107">
        <v>7342</v>
      </c>
      <c r="D7" s="107">
        <v>7342</v>
      </c>
      <c r="E7" s="574"/>
      <c r="F7" s="107"/>
      <c r="G7" s="107"/>
      <c r="H7" s="187"/>
    </row>
    <row r="8" spans="1:8">
      <c r="A8" s="186" t="s">
        <v>131</v>
      </c>
      <c r="B8" s="107"/>
      <c r="C8" s="107"/>
      <c r="D8" s="107"/>
      <c r="E8" s="574"/>
      <c r="F8" s="107"/>
      <c r="G8" s="107"/>
      <c r="H8" s="187"/>
    </row>
    <row r="9" spans="1:8">
      <c r="A9" s="186" t="s">
        <v>119</v>
      </c>
      <c r="B9" s="107"/>
      <c r="C9" s="107"/>
      <c r="D9" s="107"/>
      <c r="E9" s="574"/>
      <c r="F9" s="107"/>
      <c r="G9" s="107"/>
      <c r="H9" s="187">
        <f>SUM(B9:G9)</f>
        <v>0</v>
      </c>
    </row>
    <row r="10" spans="1:8">
      <c r="A10" s="186" t="s">
        <v>120</v>
      </c>
      <c r="B10" s="107"/>
      <c r="C10" s="107"/>
      <c r="D10" s="107"/>
      <c r="E10" s="574"/>
      <c r="F10" s="107"/>
      <c r="G10" s="107"/>
      <c r="H10" s="187">
        <f>SUM(B10:G10)</f>
        <v>0</v>
      </c>
    </row>
    <row r="11" spans="1:8" ht="13.8" thickBot="1">
      <c r="A11" s="108"/>
      <c r="B11" s="109"/>
      <c r="C11" s="109"/>
      <c r="D11" s="109"/>
      <c r="E11" s="575"/>
      <c r="F11" s="109"/>
      <c r="G11" s="109"/>
      <c r="H11" s="187">
        <f>SUM(B11:G11)</f>
        <v>0</v>
      </c>
    </row>
    <row r="12" spans="1:8" ht="13.8" thickBot="1">
      <c r="A12" s="188" t="s">
        <v>122</v>
      </c>
      <c r="B12" s="189">
        <f>B5+SUM(B7:B11)</f>
        <v>64</v>
      </c>
      <c r="C12" s="189">
        <f>C5+SUM(C7:C11)</f>
        <v>7406</v>
      </c>
      <c r="D12" s="189">
        <f>D5+SUM(D7:D11)</f>
        <v>7406</v>
      </c>
      <c r="E12" s="576">
        <f>D12/B12</f>
        <v>115.71875</v>
      </c>
      <c r="F12" s="189">
        <f>F5+SUM(F7:F11)</f>
        <v>0</v>
      </c>
      <c r="G12" s="189">
        <f>G5+SUM(G7:G11)</f>
        <v>0</v>
      </c>
      <c r="H12" s="190">
        <f>H5+SUM(H7:H11)</f>
        <v>0</v>
      </c>
    </row>
    <row r="13" spans="1:8" ht="13.8" thickBot="1">
      <c r="A13" s="54"/>
      <c r="B13" s="54"/>
      <c r="C13" s="54"/>
      <c r="D13" s="54"/>
      <c r="E13" s="54"/>
      <c r="F13" s="54"/>
      <c r="G13" s="54"/>
      <c r="H13" s="54"/>
    </row>
    <row r="14" spans="1:8" ht="50.25" customHeight="1" thickBot="1">
      <c r="A14" s="179" t="s">
        <v>121</v>
      </c>
      <c r="B14" s="516" t="s">
        <v>597</v>
      </c>
      <c r="C14" s="516" t="s">
        <v>598</v>
      </c>
      <c r="D14" s="516" t="s">
        <v>582</v>
      </c>
      <c r="E14" s="516" t="s">
        <v>586</v>
      </c>
      <c r="F14" s="180" t="str">
        <f>+F4</f>
        <v>2016. év</v>
      </c>
      <c r="G14" s="180" t="str">
        <f>+G4</f>
        <v>2016. után</v>
      </c>
      <c r="H14" s="181" t="s">
        <v>48</v>
      </c>
    </row>
    <row r="15" spans="1:8">
      <c r="A15" s="182" t="s">
        <v>126</v>
      </c>
      <c r="B15" s="105"/>
      <c r="C15" s="105"/>
      <c r="D15" s="105"/>
      <c r="E15" s="573"/>
      <c r="F15" s="105"/>
      <c r="G15" s="105"/>
      <c r="H15" s="183">
        <f t="shared" ref="H15:H21" si="0">SUM(B15:G15)</f>
        <v>0</v>
      </c>
    </row>
    <row r="16" spans="1:8">
      <c r="A16" s="191" t="s">
        <v>127</v>
      </c>
      <c r="B16" s="107">
        <v>64</v>
      </c>
      <c r="C16" s="107">
        <v>7270</v>
      </c>
      <c r="D16" s="107">
        <v>7270</v>
      </c>
      <c r="E16" s="574"/>
      <c r="F16" s="107"/>
      <c r="G16" s="107"/>
      <c r="H16" s="187"/>
    </row>
    <row r="17" spans="1:8">
      <c r="A17" s="186" t="s">
        <v>128</v>
      </c>
      <c r="B17" s="107"/>
      <c r="C17" s="107"/>
      <c r="D17" s="107"/>
      <c r="E17" s="574"/>
      <c r="F17" s="107"/>
      <c r="G17" s="107"/>
      <c r="H17" s="187">
        <f t="shared" si="0"/>
        <v>0</v>
      </c>
    </row>
    <row r="18" spans="1:8">
      <c r="A18" s="186" t="s">
        <v>129</v>
      </c>
      <c r="B18" s="107"/>
      <c r="C18" s="107"/>
      <c r="D18" s="107"/>
      <c r="E18" s="574"/>
      <c r="F18" s="107"/>
      <c r="G18" s="107"/>
      <c r="H18" s="187">
        <f t="shared" si="0"/>
        <v>0</v>
      </c>
    </row>
    <row r="19" spans="1:8">
      <c r="A19" s="110"/>
      <c r="B19" s="107"/>
      <c r="C19" s="107"/>
      <c r="D19" s="107"/>
      <c r="E19" s="574"/>
      <c r="F19" s="107"/>
      <c r="G19" s="107"/>
      <c r="H19" s="187">
        <f t="shared" si="0"/>
        <v>0</v>
      </c>
    </row>
    <row r="20" spans="1:8">
      <c r="A20" s="110"/>
      <c r="B20" s="107"/>
      <c r="C20" s="107"/>
      <c r="D20" s="107"/>
      <c r="E20" s="574"/>
      <c r="F20" s="107"/>
      <c r="G20" s="107"/>
      <c r="H20" s="187">
        <f t="shared" si="0"/>
        <v>0</v>
      </c>
    </row>
    <row r="21" spans="1:8" ht="13.8" thickBot="1">
      <c r="A21" s="108"/>
      <c r="B21" s="109"/>
      <c r="C21" s="109"/>
      <c r="D21" s="109"/>
      <c r="E21" s="575"/>
      <c r="F21" s="109"/>
      <c r="G21" s="109"/>
      <c r="H21" s="187">
        <f t="shared" si="0"/>
        <v>0</v>
      </c>
    </row>
    <row r="22" spans="1:8" ht="13.8" thickBot="1">
      <c r="A22" s="188" t="s">
        <v>50</v>
      </c>
      <c r="B22" s="189">
        <f>SUM(B15:B21)</f>
        <v>64</v>
      </c>
      <c r="C22" s="189">
        <f>SUM(C15:C21)</f>
        <v>7270</v>
      </c>
      <c r="D22" s="189">
        <f>SUM(D15:D21)</f>
        <v>7270</v>
      </c>
      <c r="E22" s="576">
        <f>D22/B22</f>
        <v>113.59375</v>
      </c>
      <c r="F22" s="189">
        <f>SUM(F15:F21)</f>
        <v>0</v>
      </c>
      <c r="G22" s="189">
        <f>SUM(G15:G21)</f>
        <v>0</v>
      </c>
      <c r="H22" s="190">
        <f>SUM(H15:H21)</f>
        <v>0</v>
      </c>
    </row>
    <row r="23" spans="1:8">
      <c r="A23" s="177"/>
      <c r="B23" s="177"/>
      <c r="C23" s="177"/>
      <c r="D23" s="177"/>
      <c r="E23" s="177"/>
      <c r="F23" s="177"/>
      <c r="G23" s="177"/>
      <c r="H23" s="177"/>
    </row>
    <row r="24" spans="1:8">
      <c r="A24" s="177"/>
      <c r="B24" s="177"/>
      <c r="C24" s="177"/>
      <c r="D24" s="177"/>
      <c r="E24" s="177"/>
      <c r="F24" s="177"/>
      <c r="G24" s="177"/>
      <c r="H24" s="177"/>
    </row>
    <row r="25" spans="1:8" ht="15.6">
      <c r="A25" s="178" t="s">
        <v>123</v>
      </c>
      <c r="B25" s="754" t="s">
        <v>537</v>
      </c>
      <c r="C25" s="754"/>
      <c r="D25" s="754"/>
      <c r="E25" s="754"/>
      <c r="F25" s="754"/>
      <c r="G25" s="754"/>
      <c r="H25" s="754"/>
    </row>
    <row r="26" spans="1:8" ht="14.4" thickBot="1">
      <c r="A26" s="177"/>
      <c r="B26" s="177"/>
      <c r="C26" s="177"/>
      <c r="D26" s="177"/>
      <c r="E26" s="177"/>
      <c r="F26" s="177"/>
      <c r="G26" s="755" t="s">
        <v>116</v>
      </c>
      <c r="H26" s="755"/>
    </row>
    <row r="27" spans="1:8" ht="34.799999999999997" thickBot="1">
      <c r="A27" s="179" t="s">
        <v>115</v>
      </c>
      <c r="B27" s="516" t="s">
        <v>597</v>
      </c>
      <c r="C27" s="516" t="s">
        <v>598</v>
      </c>
      <c r="D27" s="516" t="s">
        <v>582</v>
      </c>
      <c r="E27" s="516" t="s">
        <v>586</v>
      </c>
      <c r="F27" s="180" t="str">
        <f>+F14</f>
        <v>2016. év</v>
      </c>
      <c r="G27" s="180" t="str">
        <f>+G14</f>
        <v>2016. után</v>
      </c>
      <c r="H27" s="181" t="s">
        <v>48</v>
      </c>
    </row>
    <row r="28" spans="1:8">
      <c r="A28" s="182" t="s">
        <v>117</v>
      </c>
      <c r="B28" s="105">
        <v>64</v>
      </c>
      <c r="C28" s="105">
        <v>64</v>
      </c>
      <c r="D28" s="105">
        <v>64</v>
      </c>
      <c r="E28" s="573">
        <f>D28/B28</f>
        <v>1</v>
      </c>
      <c r="F28" s="105"/>
      <c r="G28" s="105"/>
      <c r="H28" s="183"/>
    </row>
    <row r="29" spans="1:8">
      <c r="A29" s="184" t="s">
        <v>130</v>
      </c>
      <c r="B29" s="106"/>
      <c r="C29" s="106"/>
      <c r="D29" s="106"/>
      <c r="E29" s="577"/>
      <c r="F29" s="106"/>
      <c r="G29" s="106"/>
      <c r="H29" s="185"/>
    </row>
    <row r="30" spans="1:8">
      <c r="A30" s="186" t="s">
        <v>118</v>
      </c>
      <c r="B30" s="107"/>
      <c r="C30" s="107">
        <v>11437</v>
      </c>
      <c r="D30" s="107">
        <v>11437</v>
      </c>
      <c r="E30" s="574"/>
      <c r="F30" s="107"/>
      <c r="G30" s="107"/>
      <c r="H30" s="187"/>
    </row>
    <row r="31" spans="1:8">
      <c r="A31" s="186" t="s">
        <v>131</v>
      </c>
      <c r="B31" s="107"/>
      <c r="C31" s="107"/>
      <c r="D31" s="107"/>
      <c r="E31" s="574"/>
      <c r="F31" s="107"/>
      <c r="G31" s="107"/>
      <c r="H31" s="187">
        <f>SUM(B31:G31)</f>
        <v>0</v>
      </c>
    </row>
    <row r="32" spans="1:8">
      <c r="A32" s="186" t="s">
        <v>119</v>
      </c>
      <c r="B32" s="107"/>
      <c r="C32" s="107"/>
      <c r="D32" s="107"/>
      <c r="E32" s="574"/>
      <c r="F32" s="107"/>
      <c r="G32" s="107"/>
      <c r="H32" s="187">
        <f>SUM(B32:G32)</f>
        <v>0</v>
      </c>
    </row>
    <row r="33" spans="1:8">
      <c r="A33" s="186" t="s">
        <v>120</v>
      </c>
      <c r="B33" s="107"/>
      <c r="C33" s="107"/>
      <c r="D33" s="107"/>
      <c r="E33" s="574"/>
      <c r="F33" s="107"/>
      <c r="G33" s="107"/>
      <c r="H33" s="187">
        <f>SUM(B33:G33)</f>
        <v>0</v>
      </c>
    </row>
    <row r="34" spans="1:8" ht="13.8" thickBot="1">
      <c r="A34" s="108"/>
      <c r="B34" s="109"/>
      <c r="C34" s="109"/>
      <c r="D34" s="109"/>
      <c r="E34" s="575"/>
      <c r="F34" s="109"/>
      <c r="G34" s="109"/>
      <c r="H34" s="187">
        <f>SUM(B34:G34)</f>
        <v>0</v>
      </c>
    </row>
    <row r="35" spans="1:8" ht="13.8" thickBot="1">
      <c r="A35" s="188" t="s">
        <v>122</v>
      </c>
      <c r="B35" s="189">
        <f>B28+SUM(B30:B34)</f>
        <v>64</v>
      </c>
      <c r="C35" s="189">
        <f>C28+SUM(C30:C34)</f>
        <v>11501</v>
      </c>
      <c r="D35" s="189">
        <f>D28+SUM(D30:D34)</f>
        <v>11501</v>
      </c>
      <c r="E35" s="576">
        <f>D35/B35</f>
        <v>179.703125</v>
      </c>
      <c r="F35" s="189">
        <f>F28+SUM(F30:F34)</f>
        <v>0</v>
      </c>
      <c r="G35" s="189">
        <f>G28+SUM(G30:G34)</f>
        <v>0</v>
      </c>
      <c r="H35" s="190">
        <f>H28+SUM(H30:H34)</f>
        <v>0</v>
      </c>
    </row>
    <row r="36" spans="1:8" ht="13.8" thickBot="1">
      <c r="A36" s="54"/>
      <c r="B36" s="54"/>
      <c r="C36" s="54"/>
      <c r="D36" s="54"/>
      <c r="E36" s="54"/>
      <c r="F36" s="54"/>
      <c r="G36" s="54"/>
      <c r="H36" s="54"/>
    </row>
    <row r="37" spans="1:8" ht="34.799999999999997" thickBot="1">
      <c r="A37" s="179" t="s">
        <v>121</v>
      </c>
      <c r="B37" s="516" t="s">
        <v>597</v>
      </c>
      <c r="C37" s="516" t="s">
        <v>598</v>
      </c>
      <c r="D37" s="516" t="s">
        <v>582</v>
      </c>
      <c r="E37" s="516" t="s">
        <v>586</v>
      </c>
      <c r="F37" s="180" t="str">
        <f>+F27</f>
        <v>2016. év</v>
      </c>
      <c r="G37" s="180" t="str">
        <f>+G27</f>
        <v>2016. után</v>
      </c>
      <c r="H37" s="181" t="s">
        <v>48</v>
      </c>
    </row>
    <row r="38" spans="1:8">
      <c r="A38" s="182" t="s">
        <v>126</v>
      </c>
      <c r="B38" s="105"/>
      <c r="C38" s="105"/>
      <c r="D38" s="105"/>
      <c r="E38" s="105"/>
      <c r="F38" s="105"/>
      <c r="G38" s="105"/>
      <c r="H38" s="183">
        <f t="shared" ref="H38:H44" si="1">SUM(B38:G38)</f>
        <v>0</v>
      </c>
    </row>
    <row r="39" spans="1:8">
      <c r="A39" s="191" t="s">
        <v>127</v>
      </c>
      <c r="B39" s="107">
        <v>64</v>
      </c>
      <c r="C39" s="107">
        <v>11281</v>
      </c>
      <c r="D39" s="107">
        <v>11281</v>
      </c>
      <c r="E39" s="574">
        <f>D39/B39</f>
        <v>176.265625</v>
      </c>
      <c r="F39" s="107"/>
      <c r="G39" s="107"/>
      <c r="H39" s="187"/>
    </row>
    <row r="40" spans="1:8">
      <c r="A40" s="186" t="s">
        <v>128</v>
      </c>
      <c r="B40" s="107"/>
      <c r="C40" s="107"/>
      <c r="D40" s="107"/>
      <c r="E40" s="574"/>
      <c r="F40" s="107"/>
      <c r="G40" s="107"/>
      <c r="H40" s="187">
        <f t="shared" si="1"/>
        <v>0</v>
      </c>
    </row>
    <row r="41" spans="1:8">
      <c r="A41" s="186" t="s">
        <v>129</v>
      </c>
      <c r="B41" s="107"/>
      <c r="C41" s="107"/>
      <c r="D41" s="107"/>
      <c r="E41" s="574"/>
      <c r="F41" s="107"/>
      <c r="G41" s="107"/>
      <c r="H41" s="187">
        <f t="shared" si="1"/>
        <v>0</v>
      </c>
    </row>
    <row r="42" spans="1:8">
      <c r="A42" s="110"/>
      <c r="B42" s="107"/>
      <c r="C42" s="107"/>
      <c r="D42" s="107"/>
      <c r="E42" s="574"/>
      <c r="F42" s="107"/>
      <c r="G42" s="107"/>
      <c r="H42" s="187">
        <f t="shared" si="1"/>
        <v>0</v>
      </c>
    </row>
    <row r="43" spans="1:8">
      <c r="A43" s="110"/>
      <c r="B43" s="107"/>
      <c r="C43" s="107"/>
      <c r="D43" s="107"/>
      <c r="E43" s="574"/>
      <c r="F43" s="107"/>
      <c r="G43" s="107"/>
      <c r="H43" s="187">
        <f t="shared" si="1"/>
        <v>0</v>
      </c>
    </row>
    <row r="44" spans="1:8" ht="13.8" thickBot="1">
      <c r="A44" s="108"/>
      <c r="B44" s="109"/>
      <c r="C44" s="109"/>
      <c r="D44" s="109"/>
      <c r="E44" s="575"/>
      <c r="F44" s="109"/>
      <c r="G44" s="109"/>
      <c r="H44" s="187">
        <f t="shared" si="1"/>
        <v>0</v>
      </c>
    </row>
    <row r="45" spans="1:8" ht="13.8" thickBot="1">
      <c r="A45" s="188" t="s">
        <v>50</v>
      </c>
      <c r="B45" s="189">
        <f>SUM(B38:B44)</f>
        <v>64</v>
      </c>
      <c r="C45" s="189">
        <f>SUM(C38:C44)</f>
        <v>11281</v>
      </c>
      <c r="D45" s="189">
        <f>SUM(D38:D44)</f>
        <v>11281</v>
      </c>
      <c r="E45" s="576">
        <f>D45/B45</f>
        <v>176.265625</v>
      </c>
      <c r="F45" s="189">
        <f>SUM(F38:F44)</f>
        <v>0</v>
      </c>
      <c r="G45" s="189">
        <f>SUM(G38:G44)</f>
        <v>0</v>
      </c>
      <c r="H45" s="190">
        <f>SUM(H38:H44)</f>
        <v>0</v>
      </c>
    </row>
    <row r="46" spans="1:8">
      <c r="A46" s="177"/>
      <c r="B46" s="177"/>
      <c r="C46" s="177"/>
      <c r="D46" s="177"/>
      <c r="E46" s="578"/>
      <c r="F46" s="177"/>
      <c r="G46" s="177"/>
      <c r="H46" s="177"/>
    </row>
    <row r="47" spans="1:8" ht="15.6">
      <c r="A47" s="756" t="s">
        <v>541</v>
      </c>
      <c r="B47" s="756"/>
      <c r="C47" s="756"/>
      <c r="D47" s="756"/>
      <c r="E47" s="756"/>
      <c r="F47" s="756"/>
      <c r="G47" s="756"/>
      <c r="H47" s="756"/>
    </row>
    <row r="48" spans="1:8" ht="13.8" thickBot="1">
      <c r="A48" s="177"/>
      <c r="B48" s="177"/>
      <c r="C48" s="177"/>
      <c r="D48" s="177"/>
      <c r="E48" s="177"/>
      <c r="F48" s="177"/>
      <c r="G48" s="177"/>
      <c r="H48" s="177"/>
    </row>
    <row r="49" spans="1:11" ht="13.8" thickBot="1">
      <c r="A49" s="762" t="s">
        <v>124</v>
      </c>
      <c r="B49" s="763"/>
      <c r="C49" s="763"/>
      <c r="D49" s="763"/>
      <c r="E49" s="763"/>
      <c r="F49" s="764"/>
      <c r="G49" s="765" t="s">
        <v>132</v>
      </c>
      <c r="H49" s="766"/>
      <c r="K49" s="51"/>
    </row>
    <row r="50" spans="1:11">
      <c r="A50" s="767"/>
      <c r="B50" s="768"/>
      <c r="C50" s="768"/>
      <c r="D50" s="768"/>
      <c r="E50" s="768"/>
      <c r="F50" s="769"/>
      <c r="G50" s="770"/>
      <c r="H50" s="771"/>
    </row>
    <row r="51" spans="1:11" ht="13.8" thickBot="1">
      <c r="A51" s="772"/>
      <c r="B51" s="773"/>
      <c r="C51" s="773"/>
      <c r="D51" s="773"/>
      <c r="E51" s="773"/>
      <c r="F51" s="774"/>
      <c r="G51" s="775"/>
      <c r="H51" s="776"/>
    </row>
    <row r="52" spans="1:11" ht="13.8" thickBot="1">
      <c r="A52" s="757" t="s">
        <v>50</v>
      </c>
      <c r="B52" s="758"/>
      <c r="C52" s="758"/>
      <c r="D52" s="758"/>
      <c r="E52" s="758"/>
      <c r="F52" s="759"/>
      <c r="G52" s="760">
        <f>SUM(G50:H51)</f>
        <v>0</v>
      </c>
      <c r="H52" s="761"/>
    </row>
  </sheetData>
  <mergeCells count="14">
    <mergeCell ref="A52:F52"/>
    <mergeCell ref="G50:H50"/>
    <mergeCell ref="G51:H51"/>
    <mergeCell ref="A47:H47"/>
    <mergeCell ref="G52:H52"/>
    <mergeCell ref="G49:H49"/>
    <mergeCell ref="A49:F49"/>
    <mergeCell ref="A50:F50"/>
    <mergeCell ref="A51:F51"/>
    <mergeCell ref="B1:H1"/>
    <mergeCell ref="B2:H2"/>
    <mergeCell ref="B25:H25"/>
    <mergeCell ref="G3:H3"/>
    <mergeCell ref="G26:H26"/>
  </mergeCells>
  <phoneticPr fontId="28" type="noConversion"/>
  <conditionalFormatting sqref="H5:H12 H15:H21 H28:H35 H38:H45 G52:H52 B12:G12 B22:H22 B35:G35 B45:G45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8/2016. (V. 25.)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  <pageSetUpPr fitToPage="1"/>
  </sheetPr>
  <dimension ref="A1:K158"/>
  <sheetViews>
    <sheetView zoomScale="110" zoomScaleNormal="110" zoomScaleSheetLayoutView="85" workbookViewId="0">
      <selection sqref="A1:F1"/>
    </sheetView>
  </sheetViews>
  <sheetFormatPr defaultColWidth="9.33203125" defaultRowHeight="13.2"/>
  <cols>
    <col min="1" max="1" width="19.44140625" style="348" customWidth="1"/>
    <col min="2" max="2" width="72" style="349" customWidth="1"/>
    <col min="3" max="3" width="14.33203125" style="350" customWidth="1"/>
    <col min="4" max="4" width="13" style="3" customWidth="1"/>
    <col min="5" max="5" width="13.6640625" style="3" customWidth="1"/>
    <col min="6" max="6" width="10.6640625" style="3" customWidth="1"/>
    <col min="7" max="16384" width="9.33203125" style="3"/>
  </cols>
  <sheetData>
    <row r="1" spans="1:6" s="2" customFormat="1" ht="16.5" customHeight="1" thickBot="1">
      <c r="A1" s="790" t="s">
        <v>798</v>
      </c>
      <c r="B1" s="790"/>
      <c r="C1" s="790"/>
      <c r="D1" s="790"/>
      <c r="E1" s="790"/>
      <c r="F1" s="790"/>
    </row>
    <row r="2" spans="1:6" s="111" customFormat="1" ht="21" customHeight="1">
      <c r="A2" s="365" t="s">
        <v>60</v>
      </c>
      <c r="B2" s="781" t="s">
        <v>543</v>
      </c>
      <c r="C2" s="782"/>
      <c r="D2" s="782"/>
      <c r="E2" s="783"/>
      <c r="F2" s="485" t="s">
        <v>51</v>
      </c>
    </row>
    <row r="3" spans="1:6" s="111" customFormat="1" ht="16.2" thickBot="1">
      <c r="A3" s="195" t="s">
        <v>181</v>
      </c>
      <c r="B3" s="784"/>
      <c r="C3" s="785"/>
      <c r="D3" s="785"/>
      <c r="E3" s="786"/>
      <c r="F3" s="486" t="s">
        <v>51</v>
      </c>
    </row>
    <row r="4" spans="1:6" s="112" customFormat="1" ht="15.9" customHeight="1" thickBot="1">
      <c r="A4" s="196"/>
      <c r="B4" s="196"/>
      <c r="C4" s="787" t="s">
        <v>52</v>
      </c>
      <c r="D4" s="787"/>
      <c r="E4" s="787"/>
      <c r="F4" s="787"/>
    </row>
    <row r="5" spans="1:6" ht="27.75" customHeight="1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74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74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74" customFormat="1" ht="12" customHeight="1" thickBot="1">
      <c r="A8" s="36" t="s">
        <v>15</v>
      </c>
      <c r="B8" s="20" t="s">
        <v>224</v>
      </c>
      <c r="C8" s="260">
        <f>+C9+C10+C11+C12+C13+C14</f>
        <v>173063</v>
      </c>
      <c r="D8" s="260">
        <f>+D9+D10+D11+D12+D13+D14</f>
        <v>157043</v>
      </c>
      <c r="E8" s="260">
        <f>+E9+E10+E11+E12+E13+E14</f>
        <v>157043</v>
      </c>
      <c r="F8" s="523">
        <f>E8/C8</f>
        <v>0.90743255346318974</v>
      </c>
    </row>
    <row r="9" spans="1:6" s="113" customFormat="1" ht="12" customHeight="1">
      <c r="A9" s="392" t="s">
        <v>85</v>
      </c>
      <c r="B9" s="375" t="s">
        <v>225</v>
      </c>
      <c r="C9" s="263">
        <v>73566</v>
      </c>
      <c r="D9" s="263">
        <v>51657</v>
      </c>
      <c r="E9" s="263">
        <v>51657</v>
      </c>
      <c r="F9" s="496">
        <f>E9/C9</f>
        <v>0.70218579234972678</v>
      </c>
    </row>
    <row r="10" spans="1:6" s="114" customFormat="1" ht="12" customHeight="1">
      <c r="A10" s="393" t="s">
        <v>86</v>
      </c>
      <c r="B10" s="376" t="s">
        <v>226</v>
      </c>
      <c r="C10" s="262">
        <v>63032</v>
      </c>
      <c r="D10" s="262">
        <v>64489</v>
      </c>
      <c r="E10" s="262">
        <v>64489</v>
      </c>
      <c r="F10" s="496">
        <f>E10/C10</f>
        <v>1.0231152430511485</v>
      </c>
    </row>
    <row r="11" spans="1:6" s="114" customFormat="1" ht="12" customHeight="1">
      <c r="A11" s="393" t="s">
        <v>87</v>
      </c>
      <c r="B11" s="376" t="s">
        <v>227</v>
      </c>
      <c r="C11" s="262">
        <v>33504</v>
      </c>
      <c r="D11" s="262">
        <v>32450</v>
      </c>
      <c r="E11" s="262">
        <v>32450</v>
      </c>
      <c r="F11" s="496">
        <f>E11/C11</f>
        <v>0.96854106972301812</v>
      </c>
    </row>
    <row r="12" spans="1:6" s="114" customFormat="1" ht="12" customHeight="1">
      <c r="A12" s="393" t="s">
        <v>88</v>
      </c>
      <c r="B12" s="376" t="s">
        <v>228</v>
      </c>
      <c r="C12" s="262">
        <v>2961</v>
      </c>
      <c r="D12" s="262">
        <v>2961</v>
      </c>
      <c r="E12" s="262">
        <v>2961</v>
      </c>
      <c r="F12" s="496">
        <f>E12/C12</f>
        <v>1</v>
      </c>
    </row>
    <row r="13" spans="1:6" s="114" customFormat="1" ht="12" customHeight="1">
      <c r="A13" s="393" t="s">
        <v>133</v>
      </c>
      <c r="B13" s="376" t="s">
        <v>478</v>
      </c>
      <c r="C13" s="262"/>
      <c r="D13" s="262">
        <v>5486</v>
      </c>
      <c r="E13" s="262">
        <v>5486</v>
      </c>
      <c r="F13" s="524"/>
    </row>
    <row r="14" spans="1:6" s="113" customFormat="1" ht="12" customHeight="1" thickBot="1">
      <c r="A14" s="394" t="s">
        <v>89</v>
      </c>
      <c r="B14" s="377" t="s">
        <v>411</v>
      </c>
      <c r="C14" s="262"/>
      <c r="D14" s="262"/>
      <c r="E14" s="262"/>
      <c r="F14" s="524"/>
    </row>
    <row r="15" spans="1:6" s="113" customFormat="1" ht="12" customHeight="1" thickBot="1">
      <c r="A15" s="36" t="s">
        <v>16</v>
      </c>
      <c r="B15" s="255" t="s">
        <v>229</v>
      </c>
      <c r="C15" s="260">
        <f>+C16+C17+C18+C19+C20</f>
        <v>6386</v>
      </c>
      <c r="D15" s="260">
        <f>+D16+D17+D18+D19+D20</f>
        <v>10294</v>
      </c>
      <c r="E15" s="260">
        <f>+E16+E17+E18+E19+E20</f>
        <v>9574</v>
      </c>
      <c r="F15" s="523">
        <f>E15/C15</f>
        <v>1.4992170372690259</v>
      </c>
    </row>
    <row r="16" spans="1:6" s="113" customFormat="1" ht="12" customHeight="1">
      <c r="A16" s="392" t="s">
        <v>91</v>
      </c>
      <c r="B16" s="375" t="s">
        <v>230</v>
      </c>
      <c r="C16" s="263"/>
      <c r="D16" s="263"/>
      <c r="E16" s="263"/>
      <c r="F16" s="496"/>
    </row>
    <row r="17" spans="1:6" s="113" customFormat="1" ht="12" customHeight="1">
      <c r="A17" s="393" t="s">
        <v>92</v>
      </c>
      <c r="B17" s="376" t="s">
        <v>231</v>
      </c>
      <c r="C17" s="262"/>
      <c r="D17" s="262"/>
      <c r="E17" s="262"/>
      <c r="F17" s="524"/>
    </row>
    <row r="18" spans="1:6" s="113" customFormat="1" ht="12" customHeight="1">
      <c r="A18" s="393" t="s">
        <v>93</v>
      </c>
      <c r="B18" s="376" t="s">
        <v>400</v>
      </c>
      <c r="C18" s="262"/>
      <c r="D18" s="262"/>
      <c r="E18" s="262"/>
      <c r="F18" s="524"/>
    </row>
    <row r="19" spans="1:6" s="113" customFormat="1" ht="12" customHeight="1">
      <c r="A19" s="393" t="s">
        <v>94</v>
      </c>
      <c r="B19" s="376" t="s">
        <v>401</v>
      </c>
      <c r="C19" s="262"/>
      <c r="D19" s="262"/>
      <c r="E19" s="262"/>
      <c r="F19" s="524"/>
    </row>
    <row r="20" spans="1:6" s="113" customFormat="1" ht="12" customHeight="1">
      <c r="A20" s="393" t="s">
        <v>95</v>
      </c>
      <c r="B20" s="376" t="s">
        <v>232</v>
      </c>
      <c r="C20" s="262">
        <v>6386</v>
      </c>
      <c r="D20" s="262">
        <v>10294</v>
      </c>
      <c r="E20" s="262">
        <v>9574</v>
      </c>
      <c r="F20" s="524">
        <f>E20/C20</f>
        <v>1.4992170372690259</v>
      </c>
    </row>
    <row r="21" spans="1:6" s="114" customFormat="1" ht="12" customHeight="1" thickBot="1">
      <c r="A21" s="394" t="s">
        <v>101</v>
      </c>
      <c r="B21" s="377" t="s">
        <v>233</v>
      </c>
      <c r="C21" s="264"/>
      <c r="D21" s="264"/>
      <c r="E21" s="264"/>
      <c r="F21" s="525"/>
    </row>
    <row r="22" spans="1:6" s="114" customFormat="1" ht="12" customHeight="1" thickBot="1">
      <c r="A22" s="36" t="s">
        <v>17</v>
      </c>
      <c r="B22" s="20" t="s">
        <v>234</v>
      </c>
      <c r="C22" s="260">
        <f>+C23+C24+C25+C26+C27</f>
        <v>0</v>
      </c>
      <c r="D22" s="260">
        <f>+D23+D24+D25+D26+D27</f>
        <v>91977</v>
      </c>
      <c r="E22" s="260">
        <f>+E23+E24+E25+E26+E27</f>
        <v>91977</v>
      </c>
      <c r="F22" s="523"/>
    </row>
    <row r="23" spans="1:6" s="114" customFormat="1" ht="12" customHeight="1">
      <c r="A23" s="392" t="s">
        <v>74</v>
      </c>
      <c r="B23" s="375" t="s">
        <v>235</v>
      </c>
      <c r="C23" s="263"/>
      <c r="D23" s="263"/>
      <c r="E23" s="263"/>
      <c r="F23" s="496"/>
    </row>
    <row r="24" spans="1:6" s="113" customFormat="1" ht="12" customHeight="1">
      <c r="A24" s="393" t="s">
        <v>75</v>
      </c>
      <c r="B24" s="376" t="s">
        <v>236</v>
      </c>
      <c r="C24" s="262"/>
      <c r="D24" s="262"/>
      <c r="E24" s="262"/>
      <c r="F24" s="524"/>
    </row>
    <row r="25" spans="1:6" s="114" customFormat="1" ht="12" customHeight="1">
      <c r="A25" s="393" t="s">
        <v>76</v>
      </c>
      <c r="B25" s="376" t="s">
        <v>402</v>
      </c>
      <c r="C25" s="262"/>
      <c r="D25" s="262"/>
      <c r="E25" s="262"/>
      <c r="F25" s="524"/>
    </row>
    <row r="26" spans="1:6" s="114" customFormat="1" ht="12" customHeight="1">
      <c r="A26" s="393" t="s">
        <v>77</v>
      </c>
      <c r="B26" s="376" t="s">
        <v>403</v>
      </c>
      <c r="C26" s="262"/>
      <c r="D26" s="262"/>
      <c r="E26" s="262"/>
      <c r="F26" s="524"/>
    </row>
    <row r="27" spans="1:6" s="114" customFormat="1" ht="12" customHeight="1">
      <c r="A27" s="393" t="s">
        <v>154</v>
      </c>
      <c r="B27" s="376" t="s">
        <v>237</v>
      </c>
      <c r="C27" s="262"/>
      <c r="D27" s="262">
        <v>91977</v>
      </c>
      <c r="E27" s="262">
        <v>91977</v>
      </c>
      <c r="F27" s="524"/>
    </row>
    <row r="28" spans="1:6" s="114" customFormat="1" ht="12" customHeight="1" thickBot="1">
      <c r="A28" s="394" t="s">
        <v>155</v>
      </c>
      <c r="B28" s="377" t="s">
        <v>238</v>
      </c>
      <c r="C28" s="264"/>
      <c r="D28" s="264"/>
      <c r="E28" s="264"/>
      <c r="F28" s="525"/>
    </row>
    <row r="29" spans="1:6" s="114" customFormat="1" ht="12" customHeight="1" thickBot="1">
      <c r="A29" s="36" t="s">
        <v>156</v>
      </c>
      <c r="B29" s="20" t="s">
        <v>239</v>
      </c>
      <c r="C29" s="266">
        <f>+C30+C34+C35+C36</f>
        <v>41400</v>
      </c>
      <c r="D29" s="266">
        <f>+D30+D34+D35+D36</f>
        <v>55059</v>
      </c>
      <c r="E29" s="266">
        <f>+E30+E34+E35+E36</f>
        <v>55055</v>
      </c>
      <c r="F29" s="526">
        <f>E29/C29</f>
        <v>1.3298309178743961</v>
      </c>
    </row>
    <row r="30" spans="1:6" s="114" customFormat="1" ht="12" customHeight="1">
      <c r="A30" s="392" t="s">
        <v>240</v>
      </c>
      <c r="B30" s="375" t="s">
        <v>479</v>
      </c>
      <c r="C30" s="370">
        <f>+C31+C32+C33</f>
        <v>33800</v>
      </c>
      <c r="D30" s="370">
        <f>D31+D33</f>
        <v>45662</v>
      </c>
      <c r="E30" s="370">
        <f>E31+E33</f>
        <v>45662</v>
      </c>
      <c r="F30" s="527">
        <f>E30/C30</f>
        <v>1.3509467455621302</v>
      </c>
    </row>
    <row r="31" spans="1:6" s="114" customFormat="1" ht="12" customHeight="1">
      <c r="A31" s="393" t="s">
        <v>241</v>
      </c>
      <c r="B31" s="376" t="s">
        <v>246</v>
      </c>
      <c r="C31" s="262">
        <v>5800</v>
      </c>
      <c r="D31" s="262">
        <v>6455</v>
      </c>
      <c r="E31" s="262">
        <v>6455</v>
      </c>
      <c r="F31" s="527">
        <f>E31/C31</f>
        <v>1.1129310344827585</v>
      </c>
    </row>
    <row r="32" spans="1:6" s="114" customFormat="1" ht="12" customHeight="1">
      <c r="A32" s="393" t="s">
        <v>242</v>
      </c>
      <c r="B32" s="376" t="s">
        <v>247</v>
      </c>
      <c r="C32" s="262"/>
      <c r="D32" s="262"/>
      <c r="E32" s="262"/>
      <c r="F32" s="524"/>
    </row>
    <row r="33" spans="1:6" s="114" customFormat="1" ht="12" customHeight="1">
      <c r="A33" s="393" t="s">
        <v>415</v>
      </c>
      <c r="B33" s="439" t="s">
        <v>416</v>
      </c>
      <c r="C33" s="262">
        <v>28000</v>
      </c>
      <c r="D33" s="262">
        <v>39207</v>
      </c>
      <c r="E33" s="262">
        <v>39207</v>
      </c>
      <c r="F33" s="524">
        <f>E33/C33</f>
        <v>1.40025</v>
      </c>
    </row>
    <row r="34" spans="1:6" s="114" customFormat="1" ht="12" customHeight="1">
      <c r="A34" s="393" t="s">
        <v>243</v>
      </c>
      <c r="B34" s="376" t="s">
        <v>248</v>
      </c>
      <c r="C34" s="262">
        <v>7000</v>
      </c>
      <c r="D34" s="262">
        <v>8608</v>
      </c>
      <c r="E34" s="262">
        <v>8608</v>
      </c>
      <c r="F34" s="524">
        <f>E34/C34</f>
        <v>1.2297142857142858</v>
      </c>
    </row>
    <row r="35" spans="1:6" s="114" customFormat="1" ht="12" customHeight="1">
      <c r="A35" s="393" t="s">
        <v>244</v>
      </c>
      <c r="B35" s="376" t="s">
        <v>249</v>
      </c>
      <c r="C35" s="262">
        <v>300</v>
      </c>
      <c r="D35" s="262">
        <v>342</v>
      </c>
      <c r="E35" s="262">
        <v>338</v>
      </c>
      <c r="F35" s="524">
        <f>E35/C35</f>
        <v>1.1266666666666667</v>
      </c>
    </row>
    <row r="36" spans="1:6" s="114" customFormat="1" ht="12" customHeight="1" thickBot="1">
      <c r="A36" s="394" t="s">
        <v>245</v>
      </c>
      <c r="B36" s="377" t="s">
        <v>250</v>
      </c>
      <c r="C36" s="264">
        <v>300</v>
      </c>
      <c r="D36" s="264">
        <v>447</v>
      </c>
      <c r="E36" s="264">
        <v>447</v>
      </c>
      <c r="F36" s="524">
        <f>E36/C36</f>
        <v>1.49</v>
      </c>
    </row>
    <row r="37" spans="1:6" s="114" customFormat="1" ht="12" customHeight="1" thickBot="1">
      <c r="A37" s="36" t="s">
        <v>19</v>
      </c>
      <c r="B37" s="20" t="s">
        <v>412</v>
      </c>
      <c r="C37" s="260">
        <f>SUM(C38:C48)</f>
        <v>9214</v>
      </c>
      <c r="D37" s="260">
        <f>SUM(D38:D48)</f>
        <v>26967</v>
      </c>
      <c r="E37" s="260">
        <f>SUM(E38:E48)</f>
        <v>26272</v>
      </c>
      <c r="F37" s="523">
        <f>E37/C37</f>
        <v>2.8513132190145432</v>
      </c>
    </row>
    <row r="38" spans="1:6" s="114" customFormat="1" ht="12" customHeight="1">
      <c r="A38" s="392" t="s">
        <v>78</v>
      </c>
      <c r="B38" s="375" t="s">
        <v>253</v>
      </c>
      <c r="C38" s="263"/>
      <c r="D38" s="263">
        <v>2443</v>
      </c>
      <c r="E38" s="263">
        <v>2443</v>
      </c>
      <c r="F38" s="496"/>
    </row>
    <row r="39" spans="1:6" s="114" customFormat="1" ht="12" customHeight="1">
      <c r="A39" s="393" t="s">
        <v>79</v>
      </c>
      <c r="B39" s="376" t="s">
        <v>254</v>
      </c>
      <c r="C39" s="262">
        <v>3716</v>
      </c>
      <c r="D39" s="262">
        <v>4400</v>
      </c>
      <c r="E39" s="262">
        <v>4235</v>
      </c>
      <c r="F39" s="524">
        <f>E39/C39</f>
        <v>1.1396663078579117</v>
      </c>
    </row>
    <row r="40" spans="1:6" s="114" customFormat="1" ht="12" customHeight="1">
      <c r="A40" s="393" t="s">
        <v>80</v>
      </c>
      <c r="B40" s="376" t="s">
        <v>255</v>
      </c>
      <c r="C40" s="262">
        <v>863</v>
      </c>
      <c r="D40" s="262">
        <v>1294</v>
      </c>
      <c r="E40" s="262">
        <v>1162</v>
      </c>
      <c r="F40" s="524">
        <f>E40/C40</f>
        <v>1.3464658169177288</v>
      </c>
    </row>
    <row r="41" spans="1:6" s="114" customFormat="1" ht="12" customHeight="1">
      <c r="A41" s="393" t="s">
        <v>158</v>
      </c>
      <c r="B41" s="376" t="s">
        <v>256</v>
      </c>
      <c r="C41" s="262">
        <v>326</v>
      </c>
      <c r="D41" s="262">
        <v>777</v>
      </c>
      <c r="E41" s="262">
        <v>477</v>
      </c>
      <c r="F41" s="524">
        <f>E41/C41</f>
        <v>1.4631901840490797</v>
      </c>
    </row>
    <row r="42" spans="1:6" s="114" customFormat="1" ht="12" customHeight="1">
      <c r="A42" s="393" t="s">
        <v>159</v>
      </c>
      <c r="B42" s="376" t="s">
        <v>257</v>
      </c>
      <c r="C42" s="262"/>
      <c r="D42" s="262"/>
      <c r="E42" s="262"/>
      <c r="F42" s="524"/>
    </row>
    <row r="43" spans="1:6" s="114" customFormat="1" ht="12" customHeight="1">
      <c r="A43" s="393" t="s">
        <v>160</v>
      </c>
      <c r="B43" s="376" t="s">
        <v>258</v>
      </c>
      <c r="C43" s="262">
        <v>4009</v>
      </c>
      <c r="D43" s="262">
        <v>17917</v>
      </c>
      <c r="E43" s="262">
        <v>17836</v>
      </c>
      <c r="F43" s="524">
        <f>E43/C43</f>
        <v>4.4489897730107257</v>
      </c>
    </row>
    <row r="44" spans="1:6" s="114" customFormat="1" ht="12" customHeight="1">
      <c r="A44" s="393" t="s">
        <v>161</v>
      </c>
      <c r="B44" s="376" t="s">
        <v>259</v>
      </c>
      <c r="C44" s="262"/>
      <c r="D44" s="262"/>
      <c r="E44" s="262"/>
      <c r="F44" s="524"/>
    </row>
    <row r="45" spans="1:6" s="114" customFormat="1" ht="12" customHeight="1">
      <c r="A45" s="393" t="s">
        <v>162</v>
      </c>
      <c r="B45" s="376" t="s">
        <v>260</v>
      </c>
      <c r="C45" s="262">
        <v>300</v>
      </c>
      <c r="D45" s="262">
        <v>136</v>
      </c>
      <c r="E45" s="262">
        <v>119</v>
      </c>
      <c r="F45" s="524">
        <f>E45/C45</f>
        <v>0.39666666666666667</v>
      </c>
    </row>
    <row r="46" spans="1:6" s="114" customFormat="1" ht="12" customHeight="1">
      <c r="A46" s="393" t="s">
        <v>251</v>
      </c>
      <c r="B46" s="376" t="s">
        <v>261</v>
      </c>
      <c r="C46" s="265"/>
      <c r="D46" s="265"/>
      <c r="E46" s="265"/>
      <c r="F46" s="528"/>
    </row>
    <row r="47" spans="1:6" s="114" customFormat="1" ht="12" customHeight="1">
      <c r="A47" s="394" t="s">
        <v>252</v>
      </c>
      <c r="B47" s="377" t="s">
        <v>414</v>
      </c>
      <c r="C47" s="361"/>
      <c r="D47" s="361"/>
      <c r="E47" s="361"/>
      <c r="F47" s="529"/>
    </row>
    <row r="48" spans="1:6" s="114" customFormat="1" ht="12" customHeight="1" thickBot="1">
      <c r="A48" s="394" t="s">
        <v>413</v>
      </c>
      <c r="B48" s="377" t="s">
        <v>262</v>
      </c>
      <c r="C48" s="361"/>
      <c r="D48" s="361"/>
      <c r="E48" s="361"/>
      <c r="F48" s="529"/>
    </row>
    <row r="49" spans="1:6" s="114" customFormat="1" ht="12" customHeight="1" thickBot="1">
      <c r="A49" s="36" t="s">
        <v>20</v>
      </c>
      <c r="B49" s="20" t="s">
        <v>263</v>
      </c>
      <c r="C49" s="260">
        <f>SUM(C50:C54)</f>
        <v>8189</v>
      </c>
      <c r="D49" s="260">
        <f>SUM(D50:D54)</f>
        <v>58574</v>
      </c>
      <c r="E49" s="260">
        <f>SUM(E50:E54)</f>
        <v>58574</v>
      </c>
      <c r="F49" s="523">
        <f>E49/C49</f>
        <v>7.1527659054829646</v>
      </c>
    </row>
    <row r="50" spans="1:6" s="114" customFormat="1" ht="12" customHeight="1">
      <c r="A50" s="392" t="s">
        <v>81</v>
      </c>
      <c r="B50" s="375" t="s">
        <v>267</v>
      </c>
      <c r="C50" s="419"/>
      <c r="D50" s="419"/>
      <c r="E50" s="419"/>
      <c r="F50" s="530"/>
    </row>
    <row r="51" spans="1:6" s="114" customFormat="1" ht="12" customHeight="1">
      <c r="A51" s="393" t="s">
        <v>82</v>
      </c>
      <c r="B51" s="376" t="s">
        <v>268</v>
      </c>
      <c r="C51" s="265">
        <v>8189</v>
      </c>
      <c r="D51" s="265">
        <v>58574</v>
      </c>
      <c r="E51" s="265">
        <v>58574</v>
      </c>
      <c r="F51" s="528">
        <f>E51/C51</f>
        <v>7.1527659054829646</v>
      </c>
    </row>
    <row r="52" spans="1:6" s="114" customFormat="1" ht="12" customHeight="1">
      <c r="A52" s="393" t="s">
        <v>264</v>
      </c>
      <c r="B52" s="376" t="s">
        <v>269</v>
      </c>
      <c r="C52" s="265"/>
      <c r="D52" s="265"/>
      <c r="E52" s="265"/>
      <c r="F52" s="528"/>
    </row>
    <row r="53" spans="1:6" s="114" customFormat="1" ht="12" customHeight="1">
      <c r="A53" s="393" t="s">
        <v>265</v>
      </c>
      <c r="B53" s="376" t="s">
        <v>270</v>
      </c>
      <c r="C53" s="265"/>
      <c r="D53" s="265"/>
      <c r="E53" s="265"/>
      <c r="F53" s="528"/>
    </row>
    <row r="54" spans="1:6" s="114" customFormat="1" ht="12" customHeight="1" thickBot="1">
      <c r="A54" s="394" t="s">
        <v>266</v>
      </c>
      <c r="B54" s="377" t="s">
        <v>271</v>
      </c>
      <c r="C54" s="361"/>
      <c r="D54" s="361"/>
      <c r="E54" s="361"/>
      <c r="F54" s="529"/>
    </row>
    <row r="55" spans="1:6" s="114" customFormat="1" ht="12" customHeight="1" thickBot="1">
      <c r="A55" s="36" t="s">
        <v>163</v>
      </c>
      <c r="B55" s="20" t="s">
        <v>272</v>
      </c>
      <c r="C55" s="260">
        <f>SUM(C56:C58)</f>
        <v>0</v>
      </c>
      <c r="D55" s="260">
        <f>SUM(D56:D58)</f>
        <v>165</v>
      </c>
      <c r="E55" s="260">
        <f>SUM(E56:E58)</f>
        <v>165</v>
      </c>
      <c r="F55" s="523"/>
    </row>
    <row r="56" spans="1:6" s="114" customFormat="1" ht="12" customHeight="1">
      <c r="A56" s="392" t="s">
        <v>83</v>
      </c>
      <c r="B56" s="375" t="s">
        <v>273</v>
      </c>
      <c r="C56" s="263"/>
      <c r="D56" s="263"/>
      <c r="E56" s="263"/>
      <c r="F56" s="496"/>
    </row>
    <row r="57" spans="1:6" s="114" customFormat="1" ht="12" customHeight="1">
      <c r="A57" s="393" t="s">
        <v>84</v>
      </c>
      <c r="B57" s="376" t="s">
        <v>404</v>
      </c>
      <c r="C57" s="262"/>
      <c r="D57" s="262"/>
      <c r="E57" s="262"/>
      <c r="F57" s="524"/>
    </row>
    <row r="58" spans="1:6" s="114" customFormat="1" ht="12" customHeight="1">
      <c r="A58" s="393" t="s">
        <v>276</v>
      </c>
      <c r="B58" s="376" t="s">
        <v>274</v>
      </c>
      <c r="C58" s="262"/>
      <c r="D58" s="262">
        <v>165</v>
      </c>
      <c r="E58" s="262">
        <v>165</v>
      </c>
      <c r="F58" s="524"/>
    </row>
    <row r="59" spans="1:6" s="114" customFormat="1" ht="12" customHeight="1" thickBot="1">
      <c r="A59" s="394" t="s">
        <v>277</v>
      </c>
      <c r="B59" s="377" t="s">
        <v>275</v>
      </c>
      <c r="C59" s="264"/>
      <c r="D59" s="264"/>
      <c r="E59" s="264"/>
      <c r="F59" s="525"/>
    </row>
    <row r="60" spans="1:6" s="114" customFormat="1" ht="12" customHeight="1" thickBot="1">
      <c r="A60" s="36" t="s">
        <v>22</v>
      </c>
      <c r="B60" s="255" t="s">
        <v>278</v>
      </c>
      <c r="C60" s="260">
        <f>SUM(C61:C63)</f>
        <v>1145</v>
      </c>
      <c r="D60" s="260">
        <f>SUM(D61:D63)</f>
        <v>22181</v>
      </c>
      <c r="E60" s="260">
        <f>SUM(E61:E63)</f>
        <v>22181</v>
      </c>
      <c r="F60" s="523">
        <f>E60/C60</f>
        <v>19.372052401746725</v>
      </c>
    </row>
    <row r="61" spans="1:6" s="114" customFormat="1" ht="12" customHeight="1">
      <c r="A61" s="392" t="s">
        <v>164</v>
      </c>
      <c r="B61" s="375" t="s">
        <v>280</v>
      </c>
      <c r="C61" s="265"/>
      <c r="D61" s="265"/>
      <c r="E61" s="265"/>
      <c r="F61" s="528"/>
    </row>
    <row r="62" spans="1:6" s="114" customFormat="1" ht="12" customHeight="1">
      <c r="A62" s="393" t="s">
        <v>165</v>
      </c>
      <c r="B62" s="376" t="s">
        <v>405</v>
      </c>
      <c r="C62" s="265"/>
      <c r="D62" s="265"/>
      <c r="E62" s="265"/>
      <c r="F62" s="528"/>
    </row>
    <row r="63" spans="1:6" s="114" customFormat="1" ht="12" customHeight="1">
      <c r="A63" s="393" t="s">
        <v>205</v>
      </c>
      <c r="B63" s="376" t="s">
        <v>281</v>
      </c>
      <c r="C63" s="265">
        <v>1145</v>
      </c>
      <c r="D63" s="265">
        <v>22181</v>
      </c>
      <c r="E63" s="265">
        <v>22181</v>
      </c>
      <c r="F63" s="528">
        <f>E63/C63</f>
        <v>19.372052401746725</v>
      </c>
    </row>
    <row r="64" spans="1:6" s="114" customFormat="1" ht="12" customHeight="1" thickBot="1">
      <c r="A64" s="394" t="s">
        <v>279</v>
      </c>
      <c r="B64" s="377" t="s">
        <v>282</v>
      </c>
      <c r="C64" s="265"/>
      <c r="D64" s="265"/>
      <c r="E64" s="265"/>
      <c r="F64" s="528"/>
    </row>
    <row r="65" spans="1:6" s="114" customFormat="1" ht="12" customHeight="1" thickBot="1">
      <c r="A65" s="36" t="s">
        <v>23</v>
      </c>
      <c r="B65" s="20" t="s">
        <v>283</v>
      </c>
      <c r="C65" s="266">
        <f>+C8+C15+C22+C29+C37+C49+C55+C60</f>
        <v>239397</v>
      </c>
      <c r="D65" s="266">
        <f>+D8+D15+D22+D29+D37+D49+D55+D60</f>
        <v>422260</v>
      </c>
      <c r="E65" s="266">
        <f>+E8+E15+E22+E29+E37+E49+E55+E60</f>
        <v>420841</v>
      </c>
      <c r="F65" s="526">
        <f>E65/C65</f>
        <v>1.7579209430360447</v>
      </c>
    </row>
    <row r="66" spans="1:6" s="114" customFormat="1" ht="12" customHeight="1" thickBot="1">
      <c r="A66" s="395" t="s">
        <v>374</v>
      </c>
      <c r="B66" s="255" t="s">
        <v>285</v>
      </c>
      <c r="C66" s="260">
        <f>SUM(C67:C69)</f>
        <v>0</v>
      </c>
      <c r="D66" s="260">
        <f>SUM(D67:D69)</f>
        <v>0</v>
      </c>
      <c r="E66" s="260">
        <f>SUM(E67:E69)</f>
        <v>0</v>
      </c>
      <c r="F66" s="523"/>
    </row>
    <row r="67" spans="1:6" s="114" customFormat="1" ht="12" customHeight="1">
      <c r="A67" s="392" t="s">
        <v>316</v>
      </c>
      <c r="B67" s="375" t="s">
        <v>286</v>
      </c>
      <c r="C67" s="265"/>
      <c r="D67" s="265"/>
      <c r="E67" s="265"/>
      <c r="F67" s="528"/>
    </row>
    <row r="68" spans="1:6" s="114" customFormat="1" ht="12" customHeight="1">
      <c r="A68" s="393" t="s">
        <v>325</v>
      </c>
      <c r="B68" s="376" t="s">
        <v>287</v>
      </c>
      <c r="C68" s="265"/>
      <c r="D68" s="265"/>
      <c r="E68" s="265"/>
      <c r="F68" s="528"/>
    </row>
    <row r="69" spans="1:6" s="114" customFormat="1" ht="12" customHeight="1" thickBot="1">
      <c r="A69" s="394" t="s">
        <v>326</v>
      </c>
      <c r="B69" s="378" t="s">
        <v>288</v>
      </c>
      <c r="C69" s="265"/>
      <c r="D69" s="265"/>
      <c r="E69" s="265"/>
      <c r="F69" s="528"/>
    </row>
    <row r="70" spans="1:6" s="114" customFormat="1" ht="12" customHeight="1" thickBot="1">
      <c r="A70" s="395" t="s">
        <v>289</v>
      </c>
      <c r="B70" s="255" t="s">
        <v>290</v>
      </c>
      <c r="C70" s="260">
        <f>SUM(C71:C74)</f>
        <v>0</v>
      </c>
      <c r="D70" s="260">
        <f>SUM(D71:D74)</f>
        <v>0</v>
      </c>
      <c r="E70" s="260">
        <f>SUM(E71:E74)</f>
        <v>0</v>
      </c>
      <c r="F70" s="523"/>
    </row>
    <row r="71" spans="1:6" s="114" customFormat="1" ht="12" customHeight="1">
      <c r="A71" s="392" t="s">
        <v>134</v>
      </c>
      <c r="B71" s="375" t="s">
        <v>291</v>
      </c>
      <c r="C71" s="265"/>
      <c r="D71" s="265"/>
      <c r="E71" s="265"/>
      <c r="F71" s="528"/>
    </row>
    <row r="72" spans="1:6" s="114" customFormat="1" ht="12" customHeight="1">
      <c r="A72" s="393" t="s">
        <v>135</v>
      </c>
      <c r="B72" s="376" t="s">
        <v>292</v>
      </c>
      <c r="C72" s="265"/>
      <c r="D72" s="265"/>
      <c r="E72" s="265"/>
      <c r="F72" s="528"/>
    </row>
    <row r="73" spans="1:6" s="114" customFormat="1" ht="12" customHeight="1">
      <c r="A73" s="393" t="s">
        <v>317</v>
      </c>
      <c r="B73" s="376" t="s">
        <v>293</v>
      </c>
      <c r="C73" s="265"/>
      <c r="D73" s="265"/>
      <c r="E73" s="265"/>
      <c r="F73" s="528"/>
    </row>
    <row r="74" spans="1:6" s="114" customFormat="1" ht="12" customHeight="1" thickBot="1">
      <c r="A74" s="394" t="s">
        <v>318</v>
      </c>
      <c r="B74" s="377" t="s">
        <v>294</v>
      </c>
      <c r="C74" s="265"/>
      <c r="D74" s="265"/>
      <c r="E74" s="265"/>
      <c r="F74" s="528"/>
    </row>
    <row r="75" spans="1:6" s="114" customFormat="1" ht="12" customHeight="1" thickBot="1">
      <c r="A75" s="395" t="s">
        <v>295</v>
      </c>
      <c r="B75" s="255" t="s">
        <v>296</v>
      </c>
      <c r="C75" s="260">
        <f>SUM(C76:C77)</f>
        <v>40173</v>
      </c>
      <c r="D75" s="260">
        <f>SUM(D76:D77)</f>
        <v>40173</v>
      </c>
      <c r="E75" s="260">
        <f>SUM(E76:E77)</f>
        <v>40173</v>
      </c>
      <c r="F75" s="523">
        <f>E75/C75</f>
        <v>1</v>
      </c>
    </row>
    <row r="76" spans="1:6" s="114" customFormat="1" ht="12" customHeight="1">
      <c r="A76" s="392" t="s">
        <v>319</v>
      </c>
      <c r="B76" s="375" t="s">
        <v>297</v>
      </c>
      <c r="C76" s="265">
        <v>40173</v>
      </c>
      <c r="D76" s="265">
        <v>40173</v>
      </c>
      <c r="E76" s="265">
        <v>40173</v>
      </c>
      <c r="F76" s="528">
        <f>E76/C76</f>
        <v>1</v>
      </c>
    </row>
    <row r="77" spans="1:6" s="114" customFormat="1" ht="12" customHeight="1" thickBot="1">
      <c r="A77" s="394" t="s">
        <v>320</v>
      </c>
      <c r="B77" s="377" t="s">
        <v>298</v>
      </c>
      <c r="C77" s="265"/>
      <c r="D77" s="265"/>
      <c r="E77" s="265"/>
      <c r="F77" s="528"/>
    </row>
    <row r="78" spans="1:6" s="113" customFormat="1" ht="12" customHeight="1" thickBot="1">
      <c r="A78" s="395" t="s">
        <v>299</v>
      </c>
      <c r="B78" s="255" t="s">
        <v>300</v>
      </c>
      <c r="C78" s="260">
        <f>SUM(C79:C81)</f>
        <v>5994</v>
      </c>
      <c r="D78" s="260">
        <f>SUM(D79:D81)</f>
        <v>5850</v>
      </c>
      <c r="E78" s="260">
        <f>SUM(E79:E81)</f>
        <v>5850</v>
      </c>
      <c r="F78" s="523">
        <f>E78/C78</f>
        <v>0.97597597597597596</v>
      </c>
    </row>
    <row r="79" spans="1:6" s="114" customFormat="1" ht="12" customHeight="1">
      <c r="A79" s="392" t="s">
        <v>321</v>
      </c>
      <c r="B79" s="375" t="s">
        <v>301</v>
      </c>
      <c r="C79" s="265">
        <v>5994</v>
      </c>
      <c r="D79" s="265">
        <v>5850</v>
      </c>
      <c r="E79" s="265">
        <v>5850</v>
      </c>
      <c r="F79" s="528">
        <f>E79/C79</f>
        <v>0.97597597597597596</v>
      </c>
    </row>
    <row r="80" spans="1:6" s="114" customFormat="1" ht="12" customHeight="1">
      <c r="A80" s="393" t="s">
        <v>322</v>
      </c>
      <c r="B80" s="376" t="s">
        <v>302</v>
      </c>
      <c r="C80" s="265"/>
      <c r="D80" s="265"/>
      <c r="E80" s="265"/>
      <c r="F80" s="528"/>
    </row>
    <row r="81" spans="1:6" s="114" customFormat="1" ht="12" customHeight="1" thickBot="1">
      <c r="A81" s="394" t="s">
        <v>323</v>
      </c>
      <c r="B81" s="377" t="s">
        <v>303</v>
      </c>
      <c r="C81" s="265"/>
      <c r="D81" s="265"/>
      <c r="E81" s="265"/>
      <c r="F81" s="528"/>
    </row>
    <row r="82" spans="1:6" s="114" customFormat="1" ht="12" customHeight="1" thickBot="1">
      <c r="A82" s="395" t="s">
        <v>304</v>
      </c>
      <c r="B82" s="255" t="s">
        <v>324</v>
      </c>
      <c r="C82" s="260">
        <f>SUM(C83:C86)</f>
        <v>0</v>
      </c>
      <c r="D82" s="260">
        <f>SUM(D83:D86)</f>
        <v>0</v>
      </c>
      <c r="E82" s="260">
        <f>SUM(E83:E86)</f>
        <v>0</v>
      </c>
      <c r="F82" s="523"/>
    </row>
    <row r="83" spans="1:6" s="114" customFormat="1" ht="12" customHeight="1">
      <c r="A83" s="396" t="s">
        <v>305</v>
      </c>
      <c r="B83" s="375" t="s">
        <v>306</v>
      </c>
      <c r="C83" s="265"/>
      <c r="D83" s="265"/>
      <c r="E83" s="265"/>
      <c r="F83" s="528"/>
    </row>
    <row r="84" spans="1:6" s="114" customFormat="1" ht="12" customHeight="1">
      <c r="A84" s="397" t="s">
        <v>307</v>
      </c>
      <c r="B84" s="376" t="s">
        <v>308</v>
      </c>
      <c r="C84" s="265"/>
      <c r="D84" s="265"/>
      <c r="E84" s="265"/>
      <c r="F84" s="528"/>
    </row>
    <row r="85" spans="1:6" s="114" customFormat="1" ht="12" customHeight="1">
      <c r="A85" s="397" t="s">
        <v>309</v>
      </c>
      <c r="B85" s="376" t="s">
        <v>310</v>
      </c>
      <c r="C85" s="265"/>
      <c r="D85" s="265"/>
      <c r="E85" s="265"/>
      <c r="F85" s="528"/>
    </row>
    <row r="86" spans="1:6" s="113" customFormat="1" ht="12" customHeight="1" thickBot="1">
      <c r="A86" s="398" t="s">
        <v>311</v>
      </c>
      <c r="B86" s="377" t="s">
        <v>312</v>
      </c>
      <c r="C86" s="265"/>
      <c r="D86" s="265"/>
      <c r="E86" s="265"/>
      <c r="F86" s="528"/>
    </row>
    <row r="87" spans="1:6" s="113" customFormat="1" ht="12" customHeight="1" thickBot="1">
      <c r="A87" s="395" t="s">
        <v>313</v>
      </c>
      <c r="B87" s="255" t="s">
        <v>456</v>
      </c>
      <c r="C87" s="420"/>
      <c r="D87" s="420"/>
      <c r="E87" s="420"/>
      <c r="F87" s="531"/>
    </row>
    <row r="88" spans="1:6" s="113" customFormat="1" ht="12" customHeight="1" thickBot="1">
      <c r="A88" s="395" t="s">
        <v>480</v>
      </c>
      <c r="B88" s="255" t="s">
        <v>314</v>
      </c>
      <c r="C88" s="420"/>
      <c r="D88" s="420"/>
      <c r="E88" s="420"/>
      <c r="F88" s="531"/>
    </row>
    <row r="89" spans="1:6" s="113" customFormat="1" ht="12" customHeight="1" thickBot="1">
      <c r="A89" s="395" t="s">
        <v>481</v>
      </c>
      <c r="B89" s="382" t="s">
        <v>459</v>
      </c>
      <c r="C89" s="266">
        <f>+C66+C70+C75+C78+C82+C88+C87</f>
        <v>46167</v>
      </c>
      <c r="D89" s="266">
        <f>+D66+D70+D75+D78+D82+D88+D87</f>
        <v>46023</v>
      </c>
      <c r="E89" s="266">
        <f>+E66+E70+E75+E78+E82+E88+E87</f>
        <v>46023</v>
      </c>
      <c r="F89" s="526">
        <f>E89/C89</f>
        <v>0.99688088894665017</v>
      </c>
    </row>
    <row r="90" spans="1:6" s="113" customFormat="1" ht="12" customHeight="1" thickBot="1">
      <c r="A90" s="399" t="s">
        <v>482</v>
      </c>
      <c r="B90" s="383" t="s">
        <v>483</v>
      </c>
      <c r="C90" s="266">
        <f>+C65+C89</f>
        <v>285564</v>
      </c>
      <c r="D90" s="266">
        <f>+D65+D89</f>
        <v>468283</v>
      </c>
      <c r="E90" s="266">
        <f>+E65+E89</f>
        <v>466864</v>
      </c>
      <c r="F90" s="526">
        <f>E90/C90</f>
        <v>1.6348839489571514</v>
      </c>
    </row>
    <row r="91" spans="1:6" s="114" customFormat="1" ht="15" customHeight="1" thickBot="1">
      <c r="A91" s="204"/>
      <c r="B91" s="205"/>
      <c r="C91" s="321"/>
    </row>
    <row r="92" spans="1:6" s="74" customFormat="1" ht="16.5" customHeight="1" thickBot="1">
      <c r="A92" s="778" t="s">
        <v>55</v>
      </c>
      <c r="B92" s="779"/>
      <c r="C92" s="779"/>
      <c r="D92" s="779"/>
      <c r="E92" s="779"/>
      <c r="F92" s="780"/>
    </row>
    <row r="93" spans="1:6" s="115" customFormat="1" ht="12" customHeight="1" thickBot="1">
      <c r="A93" s="474" t="s">
        <v>15</v>
      </c>
      <c r="B93" s="475" t="s">
        <v>487</v>
      </c>
      <c r="C93" s="473">
        <f>+C94+C95+C96+C97+C98+C111</f>
        <v>116265</v>
      </c>
      <c r="D93" s="473">
        <f>+D94+D95+D96+D97+D98+D111</f>
        <v>187403</v>
      </c>
      <c r="E93" s="473">
        <f>+E94+E95+E96+E97+E98+E111</f>
        <v>89775</v>
      </c>
      <c r="F93" s="581">
        <f t="shared" ref="F93:F98" si="0">E93/C93</f>
        <v>0.77215843117017158</v>
      </c>
    </row>
    <row r="94" spans="1:6" ht="12" customHeight="1" thickBot="1">
      <c r="A94" s="400" t="s">
        <v>85</v>
      </c>
      <c r="B94" s="9" t="s">
        <v>46</v>
      </c>
      <c r="C94" s="261">
        <v>16656</v>
      </c>
      <c r="D94" s="261">
        <v>20850</v>
      </c>
      <c r="E94" s="261">
        <v>18417</v>
      </c>
      <c r="F94" s="533">
        <f t="shared" si="0"/>
        <v>1.105727665706052</v>
      </c>
    </row>
    <row r="95" spans="1:6" ht="12" customHeight="1" thickBot="1">
      <c r="A95" s="393" t="s">
        <v>86</v>
      </c>
      <c r="B95" s="7" t="s">
        <v>166</v>
      </c>
      <c r="C95" s="262">
        <v>4365</v>
      </c>
      <c r="D95" s="262">
        <v>4951</v>
      </c>
      <c r="E95" s="262">
        <v>4212</v>
      </c>
      <c r="F95" s="533">
        <f t="shared" si="0"/>
        <v>0.96494845360824744</v>
      </c>
    </row>
    <row r="96" spans="1:6" ht="12" customHeight="1" thickBot="1">
      <c r="A96" s="393" t="s">
        <v>87</v>
      </c>
      <c r="B96" s="7" t="s">
        <v>125</v>
      </c>
      <c r="C96" s="264">
        <v>43830</v>
      </c>
      <c r="D96" s="264">
        <v>54470</v>
      </c>
      <c r="E96" s="264">
        <v>43799</v>
      </c>
      <c r="F96" s="533">
        <f t="shared" si="0"/>
        <v>0.99929272187999085</v>
      </c>
    </row>
    <row r="97" spans="1:6" ht="12" customHeight="1" thickBot="1">
      <c r="A97" s="393" t="s">
        <v>88</v>
      </c>
      <c r="B97" s="10" t="s">
        <v>167</v>
      </c>
      <c r="C97" s="264">
        <v>4441</v>
      </c>
      <c r="D97" s="264">
        <v>4351</v>
      </c>
      <c r="E97" s="264">
        <v>3824</v>
      </c>
      <c r="F97" s="533">
        <f t="shared" si="0"/>
        <v>0.86106732717856338</v>
      </c>
    </row>
    <row r="98" spans="1:6" ht="12" customHeight="1" thickBot="1">
      <c r="A98" s="393" t="s">
        <v>96</v>
      </c>
      <c r="B98" s="18" t="s">
        <v>168</v>
      </c>
      <c r="C98" s="264">
        <v>34584</v>
      </c>
      <c r="D98" s="264">
        <f>D99+D100+D105+D107+D110</f>
        <v>22116</v>
      </c>
      <c r="E98" s="264">
        <f>E99+E100+E105+E107+E110</f>
        <v>19523</v>
      </c>
      <c r="F98" s="533">
        <f t="shared" si="0"/>
        <v>0.56450959981494331</v>
      </c>
    </row>
    <row r="99" spans="1:6" ht="12" customHeight="1" thickBot="1">
      <c r="A99" s="393" t="s">
        <v>89</v>
      </c>
      <c r="B99" s="7" t="s">
        <v>484</v>
      </c>
      <c r="C99" s="264"/>
      <c r="D99" s="264">
        <v>7397</v>
      </c>
      <c r="E99" s="264">
        <v>7397</v>
      </c>
      <c r="F99" s="533"/>
    </row>
    <row r="100" spans="1:6" ht="12" customHeight="1" thickBot="1">
      <c r="A100" s="393" t="s">
        <v>90</v>
      </c>
      <c r="B100" s="133" t="s">
        <v>422</v>
      </c>
      <c r="C100" s="264"/>
      <c r="D100" s="264">
        <v>27</v>
      </c>
      <c r="E100" s="264">
        <v>27</v>
      </c>
      <c r="F100" s="533"/>
    </row>
    <row r="101" spans="1:6" ht="12" customHeight="1" thickBot="1">
      <c r="A101" s="393" t="s">
        <v>97</v>
      </c>
      <c r="B101" s="133" t="s">
        <v>421</v>
      </c>
      <c r="C101" s="264">
        <v>21160</v>
      </c>
      <c r="D101" s="264"/>
      <c r="E101" s="264"/>
      <c r="F101" s="533"/>
    </row>
    <row r="102" spans="1:6" ht="12" customHeight="1" thickBot="1">
      <c r="A102" s="393" t="s">
        <v>98</v>
      </c>
      <c r="B102" s="133" t="s">
        <v>330</v>
      </c>
      <c r="C102" s="264"/>
      <c r="D102" s="264"/>
      <c r="E102" s="264"/>
      <c r="F102" s="533"/>
    </row>
    <row r="103" spans="1:6" ht="12" customHeight="1" thickBot="1">
      <c r="A103" s="393" t="s">
        <v>99</v>
      </c>
      <c r="B103" s="134" t="s">
        <v>331</v>
      </c>
      <c r="C103" s="264"/>
      <c r="D103" s="264"/>
      <c r="E103" s="264"/>
      <c r="F103" s="533"/>
    </row>
    <row r="104" spans="1:6" ht="12" customHeight="1" thickBot="1">
      <c r="A104" s="393" t="s">
        <v>100</v>
      </c>
      <c r="B104" s="134" t="s">
        <v>332</v>
      </c>
      <c r="C104" s="264"/>
      <c r="D104" s="264"/>
      <c r="E104" s="264"/>
      <c r="F104" s="533"/>
    </row>
    <row r="105" spans="1:6" ht="12" customHeight="1" thickBot="1">
      <c r="A105" s="393" t="s">
        <v>102</v>
      </c>
      <c r="B105" s="133" t="s">
        <v>333</v>
      </c>
      <c r="C105" s="264">
        <v>9617</v>
      </c>
      <c r="D105" s="264">
        <v>10219</v>
      </c>
      <c r="E105" s="264">
        <v>7626</v>
      </c>
      <c r="F105" s="533">
        <f>E105/C105</f>
        <v>0.79297078090880735</v>
      </c>
    </row>
    <row r="106" spans="1:6" ht="12" customHeight="1" thickBot="1">
      <c r="A106" s="393" t="s">
        <v>169</v>
      </c>
      <c r="B106" s="133" t="s">
        <v>334</v>
      </c>
      <c r="C106" s="264"/>
      <c r="D106" s="264"/>
      <c r="E106" s="264"/>
      <c r="F106" s="533"/>
    </row>
    <row r="107" spans="1:6" ht="12" customHeight="1" thickBot="1">
      <c r="A107" s="393" t="s">
        <v>328</v>
      </c>
      <c r="B107" s="134" t="s">
        <v>335</v>
      </c>
      <c r="C107" s="264"/>
      <c r="D107" s="264">
        <v>200</v>
      </c>
      <c r="E107" s="264">
        <v>200</v>
      </c>
      <c r="F107" s="533"/>
    </row>
    <row r="108" spans="1:6" ht="12" customHeight="1" thickBot="1">
      <c r="A108" s="401" t="s">
        <v>329</v>
      </c>
      <c r="B108" s="135" t="s">
        <v>336</v>
      </c>
      <c r="C108" s="264"/>
      <c r="D108" s="264"/>
      <c r="E108" s="264"/>
      <c r="F108" s="533"/>
    </row>
    <row r="109" spans="1:6" ht="12" customHeight="1" thickBot="1">
      <c r="A109" s="393" t="s">
        <v>419</v>
      </c>
      <c r="B109" s="135" t="s">
        <v>337</v>
      </c>
      <c r="C109" s="264"/>
      <c r="D109" s="264"/>
      <c r="E109" s="264"/>
      <c r="F109" s="533"/>
    </row>
    <row r="110" spans="1:6" ht="12" customHeight="1">
      <c r="A110" s="393" t="s">
        <v>420</v>
      </c>
      <c r="B110" s="134" t="s">
        <v>338</v>
      </c>
      <c r="C110" s="262">
        <v>3807</v>
      </c>
      <c r="D110" s="262">
        <v>4273</v>
      </c>
      <c r="E110" s="262">
        <v>4273</v>
      </c>
      <c r="F110" s="533">
        <f>E110/C110</f>
        <v>1.1224060940372997</v>
      </c>
    </row>
    <row r="111" spans="1:6" ht="12" customHeight="1">
      <c r="A111" s="393" t="s">
        <v>424</v>
      </c>
      <c r="B111" s="10" t="s">
        <v>47</v>
      </c>
      <c r="C111" s="262">
        <v>12389</v>
      </c>
      <c r="D111" s="262">
        <v>80665</v>
      </c>
      <c r="E111" s="262"/>
      <c r="F111" s="524"/>
    </row>
    <row r="112" spans="1:6" ht="12" customHeight="1">
      <c r="A112" s="394" t="s">
        <v>425</v>
      </c>
      <c r="B112" s="7" t="s">
        <v>485</v>
      </c>
      <c r="C112" s="264">
        <v>6000</v>
      </c>
      <c r="D112" s="264"/>
      <c r="E112" s="264"/>
      <c r="F112" s="525"/>
    </row>
    <row r="113" spans="1:6" ht="12" customHeight="1" thickBot="1">
      <c r="A113" s="402" t="s">
        <v>426</v>
      </c>
      <c r="B113" s="136" t="s">
        <v>486</v>
      </c>
      <c r="C113" s="268">
        <v>6389</v>
      </c>
      <c r="D113" s="268">
        <v>80665</v>
      </c>
      <c r="E113" s="268"/>
      <c r="F113" s="534"/>
    </row>
    <row r="114" spans="1:6" ht="12" customHeight="1" thickBot="1">
      <c r="A114" s="36" t="s">
        <v>16</v>
      </c>
      <c r="B114" s="29" t="s">
        <v>339</v>
      </c>
      <c r="C114" s="260">
        <f>+C115+C117+C119</f>
        <v>26662</v>
      </c>
      <c r="D114" s="260">
        <f>+D115+D117+D119</f>
        <v>136759</v>
      </c>
      <c r="E114" s="260">
        <f>+E115+E117+E119</f>
        <v>126467</v>
      </c>
      <c r="F114" s="523">
        <f>E114/C114</f>
        <v>4.7433425849523667</v>
      </c>
    </row>
    <row r="115" spans="1:6" ht="12" customHeight="1">
      <c r="A115" s="392" t="s">
        <v>91</v>
      </c>
      <c r="B115" s="7" t="s">
        <v>203</v>
      </c>
      <c r="C115" s="263">
        <v>15744</v>
      </c>
      <c r="D115" s="263">
        <v>22811</v>
      </c>
      <c r="E115" s="263">
        <v>12519</v>
      </c>
      <c r="F115" s="496">
        <f>E115/C115</f>
        <v>0.79516006097560976</v>
      </c>
    </row>
    <row r="116" spans="1:6" ht="12" customHeight="1">
      <c r="A116" s="392" t="s">
        <v>92</v>
      </c>
      <c r="B116" s="11" t="s">
        <v>343</v>
      </c>
      <c r="C116" s="263"/>
      <c r="D116" s="263"/>
      <c r="E116" s="263"/>
      <c r="F116" s="496"/>
    </row>
    <row r="117" spans="1:6" ht="12" customHeight="1">
      <c r="A117" s="392" t="s">
        <v>93</v>
      </c>
      <c r="B117" s="11" t="s">
        <v>170</v>
      </c>
      <c r="C117" s="262">
        <v>10918</v>
      </c>
      <c r="D117" s="262">
        <v>103664</v>
      </c>
      <c r="E117" s="262">
        <v>103664</v>
      </c>
      <c r="F117" s="524">
        <f>E117/C117</f>
        <v>9.4947792636013926</v>
      </c>
    </row>
    <row r="118" spans="1:6" ht="12" customHeight="1">
      <c r="A118" s="392" t="s">
        <v>94</v>
      </c>
      <c r="B118" s="11" t="s">
        <v>344</v>
      </c>
      <c r="C118" s="233"/>
      <c r="D118" s="233"/>
      <c r="E118" s="233"/>
      <c r="F118" s="536"/>
    </row>
    <row r="119" spans="1:6" ht="12" customHeight="1">
      <c r="A119" s="392" t="s">
        <v>95</v>
      </c>
      <c r="B119" s="257" t="s">
        <v>206</v>
      </c>
      <c r="C119" s="233"/>
      <c r="D119" s="233">
        <f>D123+D127</f>
        <v>10284</v>
      </c>
      <c r="E119" s="233">
        <f>E123+E127</f>
        <v>10284</v>
      </c>
      <c r="F119" s="536"/>
    </row>
    <row r="120" spans="1:6" ht="12" customHeight="1">
      <c r="A120" s="392" t="s">
        <v>101</v>
      </c>
      <c r="B120" s="256" t="s">
        <v>406</v>
      </c>
      <c r="C120" s="233"/>
      <c r="D120" s="233"/>
      <c r="E120" s="233"/>
      <c r="F120" s="536"/>
    </row>
    <row r="121" spans="1:6" ht="12" customHeight="1">
      <c r="A121" s="392" t="s">
        <v>103</v>
      </c>
      <c r="B121" s="371" t="s">
        <v>349</v>
      </c>
      <c r="C121" s="233"/>
      <c r="D121" s="233"/>
      <c r="E121" s="233"/>
      <c r="F121" s="536"/>
    </row>
    <row r="122" spans="1:6" ht="12" customHeight="1">
      <c r="A122" s="392" t="s">
        <v>171</v>
      </c>
      <c r="B122" s="134" t="s">
        <v>332</v>
      </c>
      <c r="C122" s="233"/>
      <c r="D122" s="233"/>
      <c r="E122" s="233"/>
      <c r="F122" s="536"/>
    </row>
    <row r="123" spans="1:6" ht="12" customHeight="1">
      <c r="A123" s="392" t="s">
        <v>172</v>
      </c>
      <c r="B123" s="134" t="s">
        <v>348</v>
      </c>
      <c r="C123" s="233"/>
      <c r="D123" s="233">
        <v>160</v>
      </c>
      <c r="E123" s="233">
        <v>160</v>
      </c>
      <c r="F123" s="536"/>
    </row>
    <row r="124" spans="1:6" ht="12" customHeight="1">
      <c r="A124" s="392" t="s">
        <v>173</v>
      </c>
      <c r="B124" s="134" t="s">
        <v>347</v>
      </c>
      <c r="C124" s="233"/>
      <c r="D124" s="233"/>
      <c r="E124" s="233"/>
      <c r="F124" s="536"/>
    </row>
    <row r="125" spans="1:6" ht="12" customHeight="1">
      <c r="A125" s="392" t="s">
        <v>340</v>
      </c>
      <c r="B125" s="134" t="s">
        <v>335</v>
      </c>
      <c r="C125" s="233"/>
      <c r="D125" s="233"/>
      <c r="E125" s="233"/>
      <c r="F125" s="536"/>
    </row>
    <row r="126" spans="1:6" ht="12" customHeight="1">
      <c r="A126" s="392" t="s">
        <v>341</v>
      </c>
      <c r="B126" s="134" t="s">
        <v>346</v>
      </c>
      <c r="C126" s="233"/>
      <c r="D126" s="233"/>
      <c r="E126" s="233"/>
      <c r="F126" s="536"/>
    </row>
    <row r="127" spans="1:6" ht="12" customHeight="1" thickBot="1">
      <c r="A127" s="401" t="s">
        <v>342</v>
      </c>
      <c r="B127" s="134" t="s">
        <v>345</v>
      </c>
      <c r="C127" s="235"/>
      <c r="D127" s="235">
        <v>10124</v>
      </c>
      <c r="E127" s="235">
        <v>10124</v>
      </c>
      <c r="F127" s="537"/>
    </row>
    <row r="128" spans="1:6" ht="12" customHeight="1" thickBot="1">
      <c r="A128" s="36" t="s">
        <v>17</v>
      </c>
      <c r="B128" s="125" t="s">
        <v>429</v>
      </c>
      <c r="C128" s="260">
        <f>+C93+C114</f>
        <v>142927</v>
      </c>
      <c r="D128" s="260">
        <f>+D93+D114</f>
        <v>324162</v>
      </c>
      <c r="E128" s="260">
        <f>+E93+E114</f>
        <v>216242</v>
      </c>
      <c r="F128" s="523">
        <f>E128/C128</f>
        <v>1.5129541654131129</v>
      </c>
    </row>
    <row r="129" spans="1:11" ht="12" customHeight="1" thickBot="1">
      <c r="A129" s="36" t="s">
        <v>18</v>
      </c>
      <c r="B129" s="125" t="s">
        <v>430</v>
      </c>
      <c r="C129" s="260">
        <f>+C130+C131+C132</f>
        <v>0</v>
      </c>
      <c r="D129" s="260">
        <f>+D130+D131+D132</f>
        <v>0</v>
      </c>
      <c r="E129" s="260">
        <f>+E130+E131+E132</f>
        <v>0</v>
      </c>
      <c r="F129" s="523"/>
    </row>
    <row r="130" spans="1:11" s="115" customFormat="1" ht="12" customHeight="1">
      <c r="A130" s="392" t="s">
        <v>240</v>
      </c>
      <c r="B130" s="8" t="s">
        <v>490</v>
      </c>
      <c r="C130" s="233"/>
      <c r="D130" s="233"/>
      <c r="E130" s="233"/>
      <c r="F130" s="536"/>
    </row>
    <row r="131" spans="1:11" ht="12" customHeight="1">
      <c r="A131" s="392" t="s">
        <v>243</v>
      </c>
      <c r="B131" s="8" t="s">
        <v>438</v>
      </c>
      <c r="C131" s="233"/>
      <c r="D131" s="233"/>
      <c r="E131" s="233"/>
      <c r="F131" s="536"/>
    </row>
    <row r="132" spans="1:11" ht="12" customHeight="1" thickBot="1">
      <c r="A132" s="401" t="s">
        <v>244</v>
      </c>
      <c r="B132" s="6" t="s">
        <v>489</v>
      </c>
      <c r="C132" s="233"/>
      <c r="D132" s="233"/>
      <c r="E132" s="233"/>
      <c r="F132" s="536"/>
    </row>
    <row r="133" spans="1:11" ht="12" customHeight="1" thickBot="1">
      <c r="A133" s="36" t="s">
        <v>19</v>
      </c>
      <c r="B133" s="125" t="s">
        <v>431</v>
      </c>
      <c r="C133" s="260">
        <f>+C134+C135+C136+C137+C138+C139</f>
        <v>0</v>
      </c>
      <c r="D133" s="260">
        <f>+D134+D135+D136+D137+D138+D139</f>
        <v>0</v>
      </c>
      <c r="E133" s="260">
        <f>+E134+E135+E136+E137+E138+E139</f>
        <v>0</v>
      </c>
      <c r="F133" s="523"/>
    </row>
    <row r="134" spans="1:11" ht="12" customHeight="1">
      <c r="A134" s="392" t="s">
        <v>78</v>
      </c>
      <c r="B134" s="8" t="s">
        <v>440</v>
      </c>
      <c r="C134" s="233"/>
      <c r="D134" s="233"/>
      <c r="E134" s="233"/>
      <c r="F134" s="536"/>
    </row>
    <row r="135" spans="1:11" ht="12" customHeight="1">
      <c r="A135" s="392" t="s">
        <v>79</v>
      </c>
      <c r="B135" s="8" t="s">
        <v>432</v>
      </c>
      <c r="C135" s="233"/>
      <c r="D135" s="233"/>
      <c r="E135" s="233"/>
      <c r="F135" s="536"/>
    </row>
    <row r="136" spans="1:11" ht="12" customHeight="1">
      <c r="A136" s="392" t="s">
        <v>80</v>
      </c>
      <c r="B136" s="8" t="s">
        <v>433</v>
      </c>
      <c r="C136" s="233"/>
      <c r="D136" s="233"/>
      <c r="E136" s="233"/>
      <c r="F136" s="536"/>
    </row>
    <row r="137" spans="1:11" ht="12" customHeight="1">
      <c r="A137" s="392" t="s">
        <v>158</v>
      </c>
      <c r="B137" s="8" t="s">
        <v>488</v>
      </c>
      <c r="C137" s="233"/>
      <c r="D137" s="233"/>
      <c r="E137" s="233"/>
      <c r="F137" s="536"/>
    </row>
    <row r="138" spans="1:11" ht="12" customHeight="1">
      <c r="A138" s="392" t="s">
        <v>159</v>
      </c>
      <c r="B138" s="8" t="s">
        <v>435</v>
      </c>
      <c r="C138" s="233"/>
      <c r="D138" s="233"/>
      <c r="E138" s="233"/>
      <c r="F138" s="536"/>
    </row>
    <row r="139" spans="1:11" s="115" customFormat="1" ht="12" customHeight="1" thickBot="1">
      <c r="A139" s="401" t="s">
        <v>160</v>
      </c>
      <c r="B139" s="6" t="s">
        <v>436</v>
      </c>
      <c r="C139" s="233"/>
      <c r="D139" s="233"/>
      <c r="E139" s="233"/>
      <c r="F139" s="536"/>
    </row>
    <row r="140" spans="1:11" ht="12" customHeight="1" thickBot="1">
      <c r="A140" s="36" t="s">
        <v>20</v>
      </c>
      <c r="B140" s="125" t="s">
        <v>505</v>
      </c>
      <c r="C140" s="266">
        <f>+C141+C142+C144+C145+C143</f>
        <v>142637</v>
      </c>
      <c r="D140" s="266">
        <f>+D141+D142+D144+D145+D143</f>
        <v>144119</v>
      </c>
      <c r="E140" s="266">
        <f>+E141+E142+E144+E145+E143</f>
        <v>130903</v>
      </c>
      <c r="F140" s="526">
        <f>E140/C140</f>
        <v>0.9177352299894137</v>
      </c>
      <c r="K140" s="215"/>
    </row>
    <row r="141" spans="1:11">
      <c r="A141" s="392" t="s">
        <v>81</v>
      </c>
      <c r="B141" s="8" t="s">
        <v>350</v>
      </c>
      <c r="C141" s="233"/>
      <c r="D141" s="233"/>
      <c r="E141" s="233"/>
      <c r="F141" s="536"/>
    </row>
    <row r="142" spans="1:11" ht="12" customHeight="1">
      <c r="A142" s="392" t="s">
        <v>82</v>
      </c>
      <c r="B142" s="8" t="s">
        <v>351</v>
      </c>
      <c r="C142" s="233">
        <v>5994</v>
      </c>
      <c r="D142" s="233">
        <v>5994</v>
      </c>
      <c r="E142" s="233">
        <v>5994</v>
      </c>
      <c r="F142" s="536">
        <f>E142/C142</f>
        <v>1</v>
      </c>
    </row>
    <row r="143" spans="1:11" ht="12" customHeight="1">
      <c r="A143" s="392" t="s">
        <v>264</v>
      </c>
      <c r="B143" s="8" t="s">
        <v>504</v>
      </c>
      <c r="C143" s="233">
        <v>136643</v>
      </c>
      <c r="D143" s="233">
        <v>138125</v>
      </c>
      <c r="E143" s="233">
        <v>124909</v>
      </c>
      <c r="F143" s="536">
        <f>E143/C143</f>
        <v>0.91412659265384977</v>
      </c>
    </row>
    <row r="144" spans="1:11" s="115" customFormat="1" ht="12" customHeight="1">
      <c r="A144" s="392" t="s">
        <v>265</v>
      </c>
      <c r="B144" s="8" t="s">
        <v>445</v>
      </c>
      <c r="C144" s="233"/>
      <c r="D144" s="233"/>
      <c r="E144" s="233"/>
      <c r="F144" s="536"/>
    </row>
    <row r="145" spans="1:6" s="115" customFormat="1" ht="12" customHeight="1" thickBot="1">
      <c r="A145" s="401" t="s">
        <v>266</v>
      </c>
      <c r="B145" s="6" t="s">
        <v>370</v>
      </c>
      <c r="C145" s="233"/>
      <c r="D145" s="233"/>
      <c r="E145" s="233"/>
      <c r="F145" s="536"/>
    </row>
    <row r="146" spans="1:6" s="115" customFormat="1" ht="12" customHeight="1" thickBot="1">
      <c r="A146" s="36" t="s">
        <v>21</v>
      </c>
      <c r="B146" s="125" t="s">
        <v>446</v>
      </c>
      <c r="C146" s="269">
        <f>+C147+C148+C149+C150+C151</f>
        <v>0</v>
      </c>
      <c r="D146" s="269">
        <f>+D147+D148+D149+D150+D151</f>
        <v>0</v>
      </c>
      <c r="E146" s="269">
        <f>+E147+E148+E149+E150+E151</f>
        <v>0</v>
      </c>
      <c r="F146" s="538"/>
    </row>
    <row r="147" spans="1:6" s="115" customFormat="1" ht="12" customHeight="1">
      <c r="A147" s="392" t="s">
        <v>83</v>
      </c>
      <c r="B147" s="8" t="s">
        <v>441</v>
      </c>
      <c r="C147" s="233"/>
      <c r="D147" s="233"/>
      <c r="E147" s="233"/>
      <c r="F147" s="536"/>
    </row>
    <row r="148" spans="1:6" s="115" customFormat="1" ht="12" customHeight="1">
      <c r="A148" s="392" t="s">
        <v>84</v>
      </c>
      <c r="B148" s="8" t="s">
        <v>448</v>
      </c>
      <c r="C148" s="233"/>
      <c r="D148" s="233"/>
      <c r="E148" s="233"/>
      <c r="F148" s="536"/>
    </row>
    <row r="149" spans="1:6" s="115" customFormat="1" ht="12" customHeight="1">
      <c r="A149" s="392" t="s">
        <v>276</v>
      </c>
      <c r="B149" s="8" t="s">
        <v>443</v>
      </c>
      <c r="C149" s="233"/>
      <c r="D149" s="233"/>
      <c r="E149" s="233"/>
      <c r="F149" s="536"/>
    </row>
    <row r="150" spans="1:6" s="115" customFormat="1" ht="12" customHeight="1">
      <c r="A150" s="392" t="s">
        <v>277</v>
      </c>
      <c r="B150" s="8" t="s">
        <v>491</v>
      </c>
      <c r="C150" s="233"/>
      <c r="D150" s="233"/>
      <c r="E150" s="233"/>
      <c r="F150" s="536"/>
    </row>
    <row r="151" spans="1:6" ht="12.75" customHeight="1" thickBot="1">
      <c r="A151" s="401" t="s">
        <v>447</v>
      </c>
      <c r="B151" s="6" t="s">
        <v>450</v>
      </c>
      <c r="C151" s="235"/>
      <c r="D151" s="235"/>
      <c r="E151" s="235"/>
      <c r="F151" s="537"/>
    </row>
    <row r="152" spans="1:6" ht="12.75" customHeight="1" thickBot="1">
      <c r="A152" s="449" t="s">
        <v>22</v>
      </c>
      <c r="B152" s="125" t="s">
        <v>451</v>
      </c>
      <c r="C152" s="269"/>
      <c r="D152" s="269"/>
      <c r="E152" s="269"/>
      <c r="F152" s="538"/>
    </row>
    <row r="153" spans="1:6" ht="12.75" customHeight="1" thickBot="1">
      <c r="A153" s="449" t="s">
        <v>23</v>
      </c>
      <c r="B153" s="125" t="s">
        <v>452</v>
      </c>
      <c r="C153" s="269"/>
      <c r="D153" s="269"/>
      <c r="E153" s="269"/>
      <c r="F153" s="538"/>
    </row>
    <row r="154" spans="1:6" ht="12" customHeight="1" thickBot="1">
      <c r="A154" s="36" t="s">
        <v>24</v>
      </c>
      <c r="B154" s="125" t="s">
        <v>454</v>
      </c>
      <c r="C154" s="385">
        <f>+C129+C133+C140+C146+C152+C153</f>
        <v>142637</v>
      </c>
      <c r="D154" s="385">
        <f>+D129+D133+D140+D146+D152+D153</f>
        <v>144119</v>
      </c>
      <c r="E154" s="385">
        <f>+E129+E133+E140+E146+E152+E153</f>
        <v>130903</v>
      </c>
      <c r="F154" s="540">
        <f>E154/C154</f>
        <v>0.9177352299894137</v>
      </c>
    </row>
    <row r="155" spans="1:6" ht="15" customHeight="1" thickBot="1">
      <c r="A155" s="403" t="s">
        <v>25</v>
      </c>
      <c r="B155" s="340" t="s">
        <v>453</v>
      </c>
      <c r="C155" s="385">
        <f>+C128+C154</f>
        <v>285564</v>
      </c>
      <c r="D155" s="385">
        <f>+D128+D154</f>
        <v>468281</v>
      </c>
      <c r="E155" s="385">
        <f>+E128+E154</f>
        <v>347145</v>
      </c>
      <c r="F155" s="540">
        <f>E155/C155</f>
        <v>1.2156469302853301</v>
      </c>
    </row>
    <row r="156" spans="1:6" ht="13.8" thickBot="1">
      <c r="A156" s="345"/>
      <c r="B156" s="346"/>
      <c r="C156" s="347"/>
    </row>
    <row r="157" spans="1:6" ht="15" customHeight="1" thickBot="1">
      <c r="A157" s="213" t="s">
        <v>492</v>
      </c>
      <c r="B157" s="214"/>
      <c r="C157" s="122">
        <v>6</v>
      </c>
      <c r="D157" s="122">
        <v>4</v>
      </c>
      <c r="E157" s="122">
        <v>4</v>
      </c>
    </row>
    <row r="158" spans="1:6" ht="14.25" customHeight="1" thickBot="1">
      <c r="A158" s="213" t="s">
        <v>184</v>
      </c>
      <c r="B158" s="214"/>
      <c r="C158" s="122">
        <v>7</v>
      </c>
      <c r="D158" s="122">
        <v>6</v>
      </c>
      <c r="E158" s="122">
        <v>6</v>
      </c>
    </row>
  </sheetData>
  <sheetProtection formatCells="0"/>
  <mergeCells count="5">
    <mergeCell ref="A92:F92"/>
    <mergeCell ref="B2:E3"/>
    <mergeCell ref="C4:F4"/>
    <mergeCell ref="C7:F7"/>
    <mergeCell ref="A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fitToHeight="0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Normal="100" zoomScaleSheetLayoutView="85" workbookViewId="0">
      <selection activeCell="B1" sqref="B1:F1"/>
    </sheetView>
  </sheetViews>
  <sheetFormatPr defaultColWidth="9.33203125" defaultRowHeight="13.2"/>
  <cols>
    <col min="1" max="1" width="19.44140625" style="348" customWidth="1"/>
    <col min="2" max="2" width="72" style="349" customWidth="1"/>
    <col min="3" max="3" width="15.44140625" style="350" customWidth="1"/>
    <col min="4" max="4" width="14.44140625" style="3" customWidth="1"/>
    <col min="5" max="5" width="11.33203125" style="3" bestFit="1" customWidth="1"/>
    <col min="6" max="6" width="11.33203125" style="3" customWidth="1"/>
    <col min="7" max="16384" width="9.33203125" style="3"/>
  </cols>
  <sheetData>
    <row r="1" spans="1:6" s="2" customFormat="1" ht="16.5" customHeight="1" thickBot="1">
      <c r="A1" s="192"/>
      <c r="B1" s="790" t="s">
        <v>799</v>
      </c>
      <c r="C1" s="790"/>
      <c r="D1" s="790"/>
      <c r="E1" s="790"/>
      <c r="F1" s="790"/>
    </row>
    <row r="2" spans="1:6" s="111" customFormat="1" ht="21" customHeight="1">
      <c r="A2" s="365" t="s">
        <v>60</v>
      </c>
      <c r="B2" s="793" t="s">
        <v>543</v>
      </c>
      <c r="C2" s="794"/>
      <c r="D2" s="794"/>
      <c r="E2" s="795"/>
      <c r="F2" s="315" t="s">
        <v>51</v>
      </c>
    </row>
    <row r="3" spans="1:6" s="111" customFormat="1" ht="16.2" thickBot="1">
      <c r="A3" s="195" t="s">
        <v>181</v>
      </c>
      <c r="B3" s="796" t="s">
        <v>407</v>
      </c>
      <c r="C3" s="797"/>
      <c r="D3" s="797"/>
      <c r="E3" s="798"/>
      <c r="F3" s="448" t="s">
        <v>57</v>
      </c>
    </row>
    <row r="4" spans="1:6" s="112" customFormat="1" ht="15.9" customHeight="1" thickBot="1">
      <c r="A4" s="196"/>
      <c r="B4" s="196"/>
      <c r="C4" s="787" t="s">
        <v>52</v>
      </c>
      <c r="D4" s="787"/>
      <c r="E4" s="787"/>
      <c r="F4" s="787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74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74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74" customFormat="1" ht="12" customHeight="1" thickBot="1">
      <c r="A8" s="36" t="s">
        <v>15</v>
      </c>
      <c r="B8" s="20" t="s">
        <v>224</v>
      </c>
      <c r="C8" s="260">
        <f>+C9+C10+C11+C12+C13+C14</f>
        <v>167628</v>
      </c>
      <c r="D8" s="260">
        <f>+D9+D10+D11+D12+D13+D14</f>
        <v>150126</v>
      </c>
      <c r="E8" s="260">
        <f>+E9+E10+E11+E12+E13+E14</f>
        <v>150126</v>
      </c>
      <c r="F8" s="523">
        <f>E8/C8</f>
        <v>0.89559023552151196</v>
      </c>
    </row>
    <row r="9" spans="1:6" s="113" customFormat="1" ht="12" customHeight="1">
      <c r="A9" s="392" t="s">
        <v>85</v>
      </c>
      <c r="B9" s="375" t="s">
        <v>225</v>
      </c>
      <c r="C9" s="263">
        <v>73566</v>
      </c>
      <c r="D9" s="263">
        <v>51657</v>
      </c>
      <c r="E9" s="263">
        <v>51657</v>
      </c>
      <c r="F9" s="496">
        <f>E9/C9</f>
        <v>0.70218579234972678</v>
      </c>
    </row>
    <row r="10" spans="1:6" s="114" customFormat="1" ht="12" customHeight="1">
      <c r="A10" s="393" t="s">
        <v>86</v>
      </c>
      <c r="B10" s="376" t="s">
        <v>226</v>
      </c>
      <c r="C10" s="262">
        <v>63032</v>
      </c>
      <c r="D10" s="262">
        <v>64489</v>
      </c>
      <c r="E10" s="262">
        <v>64489</v>
      </c>
      <c r="F10" s="496">
        <f>E10/C10</f>
        <v>1.0231152430511485</v>
      </c>
    </row>
    <row r="11" spans="1:6" s="114" customFormat="1" ht="12" customHeight="1">
      <c r="A11" s="393" t="s">
        <v>87</v>
      </c>
      <c r="B11" s="376" t="s">
        <v>227</v>
      </c>
      <c r="C11" s="262">
        <v>28069</v>
      </c>
      <c r="D11" s="262">
        <v>25533</v>
      </c>
      <c r="E11" s="262">
        <v>25533</v>
      </c>
      <c r="F11" s="496">
        <f>E11/C11</f>
        <v>0.90965121664469695</v>
      </c>
    </row>
    <row r="12" spans="1:6" s="114" customFormat="1" ht="12" customHeight="1">
      <c r="A12" s="393" t="s">
        <v>88</v>
      </c>
      <c r="B12" s="376" t="s">
        <v>228</v>
      </c>
      <c r="C12" s="262">
        <v>2961</v>
      </c>
      <c r="D12" s="262">
        <v>2961</v>
      </c>
      <c r="E12" s="262">
        <v>2961</v>
      </c>
      <c r="F12" s="496">
        <f>E12/C12</f>
        <v>1</v>
      </c>
    </row>
    <row r="13" spans="1:6" s="114" customFormat="1" ht="12" customHeight="1">
      <c r="A13" s="393" t="s">
        <v>133</v>
      </c>
      <c r="B13" s="376" t="s">
        <v>478</v>
      </c>
      <c r="C13" s="262"/>
      <c r="D13" s="262">
        <v>5486</v>
      </c>
      <c r="E13" s="262">
        <v>5486</v>
      </c>
      <c r="F13" s="524"/>
    </row>
    <row r="14" spans="1:6" s="113" customFormat="1" ht="12" customHeight="1" thickBot="1">
      <c r="A14" s="394" t="s">
        <v>89</v>
      </c>
      <c r="B14" s="377" t="s">
        <v>411</v>
      </c>
      <c r="C14" s="262"/>
      <c r="D14" s="262"/>
      <c r="E14" s="262"/>
      <c r="F14" s="524"/>
    </row>
    <row r="15" spans="1:6" s="113" customFormat="1" ht="12" customHeight="1" thickBot="1">
      <c r="A15" s="36" t="s">
        <v>16</v>
      </c>
      <c r="B15" s="255" t="s">
        <v>229</v>
      </c>
      <c r="C15" s="260">
        <f>+C16+C17+C18+C19+C20</f>
        <v>6386</v>
      </c>
      <c r="D15" s="260">
        <f>+D16+D17+D18+D19+D20</f>
        <v>10294</v>
      </c>
      <c r="E15" s="260">
        <f>+E16+E17+E18+E19+E20</f>
        <v>9574</v>
      </c>
      <c r="F15" s="523">
        <f>E15/C15</f>
        <v>1.4992170372690259</v>
      </c>
    </row>
    <row r="16" spans="1:6" s="113" customFormat="1" ht="12" customHeight="1">
      <c r="A16" s="392" t="s">
        <v>91</v>
      </c>
      <c r="B16" s="375" t="s">
        <v>230</v>
      </c>
      <c r="C16" s="263"/>
      <c r="D16" s="263"/>
      <c r="E16" s="263"/>
      <c r="F16" s="496"/>
    </row>
    <row r="17" spans="1:6" s="113" customFormat="1" ht="12" customHeight="1">
      <c r="A17" s="393" t="s">
        <v>92</v>
      </c>
      <c r="B17" s="376" t="s">
        <v>231</v>
      </c>
      <c r="C17" s="262"/>
      <c r="D17" s="262"/>
      <c r="E17" s="262"/>
      <c r="F17" s="524"/>
    </row>
    <row r="18" spans="1:6" s="113" customFormat="1" ht="12" customHeight="1">
      <c r="A18" s="393" t="s">
        <v>93</v>
      </c>
      <c r="B18" s="376" t="s">
        <v>400</v>
      </c>
      <c r="C18" s="262"/>
      <c r="D18" s="262"/>
      <c r="E18" s="262"/>
      <c r="F18" s="524"/>
    </row>
    <row r="19" spans="1:6" s="113" customFormat="1" ht="12" customHeight="1">
      <c r="A19" s="393" t="s">
        <v>94</v>
      </c>
      <c r="B19" s="376" t="s">
        <v>401</v>
      </c>
      <c r="C19" s="262"/>
      <c r="D19" s="262"/>
      <c r="E19" s="262"/>
      <c r="F19" s="524"/>
    </row>
    <row r="20" spans="1:6" s="113" customFormat="1" ht="12" customHeight="1">
      <c r="A20" s="393" t="s">
        <v>95</v>
      </c>
      <c r="B20" s="376" t="s">
        <v>232</v>
      </c>
      <c r="C20" s="262">
        <v>6386</v>
      </c>
      <c r="D20" s="262">
        <v>10294</v>
      </c>
      <c r="E20" s="262">
        <v>9574</v>
      </c>
      <c r="F20" s="524">
        <f>E20/C20</f>
        <v>1.4992170372690259</v>
      </c>
    </row>
    <row r="21" spans="1:6" s="114" customFormat="1" ht="12" customHeight="1" thickBot="1">
      <c r="A21" s="394" t="s">
        <v>101</v>
      </c>
      <c r="B21" s="377" t="s">
        <v>233</v>
      </c>
      <c r="C21" s="264"/>
      <c r="D21" s="264"/>
      <c r="E21" s="264"/>
      <c r="F21" s="525"/>
    </row>
    <row r="22" spans="1:6" s="114" customFormat="1" ht="12" customHeight="1" thickBot="1">
      <c r="A22" s="36" t="s">
        <v>17</v>
      </c>
      <c r="B22" s="20" t="s">
        <v>234</v>
      </c>
      <c r="C22" s="260">
        <f>+C23+C24+C25+C26+C27</f>
        <v>0</v>
      </c>
      <c r="D22" s="260">
        <f>+D23+D24+D25+D26+D27</f>
        <v>91977</v>
      </c>
      <c r="E22" s="260">
        <f>+E23+E24+E25+E26+E27</f>
        <v>91977</v>
      </c>
      <c r="F22" s="523"/>
    </row>
    <row r="23" spans="1:6" s="114" customFormat="1" ht="12" customHeight="1">
      <c r="A23" s="392" t="s">
        <v>74</v>
      </c>
      <c r="B23" s="375" t="s">
        <v>235</v>
      </c>
      <c r="C23" s="263"/>
      <c r="D23" s="263"/>
      <c r="E23" s="263"/>
      <c r="F23" s="496"/>
    </row>
    <row r="24" spans="1:6" s="113" customFormat="1" ht="12" customHeight="1">
      <c r="A24" s="393" t="s">
        <v>75</v>
      </c>
      <c r="B24" s="376" t="s">
        <v>236</v>
      </c>
      <c r="C24" s="262"/>
      <c r="D24" s="262"/>
      <c r="E24" s="262"/>
      <c r="F24" s="524"/>
    </row>
    <row r="25" spans="1:6" s="114" customFormat="1" ht="12" customHeight="1">
      <c r="A25" s="393" t="s">
        <v>76</v>
      </c>
      <c r="B25" s="376" t="s">
        <v>402</v>
      </c>
      <c r="C25" s="262"/>
      <c r="D25" s="262"/>
      <c r="E25" s="262"/>
      <c r="F25" s="524"/>
    </row>
    <row r="26" spans="1:6" s="114" customFormat="1" ht="12" customHeight="1">
      <c r="A26" s="393" t="s">
        <v>77</v>
      </c>
      <c r="B26" s="376" t="s">
        <v>403</v>
      </c>
      <c r="C26" s="262"/>
      <c r="D26" s="262"/>
      <c r="E26" s="262"/>
      <c r="F26" s="524"/>
    </row>
    <row r="27" spans="1:6" s="114" customFormat="1" ht="12" customHeight="1">
      <c r="A27" s="393" t="s">
        <v>154</v>
      </c>
      <c r="B27" s="376" t="s">
        <v>237</v>
      </c>
      <c r="C27" s="262"/>
      <c r="D27" s="262">
        <v>91977</v>
      </c>
      <c r="E27" s="262">
        <v>91977</v>
      </c>
      <c r="F27" s="524"/>
    </row>
    <row r="28" spans="1:6" s="114" customFormat="1" ht="12" customHeight="1" thickBot="1">
      <c r="A28" s="394" t="s">
        <v>155</v>
      </c>
      <c r="B28" s="377" t="s">
        <v>238</v>
      </c>
      <c r="C28" s="264"/>
      <c r="D28" s="264"/>
      <c r="E28" s="264"/>
      <c r="F28" s="525"/>
    </row>
    <row r="29" spans="1:6" s="114" customFormat="1" ht="12" customHeight="1" thickBot="1">
      <c r="A29" s="36" t="s">
        <v>156</v>
      </c>
      <c r="B29" s="20" t="s">
        <v>239</v>
      </c>
      <c r="C29" s="266">
        <f>+C30+C34+C35+C36</f>
        <v>41400</v>
      </c>
      <c r="D29" s="266">
        <f>+D30+D34+D35+D36</f>
        <v>55059</v>
      </c>
      <c r="E29" s="266">
        <f>+E30+E34+E35+E36</f>
        <v>55055</v>
      </c>
      <c r="F29" s="526">
        <f>E29/C29</f>
        <v>1.3298309178743961</v>
      </c>
    </row>
    <row r="30" spans="1:6" s="114" customFormat="1" ht="12" customHeight="1">
      <c r="A30" s="392" t="s">
        <v>240</v>
      </c>
      <c r="B30" s="375" t="s">
        <v>479</v>
      </c>
      <c r="C30" s="370">
        <f>+C31+C32+C33</f>
        <v>33800</v>
      </c>
      <c r="D30" s="370">
        <f>D31+D33</f>
        <v>45662</v>
      </c>
      <c r="E30" s="370">
        <v>45662</v>
      </c>
      <c r="F30" s="527">
        <f>E30/C30</f>
        <v>1.3509467455621302</v>
      </c>
    </row>
    <row r="31" spans="1:6" s="114" customFormat="1" ht="12" customHeight="1">
      <c r="A31" s="393" t="s">
        <v>241</v>
      </c>
      <c r="B31" s="376" t="s">
        <v>246</v>
      </c>
      <c r="C31" s="262">
        <v>5800</v>
      </c>
      <c r="D31" s="262">
        <v>6455</v>
      </c>
      <c r="E31" s="262">
        <v>6455</v>
      </c>
      <c r="F31" s="524"/>
    </row>
    <row r="32" spans="1:6" s="114" customFormat="1" ht="12" customHeight="1">
      <c r="A32" s="393" t="s">
        <v>242</v>
      </c>
      <c r="B32" s="376" t="s">
        <v>247</v>
      </c>
      <c r="C32" s="262"/>
      <c r="D32" s="262"/>
      <c r="E32" s="262"/>
      <c r="F32" s="524"/>
    </row>
    <row r="33" spans="1:6" s="114" customFormat="1" ht="12" customHeight="1">
      <c r="A33" s="393" t="s">
        <v>415</v>
      </c>
      <c r="B33" s="439" t="s">
        <v>416</v>
      </c>
      <c r="C33" s="262">
        <v>28000</v>
      </c>
      <c r="D33" s="262">
        <v>39207</v>
      </c>
      <c r="E33" s="262">
        <v>39207</v>
      </c>
      <c r="F33" s="524">
        <f>E33/C33</f>
        <v>1.40025</v>
      </c>
    </row>
    <row r="34" spans="1:6" s="114" customFormat="1" ht="12" customHeight="1">
      <c r="A34" s="393" t="s">
        <v>243</v>
      </c>
      <c r="B34" s="376" t="s">
        <v>248</v>
      </c>
      <c r="C34" s="262">
        <v>7000</v>
      </c>
      <c r="D34" s="262">
        <v>8608</v>
      </c>
      <c r="E34" s="262">
        <v>8608</v>
      </c>
      <c r="F34" s="524">
        <f>E34/C34</f>
        <v>1.2297142857142858</v>
      </c>
    </row>
    <row r="35" spans="1:6" s="114" customFormat="1" ht="12" customHeight="1">
      <c r="A35" s="393" t="s">
        <v>244</v>
      </c>
      <c r="B35" s="376" t="s">
        <v>249</v>
      </c>
      <c r="C35" s="262">
        <v>300</v>
      </c>
      <c r="D35" s="262">
        <v>342</v>
      </c>
      <c r="E35" s="262">
        <v>338</v>
      </c>
      <c r="F35" s="524">
        <f>E35/C35</f>
        <v>1.1266666666666667</v>
      </c>
    </row>
    <row r="36" spans="1:6" s="114" customFormat="1" ht="12" customHeight="1" thickBot="1">
      <c r="A36" s="394" t="s">
        <v>245</v>
      </c>
      <c r="B36" s="377" t="s">
        <v>250</v>
      </c>
      <c r="C36" s="264">
        <v>300</v>
      </c>
      <c r="D36" s="264">
        <v>447</v>
      </c>
      <c r="E36" s="264">
        <v>447</v>
      </c>
      <c r="F36" s="524">
        <f>E36/C36</f>
        <v>1.49</v>
      </c>
    </row>
    <row r="37" spans="1:6" s="114" customFormat="1" ht="12" customHeight="1" thickBot="1">
      <c r="A37" s="36" t="s">
        <v>19</v>
      </c>
      <c r="B37" s="20" t="s">
        <v>412</v>
      </c>
      <c r="C37" s="260">
        <f>SUM(C38:C48)</f>
        <v>6106</v>
      </c>
      <c r="D37" s="260">
        <f>SUM(D38:D48)</f>
        <v>23993</v>
      </c>
      <c r="E37" s="260">
        <f>SUM(E38:E48)</f>
        <v>23315</v>
      </c>
      <c r="F37" s="523">
        <f>E37/C37</f>
        <v>3.8183753684900097</v>
      </c>
    </row>
    <row r="38" spans="1:6" s="114" customFormat="1" ht="12" customHeight="1">
      <c r="A38" s="392" t="s">
        <v>78</v>
      </c>
      <c r="B38" s="375" t="s">
        <v>253</v>
      </c>
      <c r="C38" s="263"/>
      <c r="D38" s="263">
        <v>2443</v>
      </c>
      <c r="E38" s="263">
        <v>2443</v>
      </c>
      <c r="F38" s="496"/>
    </row>
    <row r="39" spans="1:6" s="114" customFormat="1" ht="12" customHeight="1">
      <c r="A39" s="393" t="s">
        <v>79</v>
      </c>
      <c r="B39" s="376" t="s">
        <v>254</v>
      </c>
      <c r="C39" s="262">
        <v>3716</v>
      </c>
      <c r="D39" s="262">
        <v>4400</v>
      </c>
      <c r="E39" s="262">
        <v>4235</v>
      </c>
      <c r="F39" s="524">
        <f>E39/C39</f>
        <v>1.1396663078579117</v>
      </c>
    </row>
    <row r="40" spans="1:6" s="114" customFormat="1" ht="12" customHeight="1">
      <c r="A40" s="393" t="s">
        <v>80</v>
      </c>
      <c r="B40" s="376" t="s">
        <v>255</v>
      </c>
      <c r="C40" s="262">
        <v>863</v>
      </c>
      <c r="D40" s="262">
        <v>1294</v>
      </c>
      <c r="E40" s="262">
        <v>1162</v>
      </c>
      <c r="F40" s="524">
        <f>E40/C40</f>
        <v>1.3464658169177288</v>
      </c>
    </row>
    <row r="41" spans="1:6" s="114" customFormat="1" ht="12" customHeight="1">
      <c r="A41" s="393" t="s">
        <v>158</v>
      </c>
      <c r="B41" s="376" t="s">
        <v>256</v>
      </c>
      <c r="C41" s="262">
        <v>326</v>
      </c>
      <c r="D41" s="262">
        <v>777</v>
      </c>
      <c r="E41" s="262">
        <v>477</v>
      </c>
      <c r="F41" s="524">
        <f>E41/C41</f>
        <v>1.4631901840490797</v>
      </c>
    </row>
    <row r="42" spans="1:6" s="114" customFormat="1" ht="12" customHeight="1">
      <c r="A42" s="393" t="s">
        <v>159</v>
      </c>
      <c r="B42" s="376" t="s">
        <v>257</v>
      </c>
      <c r="C42" s="262"/>
      <c r="D42" s="262"/>
      <c r="E42" s="262"/>
      <c r="F42" s="524"/>
    </row>
    <row r="43" spans="1:6" s="114" customFormat="1" ht="12" customHeight="1">
      <c r="A43" s="393" t="s">
        <v>160</v>
      </c>
      <c r="B43" s="376" t="s">
        <v>258</v>
      </c>
      <c r="C43" s="262">
        <v>1201</v>
      </c>
      <c r="D43" s="262">
        <v>15079</v>
      </c>
      <c r="E43" s="262">
        <v>14998</v>
      </c>
      <c r="F43" s="524">
        <f>E43/C43</f>
        <v>12.487926727726894</v>
      </c>
    </row>
    <row r="44" spans="1:6" s="114" customFormat="1" ht="12" customHeight="1">
      <c r="A44" s="393" t="s">
        <v>161</v>
      </c>
      <c r="B44" s="376" t="s">
        <v>259</v>
      </c>
      <c r="C44" s="262"/>
      <c r="D44" s="262"/>
      <c r="E44" s="262"/>
      <c r="F44" s="524"/>
    </row>
    <row r="45" spans="1:6" s="114" customFormat="1" ht="12" customHeight="1">
      <c r="A45" s="393" t="s">
        <v>162</v>
      </c>
      <c r="B45" s="376" t="s">
        <v>260</v>
      </c>
      <c r="C45" s="262"/>
      <c r="D45" s="262"/>
      <c r="E45" s="262"/>
      <c r="F45" s="524"/>
    </row>
    <row r="46" spans="1:6" s="114" customFormat="1" ht="12" customHeight="1">
      <c r="A46" s="393" t="s">
        <v>251</v>
      </c>
      <c r="B46" s="376" t="s">
        <v>261</v>
      </c>
      <c r="C46" s="265"/>
      <c r="D46" s="265"/>
      <c r="E46" s="265"/>
      <c r="F46" s="528"/>
    </row>
    <row r="47" spans="1:6" s="114" customFormat="1" ht="12" customHeight="1">
      <c r="A47" s="394" t="s">
        <v>252</v>
      </c>
      <c r="B47" s="377" t="s">
        <v>414</v>
      </c>
      <c r="C47" s="361"/>
      <c r="D47" s="361"/>
      <c r="E47" s="361"/>
      <c r="F47" s="529"/>
    </row>
    <row r="48" spans="1:6" s="114" customFormat="1" ht="12" customHeight="1" thickBot="1">
      <c r="A48" s="394" t="s">
        <v>413</v>
      </c>
      <c r="B48" s="377" t="s">
        <v>262</v>
      </c>
      <c r="C48" s="361"/>
      <c r="D48" s="361"/>
      <c r="E48" s="361"/>
      <c r="F48" s="529"/>
    </row>
    <row r="49" spans="1:6" s="114" customFormat="1" ht="12" customHeight="1" thickBot="1">
      <c r="A49" s="36" t="s">
        <v>20</v>
      </c>
      <c r="B49" s="20" t="s">
        <v>263</v>
      </c>
      <c r="C49" s="260">
        <f>SUM(C50:C54)</f>
        <v>0</v>
      </c>
      <c r="D49" s="260">
        <f>SUM(D50:D54)</f>
        <v>48065</v>
      </c>
      <c r="E49" s="260">
        <f>SUM(E50:E54)</f>
        <v>48065</v>
      </c>
      <c r="F49" s="523"/>
    </row>
    <row r="50" spans="1:6" s="114" customFormat="1" ht="12" customHeight="1">
      <c r="A50" s="392" t="s">
        <v>81</v>
      </c>
      <c r="B50" s="375" t="s">
        <v>267</v>
      </c>
      <c r="C50" s="419"/>
      <c r="D50" s="419"/>
      <c r="E50" s="419"/>
      <c r="F50" s="530"/>
    </row>
    <row r="51" spans="1:6" s="114" customFormat="1" ht="12" customHeight="1">
      <c r="A51" s="393" t="s">
        <v>82</v>
      </c>
      <c r="B51" s="376" t="s">
        <v>268</v>
      </c>
      <c r="C51" s="265"/>
      <c r="D51" s="265">
        <v>48065</v>
      </c>
      <c r="E51" s="265">
        <v>48065</v>
      </c>
      <c r="F51" s="528"/>
    </row>
    <row r="52" spans="1:6" s="114" customFormat="1" ht="12" customHeight="1">
      <c r="A52" s="393" t="s">
        <v>264</v>
      </c>
      <c r="B52" s="376" t="s">
        <v>269</v>
      </c>
      <c r="C52" s="265"/>
      <c r="D52" s="265"/>
      <c r="E52" s="265"/>
      <c r="F52" s="528"/>
    </row>
    <row r="53" spans="1:6" s="114" customFormat="1" ht="12" customHeight="1">
      <c r="A53" s="393" t="s">
        <v>265</v>
      </c>
      <c r="B53" s="376" t="s">
        <v>270</v>
      </c>
      <c r="C53" s="265"/>
      <c r="D53" s="265"/>
      <c r="E53" s="265"/>
      <c r="F53" s="528"/>
    </row>
    <row r="54" spans="1:6" s="114" customFormat="1" ht="12" customHeight="1" thickBot="1">
      <c r="A54" s="394" t="s">
        <v>266</v>
      </c>
      <c r="B54" s="377" t="s">
        <v>271</v>
      </c>
      <c r="C54" s="361"/>
      <c r="D54" s="361"/>
      <c r="E54" s="361"/>
      <c r="F54" s="529"/>
    </row>
    <row r="55" spans="1:6" s="114" customFormat="1" ht="12" customHeight="1" thickBot="1">
      <c r="A55" s="36" t="s">
        <v>163</v>
      </c>
      <c r="B55" s="20" t="s">
        <v>272</v>
      </c>
      <c r="C55" s="260">
        <f>SUM(C56:C58)</f>
        <v>0</v>
      </c>
      <c r="D55" s="260">
        <f>SUM(D56:D58)</f>
        <v>165</v>
      </c>
      <c r="E55" s="260">
        <f>SUM(E56:E58)</f>
        <v>165</v>
      </c>
      <c r="F55" s="523"/>
    </row>
    <row r="56" spans="1:6" s="114" customFormat="1" ht="12" customHeight="1">
      <c r="A56" s="392" t="s">
        <v>83</v>
      </c>
      <c r="B56" s="375" t="s">
        <v>273</v>
      </c>
      <c r="C56" s="263"/>
      <c r="D56" s="263"/>
      <c r="E56" s="263"/>
      <c r="F56" s="496"/>
    </row>
    <row r="57" spans="1:6" s="114" customFormat="1" ht="12" customHeight="1">
      <c r="A57" s="393" t="s">
        <v>84</v>
      </c>
      <c r="B57" s="376" t="s">
        <v>404</v>
      </c>
      <c r="C57" s="262"/>
      <c r="D57" s="262"/>
      <c r="E57" s="262"/>
      <c r="F57" s="524"/>
    </row>
    <row r="58" spans="1:6" s="114" customFormat="1" ht="12" customHeight="1">
      <c r="A58" s="393" t="s">
        <v>276</v>
      </c>
      <c r="B58" s="376" t="s">
        <v>274</v>
      </c>
      <c r="C58" s="262"/>
      <c r="D58" s="262">
        <v>165</v>
      </c>
      <c r="E58" s="262">
        <v>165</v>
      </c>
      <c r="F58" s="524"/>
    </row>
    <row r="59" spans="1:6" s="114" customFormat="1" ht="12" customHeight="1" thickBot="1">
      <c r="A59" s="394" t="s">
        <v>277</v>
      </c>
      <c r="B59" s="377" t="s">
        <v>275</v>
      </c>
      <c r="C59" s="264"/>
      <c r="D59" s="264"/>
      <c r="E59" s="264"/>
      <c r="F59" s="525"/>
    </row>
    <row r="60" spans="1:6" s="114" customFormat="1" ht="12" customHeight="1" thickBot="1">
      <c r="A60" s="36" t="s">
        <v>22</v>
      </c>
      <c r="B60" s="255" t="s">
        <v>278</v>
      </c>
      <c r="C60" s="260">
        <f>SUM(C61:C63)</f>
        <v>1145</v>
      </c>
      <c r="D60" s="260">
        <f>SUM(D61:D63)</f>
        <v>12057</v>
      </c>
      <c r="E60" s="260">
        <f>SUM(E61:E63)</f>
        <v>12057</v>
      </c>
      <c r="F60" s="523">
        <f>E60/C60</f>
        <v>10.530131004366812</v>
      </c>
    </row>
    <row r="61" spans="1:6" s="114" customFormat="1" ht="12" customHeight="1">
      <c r="A61" s="392" t="s">
        <v>164</v>
      </c>
      <c r="B61" s="375" t="s">
        <v>280</v>
      </c>
      <c r="C61" s="265"/>
      <c r="D61" s="265"/>
      <c r="E61" s="265"/>
      <c r="F61" s="528"/>
    </row>
    <row r="62" spans="1:6" s="114" customFormat="1" ht="12" customHeight="1">
      <c r="A62" s="393" t="s">
        <v>165</v>
      </c>
      <c r="B62" s="376" t="s">
        <v>405</v>
      </c>
      <c r="C62" s="265"/>
      <c r="D62" s="265"/>
      <c r="E62" s="265"/>
      <c r="F62" s="528"/>
    </row>
    <row r="63" spans="1:6" s="114" customFormat="1" ht="12" customHeight="1">
      <c r="A63" s="393" t="s">
        <v>205</v>
      </c>
      <c r="B63" s="376" t="s">
        <v>281</v>
      </c>
      <c r="C63" s="265">
        <v>1145</v>
      </c>
      <c r="D63" s="265">
        <v>12057</v>
      </c>
      <c r="E63" s="265">
        <v>12057</v>
      </c>
      <c r="F63" s="528">
        <f>E63/C63</f>
        <v>10.530131004366812</v>
      </c>
    </row>
    <row r="64" spans="1:6" s="114" customFormat="1" ht="12" customHeight="1" thickBot="1">
      <c r="A64" s="394" t="s">
        <v>279</v>
      </c>
      <c r="B64" s="377" t="s">
        <v>282</v>
      </c>
      <c r="C64" s="265"/>
      <c r="D64" s="265"/>
      <c r="E64" s="265"/>
      <c r="F64" s="528"/>
    </row>
    <row r="65" spans="1:6" s="114" customFormat="1" ht="12" customHeight="1" thickBot="1">
      <c r="A65" s="36" t="s">
        <v>23</v>
      </c>
      <c r="B65" s="20" t="s">
        <v>283</v>
      </c>
      <c r="C65" s="266">
        <f>+C8+C15+C22+C29+C37+C49+C55+C60</f>
        <v>222665</v>
      </c>
      <c r="D65" s="266">
        <f>+D8+D15+D22+D29+D37+D49+D55+D60</f>
        <v>391736</v>
      </c>
      <c r="E65" s="266">
        <f>+E8+E15+E22+E29+E37+E49+E55+E60</f>
        <v>390334</v>
      </c>
      <c r="F65" s="526">
        <f>E65/C65</f>
        <v>1.7530101273213123</v>
      </c>
    </row>
    <row r="66" spans="1:6" s="114" customFormat="1" ht="12" customHeight="1" thickBot="1">
      <c r="A66" s="395" t="s">
        <v>374</v>
      </c>
      <c r="B66" s="255" t="s">
        <v>285</v>
      </c>
      <c r="C66" s="260">
        <f>SUM(C67:C69)</f>
        <v>0</v>
      </c>
      <c r="D66" s="260">
        <f>SUM(D67:D69)</f>
        <v>0</v>
      </c>
      <c r="E66" s="260">
        <f>SUM(E67:E69)</f>
        <v>0</v>
      </c>
      <c r="F66" s="523"/>
    </row>
    <row r="67" spans="1:6" s="114" customFormat="1" ht="12" customHeight="1">
      <c r="A67" s="392" t="s">
        <v>316</v>
      </c>
      <c r="B67" s="375" t="s">
        <v>286</v>
      </c>
      <c r="C67" s="265"/>
      <c r="D67" s="265"/>
      <c r="E67" s="265"/>
      <c r="F67" s="528"/>
    </row>
    <row r="68" spans="1:6" s="114" customFormat="1" ht="12" customHeight="1">
      <c r="A68" s="393" t="s">
        <v>325</v>
      </c>
      <c r="B68" s="376" t="s">
        <v>287</v>
      </c>
      <c r="C68" s="265"/>
      <c r="D68" s="265"/>
      <c r="E68" s="265"/>
      <c r="F68" s="528"/>
    </row>
    <row r="69" spans="1:6" s="114" customFormat="1" ht="12" customHeight="1" thickBot="1">
      <c r="A69" s="394" t="s">
        <v>326</v>
      </c>
      <c r="B69" s="378" t="s">
        <v>288</v>
      </c>
      <c r="C69" s="265"/>
      <c r="D69" s="265"/>
      <c r="E69" s="265"/>
      <c r="F69" s="528"/>
    </row>
    <row r="70" spans="1:6" s="114" customFormat="1" ht="12" customHeight="1" thickBot="1">
      <c r="A70" s="395" t="s">
        <v>289</v>
      </c>
      <c r="B70" s="255" t="s">
        <v>290</v>
      </c>
      <c r="C70" s="260">
        <f>SUM(C71:C74)</f>
        <v>0</v>
      </c>
      <c r="D70" s="260">
        <f>SUM(D71:D74)</f>
        <v>0</v>
      </c>
      <c r="E70" s="260">
        <f>SUM(E71:E74)</f>
        <v>0</v>
      </c>
      <c r="F70" s="523"/>
    </row>
    <row r="71" spans="1:6" s="114" customFormat="1" ht="12" customHeight="1">
      <c r="A71" s="392" t="s">
        <v>134</v>
      </c>
      <c r="B71" s="375" t="s">
        <v>291</v>
      </c>
      <c r="C71" s="265"/>
      <c r="D71" s="265"/>
      <c r="E71" s="265"/>
      <c r="F71" s="528"/>
    </row>
    <row r="72" spans="1:6" s="114" customFormat="1" ht="12" customHeight="1">
      <c r="A72" s="393" t="s">
        <v>135</v>
      </c>
      <c r="B72" s="376" t="s">
        <v>292</v>
      </c>
      <c r="C72" s="265"/>
      <c r="D72" s="265"/>
      <c r="E72" s="265"/>
      <c r="F72" s="528"/>
    </row>
    <row r="73" spans="1:6" s="114" customFormat="1" ht="12" customHeight="1">
      <c r="A73" s="393" t="s">
        <v>317</v>
      </c>
      <c r="B73" s="376" t="s">
        <v>293</v>
      </c>
      <c r="C73" s="265"/>
      <c r="D73" s="265"/>
      <c r="E73" s="265"/>
      <c r="F73" s="528"/>
    </row>
    <row r="74" spans="1:6" s="114" customFormat="1" ht="12" customHeight="1" thickBot="1">
      <c r="A74" s="394" t="s">
        <v>318</v>
      </c>
      <c r="B74" s="377" t="s">
        <v>294</v>
      </c>
      <c r="C74" s="265"/>
      <c r="D74" s="265"/>
      <c r="E74" s="265"/>
      <c r="F74" s="528"/>
    </row>
    <row r="75" spans="1:6" s="114" customFormat="1" ht="12" customHeight="1" thickBot="1">
      <c r="A75" s="395" t="s">
        <v>295</v>
      </c>
      <c r="B75" s="255" t="s">
        <v>296</v>
      </c>
      <c r="C75" s="260">
        <f>SUM(C76:C77)</f>
        <v>36381</v>
      </c>
      <c r="D75" s="260">
        <f>SUM(D76:D77)</f>
        <v>35988</v>
      </c>
      <c r="E75" s="260">
        <f>SUM(E76:E77)</f>
        <v>35988</v>
      </c>
      <c r="F75" s="523">
        <f>E75/C75</f>
        <v>0.98919765811824856</v>
      </c>
    </row>
    <row r="76" spans="1:6" s="114" customFormat="1" ht="12" customHeight="1">
      <c r="A76" s="392" t="s">
        <v>319</v>
      </c>
      <c r="B76" s="375" t="s">
        <v>297</v>
      </c>
      <c r="C76" s="265">
        <v>36381</v>
      </c>
      <c r="D76" s="265">
        <v>35988</v>
      </c>
      <c r="E76" s="265">
        <v>35988</v>
      </c>
      <c r="F76" s="528">
        <f>E76/C76</f>
        <v>0.98919765811824856</v>
      </c>
    </row>
    <row r="77" spans="1:6" s="114" customFormat="1" ht="12" customHeight="1" thickBot="1">
      <c r="A77" s="394" t="s">
        <v>320</v>
      </c>
      <c r="B77" s="377" t="s">
        <v>298</v>
      </c>
      <c r="C77" s="265"/>
      <c r="D77" s="265"/>
      <c r="E77" s="265"/>
      <c r="F77" s="528"/>
    </row>
    <row r="78" spans="1:6" s="113" customFormat="1" ht="12" customHeight="1" thickBot="1">
      <c r="A78" s="395" t="s">
        <v>299</v>
      </c>
      <c r="B78" s="255" t="s">
        <v>300</v>
      </c>
      <c r="C78" s="260">
        <f>SUM(C79:C81)</f>
        <v>5994</v>
      </c>
      <c r="D78" s="260">
        <f>SUM(D79:D81)</f>
        <v>5850</v>
      </c>
      <c r="E78" s="260">
        <f>SUM(E79:E81)</f>
        <v>5850</v>
      </c>
      <c r="F78" s="523">
        <f>E78/C78</f>
        <v>0.97597597597597596</v>
      </c>
    </row>
    <row r="79" spans="1:6" s="114" customFormat="1" ht="12" customHeight="1">
      <c r="A79" s="392" t="s">
        <v>321</v>
      </c>
      <c r="B79" s="375" t="s">
        <v>301</v>
      </c>
      <c r="C79" s="265">
        <v>5994</v>
      </c>
      <c r="D79" s="265">
        <v>5850</v>
      </c>
      <c r="E79" s="265">
        <v>5850</v>
      </c>
      <c r="F79" s="528">
        <f>E79/C79</f>
        <v>0.97597597597597596</v>
      </c>
    </row>
    <row r="80" spans="1:6" s="114" customFormat="1" ht="12" customHeight="1">
      <c r="A80" s="393" t="s">
        <v>322</v>
      </c>
      <c r="B80" s="376" t="s">
        <v>302</v>
      </c>
      <c r="C80" s="265"/>
      <c r="D80" s="265"/>
      <c r="E80" s="265"/>
      <c r="F80" s="528"/>
    </row>
    <row r="81" spans="1:6" s="114" customFormat="1" ht="12" customHeight="1" thickBot="1">
      <c r="A81" s="394" t="s">
        <v>323</v>
      </c>
      <c r="B81" s="377" t="s">
        <v>303</v>
      </c>
      <c r="C81" s="265"/>
      <c r="D81" s="265"/>
      <c r="E81" s="265"/>
      <c r="F81" s="528"/>
    </row>
    <row r="82" spans="1:6" s="114" customFormat="1" ht="12" customHeight="1" thickBot="1">
      <c r="A82" s="395" t="s">
        <v>304</v>
      </c>
      <c r="B82" s="255" t="s">
        <v>324</v>
      </c>
      <c r="C82" s="260">
        <f>SUM(C83:C86)</f>
        <v>0</v>
      </c>
      <c r="D82" s="260">
        <f>SUM(D83:D86)</f>
        <v>0</v>
      </c>
      <c r="E82" s="260">
        <f>SUM(E83:E86)</f>
        <v>0</v>
      </c>
      <c r="F82" s="523"/>
    </row>
    <row r="83" spans="1:6" s="114" customFormat="1" ht="12" customHeight="1">
      <c r="A83" s="396" t="s">
        <v>305</v>
      </c>
      <c r="B83" s="375" t="s">
        <v>306</v>
      </c>
      <c r="C83" s="265"/>
      <c r="D83" s="265"/>
      <c r="E83" s="265"/>
      <c r="F83" s="528"/>
    </row>
    <row r="84" spans="1:6" s="114" customFormat="1" ht="12" customHeight="1">
      <c r="A84" s="397" t="s">
        <v>307</v>
      </c>
      <c r="B84" s="376" t="s">
        <v>308</v>
      </c>
      <c r="C84" s="265"/>
      <c r="D84" s="265"/>
      <c r="E84" s="265"/>
      <c r="F84" s="528"/>
    </row>
    <row r="85" spans="1:6" s="114" customFormat="1" ht="12" customHeight="1">
      <c r="A85" s="397" t="s">
        <v>309</v>
      </c>
      <c r="B85" s="376" t="s">
        <v>310</v>
      </c>
      <c r="C85" s="265"/>
      <c r="D85" s="265"/>
      <c r="E85" s="265"/>
      <c r="F85" s="528"/>
    </row>
    <row r="86" spans="1:6" s="113" customFormat="1" ht="12" customHeight="1" thickBot="1">
      <c r="A86" s="398" t="s">
        <v>311</v>
      </c>
      <c r="B86" s="377" t="s">
        <v>312</v>
      </c>
      <c r="C86" s="265"/>
      <c r="D86" s="265"/>
      <c r="E86" s="265"/>
      <c r="F86" s="528"/>
    </row>
    <row r="87" spans="1:6" s="113" customFormat="1" ht="12" customHeight="1" thickBot="1">
      <c r="A87" s="395" t="s">
        <v>313</v>
      </c>
      <c r="B87" s="255" t="s">
        <v>456</v>
      </c>
      <c r="C87" s="420"/>
      <c r="D87" s="420"/>
      <c r="E87" s="420"/>
      <c r="F87" s="531"/>
    </row>
    <row r="88" spans="1:6" s="113" customFormat="1" ht="12" customHeight="1" thickBot="1">
      <c r="A88" s="395" t="s">
        <v>480</v>
      </c>
      <c r="B88" s="255" t="s">
        <v>314</v>
      </c>
      <c r="C88" s="420"/>
      <c r="D88" s="420"/>
      <c r="E88" s="420"/>
      <c r="F88" s="531"/>
    </row>
    <row r="89" spans="1:6" s="113" customFormat="1" ht="12" customHeight="1" thickBot="1">
      <c r="A89" s="395" t="s">
        <v>481</v>
      </c>
      <c r="B89" s="382" t="s">
        <v>459</v>
      </c>
      <c r="C89" s="266">
        <f>+C66+C70+C75+C78+C82+C88+C87</f>
        <v>42375</v>
      </c>
      <c r="D89" s="266">
        <f>+D66+D70+D75+D78+D82+D88+D87</f>
        <v>41838</v>
      </c>
      <c r="E89" s="266">
        <f>+E66+E70+E75+E78+E82+E88+E87</f>
        <v>41838</v>
      </c>
      <c r="F89" s="526">
        <f>E89/C89</f>
        <v>0.98732743362831854</v>
      </c>
    </row>
    <row r="90" spans="1:6" s="113" customFormat="1" ht="12" customHeight="1" thickBot="1">
      <c r="A90" s="399" t="s">
        <v>482</v>
      </c>
      <c r="B90" s="383" t="s">
        <v>483</v>
      </c>
      <c r="C90" s="266">
        <f>+C65+C89</f>
        <v>265040</v>
      </c>
      <c r="D90" s="266">
        <f>+D65+D89</f>
        <v>433574</v>
      </c>
      <c r="E90" s="266">
        <f>+E65+E89</f>
        <v>432172</v>
      </c>
      <c r="F90" s="526">
        <f>E90/C90</f>
        <v>1.630591608813764</v>
      </c>
    </row>
    <row r="91" spans="1:6" s="114" customFormat="1" ht="15" customHeight="1" thickBot="1">
      <c r="A91" s="204"/>
      <c r="B91" s="205"/>
      <c r="C91" s="321"/>
      <c r="D91" s="321"/>
      <c r="E91" s="321"/>
    </row>
    <row r="92" spans="1:6" s="74" customFormat="1" ht="16.5" customHeight="1" thickBot="1">
      <c r="A92" s="208"/>
      <c r="B92" s="209" t="s">
        <v>55</v>
      </c>
      <c r="C92" s="791"/>
      <c r="D92" s="791"/>
      <c r="E92" s="791"/>
      <c r="F92" s="792"/>
    </row>
    <row r="93" spans="1:6" s="115" customFormat="1" ht="12" customHeight="1" thickBot="1">
      <c r="A93" s="367" t="s">
        <v>15</v>
      </c>
      <c r="B93" s="30" t="s">
        <v>487</v>
      </c>
      <c r="C93" s="259">
        <f>+C94+C95+C96+C97+C98+C111</f>
        <v>112703</v>
      </c>
      <c r="D93" s="259">
        <f>+D94+D95+D96+D97+D98+D111</f>
        <v>183218</v>
      </c>
      <c r="E93" s="259">
        <f>+E94+E95+E96+E97+E98+E111</f>
        <v>85590</v>
      </c>
      <c r="F93" s="532">
        <f t="shared" ref="F93:F98" si="0">E93/C93</f>
        <v>0.7594296513846126</v>
      </c>
    </row>
    <row r="94" spans="1:6" ht="12" customHeight="1" thickBot="1">
      <c r="A94" s="400" t="s">
        <v>85</v>
      </c>
      <c r="B94" s="9" t="s">
        <v>46</v>
      </c>
      <c r="C94" s="261">
        <v>16656</v>
      </c>
      <c r="D94" s="261">
        <v>20850</v>
      </c>
      <c r="E94" s="261">
        <v>18417</v>
      </c>
      <c r="F94" s="533">
        <f t="shared" si="0"/>
        <v>1.105727665706052</v>
      </c>
    </row>
    <row r="95" spans="1:6" ht="12" customHeight="1" thickBot="1">
      <c r="A95" s="393" t="s">
        <v>86</v>
      </c>
      <c r="B95" s="7" t="s">
        <v>166</v>
      </c>
      <c r="C95" s="262">
        <v>4365</v>
      </c>
      <c r="D95" s="262">
        <v>4951</v>
      </c>
      <c r="E95" s="262">
        <v>4212</v>
      </c>
      <c r="F95" s="533">
        <f t="shared" si="0"/>
        <v>0.96494845360824744</v>
      </c>
    </row>
    <row r="96" spans="1:6" ht="12" customHeight="1" thickBot="1">
      <c r="A96" s="393" t="s">
        <v>87</v>
      </c>
      <c r="B96" s="7" t="s">
        <v>125</v>
      </c>
      <c r="C96" s="264">
        <v>43830</v>
      </c>
      <c r="D96" s="264">
        <v>54470</v>
      </c>
      <c r="E96" s="264">
        <v>43799</v>
      </c>
      <c r="F96" s="533">
        <f t="shared" si="0"/>
        <v>0.99929272187999085</v>
      </c>
    </row>
    <row r="97" spans="1:6" ht="12" customHeight="1" thickBot="1">
      <c r="A97" s="393" t="s">
        <v>88</v>
      </c>
      <c r="B97" s="10" t="s">
        <v>167</v>
      </c>
      <c r="C97" s="264">
        <v>4441</v>
      </c>
      <c r="D97" s="264">
        <v>4351</v>
      </c>
      <c r="E97" s="264">
        <v>3824</v>
      </c>
      <c r="F97" s="533">
        <f t="shared" si="0"/>
        <v>0.86106732717856338</v>
      </c>
    </row>
    <row r="98" spans="1:6" ht="12" customHeight="1">
      <c r="A98" s="393" t="s">
        <v>96</v>
      </c>
      <c r="B98" s="18" t="s">
        <v>168</v>
      </c>
      <c r="C98" s="264">
        <v>31022</v>
      </c>
      <c r="D98" s="264">
        <f>D99+D100+D105+D107+D110</f>
        <v>17931</v>
      </c>
      <c r="E98" s="264">
        <f>E99+E100+E105+E107+E110</f>
        <v>15338</v>
      </c>
      <c r="F98" s="533">
        <f t="shared" si="0"/>
        <v>0.49442331248791183</v>
      </c>
    </row>
    <row r="99" spans="1:6" ht="12" customHeight="1">
      <c r="A99" s="393" t="s">
        <v>89</v>
      </c>
      <c r="B99" s="7" t="s">
        <v>484</v>
      </c>
      <c r="C99" s="264"/>
      <c r="D99" s="264">
        <v>7397</v>
      </c>
      <c r="E99" s="264">
        <v>7397</v>
      </c>
      <c r="F99" s="525"/>
    </row>
    <row r="100" spans="1:6" ht="12" customHeight="1">
      <c r="A100" s="393" t="s">
        <v>90</v>
      </c>
      <c r="B100" s="133" t="s">
        <v>422</v>
      </c>
      <c r="C100" s="264"/>
      <c r="D100" s="264">
        <v>27</v>
      </c>
      <c r="E100" s="264">
        <v>27</v>
      </c>
      <c r="F100" s="525"/>
    </row>
    <row r="101" spans="1:6" ht="12" customHeight="1">
      <c r="A101" s="393" t="s">
        <v>97</v>
      </c>
      <c r="B101" s="133" t="s">
        <v>421</v>
      </c>
      <c r="C101" s="264">
        <v>21160</v>
      </c>
      <c r="D101" s="264"/>
      <c r="E101" s="264"/>
      <c r="F101" s="525"/>
    </row>
    <row r="102" spans="1:6" ht="12" customHeight="1">
      <c r="A102" s="393" t="s">
        <v>98</v>
      </c>
      <c r="B102" s="133" t="s">
        <v>330</v>
      </c>
      <c r="C102" s="264"/>
      <c r="D102" s="264"/>
      <c r="E102" s="264"/>
      <c r="F102" s="525"/>
    </row>
    <row r="103" spans="1:6" ht="12" customHeight="1">
      <c r="A103" s="393" t="s">
        <v>99</v>
      </c>
      <c r="B103" s="134" t="s">
        <v>331</v>
      </c>
      <c r="C103" s="264"/>
      <c r="D103" s="264"/>
      <c r="E103" s="264"/>
      <c r="F103" s="525"/>
    </row>
    <row r="104" spans="1:6" ht="12" customHeight="1">
      <c r="A104" s="393" t="s">
        <v>100</v>
      </c>
      <c r="B104" s="134" t="s">
        <v>332</v>
      </c>
      <c r="C104" s="264"/>
      <c r="D104" s="264"/>
      <c r="E104" s="264"/>
      <c r="F104" s="525"/>
    </row>
    <row r="105" spans="1:6" ht="12" customHeight="1">
      <c r="A105" s="393" t="s">
        <v>102</v>
      </c>
      <c r="B105" s="133" t="s">
        <v>333</v>
      </c>
      <c r="C105" s="264">
        <v>9617</v>
      </c>
      <c r="D105" s="264">
        <v>10219</v>
      </c>
      <c r="E105" s="264">
        <v>7626</v>
      </c>
      <c r="F105" s="525">
        <f>E105/C105</f>
        <v>0.79297078090880735</v>
      </c>
    </row>
    <row r="106" spans="1:6" ht="12" customHeight="1">
      <c r="A106" s="393" t="s">
        <v>169</v>
      </c>
      <c r="B106" s="133" t="s">
        <v>334</v>
      </c>
      <c r="C106" s="264"/>
      <c r="D106" s="264"/>
      <c r="E106" s="264"/>
      <c r="F106" s="525"/>
    </row>
    <row r="107" spans="1:6" ht="12" customHeight="1">
      <c r="A107" s="393" t="s">
        <v>328</v>
      </c>
      <c r="B107" s="134" t="s">
        <v>335</v>
      </c>
      <c r="C107" s="264"/>
      <c r="D107" s="264">
        <v>200</v>
      </c>
      <c r="E107" s="264">
        <v>200</v>
      </c>
      <c r="F107" s="525"/>
    </row>
    <row r="108" spans="1:6" ht="12" customHeight="1">
      <c r="A108" s="401" t="s">
        <v>329</v>
      </c>
      <c r="B108" s="135" t="s">
        <v>336</v>
      </c>
      <c r="C108" s="264"/>
      <c r="D108" s="264"/>
      <c r="E108" s="264"/>
      <c r="F108" s="525"/>
    </row>
    <row r="109" spans="1:6" ht="12" customHeight="1">
      <c r="A109" s="393" t="s">
        <v>419</v>
      </c>
      <c r="B109" s="135" t="s">
        <v>337</v>
      </c>
      <c r="C109" s="264"/>
      <c r="D109" s="264"/>
      <c r="E109" s="264"/>
      <c r="F109" s="525"/>
    </row>
    <row r="110" spans="1:6" ht="12" customHeight="1">
      <c r="A110" s="393" t="s">
        <v>420</v>
      </c>
      <c r="B110" s="134" t="s">
        <v>338</v>
      </c>
      <c r="C110" s="262">
        <v>245</v>
      </c>
      <c r="D110" s="262">
        <v>88</v>
      </c>
      <c r="E110" s="262">
        <v>88</v>
      </c>
      <c r="F110" s="524">
        <f>E110/C110</f>
        <v>0.35918367346938773</v>
      </c>
    </row>
    <row r="111" spans="1:6" ht="12" customHeight="1">
      <c r="A111" s="393" t="s">
        <v>424</v>
      </c>
      <c r="B111" s="10" t="s">
        <v>47</v>
      </c>
      <c r="C111" s="262">
        <v>12389</v>
      </c>
      <c r="D111" s="262">
        <v>80665</v>
      </c>
      <c r="E111" s="262"/>
      <c r="F111" s="524"/>
    </row>
    <row r="112" spans="1:6" ht="12" customHeight="1">
      <c r="A112" s="394" t="s">
        <v>425</v>
      </c>
      <c r="B112" s="7" t="s">
        <v>485</v>
      </c>
      <c r="C112" s="264">
        <v>6000</v>
      </c>
      <c r="D112" s="264"/>
      <c r="E112" s="264"/>
      <c r="F112" s="525"/>
    </row>
    <row r="113" spans="1:6" ht="12" customHeight="1" thickBot="1">
      <c r="A113" s="402" t="s">
        <v>426</v>
      </c>
      <c r="B113" s="136" t="s">
        <v>486</v>
      </c>
      <c r="C113" s="268">
        <v>6389</v>
      </c>
      <c r="D113" s="268">
        <v>80665</v>
      </c>
      <c r="E113" s="268"/>
      <c r="F113" s="534"/>
    </row>
    <row r="114" spans="1:6" ht="12" customHeight="1" thickBot="1">
      <c r="A114" s="36" t="s">
        <v>16</v>
      </c>
      <c r="B114" s="29" t="s">
        <v>339</v>
      </c>
      <c r="C114" s="260">
        <f>+C115+C117+C119</f>
        <v>26662</v>
      </c>
      <c r="D114" s="260">
        <f>+D115+D117+D119</f>
        <v>126635</v>
      </c>
      <c r="E114" s="260">
        <f>+E115+E117+E119</f>
        <v>116343</v>
      </c>
      <c r="F114" s="523">
        <f>E114/C114</f>
        <v>4.3636261345735505</v>
      </c>
    </row>
    <row r="115" spans="1:6" ht="12" customHeight="1">
      <c r="A115" s="392" t="s">
        <v>91</v>
      </c>
      <c r="B115" s="7" t="s">
        <v>203</v>
      </c>
      <c r="C115" s="263">
        <v>15744</v>
      </c>
      <c r="D115" s="263">
        <v>22811</v>
      </c>
      <c r="E115" s="263">
        <v>12519</v>
      </c>
      <c r="F115" s="496"/>
    </row>
    <row r="116" spans="1:6" ht="12" customHeight="1">
      <c r="A116" s="392" t="s">
        <v>92</v>
      </c>
      <c r="B116" s="11" t="s">
        <v>343</v>
      </c>
      <c r="C116" s="263"/>
      <c r="D116" s="263"/>
      <c r="E116" s="263"/>
      <c r="F116" s="496"/>
    </row>
    <row r="117" spans="1:6" ht="12" customHeight="1">
      <c r="A117" s="392" t="s">
        <v>93</v>
      </c>
      <c r="B117" s="11" t="s">
        <v>170</v>
      </c>
      <c r="C117" s="262">
        <v>10918</v>
      </c>
      <c r="D117" s="262">
        <v>103664</v>
      </c>
      <c r="E117" s="262">
        <v>103664</v>
      </c>
      <c r="F117" s="524">
        <f>E117/C117</f>
        <v>9.4947792636013926</v>
      </c>
    </row>
    <row r="118" spans="1:6" ht="12" customHeight="1">
      <c r="A118" s="392" t="s">
        <v>94</v>
      </c>
      <c r="B118" s="11" t="s">
        <v>344</v>
      </c>
      <c r="C118" s="233">
        <v>191</v>
      </c>
      <c r="D118" s="233"/>
      <c r="E118" s="233"/>
      <c r="F118" s="536"/>
    </row>
    <row r="119" spans="1:6" ht="12" customHeight="1">
      <c r="A119" s="392" t="s">
        <v>95</v>
      </c>
      <c r="B119" s="257" t="s">
        <v>206</v>
      </c>
      <c r="C119" s="233"/>
      <c r="D119" s="233">
        <v>160</v>
      </c>
      <c r="E119" s="233">
        <v>160</v>
      </c>
      <c r="F119" s="536"/>
    </row>
    <row r="120" spans="1:6" ht="12" customHeight="1">
      <c r="A120" s="392" t="s">
        <v>101</v>
      </c>
      <c r="B120" s="256" t="s">
        <v>406</v>
      </c>
      <c r="C120" s="233"/>
      <c r="D120" s="233"/>
      <c r="E120" s="233"/>
      <c r="F120" s="536"/>
    </row>
    <row r="121" spans="1:6" ht="12" customHeight="1">
      <c r="A121" s="392" t="s">
        <v>103</v>
      </c>
      <c r="B121" s="371" t="s">
        <v>349</v>
      </c>
      <c r="C121" s="233"/>
      <c r="D121" s="233"/>
      <c r="E121" s="233"/>
      <c r="F121" s="536"/>
    </row>
    <row r="122" spans="1:6" ht="12" customHeight="1">
      <c r="A122" s="392" t="s">
        <v>171</v>
      </c>
      <c r="B122" s="134" t="s">
        <v>332</v>
      </c>
      <c r="C122" s="233"/>
      <c r="D122" s="233"/>
      <c r="E122" s="233"/>
      <c r="F122" s="536"/>
    </row>
    <row r="123" spans="1:6" ht="12" customHeight="1">
      <c r="A123" s="392" t="s">
        <v>172</v>
      </c>
      <c r="B123" s="134" t="s">
        <v>348</v>
      </c>
      <c r="C123" s="233"/>
      <c r="D123" s="233">
        <v>160</v>
      </c>
      <c r="E123" s="233">
        <v>160</v>
      </c>
      <c r="F123" s="536"/>
    </row>
    <row r="124" spans="1:6" ht="12" customHeight="1">
      <c r="A124" s="392" t="s">
        <v>173</v>
      </c>
      <c r="B124" s="134" t="s">
        <v>347</v>
      </c>
      <c r="C124" s="233"/>
      <c r="D124" s="233"/>
      <c r="E124" s="233"/>
      <c r="F124" s="536"/>
    </row>
    <row r="125" spans="1:6" ht="12" customHeight="1">
      <c r="A125" s="392" t="s">
        <v>340</v>
      </c>
      <c r="B125" s="134" t="s">
        <v>335</v>
      </c>
      <c r="C125" s="233"/>
      <c r="D125" s="233"/>
      <c r="E125" s="233"/>
      <c r="F125" s="536"/>
    </row>
    <row r="126" spans="1:6" ht="12" customHeight="1">
      <c r="A126" s="392" t="s">
        <v>341</v>
      </c>
      <c r="B126" s="134" t="s">
        <v>346</v>
      </c>
      <c r="C126" s="233"/>
      <c r="D126" s="233"/>
      <c r="E126" s="233"/>
      <c r="F126" s="536"/>
    </row>
    <row r="127" spans="1:6" ht="12" customHeight="1" thickBot="1">
      <c r="A127" s="401" t="s">
        <v>342</v>
      </c>
      <c r="B127" s="134" t="s">
        <v>345</v>
      </c>
      <c r="C127" s="235"/>
      <c r="D127" s="235"/>
      <c r="E127" s="235"/>
      <c r="F127" s="537"/>
    </row>
    <row r="128" spans="1:6" ht="12" customHeight="1" thickBot="1">
      <c r="A128" s="36" t="s">
        <v>17</v>
      </c>
      <c r="B128" s="125" t="s">
        <v>429</v>
      </c>
      <c r="C128" s="260">
        <f>+C93+C114</f>
        <v>139365</v>
      </c>
      <c r="D128" s="260">
        <f>+D93+D114</f>
        <v>309853</v>
      </c>
      <c r="E128" s="260">
        <f>+E93+E114</f>
        <v>201933</v>
      </c>
      <c r="F128" s="523">
        <f>E128/C128</f>
        <v>1.4489505973522765</v>
      </c>
    </row>
    <row r="129" spans="1:11" ht="12" customHeight="1" thickBot="1">
      <c r="A129" s="36" t="s">
        <v>18</v>
      </c>
      <c r="B129" s="125" t="s">
        <v>430</v>
      </c>
      <c r="C129" s="260">
        <f>+C130+C131+C132</f>
        <v>0</v>
      </c>
      <c r="D129" s="260">
        <f>+D130+D131+D132</f>
        <v>0</v>
      </c>
      <c r="E129" s="260">
        <f>+E130+E131+E132</f>
        <v>0</v>
      </c>
      <c r="F129" s="523"/>
    </row>
    <row r="130" spans="1:11" s="115" customFormat="1" ht="12" customHeight="1">
      <c r="A130" s="392" t="s">
        <v>240</v>
      </c>
      <c r="B130" s="8" t="s">
        <v>490</v>
      </c>
      <c r="C130" s="233"/>
      <c r="D130" s="233"/>
      <c r="E130" s="233"/>
      <c r="F130" s="536"/>
    </row>
    <row r="131" spans="1:11" ht="12" customHeight="1">
      <c r="A131" s="392" t="s">
        <v>243</v>
      </c>
      <c r="B131" s="8" t="s">
        <v>438</v>
      </c>
      <c r="C131" s="233"/>
      <c r="D131" s="233"/>
      <c r="E131" s="233"/>
      <c r="F131" s="536"/>
    </row>
    <row r="132" spans="1:11" ht="12" customHeight="1" thickBot="1">
      <c r="A132" s="401" t="s">
        <v>244</v>
      </c>
      <c r="B132" s="6" t="s">
        <v>489</v>
      </c>
      <c r="C132" s="233"/>
      <c r="D132" s="233"/>
      <c r="E132" s="233"/>
      <c r="F132" s="536"/>
    </row>
    <row r="133" spans="1:11" ht="12" customHeight="1" thickBot="1">
      <c r="A133" s="36" t="s">
        <v>19</v>
      </c>
      <c r="B133" s="125" t="s">
        <v>431</v>
      </c>
      <c r="C133" s="260">
        <f>+C134+C135+C136+C137+C138+C139</f>
        <v>0</v>
      </c>
      <c r="D133" s="260">
        <f>+D134+D135+D136+D137+D138+D139</f>
        <v>0</v>
      </c>
      <c r="E133" s="260">
        <f>+E134+E135+E136+E137+E138+E139</f>
        <v>0</v>
      </c>
      <c r="F133" s="523"/>
    </row>
    <row r="134" spans="1:11" ht="12" customHeight="1">
      <c r="A134" s="392" t="s">
        <v>78</v>
      </c>
      <c r="B134" s="8" t="s">
        <v>440</v>
      </c>
      <c r="C134" s="233"/>
      <c r="D134" s="233"/>
      <c r="E134" s="233"/>
      <c r="F134" s="536"/>
    </row>
    <row r="135" spans="1:11" ht="12" customHeight="1">
      <c r="A135" s="392" t="s">
        <v>79</v>
      </c>
      <c r="B135" s="8" t="s">
        <v>432</v>
      </c>
      <c r="C135" s="233"/>
      <c r="D135" s="233"/>
      <c r="E135" s="233"/>
      <c r="F135" s="536"/>
    </row>
    <row r="136" spans="1:11" ht="12" customHeight="1">
      <c r="A136" s="392" t="s">
        <v>80</v>
      </c>
      <c r="B136" s="8" t="s">
        <v>433</v>
      </c>
      <c r="C136" s="233"/>
      <c r="D136" s="233"/>
      <c r="E136" s="233"/>
      <c r="F136" s="536"/>
    </row>
    <row r="137" spans="1:11" ht="12" customHeight="1">
      <c r="A137" s="392" t="s">
        <v>158</v>
      </c>
      <c r="B137" s="8" t="s">
        <v>488</v>
      </c>
      <c r="C137" s="233"/>
      <c r="D137" s="233"/>
      <c r="E137" s="233"/>
      <c r="F137" s="536"/>
    </row>
    <row r="138" spans="1:11" ht="12" customHeight="1">
      <c r="A138" s="392" t="s">
        <v>159</v>
      </c>
      <c r="B138" s="8" t="s">
        <v>435</v>
      </c>
      <c r="C138" s="233"/>
      <c r="D138" s="233"/>
      <c r="E138" s="233"/>
      <c r="F138" s="536"/>
    </row>
    <row r="139" spans="1:11" s="115" customFormat="1" ht="12" customHeight="1" thickBot="1">
      <c r="A139" s="401" t="s">
        <v>160</v>
      </c>
      <c r="B139" s="6" t="s">
        <v>436</v>
      </c>
      <c r="C139" s="233"/>
      <c r="D139" s="233"/>
      <c r="E139" s="233"/>
      <c r="F139" s="536"/>
    </row>
    <row r="140" spans="1:11" ht="12" customHeight="1" thickBot="1">
      <c r="A140" s="36" t="s">
        <v>20</v>
      </c>
      <c r="B140" s="125" t="s">
        <v>505</v>
      </c>
      <c r="C140" s="266">
        <f>+C141+C142+C144+C145+C143</f>
        <v>125675</v>
      </c>
      <c r="D140" s="266">
        <f>+D141+D142+D144+D145+D143</f>
        <v>123719</v>
      </c>
      <c r="E140" s="266">
        <f>+E141+E142+E144+E145+E143</f>
        <v>114712</v>
      </c>
      <c r="F140" s="526">
        <f>E140/C140</f>
        <v>0.91276705788740797</v>
      </c>
      <c r="K140" s="215"/>
    </row>
    <row r="141" spans="1:11">
      <c r="A141" s="392" t="s">
        <v>81</v>
      </c>
      <c r="B141" s="8" t="s">
        <v>350</v>
      </c>
      <c r="C141" s="233"/>
      <c r="D141" s="233"/>
      <c r="E141" s="233"/>
      <c r="F141" s="536"/>
    </row>
    <row r="142" spans="1:11" ht="12" customHeight="1">
      <c r="A142" s="392" t="s">
        <v>82</v>
      </c>
      <c r="B142" s="8" t="s">
        <v>351</v>
      </c>
      <c r="C142" s="233">
        <v>5994</v>
      </c>
      <c r="D142" s="233">
        <v>5994</v>
      </c>
      <c r="E142" s="233">
        <v>5994</v>
      </c>
      <c r="F142" s="536">
        <f>E142/C142</f>
        <v>1</v>
      </c>
    </row>
    <row r="143" spans="1:11" s="115" customFormat="1" ht="12" customHeight="1">
      <c r="A143" s="392" t="s">
        <v>264</v>
      </c>
      <c r="B143" s="8" t="s">
        <v>504</v>
      </c>
      <c r="C143" s="233">
        <v>119681</v>
      </c>
      <c r="D143" s="233">
        <v>117725</v>
      </c>
      <c r="E143" s="233">
        <v>108718</v>
      </c>
      <c r="F143" s="536">
        <f>E143/C143</f>
        <v>0.90839815843784733</v>
      </c>
    </row>
    <row r="144" spans="1:11" s="115" customFormat="1" ht="12" customHeight="1">
      <c r="A144" s="392" t="s">
        <v>265</v>
      </c>
      <c r="B144" s="8" t="s">
        <v>445</v>
      </c>
      <c r="C144" s="233"/>
      <c r="D144" s="233"/>
      <c r="E144" s="233"/>
      <c r="F144" s="536"/>
    </row>
    <row r="145" spans="1:6" s="115" customFormat="1" ht="12" customHeight="1" thickBot="1">
      <c r="A145" s="401" t="s">
        <v>266</v>
      </c>
      <c r="B145" s="6" t="s">
        <v>370</v>
      </c>
      <c r="C145" s="233"/>
      <c r="D145" s="233"/>
      <c r="E145" s="233"/>
      <c r="F145" s="536"/>
    </row>
    <row r="146" spans="1:6" s="115" customFormat="1" ht="12" customHeight="1" thickBot="1">
      <c r="A146" s="36" t="s">
        <v>21</v>
      </c>
      <c r="B146" s="125" t="s">
        <v>446</v>
      </c>
      <c r="C146" s="269">
        <f>+C147+C148+C149+C150+C151</f>
        <v>0</v>
      </c>
      <c r="D146" s="269">
        <f>+D147+D148+D149+D150+D151</f>
        <v>0</v>
      </c>
      <c r="E146" s="269">
        <f>+E147+E148+E149+E150+E151</f>
        <v>0</v>
      </c>
      <c r="F146" s="538"/>
    </row>
    <row r="147" spans="1:6" s="115" customFormat="1" ht="12" customHeight="1">
      <c r="A147" s="392" t="s">
        <v>83</v>
      </c>
      <c r="B147" s="8" t="s">
        <v>441</v>
      </c>
      <c r="C147" s="233"/>
      <c r="D147" s="233"/>
      <c r="E147" s="233"/>
      <c r="F147" s="536"/>
    </row>
    <row r="148" spans="1:6" s="115" customFormat="1" ht="12" customHeight="1">
      <c r="A148" s="392" t="s">
        <v>84</v>
      </c>
      <c r="B148" s="8" t="s">
        <v>448</v>
      </c>
      <c r="C148" s="233"/>
      <c r="D148" s="233"/>
      <c r="E148" s="233"/>
      <c r="F148" s="536"/>
    </row>
    <row r="149" spans="1:6" s="115" customFormat="1" ht="12" customHeight="1">
      <c r="A149" s="392" t="s">
        <v>276</v>
      </c>
      <c r="B149" s="8" t="s">
        <v>443</v>
      </c>
      <c r="C149" s="233"/>
      <c r="D149" s="233"/>
      <c r="E149" s="233"/>
      <c r="F149" s="536"/>
    </row>
    <row r="150" spans="1:6" ht="12.75" customHeight="1">
      <c r="A150" s="392" t="s">
        <v>277</v>
      </c>
      <c r="B150" s="8" t="s">
        <v>491</v>
      </c>
      <c r="C150" s="233"/>
      <c r="D150" s="233"/>
      <c r="E150" s="233"/>
      <c r="F150" s="536"/>
    </row>
    <row r="151" spans="1:6" ht="12.75" customHeight="1" thickBot="1">
      <c r="A151" s="401" t="s">
        <v>447</v>
      </c>
      <c r="B151" s="6" t="s">
        <v>450</v>
      </c>
      <c r="C151" s="235"/>
      <c r="D151" s="235"/>
      <c r="E151" s="235"/>
      <c r="F151" s="537"/>
    </row>
    <row r="152" spans="1:6" ht="12.75" customHeight="1" thickBot="1">
      <c r="A152" s="449" t="s">
        <v>22</v>
      </c>
      <c r="B152" s="125" t="s">
        <v>451</v>
      </c>
      <c r="C152" s="269"/>
      <c r="D152" s="269"/>
      <c r="E152" s="269"/>
      <c r="F152" s="538"/>
    </row>
    <row r="153" spans="1:6" ht="12" customHeight="1" thickBot="1">
      <c r="A153" s="449" t="s">
        <v>23</v>
      </c>
      <c r="B153" s="125" t="s">
        <v>452</v>
      </c>
      <c r="C153" s="269"/>
      <c r="D153" s="269"/>
      <c r="E153" s="269"/>
      <c r="F153" s="538"/>
    </row>
    <row r="154" spans="1:6" ht="15" customHeight="1" thickBot="1">
      <c r="A154" s="36" t="s">
        <v>24</v>
      </c>
      <c r="B154" s="125" t="s">
        <v>454</v>
      </c>
      <c r="C154" s="385">
        <f>+C129+C133+C140+C146+C152+C153</f>
        <v>125675</v>
      </c>
      <c r="D154" s="385">
        <f>+D129+D133+D140+D146+D152+D153</f>
        <v>123719</v>
      </c>
      <c r="E154" s="385">
        <f>+E129+E133+E140+E146+E152+E153</f>
        <v>114712</v>
      </c>
      <c r="F154" s="540">
        <f>E154/C154</f>
        <v>0.91276705788740797</v>
      </c>
    </row>
    <row r="155" spans="1:6" ht="13.8" thickBot="1">
      <c r="A155" s="403" t="s">
        <v>25</v>
      </c>
      <c r="B155" s="340" t="s">
        <v>453</v>
      </c>
      <c r="C155" s="385">
        <f>+C128+C154</f>
        <v>265040</v>
      </c>
      <c r="D155" s="385">
        <f>+D128+D154</f>
        <v>433572</v>
      </c>
      <c r="E155" s="385">
        <f>+E128+E154</f>
        <v>316645</v>
      </c>
      <c r="F155" s="540">
        <f>E155/C155</f>
        <v>1.1947064594023544</v>
      </c>
    </row>
    <row r="156" spans="1:6" ht="15" customHeight="1" thickBot="1">
      <c r="A156" s="345"/>
      <c r="B156" s="346"/>
      <c r="C156" s="347"/>
    </row>
    <row r="157" spans="1:6" ht="14.25" customHeight="1" thickBot="1">
      <c r="A157" s="213" t="s">
        <v>492</v>
      </c>
      <c r="B157" s="214"/>
      <c r="C157" s="122">
        <v>6</v>
      </c>
      <c r="D157" s="122">
        <v>4</v>
      </c>
      <c r="E157" s="122">
        <v>4</v>
      </c>
    </row>
    <row r="158" spans="1:6" ht="13.8" thickBot="1">
      <c r="A158" s="213" t="s">
        <v>184</v>
      </c>
      <c r="B158" s="214"/>
      <c r="C158" s="122">
        <v>7</v>
      </c>
      <c r="D158" s="122">
        <v>6</v>
      </c>
      <c r="E158" s="122">
        <v>6</v>
      </c>
    </row>
  </sheetData>
  <sheetProtection formatCells="0"/>
  <mergeCells count="6">
    <mergeCell ref="C92:F92"/>
    <mergeCell ref="B1:F1"/>
    <mergeCell ref="C4:F4"/>
    <mergeCell ref="B2:E2"/>
    <mergeCell ref="B3:E3"/>
    <mergeCell ref="C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158"/>
  <sheetViews>
    <sheetView zoomScaleNormal="100" zoomScaleSheetLayoutView="85" workbookViewId="0">
      <selection activeCell="B3" sqref="B3:E3"/>
    </sheetView>
  </sheetViews>
  <sheetFormatPr defaultColWidth="9.33203125" defaultRowHeight="13.2"/>
  <cols>
    <col min="1" max="1" width="19.44140625" style="348" customWidth="1"/>
    <col min="2" max="2" width="72" style="349" customWidth="1"/>
    <col min="3" max="3" width="12.6640625" style="350" customWidth="1"/>
    <col min="4" max="4" width="13.77734375" style="3" customWidth="1"/>
    <col min="5" max="5" width="13.33203125" style="3" customWidth="1"/>
    <col min="6" max="6" width="11.6640625" style="3" customWidth="1"/>
    <col min="7" max="16384" width="9.33203125" style="3"/>
  </cols>
  <sheetData>
    <row r="1" spans="1:6" s="2" customFormat="1" ht="16.5" customHeight="1" thickBot="1">
      <c r="A1" s="192"/>
      <c r="B1" s="790" t="s">
        <v>800</v>
      </c>
      <c r="C1" s="790"/>
      <c r="D1" s="790"/>
      <c r="E1" s="790"/>
      <c r="F1" s="790"/>
    </row>
    <row r="2" spans="1:6" s="111" customFormat="1" ht="21" customHeight="1">
      <c r="A2" s="365" t="s">
        <v>60</v>
      </c>
      <c r="B2" s="793" t="s">
        <v>543</v>
      </c>
      <c r="C2" s="794"/>
      <c r="D2" s="794"/>
      <c r="E2" s="795"/>
      <c r="F2" s="315" t="s">
        <v>51</v>
      </c>
    </row>
    <row r="3" spans="1:6" s="111" customFormat="1" ht="16.2" thickBot="1">
      <c r="A3" s="195" t="s">
        <v>181</v>
      </c>
      <c r="B3" s="796" t="s">
        <v>408</v>
      </c>
      <c r="C3" s="797"/>
      <c r="D3" s="797"/>
      <c r="E3" s="798"/>
      <c r="F3" s="448" t="s">
        <v>58</v>
      </c>
    </row>
    <row r="4" spans="1:6" s="112" customFormat="1" ht="15.9" customHeight="1" thickBot="1">
      <c r="A4" s="196"/>
      <c r="B4" s="196"/>
      <c r="C4" s="787" t="s">
        <v>52</v>
      </c>
      <c r="D4" s="787"/>
      <c r="E4" s="787"/>
      <c r="F4" s="787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74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74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74" customFormat="1" ht="12" customHeight="1" thickBot="1">
      <c r="A8" s="36" t="s">
        <v>15</v>
      </c>
      <c r="B8" s="20" t="s">
        <v>224</v>
      </c>
      <c r="C8" s="260">
        <f>+C9+C10+C11+C12+C13+C14</f>
        <v>5435</v>
      </c>
      <c r="D8" s="260">
        <f>+D9+D10+D11+D12+D13+D14</f>
        <v>6917</v>
      </c>
      <c r="E8" s="260">
        <f>+E9+E10+E11+E12+E13+E14</f>
        <v>6917</v>
      </c>
      <c r="F8" s="523">
        <f>E8/C8</f>
        <v>1.2726770929162834</v>
      </c>
    </row>
    <row r="9" spans="1:6" s="113" customFormat="1" ht="12" customHeight="1">
      <c r="A9" s="392" t="s">
        <v>85</v>
      </c>
      <c r="B9" s="375" t="s">
        <v>225</v>
      </c>
      <c r="C9" s="263"/>
      <c r="D9" s="263"/>
      <c r="E9" s="263"/>
      <c r="F9" s="496"/>
    </row>
    <row r="10" spans="1:6" s="114" customFormat="1" ht="12" customHeight="1">
      <c r="A10" s="393" t="s">
        <v>86</v>
      </c>
      <c r="B10" s="376" t="s">
        <v>226</v>
      </c>
      <c r="C10" s="262">
        <v>5435</v>
      </c>
      <c r="D10" s="262"/>
      <c r="E10" s="262"/>
      <c r="F10" s="524"/>
    </row>
    <row r="11" spans="1:6" s="114" customFormat="1" ht="12" customHeight="1">
      <c r="A11" s="393" t="s">
        <v>87</v>
      </c>
      <c r="B11" s="376" t="s">
        <v>227</v>
      </c>
      <c r="C11" s="262"/>
      <c r="D11" s="262">
        <v>6917</v>
      </c>
      <c r="E11" s="262">
        <v>6917</v>
      </c>
      <c r="F11" s="524"/>
    </row>
    <row r="12" spans="1:6" s="114" customFormat="1" ht="12" customHeight="1">
      <c r="A12" s="393" t="s">
        <v>88</v>
      </c>
      <c r="B12" s="376" t="s">
        <v>228</v>
      </c>
      <c r="C12" s="262"/>
      <c r="D12" s="262"/>
      <c r="E12" s="262"/>
      <c r="F12" s="524"/>
    </row>
    <row r="13" spans="1:6" s="114" customFormat="1" ht="12" customHeight="1">
      <c r="A13" s="393" t="s">
        <v>133</v>
      </c>
      <c r="B13" s="376" t="s">
        <v>478</v>
      </c>
      <c r="C13" s="262"/>
      <c r="D13" s="262"/>
      <c r="E13" s="262"/>
      <c r="F13" s="524"/>
    </row>
    <row r="14" spans="1:6" s="113" customFormat="1" ht="12" customHeight="1" thickBot="1">
      <c r="A14" s="394" t="s">
        <v>89</v>
      </c>
      <c r="B14" s="377" t="s">
        <v>411</v>
      </c>
      <c r="C14" s="262"/>
      <c r="D14" s="262"/>
      <c r="E14" s="262"/>
      <c r="F14" s="524"/>
    </row>
    <row r="15" spans="1:6" s="113" customFormat="1" ht="12" customHeight="1" thickBot="1">
      <c r="A15" s="36" t="s">
        <v>16</v>
      </c>
      <c r="B15" s="255" t="s">
        <v>229</v>
      </c>
      <c r="C15" s="260">
        <f>+C16+C17+C18+C19+C20</f>
        <v>0</v>
      </c>
      <c r="D15" s="260">
        <f>+D16+D17+D18+D19+D20</f>
        <v>0</v>
      </c>
      <c r="E15" s="260">
        <f>+E16+E17+E18+E19+E20</f>
        <v>0</v>
      </c>
      <c r="F15" s="523"/>
    </row>
    <row r="16" spans="1:6" s="113" customFormat="1" ht="12" customHeight="1">
      <c r="A16" s="392" t="s">
        <v>91</v>
      </c>
      <c r="B16" s="375" t="s">
        <v>230</v>
      </c>
      <c r="C16" s="263"/>
      <c r="D16" s="263"/>
      <c r="E16" s="263"/>
      <c r="F16" s="496"/>
    </row>
    <row r="17" spans="1:6" s="113" customFormat="1" ht="12" customHeight="1">
      <c r="A17" s="393" t="s">
        <v>92</v>
      </c>
      <c r="B17" s="376" t="s">
        <v>231</v>
      </c>
      <c r="C17" s="262"/>
      <c r="D17" s="262"/>
      <c r="E17" s="262"/>
      <c r="F17" s="524"/>
    </row>
    <row r="18" spans="1:6" s="113" customFormat="1" ht="12" customHeight="1">
      <c r="A18" s="393" t="s">
        <v>93</v>
      </c>
      <c r="B18" s="376" t="s">
        <v>400</v>
      </c>
      <c r="C18" s="262"/>
      <c r="D18" s="262"/>
      <c r="E18" s="262"/>
      <c r="F18" s="524"/>
    </row>
    <row r="19" spans="1:6" s="113" customFormat="1" ht="12" customHeight="1">
      <c r="A19" s="393" t="s">
        <v>94</v>
      </c>
      <c r="B19" s="376" t="s">
        <v>401</v>
      </c>
      <c r="C19" s="262"/>
      <c r="D19" s="262"/>
      <c r="E19" s="262"/>
      <c r="F19" s="524"/>
    </row>
    <row r="20" spans="1:6" s="113" customFormat="1" ht="12" customHeight="1">
      <c r="A20" s="393" t="s">
        <v>95</v>
      </c>
      <c r="B20" s="376" t="s">
        <v>232</v>
      </c>
      <c r="C20" s="262"/>
      <c r="D20" s="262"/>
      <c r="E20" s="262"/>
      <c r="F20" s="524"/>
    </row>
    <row r="21" spans="1:6" s="114" customFormat="1" ht="12" customHeight="1" thickBot="1">
      <c r="A21" s="394" t="s">
        <v>101</v>
      </c>
      <c r="B21" s="377" t="s">
        <v>233</v>
      </c>
      <c r="C21" s="264"/>
      <c r="D21" s="264"/>
      <c r="E21" s="264"/>
      <c r="F21" s="525"/>
    </row>
    <row r="22" spans="1:6" s="114" customFormat="1" ht="12" customHeight="1" thickBot="1">
      <c r="A22" s="36" t="s">
        <v>17</v>
      </c>
      <c r="B22" s="20" t="s">
        <v>234</v>
      </c>
      <c r="C22" s="260">
        <f>+C23+C24+C25+C26+C27</f>
        <v>0</v>
      </c>
      <c r="D22" s="260">
        <f>+D23+D24+D25+D26+D27</f>
        <v>0</v>
      </c>
      <c r="E22" s="260">
        <f>+E23+E24+E25+E26+E27</f>
        <v>0</v>
      </c>
      <c r="F22" s="523"/>
    </row>
    <row r="23" spans="1:6" s="114" customFormat="1" ht="12" customHeight="1">
      <c r="A23" s="392" t="s">
        <v>74</v>
      </c>
      <c r="B23" s="375" t="s">
        <v>235</v>
      </c>
      <c r="C23" s="263"/>
      <c r="D23" s="263"/>
      <c r="E23" s="263"/>
      <c r="F23" s="496"/>
    </row>
    <row r="24" spans="1:6" s="113" customFormat="1" ht="12" customHeight="1">
      <c r="A24" s="393" t="s">
        <v>75</v>
      </c>
      <c r="B24" s="376" t="s">
        <v>236</v>
      </c>
      <c r="C24" s="262"/>
      <c r="D24" s="262"/>
      <c r="E24" s="262"/>
      <c r="F24" s="524"/>
    </row>
    <row r="25" spans="1:6" s="114" customFormat="1" ht="12" customHeight="1">
      <c r="A25" s="393" t="s">
        <v>76</v>
      </c>
      <c r="B25" s="376" t="s">
        <v>402</v>
      </c>
      <c r="C25" s="262"/>
      <c r="D25" s="262"/>
      <c r="E25" s="262"/>
      <c r="F25" s="524"/>
    </row>
    <row r="26" spans="1:6" s="114" customFormat="1" ht="12" customHeight="1">
      <c r="A26" s="393" t="s">
        <v>77</v>
      </c>
      <c r="B26" s="376" t="s">
        <v>403</v>
      </c>
      <c r="C26" s="262"/>
      <c r="D26" s="262"/>
      <c r="E26" s="262"/>
      <c r="F26" s="524"/>
    </row>
    <row r="27" spans="1:6" s="114" customFormat="1" ht="12" customHeight="1">
      <c r="A27" s="393" t="s">
        <v>154</v>
      </c>
      <c r="B27" s="376" t="s">
        <v>237</v>
      </c>
      <c r="C27" s="262"/>
      <c r="D27" s="262"/>
      <c r="E27" s="262"/>
      <c r="F27" s="524"/>
    </row>
    <row r="28" spans="1:6" s="114" customFormat="1" ht="12" customHeight="1" thickBot="1">
      <c r="A28" s="394" t="s">
        <v>155</v>
      </c>
      <c r="B28" s="377" t="s">
        <v>238</v>
      </c>
      <c r="C28" s="264"/>
      <c r="D28" s="264"/>
      <c r="E28" s="264"/>
      <c r="F28" s="525"/>
    </row>
    <row r="29" spans="1:6" s="114" customFormat="1" ht="12" customHeight="1" thickBot="1">
      <c r="A29" s="36" t="s">
        <v>156</v>
      </c>
      <c r="B29" s="20" t="s">
        <v>239</v>
      </c>
      <c r="C29" s="266">
        <f>+C30+C34+C35+C36</f>
        <v>0</v>
      </c>
      <c r="D29" s="266">
        <f>+D30+D34+D35+D36</f>
        <v>0</v>
      </c>
      <c r="E29" s="266">
        <f>+E30+E34+E35+E36</f>
        <v>0</v>
      </c>
      <c r="F29" s="526"/>
    </row>
    <row r="30" spans="1:6" s="114" customFormat="1" ht="12" customHeight="1">
      <c r="A30" s="392" t="s">
        <v>240</v>
      </c>
      <c r="B30" s="375" t="s">
        <v>479</v>
      </c>
      <c r="C30" s="370">
        <f>+C31+C32+C33</f>
        <v>0</v>
      </c>
      <c r="D30" s="370">
        <f>+D31+D32+D33</f>
        <v>0</v>
      </c>
      <c r="E30" s="370">
        <f>+E31+E32+E33</f>
        <v>0</v>
      </c>
      <c r="F30" s="527"/>
    </row>
    <row r="31" spans="1:6" s="114" customFormat="1" ht="12" customHeight="1">
      <c r="A31" s="393" t="s">
        <v>241</v>
      </c>
      <c r="B31" s="376" t="s">
        <v>246</v>
      </c>
      <c r="C31" s="262"/>
      <c r="D31" s="262"/>
      <c r="E31" s="262"/>
      <c r="F31" s="524"/>
    </row>
    <row r="32" spans="1:6" s="114" customFormat="1" ht="12" customHeight="1">
      <c r="A32" s="393" t="s">
        <v>242</v>
      </c>
      <c r="B32" s="376" t="s">
        <v>247</v>
      </c>
      <c r="C32" s="262"/>
      <c r="D32" s="262"/>
      <c r="E32" s="262"/>
      <c r="F32" s="524"/>
    </row>
    <row r="33" spans="1:6" s="114" customFormat="1" ht="12" customHeight="1">
      <c r="A33" s="393" t="s">
        <v>415</v>
      </c>
      <c r="B33" s="439" t="s">
        <v>416</v>
      </c>
      <c r="C33" s="262"/>
      <c r="D33" s="262"/>
      <c r="E33" s="262"/>
      <c r="F33" s="524"/>
    </row>
    <row r="34" spans="1:6" s="114" customFormat="1" ht="12" customHeight="1">
      <c r="A34" s="393" t="s">
        <v>243</v>
      </c>
      <c r="B34" s="376" t="s">
        <v>248</v>
      </c>
      <c r="C34" s="262"/>
      <c r="D34" s="262"/>
      <c r="E34" s="262"/>
      <c r="F34" s="524"/>
    </row>
    <row r="35" spans="1:6" s="114" customFormat="1" ht="12" customHeight="1">
      <c r="A35" s="393" t="s">
        <v>244</v>
      </c>
      <c r="B35" s="376" t="s">
        <v>249</v>
      </c>
      <c r="C35" s="262"/>
      <c r="D35" s="262"/>
      <c r="E35" s="262"/>
      <c r="F35" s="524"/>
    </row>
    <row r="36" spans="1:6" s="114" customFormat="1" ht="12" customHeight="1" thickBot="1">
      <c r="A36" s="394" t="s">
        <v>245</v>
      </c>
      <c r="B36" s="377" t="s">
        <v>250</v>
      </c>
      <c r="C36" s="264"/>
      <c r="D36" s="264"/>
      <c r="E36" s="264"/>
      <c r="F36" s="525"/>
    </row>
    <row r="37" spans="1:6" s="114" customFormat="1" ht="12" customHeight="1" thickBot="1">
      <c r="A37" s="36" t="s">
        <v>19</v>
      </c>
      <c r="B37" s="20" t="s">
        <v>412</v>
      </c>
      <c r="C37" s="260">
        <f>SUM(C38:C48)</f>
        <v>3108</v>
      </c>
      <c r="D37" s="260">
        <f>SUM(D38:D48)</f>
        <v>2974</v>
      </c>
      <c r="E37" s="260">
        <f>SUM(E38:E48)</f>
        <v>2957</v>
      </c>
      <c r="F37" s="523">
        <f>E37/C37</f>
        <v>0.95141570141570142</v>
      </c>
    </row>
    <row r="38" spans="1:6" s="114" customFormat="1" ht="12" customHeight="1">
      <c r="A38" s="392" t="s">
        <v>78</v>
      </c>
      <c r="B38" s="375" t="s">
        <v>253</v>
      </c>
      <c r="C38" s="263"/>
      <c r="D38" s="263"/>
      <c r="E38" s="263"/>
      <c r="F38" s="496"/>
    </row>
    <row r="39" spans="1:6" s="114" customFormat="1" ht="12" customHeight="1">
      <c r="A39" s="393" t="s">
        <v>79</v>
      </c>
      <c r="B39" s="376" t="s">
        <v>254</v>
      </c>
      <c r="C39" s="262"/>
      <c r="D39" s="262"/>
      <c r="E39" s="262"/>
      <c r="F39" s="524"/>
    </row>
    <row r="40" spans="1:6" s="114" customFormat="1" ht="12" customHeight="1">
      <c r="A40" s="393" t="s">
        <v>80</v>
      </c>
      <c r="B40" s="376" t="s">
        <v>255</v>
      </c>
      <c r="C40" s="262"/>
      <c r="D40" s="262"/>
      <c r="E40" s="262"/>
      <c r="F40" s="524"/>
    </row>
    <row r="41" spans="1:6" s="114" customFormat="1" ht="12" customHeight="1">
      <c r="A41" s="393" t="s">
        <v>158</v>
      </c>
      <c r="B41" s="376" t="s">
        <v>256</v>
      </c>
      <c r="C41" s="262"/>
      <c r="D41" s="262"/>
      <c r="E41" s="262"/>
      <c r="F41" s="524"/>
    </row>
    <row r="42" spans="1:6" s="114" customFormat="1" ht="12" customHeight="1">
      <c r="A42" s="393" t="s">
        <v>159</v>
      </c>
      <c r="B42" s="376" t="s">
        <v>257</v>
      </c>
      <c r="C42" s="262"/>
      <c r="D42" s="262"/>
      <c r="E42" s="262"/>
      <c r="F42" s="524"/>
    </row>
    <row r="43" spans="1:6" s="114" customFormat="1" ht="12" customHeight="1">
      <c r="A43" s="393" t="s">
        <v>160</v>
      </c>
      <c r="B43" s="376" t="s">
        <v>258</v>
      </c>
      <c r="C43" s="262">
        <v>2808</v>
      </c>
      <c r="D43" s="262">
        <v>2838</v>
      </c>
      <c r="E43" s="262">
        <v>2838</v>
      </c>
      <c r="F43" s="524">
        <f>E43/C43</f>
        <v>1.0106837606837606</v>
      </c>
    </row>
    <row r="44" spans="1:6" s="114" customFormat="1" ht="12" customHeight="1">
      <c r="A44" s="393" t="s">
        <v>161</v>
      </c>
      <c r="B44" s="376" t="s">
        <v>259</v>
      </c>
      <c r="C44" s="262"/>
      <c r="D44" s="262"/>
      <c r="E44" s="262"/>
      <c r="F44" s="524"/>
    </row>
    <row r="45" spans="1:6" s="114" customFormat="1" ht="12" customHeight="1">
      <c r="A45" s="393" t="s">
        <v>162</v>
      </c>
      <c r="B45" s="376" t="s">
        <v>260</v>
      </c>
      <c r="C45" s="262">
        <v>300</v>
      </c>
      <c r="D45" s="262">
        <v>136</v>
      </c>
      <c r="E45" s="262">
        <v>119</v>
      </c>
      <c r="F45" s="524">
        <f>E45/C45</f>
        <v>0.39666666666666667</v>
      </c>
    </row>
    <row r="46" spans="1:6" s="114" customFormat="1" ht="12" customHeight="1">
      <c r="A46" s="393" t="s">
        <v>251</v>
      </c>
      <c r="B46" s="376" t="s">
        <v>261</v>
      </c>
      <c r="C46" s="265"/>
      <c r="D46" s="265"/>
      <c r="E46" s="265"/>
      <c r="F46" s="528"/>
    </row>
    <row r="47" spans="1:6" s="114" customFormat="1" ht="12" customHeight="1">
      <c r="A47" s="394" t="s">
        <v>252</v>
      </c>
      <c r="B47" s="377" t="s">
        <v>414</v>
      </c>
      <c r="C47" s="361"/>
      <c r="D47" s="361"/>
      <c r="E47" s="361"/>
      <c r="F47" s="529"/>
    </row>
    <row r="48" spans="1:6" s="114" customFormat="1" ht="12" customHeight="1" thickBot="1">
      <c r="A48" s="394" t="s">
        <v>413</v>
      </c>
      <c r="B48" s="377" t="s">
        <v>262</v>
      </c>
      <c r="C48" s="361"/>
      <c r="D48" s="361"/>
      <c r="E48" s="361"/>
      <c r="F48" s="529"/>
    </row>
    <row r="49" spans="1:6" s="114" customFormat="1" ht="12" customHeight="1" thickBot="1">
      <c r="A49" s="36" t="s">
        <v>20</v>
      </c>
      <c r="B49" s="20" t="s">
        <v>263</v>
      </c>
      <c r="C49" s="260">
        <f>SUM(C50:C54)</f>
        <v>8189</v>
      </c>
      <c r="D49" s="260">
        <f>SUM(D50:D54)</f>
        <v>10509</v>
      </c>
      <c r="E49" s="260">
        <f>SUM(E50:E54)</f>
        <v>10509</v>
      </c>
      <c r="F49" s="523">
        <f>E49/C49</f>
        <v>1.2833068750763219</v>
      </c>
    </row>
    <row r="50" spans="1:6" s="114" customFormat="1" ht="12" customHeight="1">
      <c r="A50" s="392" t="s">
        <v>81</v>
      </c>
      <c r="B50" s="375" t="s">
        <v>267</v>
      </c>
      <c r="C50" s="419"/>
      <c r="D50" s="419"/>
      <c r="E50" s="419"/>
      <c r="F50" s="530"/>
    </row>
    <row r="51" spans="1:6" s="114" customFormat="1" ht="12" customHeight="1">
      <c r="A51" s="393" t="s">
        <v>82</v>
      </c>
      <c r="B51" s="376" t="s">
        <v>268</v>
      </c>
      <c r="C51" s="265">
        <v>8189</v>
      </c>
      <c r="D51" s="265">
        <v>10509</v>
      </c>
      <c r="E51" s="265">
        <v>10509</v>
      </c>
      <c r="F51" s="528">
        <f>E51/C51</f>
        <v>1.2833068750763219</v>
      </c>
    </row>
    <row r="52" spans="1:6" s="114" customFormat="1" ht="12" customHeight="1">
      <c r="A52" s="393" t="s">
        <v>264</v>
      </c>
      <c r="B52" s="376" t="s">
        <v>269</v>
      </c>
      <c r="C52" s="265"/>
      <c r="D52" s="265"/>
      <c r="E52" s="265"/>
      <c r="F52" s="528"/>
    </row>
    <row r="53" spans="1:6" s="114" customFormat="1" ht="12" customHeight="1">
      <c r="A53" s="393" t="s">
        <v>265</v>
      </c>
      <c r="B53" s="376" t="s">
        <v>270</v>
      </c>
      <c r="C53" s="265"/>
      <c r="D53" s="265"/>
      <c r="E53" s="265"/>
      <c r="F53" s="528"/>
    </row>
    <row r="54" spans="1:6" s="114" customFormat="1" ht="12" customHeight="1" thickBot="1">
      <c r="A54" s="394" t="s">
        <v>266</v>
      </c>
      <c r="B54" s="377" t="s">
        <v>271</v>
      </c>
      <c r="C54" s="361"/>
      <c r="D54" s="361"/>
      <c r="E54" s="361"/>
      <c r="F54" s="529"/>
    </row>
    <row r="55" spans="1:6" s="114" customFormat="1" ht="12" customHeight="1" thickBot="1">
      <c r="A55" s="36" t="s">
        <v>163</v>
      </c>
      <c r="B55" s="20" t="s">
        <v>272</v>
      </c>
      <c r="C55" s="260">
        <f>SUM(C56:C58)</f>
        <v>0</v>
      </c>
      <c r="D55" s="260">
        <f>SUM(D56:D58)</f>
        <v>0</v>
      </c>
      <c r="E55" s="260">
        <f>SUM(E56:E58)</f>
        <v>0</v>
      </c>
      <c r="F55" s="523"/>
    </row>
    <row r="56" spans="1:6" s="114" customFormat="1" ht="12" customHeight="1">
      <c r="A56" s="392" t="s">
        <v>83</v>
      </c>
      <c r="B56" s="375" t="s">
        <v>273</v>
      </c>
      <c r="C56" s="263"/>
      <c r="D56" s="263"/>
      <c r="E56" s="263"/>
      <c r="F56" s="496"/>
    </row>
    <row r="57" spans="1:6" s="114" customFormat="1" ht="12" customHeight="1">
      <c r="A57" s="393" t="s">
        <v>84</v>
      </c>
      <c r="B57" s="376" t="s">
        <v>404</v>
      </c>
      <c r="C57" s="262"/>
      <c r="D57" s="262"/>
      <c r="E57" s="262"/>
      <c r="F57" s="524"/>
    </row>
    <row r="58" spans="1:6" s="114" customFormat="1" ht="12" customHeight="1">
      <c r="A58" s="393" t="s">
        <v>276</v>
      </c>
      <c r="B58" s="376" t="s">
        <v>274</v>
      </c>
      <c r="C58" s="262"/>
      <c r="D58" s="262"/>
      <c r="E58" s="262"/>
      <c r="F58" s="524"/>
    </row>
    <row r="59" spans="1:6" s="114" customFormat="1" ht="12" customHeight="1" thickBot="1">
      <c r="A59" s="394" t="s">
        <v>277</v>
      </c>
      <c r="B59" s="377" t="s">
        <v>275</v>
      </c>
      <c r="C59" s="264"/>
      <c r="D59" s="264"/>
      <c r="E59" s="264"/>
      <c r="F59" s="525"/>
    </row>
    <row r="60" spans="1:6" s="114" customFormat="1" ht="12" customHeight="1" thickBot="1">
      <c r="A60" s="36" t="s">
        <v>22</v>
      </c>
      <c r="B60" s="255" t="s">
        <v>278</v>
      </c>
      <c r="C60" s="260">
        <f>SUM(C61:C63)</f>
        <v>0</v>
      </c>
      <c r="D60" s="260">
        <f>SUM(D61:D63)</f>
        <v>10124</v>
      </c>
      <c r="E60" s="260">
        <f>SUM(E61:E63)</f>
        <v>10124</v>
      </c>
      <c r="F60" s="523"/>
    </row>
    <row r="61" spans="1:6" s="114" customFormat="1" ht="12" customHeight="1">
      <c r="A61" s="392" t="s">
        <v>164</v>
      </c>
      <c r="B61" s="375" t="s">
        <v>280</v>
      </c>
      <c r="C61" s="265"/>
      <c r="D61" s="265"/>
      <c r="E61" s="265"/>
      <c r="F61" s="528"/>
    </row>
    <row r="62" spans="1:6" s="114" customFormat="1" ht="12" customHeight="1">
      <c r="A62" s="393" t="s">
        <v>165</v>
      </c>
      <c r="B62" s="376" t="s">
        <v>405</v>
      </c>
      <c r="C62" s="265"/>
      <c r="D62" s="265"/>
      <c r="E62" s="265"/>
      <c r="F62" s="528"/>
    </row>
    <row r="63" spans="1:6" s="114" customFormat="1" ht="12" customHeight="1">
      <c r="A63" s="393" t="s">
        <v>205</v>
      </c>
      <c r="B63" s="376" t="s">
        <v>281</v>
      </c>
      <c r="C63" s="265"/>
      <c r="D63" s="265">
        <v>10124</v>
      </c>
      <c r="E63" s="265">
        <v>10124</v>
      </c>
      <c r="F63" s="528"/>
    </row>
    <row r="64" spans="1:6" s="114" customFormat="1" ht="12" customHeight="1" thickBot="1">
      <c r="A64" s="394" t="s">
        <v>279</v>
      </c>
      <c r="B64" s="377" t="s">
        <v>282</v>
      </c>
      <c r="C64" s="265"/>
      <c r="D64" s="265"/>
      <c r="E64" s="265"/>
      <c r="F64" s="528"/>
    </row>
    <row r="65" spans="1:6" s="114" customFormat="1" ht="12" customHeight="1" thickBot="1">
      <c r="A65" s="36" t="s">
        <v>23</v>
      </c>
      <c r="B65" s="20" t="s">
        <v>283</v>
      </c>
      <c r="C65" s="266">
        <f>+C8+C15+C22+C29+C37+C49+C55+C60</f>
        <v>16732</v>
      </c>
      <c r="D65" s="266">
        <f>+D8+D15+D22+D29+D37+D49+D55+D60</f>
        <v>30524</v>
      </c>
      <c r="E65" s="266">
        <f>+E8+E15+E22+E29+E37+E49+E55+E60</f>
        <v>30507</v>
      </c>
      <c r="F65" s="526">
        <f>E65/C65</f>
        <v>1.8232727707387042</v>
      </c>
    </row>
    <row r="66" spans="1:6" s="114" customFormat="1" ht="12" customHeight="1" thickBot="1">
      <c r="A66" s="395" t="s">
        <v>374</v>
      </c>
      <c r="B66" s="255" t="s">
        <v>285</v>
      </c>
      <c r="C66" s="260">
        <f>SUM(C67:C69)</f>
        <v>0</v>
      </c>
      <c r="D66" s="260">
        <f>SUM(D67:D69)</f>
        <v>0</v>
      </c>
      <c r="E66" s="260">
        <f>SUM(E67:E69)</f>
        <v>0</v>
      </c>
      <c r="F66" s="523"/>
    </row>
    <row r="67" spans="1:6" s="114" customFormat="1" ht="12" customHeight="1">
      <c r="A67" s="392" t="s">
        <v>316</v>
      </c>
      <c r="B67" s="375" t="s">
        <v>286</v>
      </c>
      <c r="C67" s="265"/>
      <c r="D67" s="265"/>
      <c r="E67" s="265"/>
      <c r="F67" s="528"/>
    </row>
    <row r="68" spans="1:6" s="114" customFormat="1" ht="12" customHeight="1">
      <c r="A68" s="393" t="s">
        <v>325</v>
      </c>
      <c r="B68" s="376" t="s">
        <v>287</v>
      </c>
      <c r="C68" s="265"/>
      <c r="D68" s="265"/>
      <c r="E68" s="265"/>
      <c r="F68" s="528"/>
    </row>
    <row r="69" spans="1:6" s="114" customFormat="1" ht="12" customHeight="1" thickBot="1">
      <c r="A69" s="394" t="s">
        <v>326</v>
      </c>
      <c r="B69" s="378" t="s">
        <v>288</v>
      </c>
      <c r="C69" s="265"/>
      <c r="D69" s="265"/>
      <c r="E69" s="265"/>
      <c r="F69" s="528"/>
    </row>
    <row r="70" spans="1:6" s="114" customFormat="1" ht="12" customHeight="1" thickBot="1">
      <c r="A70" s="395" t="s">
        <v>289</v>
      </c>
      <c r="B70" s="255" t="s">
        <v>290</v>
      </c>
      <c r="C70" s="260">
        <f>SUM(C71:C74)</f>
        <v>0</v>
      </c>
      <c r="D70" s="260">
        <f>SUM(D71:D74)</f>
        <v>0</v>
      </c>
      <c r="E70" s="260">
        <f>SUM(E71:E74)</f>
        <v>0</v>
      </c>
      <c r="F70" s="523"/>
    </row>
    <row r="71" spans="1:6" s="114" customFormat="1" ht="12" customHeight="1">
      <c r="A71" s="392" t="s">
        <v>134</v>
      </c>
      <c r="B71" s="375" t="s">
        <v>291</v>
      </c>
      <c r="C71" s="265"/>
      <c r="D71" s="265"/>
      <c r="E71" s="265"/>
      <c r="F71" s="528"/>
    </row>
    <row r="72" spans="1:6" s="114" customFormat="1" ht="12" customHeight="1">
      <c r="A72" s="393" t="s">
        <v>135</v>
      </c>
      <c r="B72" s="376" t="s">
        <v>292</v>
      </c>
      <c r="C72" s="265"/>
      <c r="D72" s="265"/>
      <c r="E72" s="265"/>
      <c r="F72" s="528"/>
    </row>
    <row r="73" spans="1:6" s="114" customFormat="1" ht="12" customHeight="1">
      <c r="A73" s="393" t="s">
        <v>317</v>
      </c>
      <c r="B73" s="376" t="s">
        <v>293</v>
      </c>
      <c r="C73" s="265"/>
      <c r="D73" s="265"/>
      <c r="E73" s="265"/>
      <c r="F73" s="528"/>
    </row>
    <row r="74" spans="1:6" s="114" customFormat="1" ht="12" customHeight="1" thickBot="1">
      <c r="A74" s="394" t="s">
        <v>318</v>
      </c>
      <c r="B74" s="377" t="s">
        <v>294</v>
      </c>
      <c r="C74" s="265"/>
      <c r="D74" s="265"/>
      <c r="E74" s="265"/>
      <c r="F74" s="528"/>
    </row>
    <row r="75" spans="1:6" s="114" customFormat="1" ht="12" customHeight="1" thickBot="1">
      <c r="A75" s="395" t="s">
        <v>295</v>
      </c>
      <c r="B75" s="255" t="s">
        <v>296</v>
      </c>
      <c r="C75" s="260">
        <f>SUM(C76:C77)</f>
        <v>3792</v>
      </c>
      <c r="D75" s="260">
        <f>SUM(D76:D77)</f>
        <v>4185</v>
      </c>
      <c r="E75" s="260">
        <f>SUM(E76:E77)</f>
        <v>4185</v>
      </c>
      <c r="F75" s="523">
        <f>E75/C75</f>
        <v>1.1036392405063291</v>
      </c>
    </row>
    <row r="76" spans="1:6" s="114" customFormat="1" ht="12" customHeight="1">
      <c r="A76" s="392" t="s">
        <v>319</v>
      </c>
      <c r="B76" s="375" t="s">
        <v>297</v>
      </c>
      <c r="C76" s="265">
        <v>3792</v>
      </c>
      <c r="D76" s="265">
        <v>4185</v>
      </c>
      <c r="E76" s="265">
        <v>4185</v>
      </c>
      <c r="F76" s="528">
        <f>E76/C76</f>
        <v>1.1036392405063291</v>
      </c>
    </row>
    <row r="77" spans="1:6" s="114" customFormat="1" ht="12" customHeight="1" thickBot="1">
      <c r="A77" s="394" t="s">
        <v>320</v>
      </c>
      <c r="B77" s="377" t="s">
        <v>298</v>
      </c>
      <c r="C77" s="265"/>
      <c r="D77" s="265"/>
      <c r="E77" s="265"/>
      <c r="F77" s="528"/>
    </row>
    <row r="78" spans="1:6" s="113" customFormat="1" ht="12" customHeight="1" thickBot="1">
      <c r="A78" s="395" t="s">
        <v>299</v>
      </c>
      <c r="B78" s="255" t="s">
        <v>300</v>
      </c>
      <c r="C78" s="260">
        <f>SUM(C79:C81)</f>
        <v>0</v>
      </c>
      <c r="D78" s="260">
        <f>SUM(D79:D81)</f>
        <v>0</v>
      </c>
      <c r="E78" s="260">
        <f>SUM(E79:E81)</f>
        <v>0</v>
      </c>
      <c r="F78" s="523"/>
    </row>
    <row r="79" spans="1:6" s="114" customFormat="1" ht="12" customHeight="1">
      <c r="A79" s="392" t="s">
        <v>321</v>
      </c>
      <c r="B79" s="375" t="s">
        <v>301</v>
      </c>
      <c r="C79" s="265"/>
      <c r="D79" s="265"/>
      <c r="E79" s="265"/>
      <c r="F79" s="528"/>
    </row>
    <row r="80" spans="1:6" s="114" customFormat="1" ht="12" customHeight="1">
      <c r="A80" s="393" t="s">
        <v>322</v>
      </c>
      <c r="B80" s="376" t="s">
        <v>302</v>
      </c>
      <c r="C80" s="265"/>
      <c r="D80" s="265"/>
      <c r="E80" s="265"/>
      <c r="F80" s="528"/>
    </row>
    <row r="81" spans="1:6" s="114" customFormat="1" ht="12" customHeight="1" thickBot="1">
      <c r="A81" s="394" t="s">
        <v>323</v>
      </c>
      <c r="B81" s="377" t="s">
        <v>303</v>
      </c>
      <c r="C81" s="265"/>
      <c r="D81" s="265"/>
      <c r="E81" s="265"/>
      <c r="F81" s="528"/>
    </row>
    <row r="82" spans="1:6" s="114" customFormat="1" ht="12" customHeight="1" thickBot="1">
      <c r="A82" s="395" t="s">
        <v>304</v>
      </c>
      <c r="B82" s="255" t="s">
        <v>324</v>
      </c>
      <c r="C82" s="260">
        <f>SUM(C83:C86)</f>
        <v>0</v>
      </c>
      <c r="D82" s="260">
        <f>SUM(D83:D86)</f>
        <v>0</v>
      </c>
      <c r="E82" s="260">
        <f>SUM(E83:E86)</f>
        <v>0</v>
      </c>
      <c r="F82" s="523"/>
    </row>
    <row r="83" spans="1:6" s="114" customFormat="1" ht="12" customHeight="1">
      <c r="A83" s="396" t="s">
        <v>305</v>
      </c>
      <c r="B83" s="375" t="s">
        <v>306</v>
      </c>
      <c r="C83" s="265"/>
      <c r="D83" s="265"/>
      <c r="E83" s="265"/>
      <c r="F83" s="528"/>
    </row>
    <row r="84" spans="1:6" s="114" customFormat="1" ht="12" customHeight="1">
      <c r="A84" s="397" t="s">
        <v>307</v>
      </c>
      <c r="B84" s="376" t="s">
        <v>308</v>
      </c>
      <c r="C84" s="265"/>
      <c r="D84" s="265"/>
      <c r="E84" s="265"/>
      <c r="F84" s="528"/>
    </row>
    <row r="85" spans="1:6" s="114" customFormat="1" ht="12" customHeight="1">
      <c r="A85" s="397" t="s">
        <v>309</v>
      </c>
      <c r="B85" s="376" t="s">
        <v>310</v>
      </c>
      <c r="C85" s="265"/>
      <c r="D85" s="265"/>
      <c r="E85" s="265"/>
      <c r="F85" s="528"/>
    </row>
    <row r="86" spans="1:6" s="113" customFormat="1" ht="12" customHeight="1" thickBot="1">
      <c r="A86" s="398" t="s">
        <v>311</v>
      </c>
      <c r="B86" s="377" t="s">
        <v>312</v>
      </c>
      <c r="C86" s="265"/>
      <c r="D86" s="265"/>
      <c r="E86" s="265"/>
      <c r="F86" s="528"/>
    </row>
    <row r="87" spans="1:6" s="113" customFormat="1" ht="12" customHeight="1" thickBot="1">
      <c r="A87" s="395" t="s">
        <v>313</v>
      </c>
      <c r="B87" s="255" t="s">
        <v>456</v>
      </c>
      <c r="C87" s="420"/>
      <c r="D87" s="420"/>
      <c r="E87" s="420"/>
      <c r="F87" s="531"/>
    </row>
    <row r="88" spans="1:6" s="113" customFormat="1" ht="12" customHeight="1" thickBot="1">
      <c r="A88" s="395" t="s">
        <v>480</v>
      </c>
      <c r="B88" s="255" t="s">
        <v>314</v>
      </c>
      <c r="C88" s="420"/>
      <c r="D88" s="420"/>
      <c r="E88" s="420"/>
      <c r="F88" s="531"/>
    </row>
    <row r="89" spans="1:6" s="113" customFormat="1" ht="12" customHeight="1" thickBot="1">
      <c r="A89" s="395" t="s">
        <v>481</v>
      </c>
      <c r="B89" s="382" t="s">
        <v>459</v>
      </c>
      <c r="C89" s="266">
        <f>+C66+C70+C75+C78+C82+C88+C87</f>
        <v>3792</v>
      </c>
      <c r="D89" s="266">
        <f>+D66+D70+D75+D78+D82+D88+D87</f>
        <v>4185</v>
      </c>
      <c r="E89" s="266">
        <f>+E66+E70+E75+E78+E82+E88+E87</f>
        <v>4185</v>
      </c>
      <c r="F89" s="526">
        <f>E89/C89</f>
        <v>1.1036392405063291</v>
      </c>
    </row>
    <row r="90" spans="1:6" s="113" customFormat="1" ht="12" customHeight="1" thickBot="1">
      <c r="A90" s="399" t="s">
        <v>482</v>
      </c>
      <c r="B90" s="383" t="s">
        <v>483</v>
      </c>
      <c r="C90" s="266">
        <f>+C65+C89</f>
        <v>20524</v>
      </c>
      <c r="D90" s="266">
        <f>+D65+D89</f>
        <v>34709</v>
      </c>
      <c r="E90" s="266">
        <f>+E65+E89</f>
        <v>34692</v>
      </c>
      <c r="F90" s="526">
        <f>E90/C90</f>
        <v>1.6903137789904501</v>
      </c>
    </row>
    <row r="91" spans="1:6" s="114" customFormat="1" ht="15" customHeight="1" thickBot="1">
      <c r="A91" s="204"/>
      <c r="B91" s="205"/>
      <c r="C91" s="321"/>
    </row>
    <row r="92" spans="1:6" s="74" customFormat="1" ht="16.5" customHeight="1" thickBot="1">
      <c r="A92" s="208"/>
      <c r="B92" s="209" t="s">
        <v>55</v>
      </c>
      <c r="C92" s="476"/>
      <c r="D92" s="477"/>
      <c r="E92" s="799"/>
      <c r="F92" s="800"/>
    </row>
    <row r="93" spans="1:6" s="115" customFormat="1" ht="12" customHeight="1" thickBot="1">
      <c r="A93" s="474" t="s">
        <v>15</v>
      </c>
      <c r="B93" s="475" t="s">
        <v>487</v>
      </c>
      <c r="C93" s="473">
        <f>+C94+C95+C96+C97+C98+C111</f>
        <v>3562</v>
      </c>
      <c r="D93" s="473">
        <f>+D94+D95+D96+D97+D98+D111</f>
        <v>4185</v>
      </c>
      <c r="E93" s="473">
        <f>+E94+E95+E96+E97+E98+E111</f>
        <v>4185</v>
      </c>
      <c r="F93" s="581">
        <f>E93/C93</f>
        <v>1.1749017405951712</v>
      </c>
    </row>
    <row r="94" spans="1:6" ht="12" customHeight="1">
      <c r="A94" s="400" t="s">
        <v>85</v>
      </c>
      <c r="B94" s="9" t="s">
        <v>46</v>
      </c>
      <c r="C94" s="261"/>
      <c r="D94" s="261"/>
      <c r="E94" s="261"/>
      <c r="F94" s="533"/>
    </row>
    <row r="95" spans="1:6" ht="12" customHeight="1">
      <c r="A95" s="393" t="s">
        <v>86</v>
      </c>
      <c r="B95" s="7" t="s">
        <v>166</v>
      </c>
      <c r="C95" s="262"/>
      <c r="D95" s="262"/>
      <c r="E95" s="262"/>
      <c r="F95" s="524"/>
    </row>
    <row r="96" spans="1:6" ht="12" customHeight="1">
      <c r="A96" s="393" t="s">
        <v>87</v>
      </c>
      <c r="B96" s="7" t="s">
        <v>125</v>
      </c>
      <c r="C96" s="264"/>
      <c r="D96" s="264"/>
      <c r="E96" s="264"/>
      <c r="F96" s="525"/>
    </row>
    <row r="97" spans="1:6" ht="12" customHeight="1">
      <c r="A97" s="393" t="s">
        <v>88</v>
      </c>
      <c r="B97" s="10" t="s">
        <v>167</v>
      </c>
      <c r="C97" s="264"/>
      <c r="D97" s="264"/>
      <c r="E97" s="264"/>
      <c r="F97" s="525"/>
    </row>
    <row r="98" spans="1:6" ht="12" customHeight="1">
      <c r="A98" s="393" t="s">
        <v>96</v>
      </c>
      <c r="B98" s="18" t="s">
        <v>168</v>
      </c>
      <c r="C98" s="264">
        <v>3562</v>
      </c>
      <c r="D98" s="264">
        <v>4185</v>
      </c>
      <c r="E98" s="264">
        <v>4185</v>
      </c>
      <c r="F98" s="525">
        <f>E98/C98</f>
        <v>1.1749017405951712</v>
      </c>
    </row>
    <row r="99" spans="1:6" ht="12" customHeight="1">
      <c r="A99" s="393" t="s">
        <v>89</v>
      </c>
      <c r="B99" s="7" t="s">
        <v>484</v>
      </c>
      <c r="C99" s="264"/>
      <c r="D99" s="264"/>
      <c r="E99" s="264"/>
      <c r="F99" s="525"/>
    </row>
    <row r="100" spans="1:6" ht="12" customHeight="1">
      <c r="A100" s="393" t="s">
        <v>90</v>
      </c>
      <c r="B100" s="133" t="s">
        <v>422</v>
      </c>
      <c r="C100" s="264"/>
      <c r="D100" s="264"/>
      <c r="E100" s="264"/>
      <c r="F100" s="525"/>
    </row>
    <row r="101" spans="1:6" ht="12" customHeight="1">
      <c r="A101" s="393" t="s">
        <v>97</v>
      </c>
      <c r="B101" s="133" t="s">
        <v>421</v>
      </c>
      <c r="C101" s="264"/>
      <c r="D101" s="264"/>
      <c r="E101" s="264"/>
      <c r="F101" s="525"/>
    </row>
    <row r="102" spans="1:6" ht="12" customHeight="1">
      <c r="A102" s="393" t="s">
        <v>98</v>
      </c>
      <c r="B102" s="133" t="s">
        <v>330</v>
      </c>
      <c r="C102" s="264"/>
      <c r="D102" s="264"/>
      <c r="E102" s="264"/>
      <c r="F102" s="525"/>
    </row>
    <row r="103" spans="1:6" ht="12" customHeight="1">
      <c r="A103" s="393" t="s">
        <v>99</v>
      </c>
      <c r="B103" s="134" t="s">
        <v>331</v>
      </c>
      <c r="C103" s="264"/>
      <c r="D103" s="264"/>
      <c r="E103" s="264"/>
      <c r="F103" s="525"/>
    </row>
    <row r="104" spans="1:6" ht="12" customHeight="1">
      <c r="A104" s="393" t="s">
        <v>100</v>
      </c>
      <c r="B104" s="134" t="s">
        <v>332</v>
      </c>
      <c r="C104" s="264"/>
      <c r="D104" s="264"/>
      <c r="E104" s="264"/>
      <c r="F104" s="525"/>
    </row>
    <row r="105" spans="1:6" ht="12" customHeight="1">
      <c r="A105" s="393" t="s">
        <v>102</v>
      </c>
      <c r="B105" s="133" t="s">
        <v>333</v>
      </c>
      <c r="C105" s="264"/>
      <c r="D105" s="264"/>
      <c r="E105" s="264"/>
      <c r="F105" s="525"/>
    </row>
    <row r="106" spans="1:6" ht="12" customHeight="1">
      <c r="A106" s="393" t="s">
        <v>169</v>
      </c>
      <c r="B106" s="133" t="s">
        <v>334</v>
      </c>
      <c r="C106" s="264"/>
      <c r="D106" s="264"/>
      <c r="E106" s="264"/>
      <c r="F106" s="525"/>
    </row>
    <row r="107" spans="1:6" ht="12" customHeight="1">
      <c r="A107" s="393" t="s">
        <v>328</v>
      </c>
      <c r="B107" s="134" t="s">
        <v>335</v>
      </c>
      <c r="C107" s="264"/>
      <c r="D107" s="264"/>
      <c r="E107" s="264"/>
      <c r="F107" s="525"/>
    </row>
    <row r="108" spans="1:6" ht="12" customHeight="1">
      <c r="A108" s="401" t="s">
        <v>329</v>
      </c>
      <c r="B108" s="135" t="s">
        <v>336</v>
      </c>
      <c r="C108" s="264"/>
      <c r="D108" s="264"/>
      <c r="E108" s="264"/>
      <c r="F108" s="525"/>
    </row>
    <row r="109" spans="1:6" ht="12" customHeight="1">
      <c r="A109" s="393" t="s">
        <v>419</v>
      </c>
      <c r="B109" s="135" t="s">
        <v>337</v>
      </c>
      <c r="C109" s="264"/>
      <c r="D109" s="264"/>
      <c r="E109" s="264"/>
      <c r="F109" s="525"/>
    </row>
    <row r="110" spans="1:6" ht="12" customHeight="1">
      <c r="A110" s="393" t="s">
        <v>420</v>
      </c>
      <c r="B110" s="134" t="s">
        <v>338</v>
      </c>
      <c r="C110" s="262">
        <v>3562</v>
      </c>
      <c r="D110" s="262">
        <v>4185</v>
      </c>
      <c r="E110" s="262">
        <v>4185</v>
      </c>
      <c r="F110" s="524">
        <f>E110/C110</f>
        <v>1.1749017405951712</v>
      </c>
    </row>
    <row r="111" spans="1:6" ht="12" customHeight="1">
      <c r="A111" s="393" t="s">
        <v>424</v>
      </c>
      <c r="B111" s="10" t="s">
        <v>47</v>
      </c>
      <c r="C111" s="262"/>
      <c r="D111" s="262"/>
      <c r="E111" s="262"/>
      <c r="F111" s="524"/>
    </row>
    <row r="112" spans="1:6" ht="12" customHeight="1">
      <c r="A112" s="394" t="s">
        <v>425</v>
      </c>
      <c r="B112" s="7" t="s">
        <v>485</v>
      </c>
      <c r="C112" s="264"/>
      <c r="D112" s="264"/>
      <c r="E112" s="264"/>
      <c r="F112" s="525"/>
    </row>
    <row r="113" spans="1:6" ht="12" customHeight="1" thickBot="1">
      <c r="A113" s="402" t="s">
        <v>426</v>
      </c>
      <c r="B113" s="136" t="s">
        <v>486</v>
      </c>
      <c r="C113" s="268"/>
      <c r="D113" s="268"/>
      <c r="E113" s="268"/>
      <c r="F113" s="534"/>
    </row>
    <row r="114" spans="1:6" ht="12" customHeight="1" thickBot="1">
      <c r="A114" s="36" t="s">
        <v>16</v>
      </c>
      <c r="B114" s="29" t="s">
        <v>339</v>
      </c>
      <c r="C114" s="260">
        <f>+C115+C117+C119</f>
        <v>0</v>
      </c>
      <c r="D114" s="260">
        <f>+D115+D117+D119</f>
        <v>10124</v>
      </c>
      <c r="E114" s="260">
        <f>+E115+E117+E119</f>
        <v>10124</v>
      </c>
      <c r="F114" s="523"/>
    </row>
    <row r="115" spans="1:6" ht="12" customHeight="1">
      <c r="A115" s="392" t="s">
        <v>91</v>
      </c>
      <c r="B115" s="7" t="s">
        <v>203</v>
      </c>
      <c r="C115" s="263"/>
      <c r="D115" s="263"/>
      <c r="E115" s="263"/>
      <c r="F115" s="496"/>
    </row>
    <row r="116" spans="1:6" ht="12" customHeight="1">
      <c r="A116" s="392" t="s">
        <v>92</v>
      </c>
      <c r="B116" s="11" t="s">
        <v>343</v>
      </c>
      <c r="C116" s="263"/>
      <c r="D116" s="263"/>
      <c r="E116" s="263"/>
      <c r="F116" s="496"/>
    </row>
    <row r="117" spans="1:6" ht="12" customHeight="1">
      <c r="A117" s="392" t="s">
        <v>93</v>
      </c>
      <c r="B117" s="11" t="s">
        <v>170</v>
      </c>
      <c r="C117" s="262"/>
      <c r="D117" s="262"/>
      <c r="E117" s="262"/>
      <c r="F117" s="524"/>
    </row>
    <row r="118" spans="1:6" ht="12" customHeight="1">
      <c r="A118" s="392" t="s">
        <v>94</v>
      </c>
      <c r="B118" s="11" t="s">
        <v>344</v>
      </c>
      <c r="C118" s="233"/>
      <c r="D118" s="233"/>
      <c r="E118" s="233"/>
      <c r="F118" s="536"/>
    </row>
    <row r="119" spans="1:6" ht="12" customHeight="1">
      <c r="A119" s="392" t="s">
        <v>95</v>
      </c>
      <c r="B119" s="257" t="s">
        <v>206</v>
      </c>
      <c r="C119" s="233"/>
      <c r="D119" s="233">
        <v>10124</v>
      </c>
      <c r="E119" s="233">
        <v>10124</v>
      </c>
      <c r="F119" s="536"/>
    </row>
    <row r="120" spans="1:6" ht="12" customHeight="1">
      <c r="A120" s="392" t="s">
        <v>101</v>
      </c>
      <c r="B120" s="256" t="s">
        <v>406</v>
      </c>
      <c r="C120" s="233"/>
      <c r="D120" s="233"/>
      <c r="E120" s="233"/>
      <c r="F120" s="536"/>
    </row>
    <row r="121" spans="1:6" ht="12" customHeight="1">
      <c r="A121" s="392" t="s">
        <v>103</v>
      </c>
      <c r="B121" s="371" t="s">
        <v>349</v>
      </c>
      <c r="C121" s="233"/>
      <c r="D121" s="233"/>
      <c r="E121" s="233"/>
      <c r="F121" s="536"/>
    </row>
    <row r="122" spans="1:6" ht="12" customHeight="1">
      <c r="A122" s="392" t="s">
        <v>171</v>
      </c>
      <c r="B122" s="134" t="s">
        <v>332</v>
      </c>
      <c r="C122" s="233"/>
      <c r="D122" s="233"/>
      <c r="E122" s="233"/>
      <c r="F122" s="536"/>
    </row>
    <row r="123" spans="1:6" ht="12" customHeight="1">
      <c r="A123" s="392" t="s">
        <v>172</v>
      </c>
      <c r="B123" s="134" t="s">
        <v>348</v>
      </c>
      <c r="C123" s="233"/>
      <c r="D123" s="233"/>
      <c r="E123" s="233"/>
      <c r="F123" s="536"/>
    </row>
    <row r="124" spans="1:6" ht="12" customHeight="1">
      <c r="A124" s="392" t="s">
        <v>173</v>
      </c>
      <c r="B124" s="134" t="s">
        <v>347</v>
      </c>
      <c r="C124" s="233"/>
      <c r="D124" s="233"/>
      <c r="E124" s="233"/>
      <c r="F124" s="536"/>
    </row>
    <row r="125" spans="1:6" ht="12" customHeight="1">
      <c r="A125" s="392" t="s">
        <v>340</v>
      </c>
      <c r="B125" s="134" t="s">
        <v>335</v>
      </c>
      <c r="C125" s="233"/>
      <c r="D125" s="233"/>
      <c r="E125" s="233"/>
      <c r="F125" s="536"/>
    </row>
    <row r="126" spans="1:6" ht="12" customHeight="1">
      <c r="A126" s="392" t="s">
        <v>341</v>
      </c>
      <c r="B126" s="134" t="s">
        <v>346</v>
      </c>
      <c r="C126" s="233"/>
      <c r="D126" s="233"/>
      <c r="E126" s="233"/>
      <c r="F126" s="536"/>
    </row>
    <row r="127" spans="1:6" ht="12" customHeight="1" thickBot="1">
      <c r="A127" s="401" t="s">
        <v>342</v>
      </c>
      <c r="B127" s="134" t="s">
        <v>345</v>
      </c>
      <c r="C127" s="235"/>
      <c r="D127" s="235">
        <v>10124</v>
      </c>
      <c r="E127" s="235">
        <v>10124</v>
      </c>
      <c r="F127" s="537"/>
    </row>
    <row r="128" spans="1:6" ht="12" customHeight="1" thickBot="1">
      <c r="A128" s="36" t="s">
        <v>17</v>
      </c>
      <c r="B128" s="125" t="s">
        <v>429</v>
      </c>
      <c r="C128" s="260">
        <f>+C93+C114</f>
        <v>3562</v>
      </c>
      <c r="D128" s="260">
        <f>+D93+D114</f>
        <v>14309</v>
      </c>
      <c r="E128" s="260">
        <f>+E93+E114</f>
        <v>14309</v>
      </c>
      <c r="F128" s="523">
        <f>E128/C128</f>
        <v>4.0171252105558679</v>
      </c>
    </row>
    <row r="129" spans="1:11" ht="12" customHeight="1" thickBot="1">
      <c r="A129" s="36" t="s">
        <v>18</v>
      </c>
      <c r="B129" s="125" t="s">
        <v>430</v>
      </c>
      <c r="C129" s="260">
        <f>+C130+C131+C132</f>
        <v>0</v>
      </c>
      <c r="D129" s="260">
        <f>+D130+D131+D132</f>
        <v>0</v>
      </c>
      <c r="E129" s="260">
        <f>+E130+E131+E132</f>
        <v>0</v>
      </c>
      <c r="F129" s="523"/>
    </row>
    <row r="130" spans="1:11" s="115" customFormat="1" ht="12" customHeight="1">
      <c r="A130" s="392" t="s">
        <v>240</v>
      </c>
      <c r="B130" s="8" t="s">
        <v>490</v>
      </c>
      <c r="C130" s="233"/>
      <c r="D130" s="233"/>
      <c r="E130" s="233"/>
      <c r="F130" s="536"/>
    </row>
    <row r="131" spans="1:11" ht="12" customHeight="1">
      <c r="A131" s="392" t="s">
        <v>243</v>
      </c>
      <c r="B131" s="8" t="s">
        <v>438</v>
      </c>
      <c r="C131" s="233"/>
      <c r="D131" s="233"/>
      <c r="E131" s="233"/>
      <c r="F131" s="536"/>
    </row>
    <row r="132" spans="1:11" ht="12" customHeight="1" thickBot="1">
      <c r="A132" s="401" t="s">
        <v>244</v>
      </c>
      <c r="B132" s="6" t="s">
        <v>489</v>
      </c>
      <c r="C132" s="233"/>
      <c r="D132" s="233"/>
      <c r="E132" s="233"/>
      <c r="F132" s="536"/>
    </row>
    <row r="133" spans="1:11" ht="12" customHeight="1" thickBot="1">
      <c r="A133" s="36" t="s">
        <v>19</v>
      </c>
      <c r="B133" s="125" t="s">
        <v>431</v>
      </c>
      <c r="C133" s="260">
        <f>+C134+C135+C136+C137+C138+C139</f>
        <v>0</v>
      </c>
      <c r="D133" s="260">
        <f>+D134+D135+D136+D137+D138+D139</f>
        <v>0</v>
      </c>
      <c r="E133" s="260">
        <f>+E134+E135+E136+E137+E138+E139</f>
        <v>0</v>
      </c>
      <c r="F133" s="523"/>
    </row>
    <row r="134" spans="1:11" ht="12" customHeight="1">
      <c r="A134" s="392" t="s">
        <v>78</v>
      </c>
      <c r="B134" s="8" t="s">
        <v>440</v>
      </c>
      <c r="C134" s="233"/>
      <c r="D134" s="233"/>
      <c r="E134" s="233"/>
      <c r="F134" s="536"/>
    </row>
    <row r="135" spans="1:11" ht="12" customHeight="1">
      <c r="A135" s="392" t="s">
        <v>79</v>
      </c>
      <c r="B135" s="8" t="s">
        <v>432</v>
      </c>
      <c r="C135" s="233"/>
      <c r="D135" s="233"/>
      <c r="E135" s="233"/>
      <c r="F135" s="536"/>
    </row>
    <row r="136" spans="1:11" ht="12" customHeight="1">
      <c r="A136" s="392" t="s">
        <v>80</v>
      </c>
      <c r="B136" s="8" t="s">
        <v>433</v>
      </c>
      <c r="C136" s="233"/>
      <c r="D136" s="233"/>
      <c r="E136" s="233"/>
      <c r="F136" s="536"/>
    </row>
    <row r="137" spans="1:11" ht="12" customHeight="1">
      <c r="A137" s="392" t="s">
        <v>158</v>
      </c>
      <c r="B137" s="8" t="s">
        <v>488</v>
      </c>
      <c r="C137" s="233"/>
      <c r="D137" s="233"/>
      <c r="E137" s="233"/>
      <c r="F137" s="536"/>
    </row>
    <row r="138" spans="1:11" ht="12" customHeight="1">
      <c r="A138" s="392" t="s">
        <v>159</v>
      </c>
      <c r="B138" s="8" t="s">
        <v>435</v>
      </c>
      <c r="C138" s="233"/>
      <c r="D138" s="233"/>
      <c r="E138" s="233"/>
      <c r="F138" s="536"/>
    </row>
    <row r="139" spans="1:11" s="115" customFormat="1" ht="12" customHeight="1" thickBot="1">
      <c r="A139" s="401" t="s">
        <v>160</v>
      </c>
      <c r="B139" s="6" t="s">
        <v>436</v>
      </c>
      <c r="C139" s="233"/>
      <c r="D139" s="233"/>
      <c r="E139" s="233"/>
      <c r="F139" s="536"/>
    </row>
    <row r="140" spans="1:11" ht="12" customHeight="1" thickBot="1">
      <c r="A140" s="36" t="s">
        <v>20</v>
      </c>
      <c r="B140" s="125" t="s">
        <v>505</v>
      </c>
      <c r="C140" s="266">
        <f>+C141+C142+C144+C145+C143</f>
        <v>16962</v>
      </c>
      <c r="D140" s="266">
        <f>+D141+D142+D144+D145+D143</f>
        <v>20400</v>
      </c>
      <c r="E140" s="266">
        <f>+E141+E142+E144+E145+E143</f>
        <v>16191</v>
      </c>
      <c r="F140" s="526">
        <f>E140/C140</f>
        <v>0.95454545454545459</v>
      </c>
      <c r="K140" s="215"/>
    </row>
    <row r="141" spans="1:11">
      <c r="A141" s="392" t="s">
        <v>81</v>
      </c>
      <c r="B141" s="8" t="s">
        <v>350</v>
      </c>
      <c r="C141" s="233"/>
      <c r="D141" s="233"/>
      <c r="E141" s="233"/>
      <c r="F141" s="536"/>
    </row>
    <row r="142" spans="1:11" ht="12" customHeight="1">
      <c r="A142" s="392" t="s">
        <v>82</v>
      </c>
      <c r="B142" s="8" t="s">
        <v>351</v>
      </c>
      <c r="C142" s="233"/>
      <c r="D142" s="233"/>
      <c r="E142" s="233"/>
      <c r="F142" s="536"/>
    </row>
    <row r="143" spans="1:11" s="115" customFormat="1" ht="12" customHeight="1">
      <c r="A143" s="392" t="s">
        <v>264</v>
      </c>
      <c r="B143" s="8" t="s">
        <v>504</v>
      </c>
      <c r="C143" s="233">
        <v>16962</v>
      </c>
      <c r="D143" s="233">
        <v>20400</v>
      </c>
      <c r="E143" s="233">
        <v>16191</v>
      </c>
      <c r="F143" s="536">
        <f>E143/C143</f>
        <v>0.95454545454545459</v>
      </c>
    </row>
    <row r="144" spans="1:11" s="115" customFormat="1" ht="12" customHeight="1">
      <c r="A144" s="392" t="s">
        <v>265</v>
      </c>
      <c r="B144" s="8" t="s">
        <v>445</v>
      </c>
      <c r="C144" s="233"/>
      <c r="D144" s="233"/>
      <c r="E144" s="233"/>
      <c r="F144" s="536"/>
    </row>
    <row r="145" spans="1:6" s="115" customFormat="1" ht="12" customHeight="1" thickBot="1">
      <c r="A145" s="401" t="s">
        <v>266</v>
      </c>
      <c r="B145" s="6" t="s">
        <v>370</v>
      </c>
      <c r="C145" s="233"/>
      <c r="D145" s="233"/>
      <c r="E145" s="233"/>
      <c r="F145" s="536"/>
    </row>
    <row r="146" spans="1:6" s="115" customFormat="1" ht="12" customHeight="1" thickBot="1">
      <c r="A146" s="36" t="s">
        <v>21</v>
      </c>
      <c r="B146" s="125" t="s">
        <v>446</v>
      </c>
      <c r="C146" s="269">
        <f>+C147+C148+C149+C150+C151</f>
        <v>0</v>
      </c>
      <c r="D146" s="269">
        <f>+D147+D148+D149+D150+D151</f>
        <v>0</v>
      </c>
      <c r="E146" s="269">
        <f>+E147+E148+E149+E150+E151</f>
        <v>0</v>
      </c>
      <c r="F146" s="538"/>
    </row>
    <row r="147" spans="1:6" s="115" customFormat="1" ht="12" customHeight="1">
      <c r="A147" s="392" t="s">
        <v>83</v>
      </c>
      <c r="B147" s="8" t="s">
        <v>441</v>
      </c>
      <c r="C147" s="233"/>
      <c r="D147" s="233"/>
      <c r="E147" s="233"/>
      <c r="F147" s="536"/>
    </row>
    <row r="148" spans="1:6" s="115" customFormat="1" ht="12" customHeight="1">
      <c r="A148" s="392" t="s">
        <v>84</v>
      </c>
      <c r="B148" s="8" t="s">
        <v>448</v>
      </c>
      <c r="C148" s="233"/>
      <c r="D148" s="233"/>
      <c r="E148" s="233"/>
      <c r="F148" s="536"/>
    </row>
    <row r="149" spans="1:6" s="115" customFormat="1" ht="12" customHeight="1">
      <c r="A149" s="392" t="s">
        <v>276</v>
      </c>
      <c r="B149" s="8" t="s">
        <v>443</v>
      </c>
      <c r="C149" s="233"/>
      <c r="D149" s="233"/>
      <c r="E149" s="233"/>
      <c r="F149" s="536"/>
    </row>
    <row r="150" spans="1:6" ht="12.75" customHeight="1">
      <c r="A150" s="392" t="s">
        <v>277</v>
      </c>
      <c r="B150" s="8" t="s">
        <v>491</v>
      </c>
      <c r="C150" s="233"/>
      <c r="D150" s="233"/>
      <c r="E150" s="233"/>
      <c r="F150" s="536"/>
    </row>
    <row r="151" spans="1:6" ht="12.75" customHeight="1" thickBot="1">
      <c r="A151" s="401" t="s">
        <v>447</v>
      </c>
      <c r="B151" s="6" t="s">
        <v>450</v>
      </c>
      <c r="C151" s="235"/>
      <c r="D151" s="235"/>
      <c r="E151" s="235"/>
      <c r="F151" s="537"/>
    </row>
    <row r="152" spans="1:6" ht="12.75" customHeight="1" thickBot="1">
      <c r="A152" s="449" t="s">
        <v>22</v>
      </c>
      <c r="B152" s="125" t="s">
        <v>451</v>
      </c>
      <c r="C152" s="269"/>
      <c r="D152" s="269"/>
      <c r="E152" s="269"/>
      <c r="F152" s="538"/>
    </row>
    <row r="153" spans="1:6" ht="12" customHeight="1" thickBot="1">
      <c r="A153" s="449" t="s">
        <v>23</v>
      </c>
      <c r="B153" s="125" t="s">
        <v>452</v>
      </c>
      <c r="C153" s="269"/>
      <c r="D153" s="269"/>
      <c r="E153" s="269"/>
      <c r="F153" s="538"/>
    </row>
    <row r="154" spans="1:6" ht="15" customHeight="1" thickBot="1">
      <c r="A154" s="36" t="s">
        <v>24</v>
      </c>
      <c r="B154" s="125" t="s">
        <v>454</v>
      </c>
      <c r="C154" s="385">
        <f>+C129+C133+C140+C146+C152+C153</f>
        <v>16962</v>
      </c>
      <c r="D154" s="385">
        <f>+D129+D133+D140+D146+D152+D153</f>
        <v>20400</v>
      </c>
      <c r="E154" s="385">
        <f>+E129+E133+E140+E146+E152+E153</f>
        <v>16191</v>
      </c>
      <c r="F154" s="540">
        <f>E154/C154</f>
        <v>0.95454545454545459</v>
      </c>
    </row>
    <row r="155" spans="1:6" ht="13.8" thickBot="1">
      <c r="A155" s="403" t="s">
        <v>25</v>
      </c>
      <c r="B155" s="340" t="s">
        <v>453</v>
      </c>
      <c r="C155" s="385">
        <f>+C128+C154</f>
        <v>20524</v>
      </c>
      <c r="D155" s="385">
        <f>+D128+D154</f>
        <v>34709</v>
      </c>
      <c r="E155" s="385">
        <f>+E128+E154</f>
        <v>30500</v>
      </c>
      <c r="F155" s="540">
        <f>E155/C155</f>
        <v>1.4860650945234848</v>
      </c>
    </row>
    <row r="156" spans="1:6" ht="15" customHeight="1" thickBot="1">
      <c r="A156" s="345"/>
      <c r="B156" s="346"/>
      <c r="C156" s="347"/>
    </row>
    <row r="157" spans="1:6" ht="14.25" customHeight="1" thickBot="1">
      <c r="A157" s="213" t="s">
        <v>492</v>
      </c>
      <c r="B157" s="214"/>
      <c r="C157" s="122">
        <v>0</v>
      </c>
      <c r="D157" s="122">
        <v>0</v>
      </c>
      <c r="E157" s="122">
        <v>0</v>
      </c>
    </row>
    <row r="158" spans="1:6" ht="13.8" thickBot="1">
      <c r="A158" s="213" t="s">
        <v>184</v>
      </c>
      <c r="B158" s="214"/>
      <c r="C158" s="122">
        <v>0</v>
      </c>
      <c r="D158" s="122">
        <v>0</v>
      </c>
      <c r="E158" s="122">
        <v>0</v>
      </c>
    </row>
  </sheetData>
  <sheetProtection formatCells="0"/>
  <mergeCells count="6">
    <mergeCell ref="E92:F92"/>
    <mergeCell ref="B1:F1"/>
    <mergeCell ref="C4:F4"/>
    <mergeCell ref="C7:F7"/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1" fitToHeight="0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90" zoomScaleNormal="90" zoomScaleSheetLayoutView="85" workbookViewId="0">
      <selection activeCell="D9" sqref="D9"/>
    </sheetView>
  </sheetViews>
  <sheetFormatPr defaultColWidth="9.33203125" defaultRowHeight="13.2"/>
  <cols>
    <col min="1" max="1" width="19.44140625" style="348" customWidth="1"/>
    <col min="2" max="2" width="72" style="349" customWidth="1"/>
    <col min="3" max="3" width="16.6640625" style="350" customWidth="1"/>
    <col min="4" max="4" width="13.6640625" style="3" customWidth="1"/>
    <col min="5" max="5" width="14.109375" style="3" customWidth="1"/>
    <col min="6" max="6" width="12" style="3" customWidth="1"/>
    <col min="7" max="16384" width="9.33203125" style="3"/>
  </cols>
  <sheetData>
    <row r="1" spans="1:6" s="2" customFormat="1" ht="16.5" customHeight="1" thickBot="1">
      <c r="A1" s="192"/>
      <c r="B1" s="194"/>
      <c r="C1" s="790" t="s">
        <v>801</v>
      </c>
      <c r="D1" s="790"/>
      <c r="E1" s="790"/>
      <c r="F1" s="790"/>
    </row>
    <row r="2" spans="1:6" s="111" customFormat="1" ht="21" customHeight="1">
      <c r="A2" s="365" t="s">
        <v>60</v>
      </c>
      <c r="B2" s="793" t="s">
        <v>544</v>
      </c>
      <c r="C2" s="794"/>
      <c r="D2" s="794"/>
      <c r="E2" s="795"/>
      <c r="F2" s="315" t="s">
        <v>51</v>
      </c>
    </row>
    <row r="3" spans="1:6" s="111" customFormat="1" ht="16.2" thickBot="1">
      <c r="A3" s="195" t="s">
        <v>181</v>
      </c>
      <c r="B3" s="796" t="s">
        <v>501</v>
      </c>
      <c r="C3" s="797"/>
      <c r="D3" s="797"/>
      <c r="E3" s="798"/>
      <c r="F3" s="448" t="s">
        <v>409</v>
      </c>
    </row>
    <row r="4" spans="1:6" s="112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74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74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74" customFormat="1" ht="12" customHeight="1" thickBot="1">
      <c r="A8" s="36" t="s">
        <v>15</v>
      </c>
      <c r="B8" s="20" t="s">
        <v>224</v>
      </c>
      <c r="C8" s="260">
        <f>+C9+C10+C11+C12+C13+C14</f>
        <v>0</v>
      </c>
      <c r="D8" s="260">
        <f>+D9+D10+D11+D12+D13+D14</f>
        <v>0</v>
      </c>
      <c r="E8" s="260">
        <f>+E9+E10+E11+E12+E13+E14</f>
        <v>0</v>
      </c>
      <c r="F8" s="260">
        <f>+F9+F10+F11+F12+F13+F14</f>
        <v>0</v>
      </c>
    </row>
    <row r="9" spans="1:6" s="113" customFormat="1" ht="12" customHeight="1">
      <c r="A9" s="392" t="s">
        <v>85</v>
      </c>
      <c r="B9" s="375" t="s">
        <v>225</v>
      </c>
      <c r="C9" s="263"/>
      <c r="D9" s="263"/>
      <c r="E9" s="263"/>
      <c r="F9" s="263"/>
    </row>
    <row r="10" spans="1:6" s="114" customFormat="1" ht="12" customHeight="1">
      <c r="A10" s="393" t="s">
        <v>86</v>
      </c>
      <c r="B10" s="376" t="s">
        <v>226</v>
      </c>
      <c r="C10" s="262"/>
      <c r="D10" s="262"/>
      <c r="E10" s="262"/>
      <c r="F10" s="262"/>
    </row>
    <row r="11" spans="1:6" s="114" customFormat="1" ht="12" customHeight="1">
      <c r="A11" s="393" t="s">
        <v>87</v>
      </c>
      <c r="B11" s="376" t="s">
        <v>227</v>
      </c>
      <c r="C11" s="262"/>
      <c r="D11" s="262"/>
      <c r="E11" s="262"/>
      <c r="F11" s="262"/>
    </row>
    <row r="12" spans="1:6" s="114" customFormat="1" ht="12" customHeight="1">
      <c r="A12" s="393" t="s">
        <v>88</v>
      </c>
      <c r="B12" s="376" t="s">
        <v>228</v>
      </c>
      <c r="C12" s="262"/>
      <c r="D12" s="262"/>
      <c r="E12" s="262"/>
      <c r="F12" s="262"/>
    </row>
    <row r="13" spans="1:6" s="114" customFormat="1" ht="12" customHeight="1">
      <c r="A13" s="393" t="s">
        <v>133</v>
      </c>
      <c r="B13" s="376" t="s">
        <v>478</v>
      </c>
      <c r="C13" s="262"/>
      <c r="D13" s="262"/>
      <c r="E13" s="262"/>
      <c r="F13" s="262"/>
    </row>
    <row r="14" spans="1:6" s="113" customFormat="1" ht="12" customHeight="1" thickBot="1">
      <c r="A14" s="394" t="s">
        <v>89</v>
      </c>
      <c r="B14" s="377" t="s">
        <v>411</v>
      </c>
      <c r="C14" s="262"/>
      <c r="D14" s="262"/>
      <c r="E14" s="262"/>
      <c r="F14" s="262"/>
    </row>
    <row r="15" spans="1:6" s="113" customFormat="1" ht="12" customHeight="1" thickBot="1">
      <c r="A15" s="36" t="s">
        <v>16</v>
      </c>
      <c r="B15" s="255" t="s">
        <v>229</v>
      </c>
      <c r="C15" s="260">
        <f>+C16+C17+C18+C19+C20</f>
        <v>0</v>
      </c>
      <c r="D15" s="260">
        <f>+D16+D17+D18+D19+D20</f>
        <v>0</v>
      </c>
      <c r="E15" s="260">
        <f>+E16+E17+E18+E19+E20</f>
        <v>0</v>
      </c>
      <c r="F15" s="260">
        <f>+F16+F17+F18+F19+F20</f>
        <v>0</v>
      </c>
    </row>
    <row r="16" spans="1:6" s="113" customFormat="1" ht="12" customHeight="1">
      <c r="A16" s="392" t="s">
        <v>91</v>
      </c>
      <c r="B16" s="375" t="s">
        <v>230</v>
      </c>
      <c r="C16" s="263"/>
      <c r="D16" s="263"/>
      <c r="E16" s="263"/>
      <c r="F16" s="263"/>
    </row>
    <row r="17" spans="1:6" s="113" customFormat="1" ht="12" customHeight="1">
      <c r="A17" s="393" t="s">
        <v>92</v>
      </c>
      <c r="B17" s="376" t="s">
        <v>231</v>
      </c>
      <c r="C17" s="262"/>
      <c r="D17" s="262"/>
      <c r="E17" s="262"/>
      <c r="F17" s="262"/>
    </row>
    <row r="18" spans="1:6" s="113" customFormat="1" ht="12" customHeight="1">
      <c r="A18" s="393" t="s">
        <v>93</v>
      </c>
      <c r="B18" s="376" t="s">
        <v>400</v>
      </c>
      <c r="C18" s="262"/>
      <c r="D18" s="262"/>
      <c r="E18" s="262"/>
      <c r="F18" s="262"/>
    </row>
    <row r="19" spans="1:6" s="113" customFormat="1" ht="12" customHeight="1">
      <c r="A19" s="393" t="s">
        <v>94</v>
      </c>
      <c r="B19" s="376" t="s">
        <v>401</v>
      </c>
      <c r="C19" s="262"/>
      <c r="D19" s="262"/>
      <c r="E19" s="262"/>
      <c r="F19" s="262"/>
    </row>
    <row r="20" spans="1:6" s="113" customFormat="1" ht="12" customHeight="1">
      <c r="A20" s="393" t="s">
        <v>95</v>
      </c>
      <c r="B20" s="376" t="s">
        <v>232</v>
      </c>
      <c r="C20" s="262"/>
      <c r="D20" s="262"/>
      <c r="E20" s="262"/>
      <c r="F20" s="262"/>
    </row>
    <row r="21" spans="1:6" s="114" customFormat="1" ht="12" customHeight="1" thickBot="1">
      <c r="A21" s="394" t="s">
        <v>101</v>
      </c>
      <c r="B21" s="377" t="s">
        <v>233</v>
      </c>
      <c r="C21" s="264"/>
      <c r="D21" s="264"/>
      <c r="E21" s="264"/>
      <c r="F21" s="264"/>
    </row>
    <row r="22" spans="1:6" s="114" customFormat="1" ht="12" customHeight="1" thickBot="1">
      <c r="A22" s="36" t="s">
        <v>17</v>
      </c>
      <c r="B22" s="20" t="s">
        <v>234</v>
      </c>
      <c r="C22" s="260">
        <f>+C23+C24+C25+C26+C27</f>
        <v>0</v>
      </c>
      <c r="D22" s="260">
        <f>+D23+D24+D25+D26+D27</f>
        <v>0</v>
      </c>
      <c r="E22" s="260">
        <f>+E23+E24+E25+E26+E27</f>
        <v>0</v>
      </c>
      <c r="F22" s="260">
        <f>+F23+F24+F25+F26+F27</f>
        <v>0</v>
      </c>
    </row>
    <row r="23" spans="1:6" s="114" customFormat="1" ht="12" customHeight="1">
      <c r="A23" s="392" t="s">
        <v>74</v>
      </c>
      <c r="B23" s="375" t="s">
        <v>235</v>
      </c>
      <c r="C23" s="263"/>
      <c r="D23" s="263"/>
      <c r="E23" s="263"/>
      <c r="F23" s="263"/>
    </row>
    <row r="24" spans="1:6" s="113" customFormat="1" ht="12" customHeight="1">
      <c r="A24" s="393" t="s">
        <v>75</v>
      </c>
      <c r="B24" s="376" t="s">
        <v>236</v>
      </c>
      <c r="C24" s="262"/>
      <c r="D24" s="262"/>
      <c r="E24" s="262"/>
      <c r="F24" s="262"/>
    </row>
    <row r="25" spans="1:6" s="114" customFormat="1" ht="12" customHeight="1">
      <c r="A25" s="393" t="s">
        <v>76</v>
      </c>
      <c r="B25" s="376" t="s">
        <v>402</v>
      </c>
      <c r="C25" s="262"/>
      <c r="D25" s="262"/>
      <c r="E25" s="262"/>
      <c r="F25" s="262"/>
    </row>
    <row r="26" spans="1:6" s="114" customFormat="1" ht="12" customHeight="1">
      <c r="A26" s="393" t="s">
        <v>77</v>
      </c>
      <c r="B26" s="376" t="s">
        <v>403</v>
      </c>
      <c r="C26" s="262"/>
      <c r="D26" s="262"/>
      <c r="E26" s="262"/>
      <c r="F26" s="262"/>
    </row>
    <row r="27" spans="1:6" s="114" customFormat="1" ht="12" customHeight="1">
      <c r="A27" s="393" t="s">
        <v>154</v>
      </c>
      <c r="B27" s="376" t="s">
        <v>237</v>
      </c>
      <c r="C27" s="262"/>
      <c r="D27" s="262"/>
      <c r="E27" s="262"/>
      <c r="F27" s="262"/>
    </row>
    <row r="28" spans="1:6" s="114" customFormat="1" ht="12" customHeight="1" thickBot="1">
      <c r="A28" s="394" t="s">
        <v>155</v>
      </c>
      <c r="B28" s="377" t="s">
        <v>238</v>
      </c>
      <c r="C28" s="264"/>
      <c r="D28" s="264"/>
      <c r="E28" s="264"/>
      <c r="F28" s="264"/>
    </row>
    <row r="29" spans="1:6" s="114" customFormat="1" ht="12" customHeight="1" thickBot="1">
      <c r="A29" s="36" t="s">
        <v>156</v>
      </c>
      <c r="B29" s="20" t="s">
        <v>239</v>
      </c>
      <c r="C29" s="266">
        <f>+C30+C34+C35+C36</f>
        <v>0</v>
      </c>
      <c r="D29" s="266">
        <f>+D30+D34+D35+D36</f>
        <v>0</v>
      </c>
      <c r="E29" s="266">
        <f>+E30+E34+E35+E36</f>
        <v>0</v>
      </c>
      <c r="F29" s="266">
        <f>+F30+F34+F35+F36</f>
        <v>0</v>
      </c>
    </row>
    <row r="30" spans="1:6" s="114" customFormat="1" ht="12" customHeight="1">
      <c r="A30" s="392" t="s">
        <v>240</v>
      </c>
      <c r="B30" s="375" t="s">
        <v>479</v>
      </c>
      <c r="C30" s="370">
        <f>+C31+C32+C33</f>
        <v>0</v>
      </c>
      <c r="D30" s="370">
        <f>+D31+D32+D33</f>
        <v>0</v>
      </c>
      <c r="E30" s="370">
        <f>+E31+E32+E33</f>
        <v>0</v>
      </c>
      <c r="F30" s="370">
        <f>+F31+F32+F33</f>
        <v>0</v>
      </c>
    </row>
    <row r="31" spans="1:6" s="114" customFormat="1" ht="12" customHeight="1">
      <c r="A31" s="393" t="s">
        <v>241</v>
      </c>
      <c r="B31" s="376" t="s">
        <v>246</v>
      </c>
      <c r="C31" s="262"/>
      <c r="D31" s="262"/>
      <c r="E31" s="262"/>
      <c r="F31" s="262"/>
    </row>
    <row r="32" spans="1:6" s="114" customFormat="1" ht="12" customHeight="1">
      <c r="A32" s="393" t="s">
        <v>242</v>
      </c>
      <c r="B32" s="376" t="s">
        <v>247</v>
      </c>
      <c r="C32" s="262"/>
      <c r="D32" s="262"/>
      <c r="E32" s="262"/>
      <c r="F32" s="262"/>
    </row>
    <row r="33" spans="1:6" s="114" customFormat="1" ht="12" customHeight="1">
      <c r="A33" s="393" t="s">
        <v>415</v>
      </c>
      <c r="B33" s="439" t="s">
        <v>416</v>
      </c>
      <c r="C33" s="262"/>
      <c r="D33" s="262"/>
      <c r="E33" s="262"/>
      <c r="F33" s="262"/>
    </row>
    <row r="34" spans="1:6" s="114" customFormat="1" ht="12" customHeight="1">
      <c r="A34" s="393" t="s">
        <v>243</v>
      </c>
      <c r="B34" s="376" t="s">
        <v>248</v>
      </c>
      <c r="C34" s="262"/>
      <c r="D34" s="262"/>
      <c r="E34" s="262"/>
      <c r="F34" s="262"/>
    </row>
    <row r="35" spans="1:6" s="114" customFormat="1" ht="12" customHeight="1">
      <c r="A35" s="393" t="s">
        <v>244</v>
      </c>
      <c r="B35" s="376" t="s">
        <v>249</v>
      </c>
      <c r="C35" s="262"/>
      <c r="D35" s="262"/>
      <c r="E35" s="262"/>
      <c r="F35" s="262"/>
    </row>
    <row r="36" spans="1:6" s="114" customFormat="1" ht="12" customHeight="1" thickBot="1">
      <c r="A36" s="394" t="s">
        <v>245</v>
      </c>
      <c r="B36" s="377" t="s">
        <v>250</v>
      </c>
      <c r="C36" s="264"/>
      <c r="D36" s="264"/>
      <c r="E36" s="264"/>
      <c r="F36" s="264"/>
    </row>
    <row r="37" spans="1:6" s="114" customFormat="1" ht="12" customHeight="1" thickBot="1">
      <c r="A37" s="36" t="s">
        <v>19</v>
      </c>
      <c r="B37" s="20" t="s">
        <v>412</v>
      </c>
      <c r="C37" s="260">
        <f>SUM(C38:C48)</f>
        <v>0</v>
      </c>
      <c r="D37" s="260">
        <f>SUM(D38:D48)</f>
        <v>0</v>
      </c>
      <c r="E37" s="260">
        <f>SUM(E38:E48)</f>
        <v>0</v>
      </c>
      <c r="F37" s="260">
        <f>SUM(F38:F48)</f>
        <v>0</v>
      </c>
    </row>
    <row r="38" spans="1:6" s="114" customFormat="1" ht="12" customHeight="1">
      <c r="A38" s="392" t="s">
        <v>78</v>
      </c>
      <c r="B38" s="375" t="s">
        <v>253</v>
      </c>
      <c r="C38" s="263"/>
      <c r="D38" s="263"/>
      <c r="E38" s="263"/>
      <c r="F38" s="263"/>
    </row>
    <row r="39" spans="1:6" s="114" customFormat="1" ht="12" customHeight="1">
      <c r="A39" s="393" t="s">
        <v>79</v>
      </c>
      <c r="B39" s="376" t="s">
        <v>254</v>
      </c>
      <c r="C39" s="262"/>
      <c r="D39" s="262"/>
      <c r="E39" s="262"/>
      <c r="F39" s="262"/>
    </row>
    <row r="40" spans="1:6" s="114" customFormat="1" ht="12" customHeight="1">
      <c r="A40" s="393" t="s">
        <v>80</v>
      </c>
      <c r="B40" s="376" t="s">
        <v>255</v>
      </c>
      <c r="C40" s="262"/>
      <c r="D40" s="262"/>
      <c r="E40" s="262"/>
      <c r="F40" s="262"/>
    </row>
    <row r="41" spans="1:6" s="114" customFormat="1" ht="12" customHeight="1">
      <c r="A41" s="393" t="s">
        <v>158</v>
      </c>
      <c r="B41" s="376" t="s">
        <v>256</v>
      </c>
      <c r="C41" s="262"/>
      <c r="D41" s="262"/>
      <c r="E41" s="262"/>
      <c r="F41" s="262"/>
    </row>
    <row r="42" spans="1:6" s="114" customFormat="1" ht="12" customHeight="1">
      <c r="A42" s="393" t="s">
        <v>159</v>
      </c>
      <c r="B42" s="376" t="s">
        <v>257</v>
      </c>
      <c r="C42" s="262"/>
      <c r="D42" s="262"/>
      <c r="E42" s="262"/>
      <c r="F42" s="262"/>
    </row>
    <row r="43" spans="1:6" s="114" customFormat="1" ht="12" customHeight="1">
      <c r="A43" s="393" t="s">
        <v>160</v>
      </c>
      <c r="B43" s="376" t="s">
        <v>258</v>
      </c>
      <c r="C43" s="262"/>
      <c r="D43" s="262"/>
      <c r="E43" s="262"/>
      <c r="F43" s="262"/>
    </row>
    <row r="44" spans="1:6" s="114" customFormat="1" ht="12" customHeight="1">
      <c r="A44" s="393" t="s">
        <v>161</v>
      </c>
      <c r="B44" s="376" t="s">
        <v>259</v>
      </c>
      <c r="C44" s="262"/>
      <c r="D44" s="262"/>
      <c r="E44" s="262"/>
      <c r="F44" s="262"/>
    </row>
    <row r="45" spans="1:6" s="114" customFormat="1" ht="12" customHeight="1">
      <c r="A45" s="393" t="s">
        <v>162</v>
      </c>
      <c r="B45" s="376" t="s">
        <v>260</v>
      </c>
      <c r="C45" s="262"/>
      <c r="D45" s="262"/>
      <c r="E45" s="262"/>
      <c r="F45" s="262"/>
    </row>
    <row r="46" spans="1:6" s="114" customFormat="1" ht="12" customHeight="1">
      <c r="A46" s="393" t="s">
        <v>251</v>
      </c>
      <c r="B46" s="376" t="s">
        <v>261</v>
      </c>
      <c r="C46" s="265"/>
      <c r="D46" s="265"/>
      <c r="E46" s="265"/>
      <c r="F46" s="265"/>
    </row>
    <row r="47" spans="1:6" s="114" customFormat="1" ht="12" customHeight="1">
      <c r="A47" s="394" t="s">
        <v>252</v>
      </c>
      <c r="B47" s="377" t="s">
        <v>414</v>
      </c>
      <c r="C47" s="361"/>
      <c r="D47" s="361"/>
      <c r="E47" s="361"/>
      <c r="F47" s="361"/>
    </row>
    <row r="48" spans="1:6" s="114" customFormat="1" ht="12" customHeight="1" thickBot="1">
      <c r="A48" s="394" t="s">
        <v>413</v>
      </c>
      <c r="B48" s="377" t="s">
        <v>262</v>
      </c>
      <c r="C48" s="361"/>
      <c r="D48" s="361"/>
      <c r="E48" s="361"/>
      <c r="F48" s="361"/>
    </row>
    <row r="49" spans="1:6" s="114" customFormat="1" ht="12" customHeight="1" thickBot="1">
      <c r="A49" s="36" t="s">
        <v>20</v>
      </c>
      <c r="B49" s="20" t="s">
        <v>263</v>
      </c>
      <c r="C49" s="260">
        <f>SUM(C50:C54)</f>
        <v>0</v>
      </c>
      <c r="D49" s="260">
        <f>SUM(D50:D54)</f>
        <v>0</v>
      </c>
      <c r="E49" s="260">
        <f>SUM(E50:E54)</f>
        <v>0</v>
      </c>
      <c r="F49" s="260">
        <f>SUM(F50:F54)</f>
        <v>0</v>
      </c>
    </row>
    <row r="50" spans="1:6" s="114" customFormat="1" ht="12" customHeight="1">
      <c r="A50" s="392" t="s">
        <v>81</v>
      </c>
      <c r="B50" s="375" t="s">
        <v>267</v>
      </c>
      <c r="C50" s="419"/>
      <c r="D50" s="419"/>
      <c r="E50" s="419"/>
      <c r="F50" s="419"/>
    </row>
    <row r="51" spans="1:6" s="114" customFormat="1" ht="12" customHeight="1">
      <c r="A51" s="393" t="s">
        <v>82</v>
      </c>
      <c r="B51" s="376" t="s">
        <v>268</v>
      </c>
      <c r="C51" s="265"/>
      <c r="D51" s="265"/>
      <c r="E51" s="265"/>
      <c r="F51" s="265"/>
    </row>
    <row r="52" spans="1:6" s="114" customFormat="1" ht="12" customHeight="1">
      <c r="A52" s="393" t="s">
        <v>264</v>
      </c>
      <c r="B52" s="376" t="s">
        <v>269</v>
      </c>
      <c r="C52" s="265"/>
      <c r="D52" s="265"/>
      <c r="E52" s="265"/>
      <c r="F52" s="265"/>
    </row>
    <row r="53" spans="1:6" s="114" customFormat="1" ht="12" customHeight="1">
      <c r="A53" s="393" t="s">
        <v>265</v>
      </c>
      <c r="B53" s="376" t="s">
        <v>270</v>
      </c>
      <c r="C53" s="265"/>
      <c r="D53" s="265"/>
      <c r="E53" s="265"/>
      <c r="F53" s="265"/>
    </row>
    <row r="54" spans="1:6" s="114" customFormat="1" ht="12" customHeight="1" thickBot="1">
      <c r="A54" s="394" t="s">
        <v>266</v>
      </c>
      <c r="B54" s="377" t="s">
        <v>271</v>
      </c>
      <c r="C54" s="361"/>
      <c r="D54" s="361"/>
      <c r="E54" s="361"/>
      <c r="F54" s="361"/>
    </row>
    <row r="55" spans="1:6" s="114" customFormat="1" ht="12" customHeight="1" thickBot="1">
      <c r="A55" s="36" t="s">
        <v>163</v>
      </c>
      <c r="B55" s="20" t="s">
        <v>272</v>
      </c>
      <c r="C55" s="260">
        <f>SUM(C56:C58)</f>
        <v>0</v>
      </c>
      <c r="D55" s="260">
        <f>SUM(D56:D58)</f>
        <v>0</v>
      </c>
      <c r="E55" s="260">
        <f>SUM(E56:E58)</f>
        <v>0</v>
      </c>
      <c r="F55" s="260">
        <f>SUM(F56:F58)</f>
        <v>0</v>
      </c>
    </row>
    <row r="56" spans="1:6" s="114" customFormat="1" ht="12" customHeight="1">
      <c r="A56" s="392" t="s">
        <v>83</v>
      </c>
      <c r="B56" s="375" t="s">
        <v>273</v>
      </c>
      <c r="C56" s="263"/>
      <c r="D56" s="263"/>
      <c r="E56" s="263"/>
      <c r="F56" s="263"/>
    </row>
    <row r="57" spans="1:6" s="114" customFormat="1" ht="12" customHeight="1">
      <c r="A57" s="393" t="s">
        <v>84</v>
      </c>
      <c r="B57" s="376" t="s">
        <v>404</v>
      </c>
      <c r="C57" s="262"/>
      <c r="D57" s="262"/>
      <c r="E57" s="262"/>
      <c r="F57" s="262"/>
    </row>
    <row r="58" spans="1:6" s="114" customFormat="1" ht="12" customHeight="1">
      <c r="A58" s="393" t="s">
        <v>276</v>
      </c>
      <c r="B58" s="376" t="s">
        <v>274</v>
      </c>
      <c r="C58" s="262"/>
      <c r="D58" s="262"/>
      <c r="E58" s="262"/>
      <c r="F58" s="262"/>
    </row>
    <row r="59" spans="1:6" s="114" customFormat="1" ht="12" customHeight="1" thickBot="1">
      <c r="A59" s="394" t="s">
        <v>277</v>
      </c>
      <c r="B59" s="377" t="s">
        <v>275</v>
      </c>
      <c r="C59" s="264"/>
      <c r="D59" s="264"/>
      <c r="E59" s="264"/>
      <c r="F59" s="264"/>
    </row>
    <row r="60" spans="1:6" s="114" customFormat="1" ht="12" customHeight="1" thickBot="1">
      <c r="A60" s="36" t="s">
        <v>22</v>
      </c>
      <c r="B60" s="255" t="s">
        <v>278</v>
      </c>
      <c r="C60" s="260">
        <f>SUM(C61:C63)</f>
        <v>0</v>
      </c>
      <c r="D60" s="260">
        <f>SUM(D61:D63)</f>
        <v>0</v>
      </c>
      <c r="E60" s="260">
        <f>SUM(E61:E63)</f>
        <v>0</v>
      </c>
      <c r="F60" s="260">
        <f>SUM(F61:F63)</f>
        <v>0</v>
      </c>
    </row>
    <row r="61" spans="1:6" s="114" customFormat="1" ht="12" customHeight="1">
      <c r="A61" s="392" t="s">
        <v>164</v>
      </c>
      <c r="B61" s="375" t="s">
        <v>280</v>
      </c>
      <c r="C61" s="265"/>
      <c r="D61" s="265"/>
      <c r="E61" s="265"/>
      <c r="F61" s="265"/>
    </row>
    <row r="62" spans="1:6" s="114" customFormat="1" ht="12" customHeight="1">
      <c r="A62" s="393" t="s">
        <v>165</v>
      </c>
      <c r="B62" s="376" t="s">
        <v>405</v>
      </c>
      <c r="C62" s="265"/>
      <c r="D62" s="265"/>
      <c r="E62" s="265"/>
      <c r="F62" s="265"/>
    </row>
    <row r="63" spans="1:6" s="114" customFormat="1" ht="12" customHeight="1">
      <c r="A63" s="393" t="s">
        <v>205</v>
      </c>
      <c r="B63" s="376" t="s">
        <v>281</v>
      </c>
      <c r="C63" s="265"/>
      <c r="D63" s="265"/>
      <c r="E63" s="265"/>
      <c r="F63" s="265"/>
    </row>
    <row r="64" spans="1:6" s="114" customFormat="1" ht="12" customHeight="1" thickBot="1">
      <c r="A64" s="394" t="s">
        <v>279</v>
      </c>
      <c r="B64" s="377" t="s">
        <v>282</v>
      </c>
      <c r="C64" s="265"/>
      <c r="D64" s="265"/>
      <c r="E64" s="265"/>
      <c r="F64" s="265"/>
    </row>
    <row r="65" spans="1:6" s="114" customFormat="1" ht="12" customHeight="1" thickBot="1">
      <c r="A65" s="36" t="s">
        <v>23</v>
      </c>
      <c r="B65" s="20" t="s">
        <v>283</v>
      </c>
      <c r="C65" s="266">
        <f>+C8+C15+C22+C29+C37+C49+C55+C60</f>
        <v>0</v>
      </c>
      <c r="D65" s="266">
        <f>+D8+D15+D22+D29+D37+D49+D55+D60</f>
        <v>0</v>
      </c>
      <c r="E65" s="266">
        <f>+E8+E15+E22+E29+E37+E49+E55+E60</f>
        <v>0</v>
      </c>
      <c r="F65" s="266">
        <f>+F8+F15+F22+F29+F37+F49+F55+F60</f>
        <v>0</v>
      </c>
    </row>
    <row r="66" spans="1:6" s="114" customFormat="1" ht="12" customHeight="1" thickBot="1">
      <c r="A66" s="395" t="s">
        <v>374</v>
      </c>
      <c r="B66" s="255" t="s">
        <v>285</v>
      </c>
      <c r="C66" s="260">
        <f>SUM(C67:C69)</f>
        <v>0</v>
      </c>
      <c r="D66" s="260">
        <f>SUM(D67:D69)</f>
        <v>0</v>
      </c>
      <c r="E66" s="260">
        <f>SUM(E67:E69)</f>
        <v>0</v>
      </c>
      <c r="F66" s="260">
        <f>SUM(F67:F69)</f>
        <v>0</v>
      </c>
    </row>
    <row r="67" spans="1:6" s="114" customFormat="1" ht="12" customHeight="1">
      <c r="A67" s="392" t="s">
        <v>316</v>
      </c>
      <c r="B67" s="375" t="s">
        <v>286</v>
      </c>
      <c r="C67" s="265"/>
      <c r="D67" s="265"/>
      <c r="E67" s="265"/>
      <c r="F67" s="265"/>
    </row>
    <row r="68" spans="1:6" s="114" customFormat="1" ht="12" customHeight="1">
      <c r="A68" s="393" t="s">
        <v>325</v>
      </c>
      <c r="B68" s="376" t="s">
        <v>287</v>
      </c>
      <c r="C68" s="265"/>
      <c r="D68" s="265"/>
      <c r="E68" s="265"/>
      <c r="F68" s="265"/>
    </row>
    <row r="69" spans="1:6" s="114" customFormat="1" ht="12" customHeight="1" thickBot="1">
      <c r="A69" s="394" t="s">
        <v>326</v>
      </c>
      <c r="B69" s="378" t="s">
        <v>288</v>
      </c>
      <c r="C69" s="265"/>
      <c r="D69" s="265"/>
      <c r="E69" s="265"/>
      <c r="F69" s="265"/>
    </row>
    <row r="70" spans="1:6" s="114" customFormat="1" ht="12" customHeight="1" thickBot="1">
      <c r="A70" s="395" t="s">
        <v>289</v>
      </c>
      <c r="B70" s="255" t="s">
        <v>290</v>
      </c>
      <c r="C70" s="260">
        <f>SUM(C71:C74)</f>
        <v>0</v>
      </c>
      <c r="D70" s="260">
        <f>SUM(D71:D74)</f>
        <v>0</v>
      </c>
      <c r="E70" s="260">
        <f>SUM(E71:E74)</f>
        <v>0</v>
      </c>
      <c r="F70" s="260">
        <f>SUM(F71:F74)</f>
        <v>0</v>
      </c>
    </row>
    <row r="71" spans="1:6" s="114" customFormat="1" ht="12" customHeight="1">
      <c r="A71" s="392" t="s">
        <v>134</v>
      </c>
      <c r="B71" s="375" t="s">
        <v>291</v>
      </c>
      <c r="C71" s="265"/>
      <c r="D71" s="265"/>
      <c r="E71" s="265"/>
      <c r="F71" s="265"/>
    </row>
    <row r="72" spans="1:6" s="114" customFormat="1" ht="12" customHeight="1">
      <c r="A72" s="393" t="s">
        <v>135</v>
      </c>
      <c r="B72" s="376" t="s">
        <v>292</v>
      </c>
      <c r="C72" s="265"/>
      <c r="D72" s="265"/>
      <c r="E72" s="265"/>
      <c r="F72" s="265"/>
    </row>
    <row r="73" spans="1:6" s="114" customFormat="1" ht="12" customHeight="1">
      <c r="A73" s="393" t="s">
        <v>317</v>
      </c>
      <c r="B73" s="376" t="s">
        <v>293</v>
      </c>
      <c r="C73" s="265"/>
      <c r="D73" s="265"/>
      <c r="E73" s="265"/>
      <c r="F73" s="265"/>
    </row>
    <row r="74" spans="1:6" s="114" customFormat="1" ht="12" customHeight="1" thickBot="1">
      <c r="A74" s="394" t="s">
        <v>318</v>
      </c>
      <c r="B74" s="377" t="s">
        <v>294</v>
      </c>
      <c r="C74" s="265"/>
      <c r="D74" s="265"/>
      <c r="E74" s="265"/>
      <c r="F74" s="265"/>
    </row>
    <row r="75" spans="1:6" s="114" customFormat="1" ht="12" customHeight="1" thickBot="1">
      <c r="A75" s="395" t="s">
        <v>295</v>
      </c>
      <c r="B75" s="255" t="s">
        <v>296</v>
      </c>
      <c r="C75" s="260">
        <f>SUM(C76:C77)</f>
        <v>0</v>
      </c>
      <c r="D75" s="260">
        <f>SUM(D76:D77)</f>
        <v>0</v>
      </c>
      <c r="E75" s="260">
        <f>SUM(E76:E77)</f>
        <v>0</v>
      </c>
      <c r="F75" s="260">
        <f>SUM(F76:F77)</f>
        <v>0</v>
      </c>
    </row>
    <row r="76" spans="1:6" s="114" customFormat="1" ht="12" customHeight="1">
      <c r="A76" s="392" t="s">
        <v>319</v>
      </c>
      <c r="B76" s="375" t="s">
        <v>297</v>
      </c>
      <c r="C76" s="265"/>
      <c r="D76" s="265"/>
      <c r="E76" s="265"/>
      <c r="F76" s="265"/>
    </row>
    <row r="77" spans="1:6" s="114" customFormat="1" ht="12" customHeight="1" thickBot="1">
      <c r="A77" s="394" t="s">
        <v>320</v>
      </c>
      <c r="B77" s="377" t="s">
        <v>298</v>
      </c>
      <c r="C77" s="265"/>
      <c r="D77" s="265"/>
      <c r="E77" s="265"/>
      <c r="F77" s="265"/>
    </row>
    <row r="78" spans="1:6" s="113" customFormat="1" ht="12" customHeight="1" thickBot="1">
      <c r="A78" s="395" t="s">
        <v>299</v>
      </c>
      <c r="B78" s="255" t="s">
        <v>300</v>
      </c>
      <c r="C78" s="260">
        <f>SUM(C79:C81)</f>
        <v>0</v>
      </c>
      <c r="D78" s="260">
        <f>SUM(D79:D81)</f>
        <v>0</v>
      </c>
      <c r="E78" s="260">
        <f>SUM(E79:E81)</f>
        <v>0</v>
      </c>
      <c r="F78" s="260">
        <f>SUM(F79:F81)</f>
        <v>0</v>
      </c>
    </row>
    <row r="79" spans="1:6" s="114" customFormat="1" ht="12" customHeight="1">
      <c r="A79" s="392" t="s">
        <v>321</v>
      </c>
      <c r="B79" s="375" t="s">
        <v>301</v>
      </c>
      <c r="C79" s="265"/>
      <c r="D79" s="265"/>
      <c r="E79" s="265"/>
      <c r="F79" s="265"/>
    </row>
    <row r="80" spans="1:6" s="114" customFormat="1" ht="12" customHeight="1">
      <c r="A80" s="393" t="s">
        <v>322</v>
      </c>
      <c r="B80" s="376" t="s">
        <v>302</v>
      </c>
      <c r="C80" s="265"/>
      <c r="D80" s="265"/>
      <c r="E80" s="265"/>
      <c r="F80" s="265"/>
    </row>
    <row r="81" spans="1:6" s="114" customFormat="1" ht="12" customHeight="1" thickBot="1">
      <c r="A81" s="394" t="s">
        <v>323</v>
      </c>
      <c r="B81" s="377" t="s">
        <v>303</v>
      </c>
      <c r="C81" s="265"/>
      <c r="D81" s="265"/>
      <c r="E81" s="265"/>
      <c r="F81" s="265"/>
    </row>
    <row r="82" spans="1:6" s="114" customFormat="1" ht="12" customHeight="1" thickBot="1">
      <c r="A82" s="395" t="s">
        <v>304</v>
      </c>
      <c r="B82" s="255" t="s">
        <v>324</v>
      </c>
      <c r="C82" s="260">
        <f>SUM(C83:C86)</f>
        <v>0</v>
      </c>
      <c r="D82" s="260">
        <f>SUM(D83:D86)</f>
        <v>0</v>
      </c>
      <c r="E82" s="260">
        <f>SUM(E83:E86)</f>
        <v>0</v>
      </c>
      <c r="F82" s="260">
        <f>SUM(F83:F86)</f>
        <v>0</v>
      </c>
    </row>
    <row r="83" spans="1:6" s="114" customFormat="1" ht="12" customHeight="1">
      <c r="A83" s="396" t="s">
        <v>305</v>
      </c>
      <c r="B83" s="375" t="s">
        <v>306</v>
      </c>
      <c r="C83" s="265"/>
      <c r="D83" s="265"/>
      <c r="E83" s="265"/>
      <c r="F83" s="265"/>
    </row>
    <row r="84" spans="1:6" s="114" customFormat="1" ht="12" customHeight="1">
      <c r="A84" s="397" t="s">
        <v>307</v>
      </c>
      <c r="B84" s="376" t="s">
        <v>308</v>
      </c>
      <c r="C84" s="265"/>
      <c r="D84" s="265"/>
      <c r="E84" s="265"/>
      <c r="F84" s="265"/>
    </row>
    <row r="85" spans="1:6" s="114" customFormat="1" ht="12" customHeight="1">
      <c r="A85" s="397" t="s">
        <v>309</v>
      </c>
      <c r="B85" s="376" t="s">
        <v>310</v>
      </c>
      <c r="C85" s="265"/>
      <c r="D85" s="265"/>
      <c r="E85" s="265"/>
      <c r="F85" s="265"/>
    </row>
    <row r="86" spans="1:6" s="113" customFormat="1" ht="12" customHeight="1" thickBot="1">
      <c r="A86" s="398" t="s">
        <v>311</v>
      </c>
      <c r="B86" s="377" t="s">
        <v>312</v>
      </c>
      <c r="C86" s="265"/>
      <c r="D86" s="265"/>
      <c r="E86" s="265"/>
      <c r="F86" s="265"/>
    </row>
    <row r="87" spans="1:6" s="113" customFormat="1" ht="12" customHeight="1" thickBot="1">
      <c r="A87" s="395" t="s">
        <v>313</v>
      </c>
      <c r="B87" s="255" t="s">
        <v>456</v>
      </c>
      <c r="C87" s="420"/>
      <c r="D87" s="420"/>
      <c r="E87" s="420"/>
      <c r="F87" s="420"/>
    </row>
    <row r="88" spans="1:6" s="113" customFormat="1" ht="12" customHeight="1" thickBot="1">
      <c r="A88" s="395" t="s">
        <v>480</v>
      </c>
      <c r="B88" s="255" t="s">
        <v>314</v>
      </c>
      <c r="C88" s="420"/>
      <c r="D88" s="420"/>
      <c r="E88" s="420"/>
      <c r="F88" s="420"/>
    </row>
    <row r="89" spans="1:6" s="113" customFormat="1" ht="12" customHeight="1" thickBot="1">
      <c r="A89" s="395" t="s">
        <v>481</v>
      </c>
      <c r="B89" s="382" t="s">
        <v>459</v>
      </c>
      <c r="C89" s="266">
        <f>+C66+C70+C75+C78+C82+C88+C87</f>
        <v>0</v>
      </c>
      <c r="D89" s="266">
        <f>+D66+D70+D75+D78+D82+D88+D87</f>
        <v>0</v>
      </c>
      <c r="E89" s="266">
        <f>+E66+E70+E75+E78+E82+E88+E87</f>
        <v>0</v>
      </c>
      <c r="F89" s="266">
        <f>+F66+F70+F75+F78+F82+F88+F87</f>
        <v>0</v>
      </c>
    </row>
    <row r="90" spans="1:6" s="113" customFormat="1" ht="12" customHeight="1" thickBot="1">
      <c r="A90" s="399" t="s">
        <v>482</v>
      </c>
      <c r="B90" s="383" t="s">
        <v>483</v>
      </c>
      <c r="C90" s="266">
        <f>+C65+C89</f>
        <v>0</v>
      </c>
      <c r="D90" s="266">
        <f>+D65+D89</f>
        <v>0</v>
      </c>
      <c r="E90" s="266">
        <f>+E65+E89</f>
        <v>0</v>
      </c>
      <c r="F90" s="266">
        <f>+F65+F89</f>
        <v>0</v>
      </c>
    </row>
    <row r="91" spans="1:6" s="114" customFormat="1" ht="15" customHeight="1" thickBot="1">
      <c r="A91" s="204"/>
      <c r="B91" s="205"/>
      <c r="C91" s="321"/>
    </row>
    <row r="92" spans="1:6" s="74" customFormat="1" ht="16.5" customHeight="1" thickBot="1">
      <c r="A92" s="208"/>
      <c r="B92" s="209" t="s">
        <v>55</v>
      </c>
      <c r="C92" s="476"/>
      <c r="D92" s="477"/>
      <c r="E92" s="799"/>
      <c r="F92" s="800"/>
    </row>
    <row r="93" spans="1:6" s="115" customFormat="1" ht="12" customHeight="1" thickBot="1">
      <c r="A93" s="474" t="s">
        <v>15</v>
      </c>
      <c r="B93" s="475" t="s">
        <v>487</v>
      </c>
      <c r="C93" s="473">
        <f>+C94+C95+C96+C97+C98+C111</f>
        <v>0</v>
      </c>
      <c r="D93" s="473">
        <f>+D94+D95+D96+D97+D98+D111</f>
        <v>0</v>
      </c>
      <c r="E93" s="473">
        <f>+E94+E95+E96+E97+E98+E111</f>
        <v>0</v>
      </c>
      <c r="F93" s="473">
        <f>+F94+F95+F96+F97+F98+F111</f>
        <v>0</v>
      </c>
    </row>
    <row r="94" spans="1:6" ht="12" customHeight="1">
      <c r="A94" s="400" t="s">
        <v>85</v>
      </c>
      <c r="B94" s="9" t="s">
        <v>46</v>
      </c>
      <c r="C94" s="261"/>
      <c r="D94" s="261"/>
      <c r="E94" s="261"/>
      <c r="F94" s="261"/>
    </row>
    <row r="95" spans="1:6" ht="12" customHeight="1">
      <c r="A95" s="393" t="s">
        <v>86</v>
      </c>
      <c r="B95" s="7" t="s">
        <v>166</v>
      </c>
      <c r="C95" s="262"/>
      <c r="D95" s="262"/>
      <c r="E95" s="262"/>
      <c r="F95" s="262"/>
    </row>
    <row r="96" spans="1:6" ht="12" customHeight="1">
      <c r="A96" s="393" t="s">
        <v>87</v>
      </c>
      <c r="B96" s="7" t="s">
        <v>125</v>
      </c>
      <c r="C96" s="264"/>
      <c r="D96" s="264"/>
      <c r="E96" s="264"/>
      <c r="F96" s="264"/>
    </row>
    <row r="97" spans="1:6" ht="12" customHeight="1">
      <c r="A97" s="393" t="s">
        <v>88</v>
      </c>
      <c r="B97" s="10" t="s">
        <v>167</v>
      </c>
      <c r="C97" s="264"/>
      <c r="D97" s="264"/>
      <c r="E97" s="264"/>
      <c r="F97" s="264"/>
    </row>
    <row r="98" spans="1:6" ht="12" customHeight="1">
      <c r="A98" s="393" t="s">
        <v>96</v>
      </c>
      <c r="B98" s="18" t="s">
        <v>168</v>
      </c>
      <c r="C98" s="264"/>
      <c r="D98" s="264"/>
      <c r="E98" s="264"/>
      <c r="F98" s="264"/>
    </row>
    <row r="99" spans="1:6" ht="12" customHeight="1">
      <c r="A99" s="393" t="s">
        <v>89</v>
      </c>
      <c r="B99" s="7" t="s">
        <v>484</v>
      </c>
      <c r="C99" s="264"/>
      <c r="D99" s="264"/>
      <c r="E99" s="264"/>
      <c r="F99" s="264"/>
    </row>
    <row r="100" spans="1:6" ht="12" customHeight="1">
      <c r="A100" s="393" t="s">
        <v>90</v>
      </c>
      <c r="B100" s="133" t="s">
        <v>422</v>
      </c>
      <c r="C100" s="264"/>
      <c r="D100" s="264"/>
      <c r="E100" s="264"/>
      <c r="F100" s="264"/>
    </row>
    <row r="101" spans="1:6" ht="12" customHeight="1">
      <c r="A101" s="393" t="s">
        <v>97</v>
      </c>
      <c r="B101" s="133" t="s">
        <v>421</v>
      </c>
      <c r="C101" s="264"/>
      <c r="D101" s="264"/>
      <c r="E101" s="264"/>
      <c r="F101" s="264"/>
    </row>
    <row r="102" spans="1:6" ht="12" customHeight="1">
      <c r="A102" s="393" t="s">
        <v>98</v>
      </c>
      <c r="B102" s="133" t="s">
        <v>330</v>
      </c>
      <c r="C102" s="264"/>
      <c r="D102" s="264"/>
      <c r="E102" s="264"/>
      <c r="F102" s="264"/>
    </row>
    <row r="103" spans="1:6" ht="12" customHeight="1">
      <c r="A103" s="393" t="s">
        <v>99</v>
      </c>
      <c r="B103" s="134" t="s">
        <v>331</v>
      </c>
      <c r="C103" s="264"/>
      <c r="D103" s="264"/>
      <c r="E103" s="264"/>
      <c r="F103" s="264"/>
    </row>
    <row r="104" spans="1:6" ht="12" customHeight="1">
      <c r="A104" s="393" t="s">
        <v>100</v>
      </c>
      <c r="B104" s="134" t="s">
        <v>332</v>
      </c>
      <c r="C104" s="264"/>
      <c r="D104" s="264"/>
      <c r="E104" s="264"/>
      <c r="F104" s="264"/>
    </row>
    <row r="105" spans="1:6" ht="12" customHeight="1">
      <c r="A105" s="393" t="s">
        <v>102</v>
      </c>
      <c r="B105" s="133" t="s">
        <v>333</v>
      </c>
      <c r="C105" s="264"/>
      <c r="D105" s="264"/>
      <c r="E105" s="264"/>
      <c r="F105" s="264"/>
    </row>
    <row r="106" spans="1:6" ht="12" customHeight="1">
      <c r="A106" s="393" t="s">
        <v>169</v>
      </c>
      <c r="B106" s="133" t="s">
        <v>334</v>
      </c>
      <c r="C106" s="264"/>
      <c r="D106" s="264"/>
      <c r="E106" s="264"/>
      <c r="F106" s="264"/>
    </row>
    <row r="107" spans="1:6" ht="12" customHeight="1">
      <c r="A107" s="393" t="s">
        <v>328</v>
      </c>
      <c r="B107" s="134" t="s">
        <v>335</v>
      </c>
      <c r="C107" s="264"/>
      <c r="D107" s="264"/>
      <c r="E107" s="264"/>
      <c r="F107" s="264"/>
    </row>
    <row r="108" spans="1:6" ht="12" customHeight="1">
      <c r="A108" s="401" t="s">
        <v>329</v>
      </c>
      <c r="B108" s="135" t="s">
        <v>336</v>
      </c>
      <c r="C108" s="264"/>
      <c r="D108" s="264"/>
      <c r="E108" s="264"/>
      <c r="F108" s="264"/>
    </row>
    <row r="109" spans="1:6" ht="12" customHeight="1">
      <c r="A109" s="393" t="s">
        <v>419</v>
      </c>
      <c r="B109" s="135" t="s">
        <v>337</v>
      </c>
      <c r="C109" s="264"/>
      <c r="D109" s="264"/>
      <c r="E109" s="264"/>
      <c r="F109" s="264"/>
    </row>
    <row r="110" spans="1:6" ht="12" customHeight="1">
      <c r="A110" s="393" t="s">
        <v>420</v>
      </c>
      <c r="B110" s="134" t="s">
        <v>338</v>
      </c>
      <c r="C110" s="262"/>
      <c r="D110" s="262"/>
      <c r="E110" s="262"/>
      <c r="F110" s="262"/>
    </row>
    <row r="111" spans="1:6" ht="12" customHeight="1">
      <c r="A111" s="393" t="s">
        <v>424</v>
      </c>
      <c r="B111" s="10" t="s">
        <v>47</v>
      </c>
      <c r="C111" s="262"/>
      <c r="D111" s="262"/>
      <c r="E111" s="262"/>
      <c r="F111" s="262"/>
    </row>
    <row r="112" spans="1:6" ht="12" customHeight="1">
      <c r="A112" s="394" t="s">
        <v>425</v>
      </c>
      <c r="B112" s="7" t="s">
        <v>485</v>
      </c>
      <c r="C112" s="264"/>
      <c r="D112" s="264"/>
      <c r="E112" s="264"/>
      <c r="F112" s="264"/>
    </row>
    <row r="113" spans="1:6" ht="12" customHeight="1" thickBot="1">
      <c r="A113" s="402" t="s">
        <v>426</v>
      </c>
      <c r="B113" s="136" t="s">
        <v>486</v>
      </c>
      <c r="C113" s="268"/>
      <c r="D113" s="268"/>
      <c r="E113" s="268"/>
      <c r="F113" s="268"/>
    </row>
    <row r="114" spans="1:6" ht="12" customHeight="1" thickBot="1">
      <c r="A114" s="36" t="s">
        <v>16</v>
      </c>
      <c r="B114" s="29" t="s">
        <v>339</v>
      </c>
      <c r="C114" s="260">
        <f>+C115+C117+C119</f>
        <v>0</v>
      </c>
      <c r="D114" s="260">
        <f>+D115+D117+D119</f>
        <v>0</v>
      </c>
      <c r="E114" s="260">
        <f>+E115+E117+E119</f>
        <v>0</v>
      </c>
      <c r="F114" s="260">
        <f>+F115+F117+F119</f>
        <v>0</v>
      </c>
    </row>
    <row r="115" spans="1:6" ht="12" customHeight="1">
      <c r="A115" s="392" t="s">
        <v>91</v>
      </c>
      <c r="B115" s="7" t="s">
        <v>203</v>
      </c>
      <c r="C115" s="263"/>
      <c r="D115" s="263"/>
      <c r="E115" s="263"/>
      <c r="F115" s="263"/>
    </row>
    <row r="116" spans="1:6" ht="12" customHeight="1">
      <c r="A116" s="392" t="s">
        <v>92</v>
      </c>
      <c r="B116" s="11" t="s">
        <v>343</v>
      </c>
      <c r="C116" s="263"/>
      <c r="D116" s="263"/>
      <c r="E116" s="263"/>
      <c r="F116" s="263"/>
    </row>
    <row r="117" spans="1:6" ht="12" customHeight="1">
      <c r="A117" s="392" t="s">
        <v>93</v>
      </c>
      <c r="B117" s="11" t="s">
        <v>170</v>
      </c>
      <c r="C117" s="262"/>
      <c r="D117" s="262"/>
      <c r="E117" s="262"/>
      <c r="F117" s="262"/>
    </row>
    <row r="118" spans="1:6" ht="12" customHeight="1">
      <c r="A118" s="392" t="s">
        <v>94</v>
      </c>
      <c r="B118" s="11" t="s">
        <v>344</v>
      </c>
      <c r="C118" s="233"/>
      <c r="D118" s="233"/>
      <c r="E118" s="233"/>
      <c r="F118" s="233"/>
    </row>
    <row r="119" spans="1:6" ht="12" customHeight="1">
      <c r="A119" s="392" t="s">
        <v>95</v>
      </c>
      <c r="B119" s="257" t="s">
        <v>206</v>
      </c>
      <c r="C119" s="233"/>
      <c r="D119" s="233"/>
      <c r="E119" s="233"/>
      <c r="F119" s="233"/>
    </row>
    <row r="120" spans="1:6" ht="12" customHeight="1">
      <c r="A120" s="392" t="s">
        <v>101</v>
      </c>
      <c r="B120" s="256" t="s">
        <v>406</v>
      </c>
      <c r="C120" s="233"/>
      <c r="D120" s="233"/>
      <c r="E120" s="233"/>
      <c r="F120" s="233"/>
    </row>
    <row r="121" spans="1:6" ht="12" customHeight="1">
      <c r="A121" s="392" t="s">
        <v>103</v>
      </c>
      <c r="B121" s="371" t="s">
        <v>349</v>
      </c>
      <c r="C121" s="233"/>
      <c r="D121" s="233"/>
      <c r="E121" s="233"/>
      <c r="F121" s="233"/>
    </row>
    <row r="122" spans="1:6" ht="12" customHeight="1">
      <c r="A122" s="392" t="s">
        <v>171</v>
      </c>
      <c r="B122" s="134" t="s">
        <v>332</v>
      </c>
      <c r="C122" s="233"/>
      <c r="D122" s="233"/>
      <c r="E122" s="233"/>
      <c r="F122" s="233"/>
    </row>
    <row r="123" spans="1:6" ht="12" customHeight="1">
      <c r="A123" s="392" t="s">
        <v>172</v>
      </c>
      <c r="B123" s="134" t="s">
        <v>348</v>
      </c>
      <c r="C123" s="233"/>
      <c r="D123" s="233"/>
      <c r="E123" s="233"/>
      <c r="F123" s="233"/>
    </row>
    <row r="124" spans="1:6" ht="12" customHeight="1">
      <c r="A124" s="392" t="s">
        <v>173</v>
      </c>
      <c r="B124" s="134" t="s">
        <v>347</v>
      </c>
      <c r="C124" s="233"/>
      <c r="D124" s="233"/>
      <c r="E124" s="233"/>
      <c r="F124" s="233"/>
    </row>
    <row r="125" spans="1:6" ht="12" customHeight="1">
      <c r="A125" s="392" t="s">
        <v>340</v>
      </c>
      <c r="B125" s="134" t="s">
        <v>335</v>
      </c>
      <c r="C125" s="233"/>
      <c r="D125" s="233"/>
      <c r="E125" s="233"/>
      <c r="F125" s="233"/>
    </row>
    <row r="126" spans="1:6" ht="12" customHeight="1">
      <c r="A126" s="392" t="s">
        <v>341</v>
      </c>
      <c r="B126" s="134" t="s">
        <v>346</v>
      </c>
      <c r="C126" s="233"/>
      <c r="D126" s="233"/>
      <c r="E126" s="233"/>
      <c r="F126" s="233"/>
    </row>
    <row r="127" spans="1:6" ht="12" customHeight="1" thickBot="1">
      <c r="A127" s="401" t="s">
        <v>342</v>
      </c>
      <c r="B127" s="134" t="s">
        <v>345</v>
      </c>
      <c r="C127" s="235"/>
      <c r="D127" s="235"/>
      <c r="E127" s="235"/>
      <c r="F127" s="235"/>
    </row>
    <row r="128" spans="1:6" ht="12" customHeight="1" thickBot="1">
      <c r="A128" s="36" t="s">
        <v>17</v>
      </c>
      <c r="B128" s="125" t="s">
        <v>429</v>
      </c>
      <c r="C128" s="260">
        <f>+C93+C114</f>
        <v>0</v>
      </c>
      <c r="D128" s="260">
        <f>+D93+D114</f>
        <v>0</v>
      </c>
      <c r="E128" s="260">
        <f>+E93+E114</f>
        <v>0</v>
      </c>
      <c r="F128" s="260">
        <f>+F93+F114</f>
        <v>0</v>
      </c>
    </row>
    <row r="129" spans="1:11" ht="12" customHeight="1" thickBot="1">
      <c r="A129" s="36" t="s">
        <v>18</v>
      </c>
      <c r="B129" s="125" t="s">
        <v>430</v>
      </c>
      <c r="C129" s="260">
        <f>+C130+C131+C132</f>
        <v>0</v>
      </c>
      <c r="D129" s="260">
        <f>+D130+D131+D132</f>
        <v>0</v>
      </c>
      <c r="E129" s="260">
        <f>+E130+E131+E132</f>
        <v>0</v>
      </c>
      <c r="F129" s="260">
        <f>+F130+F131+F132</f>
        <v>0</v>
      </c>
    </row>
    <row r="130" spans="1:11" s="115" customFormat="1" ht="12" customHeight="1">
      <c r="A130" s="392" t="s">
        <v>240</v>
      </c>
      <c r="B130" s="8" t="s">
        <v>490</v>
      </c>
      <c r="C130" s="233"/>
      <c r="D130" s="233"/>
      <c r="E130" s="233"/>
      <c r="F130" s="233"/>
    </row>
    <row r="131" spans="1:11" ht="12" customHeight="1">
      <c r="A131" s="392" t="s">
        <v>243</v>
      </c>
      <c r="B131" s="8" t="s">
        <v>438</v>
      </c>
      <c r="C131" s="233"/>
      <c r="D131" s="233"/>
      <c r="E131" s="233"/>
      <c r="F131" s="233"/>
    </row>
    <row r="132" spans="1:11" ht="12" customHeight="1" thickBot="1">
      <c r="A132" s="401" t="s">
        <v>244</v>
      </c>
      <c r="B132" s="6" t="s">
        <v>489</v>
      </c>
      <c r="C132" s="233"/>
      <c r="D132" s="233"/>
      <c r="E132" s="233"/>
      <c r="F132" s="233"/>
    </row>
    <row r="133" spans="1:11" ht="12" customHeight="1" thickBot="1">
      <c r="A133" s="36" t="s">
        <v>19</v>
      </c>
      <c r="B133" s="125" t="s">
        <v>431</v>
      </c>
      <c r="C133" s="260">
        <f>+C134+C135+C136+C137+C138+C139</f>
        <v>0</v>
      </c>
      <c r="D133" s="260">
        <f>+D134+D135+D136+D137+D138+D139</f>
        <v>0</v>
      </c>
      <c r="E133" s="260">
        <f>+E134+E135+E136+E137+E138+E139</f>
        <v>0</v>
      </c>
      <c r="F133" s="260">
        <f>+F134+F135+F136+F137+F138+F139</f>
        <v>0</v>
      </c>
    </row>
    <row r="134" spans="1:11" ht="12" customHeight="1">
      <c r="A134" s="392" t="s">
        <v>78</v>
      </c>
      <c r="B134" s="8" t="s">
        <v>440</v>
      </c>
      <c r="C134" s="233"/>
      <c r="D134" s="233"/>
      <c r="E134" s="233"/>
      <c r="F134" s="233"/>
    </row>
    <row r="135" spans="1:11" ht="12" customHeight="1">
      <c r="A135" s="392" t="s">
        <v>79</v>
      </c>
      <c r="B135" s="8" t="s">
        <v>432</v>
      </c>
      <c r="C135" s="233"/>
      <c r="D135" s="233"/>
      <c r="E135" s="233"/>
      <c r="F135" s="233"/>
    </row>
    <row r="136" spans="1:11" ht="12" customHeight="1">
      <c r="A136" s="392" t="s">
        <v>80</v>
      </c>
      <c r="B136" s="8" t="s">
        <v>433</v>
      </c>
      <c r="C136" s="233"/>
      <c r="D136" s="233"/>
      <c r="E136" s="233"/>
      <c r="F136" s="233"/>
    </row>
    <row r="137" spans="1:11" ht="12" customHeight="1">
      <c r="A137" s="392" t="s">
        <v>158</v>
      </c>
      <c r="B137" s="8" t="s">
        <v>488</v>
      </c>
      <c r="C137" s="233"/>
      <c r="D137" s="233"/>
      <c r="E137" s="233"/>
      <c r="F137" s="233"/>
    </row>
    <row r="138" spans="1:11" ht="12" customHeight="1">
      <c r="A138" s="392" t="s">
        <v>159</v>
      </c>
      <c r="B138" s="8" t="s">
        <v>435</v>
      </c>
      <c r="C138" s="233"/>
      <c r="D138" s="233"/>
      <c r="E138" s="233"/>
      <c r="F138" s="233"/>
    </row>
    <row r="139" spans="1:11" s="115" customFormat="1" ht="12" customHeight="1" thickBot="1">
      <c r="A139" s="401" t="s">
        <v>160</v>
      </c>
      <c r="B139" s="6" t="s">
        <v>436</v>
      </c>
      <c r="C139" s="233"/>
      <c r="D139" s="233"/>
      <c r="E139" s="233"/>
      <c r="F139" s="233"/>
    </row>
    <row r="140" spans="1:11" ht="12" customHeight="1" thickBot="1">
      <c r="A140" s="36" t="s">
        <v>20</v>
      </c>
      <c r="B140" s="125" t="s">
        <v>505</v>
      </c>
      <c r="C140" s="266">
        <f>+C141+C142+C144+C145+C143</f>
        <v>0</v>
      </c>
      <c r="D140" s="266">
        <f>+D141+D142+D144+D145+D143</f>
        <v>0</v>
      </c>
      <c r="E140" s="266">
        <f>+E141+E142+E144+E145+E143</f>
        <v>0</v>
      </c>
      <c r="F140" s="266">
        <f>+F141+F142+F144+F145+F143</f>
        <v>0</v>
      </c>
      <c r="K140" s="215"/>
    </row>
    <row r="141" spans="1:11">
      <c r="A141" s="392" t="s">
        <v>81</v>
      </c>
      <c r="B141" s="8" t="s">
        <v>350</v>
      </c>
      <c r="C141" s="233"/>
      <c r="D141" s="233"/>
      <c r="E141" s="233"/>
      <c r="F141" s="233"/>
    </row>
    <row r="142" spans="1:11" ht="12" customHeight="1">
      <c r="A142" s="392" t="s">
        <v>82</v>
      </c>
      <c r="B142" s="8" t="s">
        <v>351</v>
      </c>
      <c r="C142" s="233"/>
      <c r="D142" s="233"/>
      <c r="E142" s="233"/>
      <c r="F142" s="233"/>
    </row>
    <row r="143" spans="1:11" s="115" customFormat="1" ht="12" customHeight="1">
      <c r="A143" s="392" t="s">
        <v>264</v>
      </c>
      <c r="B143" s="8" t="s">
        <v>504</v>
      </c>
      <c r="C143" s="233"/>
      <c r="D143" s="233"/>
      <c r="E143" s="233"/>
      <c r="F143" s="233"/>
    </row>
    <row r="144" spans="1:11" s="115" customFormat="1" ht="12" customHeight="1">
      <c r="A144" s="392" t="s">
        <v>265</v>
      </c>
      <c r="B144" s="8" t="s">
        <v>445</v>
      </c>
      <c r="C144" s="233"/>
      <c r="D144" s="233"/>
      <c r="E144" s="233"/>
      <c r="F144" s="233"/>
    </row>
    <row r="145" spans="1:6" s="115" customFormat="1" ht="12" customHeight="1" thickBot="1">
      <c r="A145" s="401" t="s">
        <v>266</v>
      </c>
      <c r="B145" s="6" t="s">
        <v>370</v>
      </c>
      <c r="C145" s="233"/>
      <c r="D145" s="233"/>
      <c r="E145" s="233"/>
      <c r="F145" s="233"/>
    </row>
    <row r="146" spans="1:6" s="115" customFormat="1" ht="12" customHeight="1" thickBot="1">
      <c r="A146" s="36" t="s">
        <v>21</v>
      </c>
      <c r="B146" s="125" t="s">
        <v>446</v>
      </c>
      <c r="C146" s="269">
        <f>+C147+C148+C149+C150+C151</f>
        <v>0</v>
      </c>
      <c r="D146" s="269">
        <f>+D147+D148+D149+D150+D151</f>
        <v>0</v>
      </c>
      <c r="E146" s="269">
        <f>+E147+E148+E149+E150+E151</f>
        <v>0</v>
      </c>
      <c r="F146" s="269">
        <f>+F147+F148+F149+F150+F151</f>
        <v>0</v>
      </c>
    </row>
    <row r="147" spans="1:6" s="115" customFormat="1" ht="12" customHeight="1">
      <c r="A147" s="392" t="s">
        <v>83</v>
      </c>
      <c r="B147" s="8" t="s">
        <v>441</v>
      </c>
      <c r="C147" s="233"/>
      <c r="D147" s="233"/>
      <c r="E147" s="233"/>
      <c r="F147" s="233"/>
    </row>
    <row r="148" spans="1:6" s="115" customFormat="1" ht="12" customHeight="1">
      <c r="A148" s="392" t="s">
        <v>84</v>
      </c>
      <c r="B148" s="8" t="s">
        <v>448</v>
      </c>
      <c r="C148" s="233"/>
      <c r="D148" s="233"/>
      <c r="E148" s="233"/>
      <c r="F148" s="233"/>
    </row>
    <row r="149" spans="1:6" s="115" customFormat="1" ht="12" customHeight="1">
      <c r="A149" s="392" t="s">
        <v>276</v>
      </c>
      <c r="B149" s="8" t="s">
        <v>443</v>
      </c>
      <c r="C149" s="233"/>
      <c r="D149" s="233"/>
      <c r="E149" s="233"/>
      <c r="F149" s="233"/>
    </row>
    <row r="150" spans="1:6" ht="12.75" customHeight="1">
      <c r="A150" s="392" t="s">
        <v>277</v>
      </c>
      <c r="B150" s="8" t="s">
        <v>491</v>
      </c>
      <c r="C150" s="233"/>
      <c r="D150" s="233"/>
      <c r="E150" s="233"/>
      <c r="F150" s="233"/>
    </row>
    <row r="151" spans="1:6" ht="12.75" customHeight="1" thickBot="1">
      <c r="A151" s="401" t="s">
        <v>447</v>
      </c>
      <c r="B151" s="6" t="s">
        <v>450</v>
      </c>
      <c r="C151" s="235"/>
      <c r="D151" s="235"/>
      <c r="E151" s="235"/>
      <c r="F151" s="235"/>
    </row>
    <row r="152" spans="1:6" ht="12.75" customHeight="1" thickBot="1">
      <c r="A152" s="449" t="s">
        <v>22</v>
      </c>
      <c r="B152" s="125" t="s">
        <v>451</v>
      </c>
      <c r="C152" s="269"/>
      <c r="D152" s="269"/>
      <c r="E152" s="269"/>
      <c r="F152" s="269"/>
    </row>
    <row r="153" spans="1:6" ht="12" customHeight="1" thickBot="1">
      <c r="A153" s="449" t="s">
        <v>23</v>
      </c>
      <c r="B153" s="125" t="s">
        <v>452</v>
      </c>
      <c r="C153" s="269"/>
      <c r="D153" s="269"/>
      <c r="E153" s="269"/>
      <c r="F153" s="269"/>
    </row>
    <row r="154" spans="1:6" ht="15" customHeight="1" thickBot="1">
      <c r="A154" s="36" t="s">
        <v>24</v>
      </c>
      <c r="B154" s="125" t="s">
        <v>454</v>
      </c>
      <c r="C154" s="385">
        <f>+C129+C133+C140+C146+C152+C153</f>
        <v>0</v>
      </c>
      <c r="D154" s="385">
        <f>+D129+D133+D140+D146+D152+D153</f>
        <v>0</v>
      </c>
      <c r="E154" s="385">
        <f>+E129+E133+E140+E146+E152+E153</f>
        <v>0</v>
      </c>
      <c r="F154" s="385">
        <f>+F129+F133+F140+F146+F152+F153</f>
        <v>0</v>
      </c>
    </row>
    <row r="155" spans="1:6" ht="13.8" thickBot="1">
      <c r="A155" s="403" t="s">
        <v>25</v>
      </c>
      <c r="B155" s="340" t="s">
        <v>453</v>
      </c>
      <c r="C155" s="385">
        <f>+C128+C154</f>
        <v>0</v>
      </c>
      <c r="D155" s="385">
        <f>+D128+D154</f>
        <v>0</v>
      </c>
      <c r="E155" s="385">
        <f>+E128+E154</f>
        <v>0</v>
      </c>
      <c r="F155" s="385">
        <f>+F128+F154</f>
        <v>0</v>
      </c>
    </row>
    <row r="156" spans="1:6" ht="15" customHeight="1" thickBot="1">
      <c r="A156" s="345"/>
      <c r="B156" s="346"/>
      <c r="C156" s="347"/>
    </row>
    <row r="157" spans="1:6" ht="14.25" customHeight="1" thickBot="1">
      <c r="A157" s="213" t="s">
        <v>492</v>
      </c>
      <c r="B157" s="214"/>
      <c r="C157" s="122"/>
      <c r="D157" s="122">
        <v>0</v>
      </c>
      <c r="E157" s="122">
        <v>0</v>
      </c>
    </row>
    <row r="158" spans="1:6" ht="13.8" thickBot="1">
      <c r="A158" s="213" t="s">
        <v>184</v>
      </c>
      <c r="B158" s="214"/>
      <c r="C158" s="122"/>
      <c r="D158" s="122">
        <v>0</v>
      </c>
      <c r="E158" s="122">
        <v>0</v>
      </c>
    </row>
  </sheetData>
  <sheetProtection formatCells="0"/>
  <mergeCells count="6">
    <mergeCell ref="E92:F92"/>
    <mergeCell ref="C7:F7"/>
    <mergeCell ref="C1:F1"/>
    <mergeCell ref="C4:F4"/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1"/>
  <sheetViews>
    <sheetView zoomScale="110" zoomScaleNormal="110" workbookViewId="0">
      <selection activeCell="B3" sqref="B3:E3"/>
    </sheetView>
  </sheetViews>
  <sheetFormatPr defaultColWidth="9.33203125" defaultRowHeight="13.2"/>
  <cols>
    <col min="1" max="1" width="16.44140625" style="211" customWidth="1"/>
    <col min="2" max="2" width="79.109375" style="212" customWidth="1"/>
    <col min="3" max="3" width="14.33203125" style="212" customWidth="1"/>
    <col min="4" max="4" width="14.77734375" style="212" customWidth="1"/>
    <col min="5" max="5" width="12" style="212" customWidth="1"/>
    <col min="6" max="6" width="11.33203125" style="212" customWidth="1"/>
    <col min="7" max="16384" width="9.33203125" style="212"/>
  </cols>
  <sheetData>
    <row r="1" spans="1:6" s="193" customFormat="1" ht="21" customHeight="1" thickBot="1">
      <c r="A1" s="804" t="s">
        <v>802</v>
      </c>
      <c r="B1" s="804"/>
      <c r="C1" s="804"/>
      <c r="D1" s="804"/>
      <c r="E1" s="804"/>
      <c r="F1" s="804"/>
    </row>
    <row r="2" spans="1:6" s="414" customFormat="1" ht="25.5" customHeight="1">
      <c r="A2" s="470" t="s">
        <v>182</v>
      </c>
      <c r="B2" s="793" t="s">
        <v>546</v>
      </c>
      <c r="C2" s="794"/>
      <c r="D2" s="794"/>
      <c r="E2" s="795"/>
      <c r="F2" s="326" t="s">
        <v>57</v>
      </c>
    </row>
    <row r="3" spans="1:6" s="414" customFormat="1" ht="23.4" thickBot="1">
      <c r="A3" s="408" t="s">
        <v>181</v>
      </c>
      <c r="B3" s="796" t="s">
        <v>378</v>
      </c>
      <c r="C3" s="797"/>
      <c r="D3" s="797"/>
      <c r="E3" s="798"/>
      <c r="F3" s="327" t="s">
        <v>51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557"/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494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>
        <v>22</v>
      </c>
      <c r="E25" s="305">
        <v>22</v>
      </c>
      <c r="F25" s="583"/>
    </row>
    <row r="26" spans="1:6" s="417" customFormat="1" ht="12" customHeight="1" thickBot="1">
      <c r="A26" s="167" t="s">
        <v>18</v>
      </c>
      <c r="B26" s="125" t="s">
        <v>495</v>
      </c>
      <c r="C26" s="279">
        <f>+C27+C28+C29</f>
        <v>0</v>
      </c>
      <c r="D26" s="279">
        <f>+D27+D28+D29</f>
        <v>0</v>
      </c>
      <c r="E26" s="279">
        <f>+E27+E28+E29</f>
        <v>0</v>
      </c>
      <c r="F26" s="557"/>
    </row>
    <row r="27" spans="1:6" s="417" customFormat="1" ht="12" customHeight="1">
      <c r="A27" s="411" t="s">
        <v>240</v>
      </c>
      <c r="B27" s="412" t="s">
        <v>235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2" t="s">
        <v>382</v>
      </c>
      <c r="C28" s="277"/>
      <c r="D28" s="277"/>
      <c r="E28" s="277"/>
      <c r="F28" s="555"/>
    </row>
    <row r="29" spans="1:6" s="417" customFormat="1" ht="12" customHeight="1">
      <c r="A29" s="411" t="s">
        <v>244</v>
      </c>
      <c r="B29" s="413" t="s">
        <v>385</v>
      </c>
      <c r="C29" s="277"/>
      <c r="D29" s="277"/>
      <c r="E29" s="277"/>
      <c r="F29" s="555"/>
    </row>
    <row r="30" spans="1:6" s="417" customFormat="1" ht="12" customHeight="1" thickBot="1">
      <c r="A30" s="410" t="s">
        <v>245</v>
      </c>
      <c r="B30" s="132" t="s">
        <v>496</v>
      </c>
      <c r="C30" s="100"/>
      <c r="D30" s="100"/>
      <c r="E30" s="100"/>
      <c r="F30" s="586"/>
    </row>
    <row r="31" spans="1:6" s="417" customFormat="1" ht="12" customHeight="1" thickBot="1">
      <c r="A31" s="167" t="s">
        <v>19</v>
      </c>
      <c r="B31" s="125" t="s">
        <v>386</v>
      </c>
      <c r="C31" s="279">
        <f>+C32+C33+C34</f>
        <v>0</v>
      </c>
      <c r="D31" s="279">
        <f>+D32+D33+D34</f>
        <v>0</v>
      </c>
      <c r="E31" s="279">
        <f>+E32+E33+E34</f>
        <v>0</v>
      </c>
      <c r="F31" s="557"/>
    </row>
    <row r="32" spans="1:6" s="417" customFormat="1" ht="12" customHeight="1">
      <c r="A32" s="411" t="s">
        <v>78</v>
      </c>
      <c r="B32" s="412" t="s">
        <v>267</v>
      </c>
      <c r="C32" s="93"/>
      <c r="D32" s="93"/>
      <c r="E32" s="93"/>
      <c r="F32" s="572"/>
    </row>
    <row r="33" spans="1:6" s="417" customFormat="1" ht="12" customHeight="1">
      <c r="A33" s="411" t="s">
        <v>79</v>
      </c>
      <c r="B33" s="413" t="s">
        <v>268</v>
      </c>
      <c r="C33" s="280"/>
      <c r="D33" s="280"/>
      <c r="E33" s="280"/>
      <c r="F33" s="558"/>
    </row>
    <row r="34" spans="1:6" s="417" customFormat="1" ht="12" customHeight="1" thickBot="1">
      <c r="A34" s="410" t="s">
        <v>80</v>
      </c>
      <c r="B34" s="132" t="s">
        <v>269</v>
      </c>
      <c r="C34" s="100"/>
      <c r="D34" s="100"/>
      <c r="E34" s="100"/>
      <c r="F34" s="586"/>
    </row>
    <row r="35" spans="1:6" s="328" customFormat="1" ht="12" customHeight="1" thickBot="1">
      <c r="A35" s="167" t="s">
        <v>20</v>
      </c>
      <c r="B35" s="125" t="s">
        <v>355</v>
      </c>
      <c r="C35" s="305"/>
      <c r="D35" s="305"/>
      <c r="E35" s="305"/>
      <c r="F35" s="583"/>
    </row>
    <row r="36" spans="1:6" s="328" customFormat="1" ht="12" customHeight="1" thickBot="1">
      <c r="A36" s="167" t="s">
        <v>21</v>
      </c>
      <c r="B36" s="125" t="s">
        <v>387</v>
      </c>
      <c r="C36" s="319"/>
      <c r="D36" s="319"/>
      <c r="E36" s="319"/>
      <c r="F36" s="587"/>
    </row>
    <row r="37" spans="1:6" s="328" customFormat="1" ht="12" customHeight="1" thickBot="1">
      <c r="A37" s="159" t="s">
        <v>22</v>
      </c>
      <c r="B37" s="125" t="s">
        <v>388</v>
      </c>
      <c r="C37" s="320">
        <f>+C8+C20+C25+C26+C31+C35+C36</f>
        <v>0</v>
      </c>
      <c r="D37" s="320">
        <f>+D8+D20+D25+D26+D31+D35+D36</f>
        <v>22</v>
      </c>
      <c r="E37" s="320">
        <f>+E8+E20+E25+E26+E31+E35+E36</f>
        <v>22</v>
      </c>
      <c r="F37" s="588"/>
    </row>
    <row r="38" spans="1:6" s="328" customFormat="1" ht="12" customHeight="1" thickBot="1">
      <c r="A38" s="202" t="s">
        <v>23</v>
      </c>
      <c r="B38" s="125" t="s">
        <v>389</v>
      </c>
      <c r="C38" s="320">
        <f>+C39+C40+C41</f>
        <v>33824</v>
      </c>
      <c r="D38" s="320">
        <v>34210</v>
      </c>
      <c r="E38" s="320">
        <v>30863</v>
      </c>
      <c r="F38" s="588">
        <f>E38/C38</f>
        <v>0.91245860927152322</v>
      </c>
    </row>
    <row r="39" spans="1:6" s="328" customFormat="1" ht="12" customHeight="1">
      <c r="A39" s="411" t="s">
        <v>390</v>
      </c>
      <c r="B39" s="412" t="s">
        <v>212</v>
      </c>
      <c r="C39" s="93"/>
      <c r="D39" s="93"/>
      <c r="E39" s="93"/>
      <c r="F39" s="572"/>
    </row>
    <row r="40" spans="1:6" s="328" customFormat="1" ht="12" customHeight="1">
      <c r="A40" s="411" t="s">
        <v>391</v>
      </c>
      <c r="B40" s="413" t="s">
        <v>2</v>
      </c>
      <c r="C40" s="280"/>
      <c r="D40" s="280"/>
      <c r="E40" s="280"/>
      <c r="F40" s="558"/>
    </row>
    <row r="41" spans="1:6" s="417" customFormat="1" ht="12" customHeight="1" thickBot="1">
      <c r="A41" s="410" t="s">
        <v>392</v>
      </c>
      <c r="B41" s="132" t="s">
        <v>393</v>
      </c>
      <c r="C41" s="100">
        <v>33824</v>
      </c>
      <c r="D41" s="100"/>
      <c r="E41" s="100"/>
      <c r="F41" s="586"/>
    </row>
    <row r="42" spans="1:6" s="417" customFormat="1" ht="15" customHeight="1" thickBot="1">
      <c r="A42" s="202" t="s">
        <v>24</v>
      </c>
      <c r="B42" s="203" t="s">
        <v>394</v>
      </c>
      <c r="C42" s="323">
        <f>+C37+C38</f>
        <v>33824</v>
      </c>
      <c r="D42" s="323">
        <f>+D37+D38</f>
        <v>34232</v>
      </c>
      <c r="E42" s="323">
        <f>+E37+E38</f>
        <v>30885</v>
      </c>
      <c r="F42" s="589">
        <f>E42/C42</f>
        <v>0.9131090350047304</v>
      </c>
    </row>
    <row r="43" spans="1:6" s="417" customFormat="1" ht="15" customHeight="1">
      <c r="A43" s="204"/>
      <c r="B43" s="205"/>
      <c r="C43" s="321"/>
    </row>
    <row r="44" spans="1:6" ht="13.8" thickBot="1">
      <c r="A44" s="206"/>
      <c r="B44" s="207"/>
      <c r="C44" s="322"/>
    </row>
    <row r="45" spans="1:6" s="416" customFormat="1" ht="16.5" customHeight="1" thickBot="1">
      <c r="A45" s="208"/>
      <c r="B45" s="209" t="s">
        <v>55</v>
      </c>
      <c r="C45" s="476"/>
      <c r="D45" s="478"/>
      <c r="E45" s="802"/>
      <c r="F45" s="803"/>
    </row>
    <row r="46" spans="1:6" s="418" customFormat="1" ht="12" customHeight="1" thickBot="1">
      <c r="A46" s="480" t="s">
        <v>15</v>
      </c>
      <c r="B46" s="481" t="s">
        <v>395</v>
      </c>
      <c r="C46" s="482">
        <f>SUM(C47:C51)</f>
        <v>33393</v>
      </c>
      <c r="D46" s="482">
        <f>SUM(D47:D51)</f>
        <v>33737</v>
      </c>
      <c r="E46" s="482">
        <f>SUM(E47:E51)</f>
        <v>30534</v>
      </c>
      <c r="F46" s="582">
        <f>E46/C46</f>
        <v>0.91438325397538411</v>
      </c>
    </row>
    <row r="47" spans="1:6" ht="12" customHeight="1">
      <c r="A47" s="410" t="s">
        <v>85</v>
      </c>
      <c r="B47" s="8" t="s">
        <v>46</v>
      </c>
      <c r="C47" s="93">
        <v>20685</v>
      </c>
      <c r="D47" s="93">
        <v>21137</v>
      </c>
      <c r="E47" s="93">
        <v>20813</v>
      </c>
      <c r="F47" s="572">
        <f>E47/C47</f>
        <v>1.0061880589799372</v>
      </c>
    </row>
    <row r="48" spans="1:6" ht="12" customHeight="1">
      <c r="A48" s="410" t="s">
        <v>86</v>
      </c>
      <c r="B48" s="7" t="s">
        <v>166</v>
      </c>
      <c r="C48" s="96">
        <v>5564</v>
      </c>
      <c r="D48" s="96">
        <v>5678</v>
      </c>
      <c r="E48" s="96">
        <v>5620</v>
      </c>
      <c r="F48" s="572">
        <f>E48/C48</f>
        <v>1.0100647016534867</v>
      </c>
    </row>
    <row r="49" spans="1:6" ht="12" customHeight="1">
      <c r="A49" s="410" t="s">
        <v>87</v>
      </c>
      <c r="B49" s="7" t="s">
        <v>125</v>
      </c>
      <c r="C49" s="96">
        <v>7082</v>
      </c>
      <c r="D49" s="96">
        <v>6857</v>
      </c>
      <c r="E49" s="96">
        <v>4036</v>
      </c>
      <c r="F49" s="572">
        <f>E49/C49</f>
        <v>0.5698955097430104</v>
      </c>
    </row>
    <row r="50" spans="1:6" ht="12" customHeight="1">
      <c r="A50" s="410" t="s">
        <v>88</v>
      </c>
      <c r="B50" s="7" t="s">
        <v>167</v>
      </c>
      <c r="C50" s="96">
        <v>62</v>
      </c>
      <c r="D50" s="96">
        <v>65</v>
      </c>
      <c r="E50" s="96">
        <v>65</v>
      </c>
      <c r="F50" s="572">
        <f>E50/C50</f>
        <v>1.0483870967741935</v>
      </c>
    </row>
    <row r="51" spans="1:6" ht="12" customHeight="1" thickBot="1">
      <c r="A51" s="410" t="s">
        <v>133</v>
      </c>
      <c r="B51" s="7" t="s">
        <v>168</v>
      </c>
      <c r="C51" s="96"/>
      <c r="D51" s="96"/>
      <c r="E51" s="96"/>
      <c r="F51" s="559"/>
    </row>
    <row r="52" spans="1:6" ht="12" customHeight="1" thickBot="1">
      <c r="A52" s="167" t="s">
        <v>16</v>
      </c>
      <c r="B52" s="125" t="s">
        <v>396</v>
      </c>
      <c r="C52" s="279">
        <f>SUM(C53:C55)</f>
        <v>431</v>
      </c>
      <c r="D52" s="279">
        <f>SUM(D53:D55)</f>
        <v>495</v>
      </c>
      <c r="E52" s="279">
        <f>SUM(E53:E55)</f>
        <v>351</v>
      </c>
      <c r="F52" s="557">
        <f>E52/C52</f>
        <v>0.81438515081206497</v>
      </c>
    </row>
    <row r="53" spans="1:6" s="418" customFormat="1" ht="12" customHeight="1">
      <c r="A53" s="410" t="s">
        <v>91</v>
      </c>
      <c r="B53" s="8" t="s">
        <v>203</v>
      </c>
      <c r="C53" s="93">
        <v>431</v>
      </c>
      <c r="D53" s="93">
        <v>495</v>
      </c>
      <c r="E53" s="93">
        <v>351</v>
      </c>
      <c r="F53" s="572">
        <f>E53/C53</f>
        <v>0.81438515081206497</v>
      </c>
    </row>
    <row r="54" spans="1:6" ht="12" customHeight="1">
      <c r="A54" s="410" t="s">
        <v>92</v>
      </c>
      <c r="B54" s="7" t="s">
        <v>170</v>
      </c>
      <c r="C54" s="96"/>
      <c r="D54" s="96"/>
      <c r="E54" s="96"/>
      <c r="F54" s="559"/>
    </row>
    <row r="55" spans="1:6" ht="12" customHeight="1">
      <c r="A55" s="410" t="s">
        <v>93</v>
      </c>
      <c r="B55" s="7" t="s">
        <v>56</v>
      </c>
      <c r="C55" s="96"/>
      <c r="D55" s="96"/>
      <c r="E55" s="96"/>
      <c r="F55" s="559"/>
    </row>
    <row r="56" spans="1:6" ht="12" customHeight="1" thickBot="1">
      <c r="A56" s="410" t="s">
        <v>94</v>
      </c>
      <c r="B56" s="7" t="s">
        <v>497</v>
      </c>
      <c r="C56" s="96"/>
      <c r="D56" s="96"/>
      <c r="E56" s="96"/>
      <c r="F56" s="559"/>
    </row>
    <row r="57" spans="1:6" ht="12" customHeight="1" thickBot="1">
      <c r="A57" s="167" t="s">
        <v>17</v>
      </c>
      <c r="B57" s="125" t="s">
        <v>11</v>
      </c>
      <c r="C57" s="305"/>
      <c r="D57" s="305"/>
      <c r="E57" s="305"/>
      <c r="F57" s="583"/>
    </row>
    <row r="58" spans="1:6" ht="15" customHeight="1" thickBot="1">
      <c r="A58" s="167" t="s">
        <v>18</v>
      </c>
      <c r="B58" s="210" t="s">
        <v>502</v>
      </c>
      <c r="C58" s="324">
        <f>+C46+C52+C57</f>
        <v>33824</v>
      </c>
      <c r="D58" s="324">
        <f>+D46+D52+D57</f>
        <v>34232</v>
      </c>
      <c r="E58" s="324">
        <f>+E46+E52+E57</f>
        <v>30885</v>
      </c>
      <c r="F58" s="584">
        <f>E58/C58</f>
        <v>0.9131090350047304</v>
      </c>
    </row>
    <row r="59" spans="1:6" ht="13.8" thickBot="1">
      <c r="C59" s="325"/>
    </row>
    <row r="60" spans="1:6" ht="15" customHeight="1" thickBot="1">
      <c r="A60" s="213" t="s">
        <v>492</v>
      </c>
      <c r="B60" s="214"/>
      <c r="C60" s="122">
        <v>7</v>
      </c>
      <c r="D60" s="122">
        <v>7</v>
      </c>
      <c r="E60" s="122">
        <v>7</v>
      </c>
    </row>
    <row r="61" spans="1:6" ht="14.25" customHeight="1" thickBot="1">
      <c r="A61" s="213" t="s">
        <v>184</v>
      </c>
      <c r="B61" s="214"/>
      <c r="C61" s="122">
        <v>0</v>
      </c>
      <c r="D61" s="122">
        <v>0</v>
      </c>
      <c r="E61" s="122">
        <v>0</v>
      </c>
    </row>
  </sheetData>
  <sheetProtection formatCells="0"/>
  <mergeCells count="6">
    <mergeCell ref="E45:F45"/>
    <mergeCell ref="A1:F1"/>
    <mergeCell ref="C4:F4"/>
    <mergeCell ref="B2:E2"/>
    <mergeCell ref="B3:E3"/>
    <mergeCell ref="C7:F7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fitToHeight="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topLeftCell="B1" zoomScale="110" zoomScaleNormal="110" workbookViewId="0">
      <selection activeCell="G4" sqref="G4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1.44140625" style="212" customWidth="1"/>
    <col min="4" max="4" width="13.33203125" style="212" customWidth="1"/>
    <col min="5" max="5" width="11.77734375" style="212" customWidth="1"/>
    <col min="6" max="6" width="11.44140625" style="212" customWidth="1"/>
    <col min="7" max="16384" width="9.33203125" style="212"/>
  </cols>
  <sheetData>
    <row r="1" spans="1:6" s="193" customFormat="1" ht="21" customHeight="1" thickBot="1">
      <c r="A1" s="192"/>
      <c r="B1" s="804" t="s">
        <v>803</v>
      </c>
      <c r="C1" s="804"/>
      <c r="D1" s="804"/>
      <c r="E1" s="804"/>
      <c r="F1" s="804"/>
    </row>
    <row r="2" spans="1:6" s="414" customFormat="1" ht="36.75" customHeight="1">
      <c r="A2" s="365" t="s">
        <v>182</v>
      </c>
      <c r="B2" s="793" t="s">
        <v>546</v>
      </c>
      <c r="C2" s="794"/>
      <c r="D2" s="794"/>
      <c r="E2" s="795"/>
      <c r="F2" s="326" t="s">
        <v>57</v>
      </c>
    </row>
    <row r="3" spans="1:6" s="414" customFormat="1" ht="23.4" thickBot="1">
      <c r="A3" s="408" t="s">
        <v>181</v>
      </c>
      <c r="B3" s="796" t="s">
        <v>397</v>
      </c>
      <c r="C3" s="797"/>
      <c r="D3" s="797"/>
      <c r="E3" s="798"/>
      <c r="F3" s="327" t="s">
        <v>57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316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579"/>
      <c r="D7" s="579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557"/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494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>
        <v>22</v>
      </c>
      <c r="E25" s="305">
        <v>22</v>
      </c>
      <c r="F25" s="583"/>
    </row>
    <row r="26" spans="1:6" s="417" customFormat="1" ht="12" customHeight="1" thickBot="1">
      <c r="A26" s="167" t="s">
        <v>18</v>
      </c>
      <c r="B26" s="125" t="s">
        <v>495</v>
      </c>
      <c r="C26" s="279">
        <f>+C27+C28+C29</f>
        <v>0</v>
      </c>
      <c r="D26" s="279">
        <f>+D27+D28+D29</f>
        <v>0</v>
      </c>
      <c r="E26" s="279">
        <f>+E27+E28+E29</f>
        <v>0</v>
      </c>
      <c r="F26" s="557"/>
    </row>
    <row r="27" spans="1:6" s="417" customFormat="1" ht="12" customHeight="1">
      <c r="A27" s="411" t="s">
        <v>240</v>
      </c>
      <c r="B27" s="412" t="s">
        <v>235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2" t="s">
        <v>382</v>
      </c>
      <c r="C28" s="277"/>
      <c r="D28" s="277"/>
      <c r="E28" s="277"/>
      <c r="F28" s="555"/>
    </row>
    <row r="29" spans="1:6" s="417" customFormat="1" ht="12" customHeight="1">
      <c r="A29" s="411" t="s">
        <v>244</v>
      </c>
      <c r="B29" s="413" t="s">
        <v>385</v>
      </c>
      <c r="C29" s="277"/>
      <c r="D29" s="277"/>
      <c r="E29" s="277"/>
      <c r="F29" s="555"/>
    </row>
    <row r="30" spans="1:6" s="417" customFormat="1" ht="12" customHeight="1" thickBot="1">
      <c r="A30" s="410" t="s">
        <v>245</v>
      </c>
      <c r="B30" s="132" t="s">
        <v>496</v>
      </c>
      <c r="C30" s="100"/>
      <c r="D30" s="100"/>
      <c r="E30" s="100"/>
      <c r="F30" s="586"/>
    </row>
    <row r="31" spans="1:6" s="417" customFormat="1" ht="12" customHeight="1" thickBot="1">
      <c r="A31" s="167" t="s">
        <v>19</v>
      </c>
      <c r="B31" s="125" t="s">
        <v>386</v>
      </c>
      <c r="C31" s="279">
        <f>+C32+C33+C34</f>
        <v>0</v>
      </c>
      <c r="D31" s="279">
        <f>+D32+D33+D34</f>
        <v>0</v>
      </c>
      <c r="E31" s="279">
        <f>+E32+E33+E34</f>
        <v>0</v>
      </c>
      <c r="F31" s="557"/>
    </row>
    <row r="32" spans="1:6" s="417" customFormat="1" ht="12" customHeight="1">
      <c r="A32" s="411" t="s">
        <v>78</v>
      </c>
      <c r="B32" s="412" t="s">
        <v>267</v>
      </c>
      <c r="C32" s="93"/>
      <c r="D32" s="93"/>
      <c r="E32" s="93"/>
      <c r="F32" s="572"/>
    </row>
    <row r="33" spans="1:6" s="417" customFormat="1" ht="12" customHeight="1">
      <c r="A33" s="411" t="s">
        <v>79</v>
      </c>
      <c r="B33" s="413" t="s">
        <v>268</v>
      </c>
      <c r="C33" s="280"/>
      <c r="D33" s="280"/>
      <c r="E33" s="280"/>
      <c r="F33" s="558"/>
    </row>
    <row r="34" spans="1:6" s="417" customFormat="1" ht="12" customHeight="1" thickBot="1">
      <c r="A34" s="410" t="s">
        <v>80</v>
      </c>
      <c r="B34" s="132" t="s">
        <v>269</v>
      </c>
      <c r="C34" s="100"/>
      <c r="D34" s="100"/>
      <c r="E34" s="100"/>
      <c r="F34" s="586"/>
    </row>
    <row r="35" spans="1:6" s="328" customFormat="1" ht="12" customHeight="1" thickBot="1">
      <c r="A35" s="167" t="s">
        <v>20</v>
      </c>
      <c r="B35" s="125" t="s">
        <v>355</v>
      </c>
      <c r="C35" s="305"/>
      <c r="D35" s="305"/>
      <c r="E35" s="305"/>
      <c r="F35" s="583"/>
    </row>
    <row r="36" spans="1:6" s="328" customFormat="1" ht="12" customHeight="1" thickBot="1">
      <c r="A36" s="167" t="s">
        <v>21</v>
      </c>
      <c r="B36" s="125" t="s">
        <v>387</v>
      </c>
      <c r="C36" s="319"/>
      <c r="D36" s="319"/>
      <c r="E36" s="319"/>
      <c r="F36" s="587"/>
    </row>
    <row r="37" spans="1:6" s="328" customFormat="1" ht="12" customHeight="1" thickBot="1">
      <c r="A37" s="159" t="s">
        <v>22</v>
      </c>
      <c r="B37" s="125" t="s">
        <v>388</v>
      </c>
      <c r="C37" s="320">
        <f>+C8+C20+C25+C26+C31+C35+C36</f>
        <v>0</v>
      </c>
      <c r="D37" s="320">
        <f>+D8+D20+D25+D26+D31+D35+D36</f>
        <v>22</v>
      </c>
      <c r="E37" s="320">
        <f>+E8+E20+E25+E26+E31+E35+E36</f>
        <v>22</v>
      </c>
      <c r="F37" s="588"/>
    </row>
    <row r="38" spans="1:6" s="328" customFormat="1" ht="12" customHeight="1" thickBot="1">
      <c r="A38" s="202" t="s">
        <v>23</v>
      </c>
      <c r="B38" s="125" t="s">
        <v>389</v>
      </c>
      <c r="C38" s="320">
        <f>+C39+C40+C41</f>
        <v>33824</v>
      </c>
      <c r="D38" s="320">
        <v>34210</v>
      </c>
      <c r="E38" s="320">
        <f>+E39+E40+E41</f>
        <v>30863</v>
      </c>
      <c r="F38" s="588">
        <f>E38/C38</f>
        <v>0.91245860927152322</v>
      </c>
    </row>
    <row r="39" spans="1:6" s="328" customFormat="1" ht="12" customHeight="1">
      <c r="A39" s="411" t="s">
        <v>390</v>
      </c>
      <c r="B39" s="412" t="s">
        <v>212</v>
      </c>
      <c r="C39" s="93"/>
      <c r="D39" s="93"/>
      <c r="E39" s="93"/>
      <c r="F39" s="572"/>
    </row>
    <row r="40" spans="1:6" s="328" customFormat="1" ht="12" customHeight="1">
      <c r="A40" s="411" t="s">
        <v>391</v>
      </c>
      <c r="B40" s="413" t="s">
        <v>2</v>
      </c>
      <c r="C40" s="280"/>
      <c r="D40" s="280"/>
      <c r="E40" s="280"/>
      <c r="F40" s="558"/>
    </row>
    <row r="41" spans="1:6" s="417" customFormat="1" ht="12" customHeight="1" thickBot="1">
      <c r="A41" s="410" t="s">
        <v>392</v>
      </c>
      <c r="B41" s="132" t="s">
        <v>393</v>
      </c>
      <c r="C41" s="100">
        <v>33824</v>
      </c>
      <c r="D41" s="100">
        <v>34210</v>
      </c>
      <c r="E41" s="100">
        <v>30863</v>
      </c>
      <c r="F41" s="586">
        <f>E41/C41</f>
        <v>0.91245860927152322</v>
      </c>
    </row>
    <row r="42" spans="1:6" s="417" customFormat="1" ht="15" customHeight="1" thickBot="1">
      <c r="A42" s="202" t="s">
        <v>24</v>
      </c>
      <c r="B42" s="203" t="s">
        <v>394</v>
      </c>
      <c r="C42" s="323">
        <f>+C37+C38</f>
        <v>33824</v>
      </c>
      <c r="D42" s="323">
        <f>+D37+D38</f>
        <v>34232</v>
      </c>
      <c r="E42" s="323">
        <f>+E37+E38</f>
        <v>30885</v>
      </c>
      <c r="F42" s="589">
        <f>E42/C42</f>
        <v>0.9131090350047304</v>
      </c>
    </row>
    <row r="43" spans="1:6" s="417" customFormat="1" ht="15" customHeight="1">
      <c r="A43" s="204"/>
      <c r="B43" s="205"/>
      <c r="C43" s="321"/>
    </row>
    <row r="44" spans="1:6" ht="13.8" thickBot="1">
      <c r="A44" s="206"/>
      <c r="B44" s="207"/>
      <c r="C44" s="322"/>
    </row>
    <row r="45" spans="1:6" s="416" customFormat="1" ht="16.5" customHeight="1" thickBot="1">
      <c r="A45" s="208"/>
      <c r="B45" s="209" t="s">
        <v>55</v>
      </c>
      <c r="C45" s="476"/>
      <c r="D45" s="478"/>
      <c r="E45" s="802"/>
      <c r="F45" s="803"/>
    </row>
    <row r="46" spans="1:6" s="418" customFormat="1" ht="12" customHeight="1" thickBot="1">
      <c r="A46" s="480" t="s">
        <v>15</v>
      </c>
      <c r="B46" s="481" t="s">
        <v>395</v>
      </c>
      <c r="C46" s="482">
        <f>SUM(C47:C51)</f>
        <v>33393</v>
      </c>
      <c r="D46" s="482">
        <f>SUM(D47:D51)</f>
        <v>33737</v>
      </c>
      <c r="E46" s="482">
        <f>SUM(E47:E51)</f>
        <v>30534</v>
      </c>
      <c r="F46" s="582">
        <f>E46/C46</f>
        <v>0.91438325397538411</v>
      </c>
    </row>
    <row r="47" spans="1:6" ht="12" customHeight="1">
      <c r="A47" s="410" t="s">
        <v>85</v>
      </c>
      <c r="B47" s="8" t="s">
        <v>46</v>
      </c>
      <c r="C47" s="93">
        <v>20685</v>
      </c>
      <c r="D47" s="93">
        <v>21137</v>
      </c>
      <c r="E47" s="93">
        <v>20813</v>
      </c>
      <c r="F47" s="572">
        <f>E47/C47</f>
        <v>1.0061880589799372</v>
      </c>
    </row>
    <row r="48" spans="1:6" ht="12" customHeight="1">
      <c r="A48" s="410" t="s">
        <v>86</v>
      </c>
      <c r="B48" s="7" t="s">
        <v>166</v>
      </c>
      <c r="C48" s="96">
        <v>5564</v>
      </c>
      <c r="D48" s="96">
        <v>5678</v>
      </c>
      <c r="E48" s="96">
        <v>5620</v>
      </c>
      <c r="F48" s="572">
        <f>E48/C48</f>
        <v>1.0100647016534867</v>
      </c>
    </row>
    <row r="49" spans="1:6" ht="12" customHeight="1">
      <c r="A49" s="410" t="s">
        <v>87</v>
      </c>
      <c r="B49" s="7" t="s">
        <v>125</v>
      </c>
      <c r="C49" s="96">
        <v>7082</v>
      </c>
      <c r="D49" s="96">
        <v>6857</v>
      </c>
      <c r="E49" s="96">
        <v>4036</v>
      </c>
      <c r="F49" s="572">
        <f>E49/C49</f>
        <v>0.5698955097430104</v>
      </c>
    </row>
    <row r="50" spans="1:6" ht="12" customHeight="1">
      <c r="A50" s="410" t="s">
        <v>88</v>
      </c>
      <c r="B50" s="7" t="s">
        <v>167</v>
      </c>
      <c r="C50" s="96">
        <v>62</v>
      </c>
      <c r="D50" s="96">
        <v>65</v>
      </c>
      <c r="E50" s="96">
        <v>65</v>
      </c>
      <c r="F50" s="572">
        <f>E50/C50</f>
        <v>1.0483870967741935</v>
      </c>
    </row>
    <row r="51" spans="1:6" ht="12" customHeight="1" thickBot="1">
      <c r="A51" s="410" t="s">
        <v>133</v>
      </c>
      <c r="B51" s="7" t="s">
        <v>168</v>
      </c>
      <c r="C51" s="96"/>
      <c r="D51" s="96"/>
      <c r="E51" s="96"/>
      <c r="F51" s="559"/>
    </row>
    <row r="52" spans="1:6" ht="12" customHeight="1" thickBot="1">
      <c r="A52" s="167" t="s">
        <v>16</v>
      </c>
      <c r="B52" s="125" t="s">
        <v>396</v>
      </c>
      <c r="C52" s="279">
        <f>SUM(C53:C55)</f>
        <v>431</v>
      </c>
      <c r="D52" s="279">
        <f>SUM(D53:D55)</f>
        <v>495</v>
      </c>
      <c r="E52" s="279">
        <f>SUM(E53:E55)</f>
        <v>351</v>
      </c>
      <c r="F52" s="557">
        <f>E52/C52</f>
        <v>0.81438515081206497</v>
      </c>
    </row>
    <row r="53" spans="1:6" s="418" customFormat="1" ht="12" customHeight="1">
      <c r="A53" s="410" t="s">
        <v>91</v>
      </c>
      <c r="B53" s="8" t="s">
        <v>203</v>
      </c>
      <c r="C53" s="93">
        <v>431</v>
      </c>
      <c r="D53" s="93">
        <v>495</v>
      </c>
      <c r="E53" s="93">
        <v>351</v>
      </c>
      <c r="F53" s="572">
        <f>E53/C53</f>
        <v>0.81438515081206497</v>
      </c>
    </row>
    <row r="54" spans="1:6" ht="12" customHeight="1">
      <c r="A54" s="410" t="s">
        <v>92</v>
      </c>
      <c r="B54" s="7" t="s">
        <v>170</v>
      </c>
      <c r="C54" s="96"/>
      <c r="D54" s="96"/>
      <c r="E54" s="96"/>
      <c r="F54" s="559"/>
    </row>
    <row r="55" spans="1:6" ht="12" customHeight="1">
      <c r="A55" s="410" t="s">
        <v>93</v>
      </c>
      <c r="B55" s="7" t="s">
        <v>56</v>
      </c>
      <c r="C55" s="96"/>
      <c r="D55" s="96"/>
      <c r="E55" s="96"/>
      <c r="F55" s="559"/>
    </row>
    <row r="56" spans="1:6" ht="12" customHeight="1" thickBot="1">
      <c r="A56" s="410" t="s">
        <v>94</v>
      </c>
      <c r="B56" s="7" t="s">
        <v>497</v>
      </c>
      <c r="C56" s="96"/>
      <c r="D56" s="96"/>
      <c r="E56" s="96"/>
      <c r="F56" s="559"/>
    </row>
    <row r="57" spans="1:6" ht="15" customHeight="1" thickBot="1">
      <c r="A57" s="167" t="s">
        <v>17</v>
      </c>
      <c r="B57" s="125" t="s">
        <v>11</v>
      </c>
      <c r="C57" s="305"/>
      <c r="D57" s="305"/>
      <c r="E57" s="305"/>
      <c r="F57" s="583"/>
    </row>
    <row r="58" spans="1:6" ht="13.8" thickBot="1">
      <c r="A58" s="167" t="s">
        <v>18</v>
      </c>
      <c r="B58" s="210" t="s">
        <v>502</v>
      </c>
      <c r="C58" s="324">
        <f>+C46+C52+C57</f>
        <v>33824</v>
      </c>
      <c r="D58" s="324">
        <f>+D46+D52+D57</f>
        <v>34232</v>
      </c>
      <c r="E58" s="324">
        <f>+E46+E52+E57</f>
        <v>30885</v>
      </c>
      <c r="F58" s="584">
        <f>E58/C58</f>
        <v>0.9131090350047304</v>
      </c>
    </row>
    <row r="59" spans="1:6" ht="15" customHeight="1" thickBot="1">
      <c r="C59" s="325"/>
    </row>
    <row r="60" spans="1:6" ht="14.25" customHeight="1" thickBot="1">
      <c r="A60" s="213" t="s">
        <v>492</v>
      </c>
      <c r="B60" s="214"/>
      <c r="C60" s="122">
        <v>7</v>
      </c>
      <c r="D60" s="122">
        <v>7</v>
      </c>
      <c r="E60" s="122">
        <v>7</v>
      </c>
    </row>
    <row r="61" spans="1:6" ht="13.8" thickBot="1">
      <c r="A61" s="213" t="s">
        <v>184</v>
      </c>
      <c r="B61" s="214"/>
      <c r="C61" s="122">
        <v>0</v>
      </c>
      <c r="D61" s="122">
        <v>0</v>
      </c>
      <c r="E61" s="122">
        <v>0</v>
      </c>
    </row>
  </sheetData>
  <sheetProtection formatCells="0"/>
  <mergeCells count="6">
    <mergeCell ref="E45:F45"/>
    <mergeCell ref="B2:E2"/>
    <mergeCell ref="B3:E3"/>
    <mergeCell ref="B1:F1"/>
    <mergeCell ref="C4:F4"/>
    <mergeCell ref="E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zoomScale="110" zoomScaleNormal="110" workbookViewId="0">
      <selection activeCell="B3" sqref="B3:E3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3.44140625" style="212" customWidth="1"/>
    <col min="4" max="4" width="13.109375" style="212" customWidth="1"/>
    <col min="5" max="16384" width="9.33203125" style="212"/>
  </cols>
  <sheetData>
    <row r="1" spans="1:6" s="193" customFormat="1" ht="21" customHeight="1" thickBot="1">
      <c r="A1" s="192"/>
      <c r="B1" s="804" t="s">
        <v>804</v>
      </c>
      <c r="C1" s="804"/>
      <c r="D1" s="804"/>
      <c r="E1" s="804"/>
      <c r="F1" s="804"/>
    </row>
    <row r="2" spans="1:6" s="414" customFormat="1" ht="25.5" customHeight="1">
      <c r="A2" s="365" t="s">
        <v>182</v>
      </c>
      <c r="B2" s="793" t="s">
        <v>546</v>
      </c>
      <c r="C2" s="794"/>
      <c r="D2" s="794"/>
      <c r="E2" s="795"/>
      <c r="F2" s="483" t="s">
        <v>57</v>
      </c>
    </row>
    <row r="3" spans="1:6" s="414" customFormat="1" ht="23.4" thickBot="1">
      <c r="A3" s="408" t="s">
        <v>181</v>
      </c>
      <c r="B3" s="796" t="s">
        <v>398</v>
      </c>
      <c r="C3" s="797"/>
      <c r="D3" s="797"/>
      <c r="E3" s="798"/>
      <c r="F3" s="484" t="s">
        <v>58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494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495</v>
      </c>
      <c r="C26" s="279">
        <f>+C27+C28+C29</f>
        <v>0</v>
      </c>
      <c r="D26" s="279">
        <f>+D27+D28+D29</f>
        <v>0</v>
      </c>
      <c r="E26" s="279">
        <f>+E27+E28+E29</f>
        <v>0</v>
      </c>
      <c r="F26" s="279">
        <f>+F27+F28+F29</f>
        <v>0</v>
      </c>
    </row>
    <row r="27" spans="1:6" s="417" customFormat="1" ht="12" customHeight="1">
      <c r="A27" s="411" t="s">
        <v>240</v>
      </c>
      <c r="B27" s="412" t="s">
        <v>235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2" t="s">
        <v>382</v>
      </c>
      <c r="C28" s="277"/>
      <c r="D28" s="277"/>
      <c r="E28" s="277"/>
      <c r="F28" s="277"/>
    </row>
    <row r="29" spans="1:6" s="417" customFormat="1" ht="12" customHeight="1">
      <c r="A29" s="411" t="s">
        <v>244</v>
      </c>
      <c r="B29" s="413" t="s">
        <v>385</v>
      </c>
      <c r="C29" s="277"/>
      <c r="D29" s="277"/>
      <c r="E29" s="277"/>
      <c r="F29" s="277"/>
    </row>
    <row r="30" spans="1:6" s="417" customFormat="1" ht="12" customHeight="1" thickBot="1">
      <c r="A30" s="410" t="s">
        <v>245</v>
      </c>
      <c r="B30" s="132" t="s">
        <v>496</v>
      </c>
      <c r="C30" s="100"/>
      <c r="D30" s="100"/>
      <c r="E30" s="100"/>
      <c r="F30" s="100"/>
    </row>
    <row r="31" spans="1:6" s="417" customFormat="1" ht="12" customHeight="1" thickBot="1">
      <c r="A31" s="167" t="s">
        <v>19</v>
      </c>
      <c r="B31" s="125" t="s">
        <v>386</v>
      </c>
      <c r="C31" s="279">
        <f>+C32+C33+C34</f>
        <v>0</v>
      </c>
      <c r="D31" s="279">
        <f>+D32+D33+D34</f>
        <v>0</v>
      </c>
      <c r="E31" s="279">
        <f>+E32+E33+E34</f>
        <v>0</v>
      </c>
      <c r="F31" s="279">
        <f>+F32+F33+F34</f>
        <v>0</v>
      </c>
    </row>
    <row r="32" spans="1:6" s="417" customFormat="1" ht="12" customHeight="1">
      <c r="A32" s="411" t="s">
        <v>78</v>
      </c>
      <c r="B32" s="412" t="s">
        <v>267</v>
      </c>
      <c r="C32" s="93"/>
      <c r="D32" s="93"/>
      <c r="E32" s="93"/>
      <c r="F32" s="93"/>
    </row>
    <row r="33" spans="1:6" s="417" customFormat="1" ht="12" customHeight="1">
      <c r="A33" s="411" t="s">
        <v>79</v>
      </c>
      <c r="B33" s="413" t="s">
        <v>268</v>
      </c>
      <c r="C33" s="280"/>
      <c r="D33" s="280"/>
      <c r="E33" s="280"/>
      <c r="F33" s="280"/>
    </row>
    <row r="34" spans="1:6" s="417" customFormat="1" ht="12" customHeight="1" thickBot="1">
      <c r="A34" s="410" t="s">
        <v>80</v>
      </c>
      <c r="B34" s="132" t="s">
        <v>269</v>
      </c>
      <c r="C34" s="100"/>
      <c r="D34" s="100"/>
      <c r="E34" s="100"/>
      <c r="F34" s="100"/>
    </row>
    <row r="35" spans="1:6" s="328" customFormat="1" ht="12" customHeight="1" thickBot="1">
      <c r="A35" s="167" t="s">
        <v>20</v>
      </c>
      <c r="B35" s="125" t="s">
        <v>355</v>
      </c>
      <c r="C35" s="305"/>
      <c r="D35" s="305"/>
      <c r="E35" s="305"/>
      <c r="F35" s="305"/>
    </row>
    <row r="36" spans="1:6" s="328" customFormat="1" ht="12" customHeight="1" thickBot="1">
      <c r="A36" s="167" t="s">
        <v>21</v>
      </c>
      <c r="B36" s="125" t="s">
        <v>387</v>
      </c>
      <c r="C36" s="319"/>
      <c r="D36" s="319"/>
      <c r="E36" s="319"/>
      <c r="F36" s="319"/>
    </row>
    <row r="37" spans="1:6" s="328" customFormat="1" ht="12" customHeight="1" thickBot="1">
      <c r="A37" s="159" t="s">
        <v>22</v>
      </c>
      <c r="B37" s="125" t="s">
        <v>388</v>
      </c>
      <c r="C37" s="320">
        <f>+C8+C20+C25+C26+C31+C35+C36</f>
        <v>0</v>
      </c>
      <c r="D37" s="320">
        <f>+D8+D20+D25+D26+D31+D35+D36</f>
        <v>0</v>
      </c>
      <c r="E37" s="320">
        <f>+E8+E20+E25+E26+E31+E35+E36</f>
        <v>0</v>
      </c>
      <c r="F37" s="320">
        <f>+F8+F20+F25+F26+F31+F35+F36</f>
        <v>0</v>
      </c>
    </row>
    <row r="38" spans="1:6" s="328" customFormat="1" ht="12" customHeight="1" thickBot="1">
      <c r="A38" s="202" t="s">
        <v>23</v>
      </c>
      <c r="B38" s="125" t="s">
        <v>389</v>
      </c>
      <c r="C38" s="320"/>
      <c r="D38" s="320"/>
      <c r="E38" s="320"/>
      <c r="F38" s="320"/>
    </row>
    <row r="39" spans="1:6" s="328" customFormat="1" ht="12" customHeight="1">
      <c r="A39" s="411" t="s">
        <v>390</v>
      </c>
      <c r="B39" s="412" t="s">
        <v>212</v>
      </c>
      <c r="C39" s="93"/>
      <c r="D39" s="93"/>
      <c r="E39" s="93"/>
      <c r="F39" s="93"/>
    </row>
    <row r="40" spans="1:6" s="328" customFormat="1" ht="12" customHeight="1">
      <c r="A40" s="411" t="s">
        <v>391</v>
      </c>
      <c r="B40" s="413" t="s">
        <v>2</v>
      </c>
      <c r="C40" s="280"/>
      <c r="D40" s="280"/>
      <c r="E40" s="280"/>
      <c r="F40" s="280"/>
    </row>
    <row r="41" spans="1:6" s="417" customFormat="1" ht="12" customHeight="1" thickBot="1">
      <c r="A41" s="410" t="s">
        <v>392</v>
      </c>
      <c r="B41" s="132" t="s">
        <v>393</v>
      </c>
      <c r="C41" s="100"/>
      <c r="D41" s="100"/>
      <c r="E41" s="100"/>
      <c r="F41" s="100"/>
    </row>
    <row r="42" spans="1:6" s="417" customFormat="1" ht="15" customHeight="1" thickBot="1">
      <c r="A42" s="202" t="s">
        <v>24</v>
      </c>
      <c r="B42" s="203" t="s">
        <v>394</v>
      </c>
      <c r="C42" s="323">
        <f>+C37+C38</f>
        <v>0</v>
      </c>
      <c r="D42" s="323">
        <f>+D37+D38</f>
        <v>0</v>
      </c>
      <c r="E42" s="323">
        <f>+E37+E38</f>
        <v>0</v>
      </c>
      <c r="F42" s="323">
        <f>+F37+F38</f>
        <v>0</v>
      </c>
    </row>
    <row r="43" spans="1:6" s="417" customFormat="1" ht="15" customHeight="1">
      <c r="A43" s="204"/>
      <c r="B43" s="205"/>
      <c r="C43" s="321"/>
    </row>
    <row r="44" spans="1:6" ht="13.8" thickBot="1">
      <c r="A44" s="206"/>
      <c r="B44" s="207"/>
      <c r="C44" s="322"/>
    </row>
    <row r="45" spans="1:6" s="416" customFormat="1" ht="16.5" customHeight="1" thickBot="1">
      <c r="A45" s="208"/>
      <c r="B45" s="209" t="s">
        <v>55</v>
      </c>
      <c r="C45" s="476"/>
      <c r="D45" s="478"/>
      <c r="E45" s="802"/>
      <c r="F45" s="803"/>
    </row>
    <row r="46" spans="1:6" s="418" customFormat="1" ht="12" customHeight="1" thickBot="1">
      <c r="A46" s="480" t="s">
        <v>15</v>
      </c>
      <c r="B46" s="481" t="s">
        <v>395</v>
      </c>
      <c r="C46" s="482">
        <f>SUM(C47:C51)</f>
        <v>0</v>
      </c>
      <c r="D46" s="482">
        <f>SUM(D47:D51)</f>
        <v>0</v>
      </c>
      <c r="E46" s="482">
        <f>SUM(E47:E51)</f>
        <v>0</v>
      </c>
      <c r="F46" s="482">
        <f>SUM(F47:F51)</f>
        <v>0</v>
      </c>
    </row>
    <row r="47" spans="1:6" ht="12" customHeight="1">
      <c r="A47" s="410" t="s">
        <v>85</v>
      </c>
      <c r="B47" s="8" t="s">
        <v>46</v>
      </c>
      <c r="C47" s="93"/>
      <c r="D47" s="93"/>
      <c r="E47" s="93"/>
      <c r="F47" s="93"/>
    </row>
    <row r="48" spans="1:6" ht="12" customHeight="1">
      <c r="A48" s="410" t="s">
        <v>86</v>
      </c>
      <c r="B48" s="7" t="s">
        <v>166</v>
      </c>
      <c r="C48" s="96"/>
      <c r="D48" s="96"/>
      <c r="E48" s="96"/>
      <c r="F48" s="96"/>
    </row>
    <row r="49" spans="1:6" ht="12" customHeight="1">
      <c r="A49" s="410" t="s">
        <v>87</v>
      </c>
      <c r="B49" s="7" t="s">
        <v>125</v>
      </c>
      <c r="C49" s="96"/>
      <c r="D49" s="96"/>
      <c r="E49" s="96"/>
      <c r="F49" s="96"/>
    </row>
    <row r="50" spans="1:6" ht="12" customHeight="1">
      <c r="A50" s="410" t="s">
        <v>88</v>
      </c>
      <c r="B50" s="7" t="s">
        <v>167</v>
      </c>
      <c r="C50" s="96"/>
      <c r="D50" s="96"/>
      <c r="E50" s="96"/>
      <c r="F50" s="96"/>
    </row>
    <row r="51" spans="1:6" ht="12" customHeight="1" thickBot="1">
      <c r="A51" s="410" t="s">
        <v>133</v>
      </c>
      <c r="B51" s="7" t="s">
        <v>168</v>
      </c>
      <c r="C51" s="96"/>
      <c r="D51" s="96"/>
      <c r="E51" s="96"/>
      <c r="F51" s="96"/>
    </row>
    <row r="52" spans="1:6" ht="12" customHeight="1" thickBot="1">
      <c r="A52" s="167" t="s">
        <v>16</v>
      </c>
      <c r="B52" s="125" t="s">
        <v>396</v>
      </c>
      <c r="C52" s="279">
        <f>SUM(C53:C55)</f>
        <v>0</v>
      </c>
      <c r="D52" s="279">
        <f>SUM(D53:D55)</f>
        <v>0</v>
      </c>
      <c r="E52" s="279">
        <f>SUM(E53:E55)</f>
        <v>0</v>
      </c>
      <c r="F52" s="279">
        <f>SUM(F53:F55)</f>
        <v>0</v>
      </c>
    </row>
    <row r="53" spans="1:6" s="418" customFormat="1" ht="12" customHeight="1">
      <c r="A53" s="410" t="s">
        <v>91</v>
      </c>
      <c r="B53" s="8" t="s">
        <v>203</v>
      </c>
      <c r="C53" s="93"/>
      <c r="D53" s="93"/>
      <c r="E53" s="93"/>
      <c r="F53" s="93"/>
    </row>
    <row r="54" spans="1:6" ht="12" customHeight="1">
      <c r="A54" s="410" t="s">
        <v>92</v>
      </c>
      <c r="B54" s="7" t="s">
        <v>170</v>
      </c>
      <c r="C54" s="96"/>
      <c r="D54" s="96"/>
      <c r="E54" s="96"/>
      <c r="F54" s="96"/>
    </row>
    <row r="55" spans="1:6" ht="12" customHeight="1">
      <c r="A55" s="410" t="s">
        <v>93</v>
      </c>
      <c r="B55" s="7" t="s">
        <v>56</v>
      </c>
      <c r="C55" s="96"/>
      <c r="D55" s="96"/>
      <c r="E55" s="96"/>
      <c r="F55" s="96"/>
    </row>
    <row r="56" spans="1:6" ht="12" customHeight="1" thickBot="1">
      <c r="A56" s="410" t="s">
        <v>94</v>
      </c>
      <c r="B56" s="7" t="s">
        <v>497</v>
      </c>
      <c r="C56" s="96"/>
      <c r="D56" s="96"/>
      <c r="E56" s="96"/>
      <c r="F56" s="96"/>
    </row>
    <row r="57" spans="1:6" ht="15" customHeight="1" thickBot="1">
      <c r="A57" s="167" t="s">
        <v>17</v>
      </c>
      <c r="B57" s="125" t="s">
        <v>11</v>
      </c>
      <c r="C57" s="305"/>
      <c r="D57" s="305"/>
      <c r="E57" s="305"/>
      <c r="F57" s="305"/>
    </row>
    <row r="58" spans="1:6" ht="13.8" thickBot="1">
      <c r="A58" s="167" t="s">
        <v>18</v>
      </c>
      <c r="B58" s="210" t="s">
        <v>502</v>
      </c>
      <c r="C58" s="324">
        <f>+C46+C52+C57</f>
        <v>0</v>
      </c>
      <c r="D58" s="324">
        <f>+D46+D52+D57</f>
        <v>0</v>
      </c>
      <c r="E58" s="324">
        <f>+E46+E52+E57</f>
        <v>0</v>
      </c>
      <c r="F58" s="324">
        <f>+F46+F52+F57</f>
        <v>0</v>
      </c>
    </row>
    <row r="59" spans="1:6" ht="15" customHeight="1" thickBot="1">
      <c r="C59" s="325"/>
    </row>
    <row r="60" spans="1:6" ht="14.25" customHeight="1" thickBot="1">
      <c r="A60" s="213" t="s">
        <v>492</v>
      </c>
      <c r="B60" s="214"/>
      <c r="C60" s="122"/>
      <c r="D60" s="122"/>
      <c r="E60" s="122"/>
    </row>
    <row r="61" spans="1:6" ht="13.8" thickBot="1">
      <c r="A61" s="213" t="s">
        <v>184</v>
      </c>
      <c r="B61" s="214"/>
      <c r="C61" s="122"/>
      <c r="D61" s="122"/>
      <c r="E61" s="122"/>
    </row>
  </sheetData>
  <sheetProtection formatCells="0"/>
  <mergeCells count="6">
    <mergeCell ref="E45:F45"/>
    <mergeCell ref="C7:F7"/>
    <mergeCell ref="B2:E2"/>
    <mergeCell ref="B3:E3"/>
    <mergeCell ref="B1:F1"/>
    <mergeCell ref="C4:F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F61"/>
  <sheetViews>
    <sheetView zoomScale="110" zoomScaleNormal="110" workbookViewId="0">
      <selection activeCell="B3" sqref="B3:E3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1.6640625" style="212" customWidth="1"/>
    <col min="4" max="4" width="12.33203125" style="212" customWidth="1"/>
    <col min="5" max="5" width="11.77734375" style="212" customWidth="1"/>
    <col min="6" max="6" width="11" style="212" customWidth="1"/>
    <col min="7" max="16384" width="9.33203125" style="212"/>
  </cols>
  <sheetData>
    <row r="1" spans="1:6" s="193" customFormat="1" ht="21" customHeight="1" thickBot="1">
      <c r="A1" s="192"/>
      <c r="B1" s="805" t="s">
        <v>805</v>
      </c>
      <c r="C1" s="805"/>
      <c r="D1" s="805"/>
      <c r="E1" s="805"/>
      <c r="F1" s="805"/>
    </row>
    <row r="2" spans="1:6" s="414" customFormat="1" ht="25.5" customHeight="1">
      <c r="A2" s="365" t="s">
        <v>182</v>
      </c>
      <c r="B2" s="793" t="s">
        <v>546</v>
      </c>
      <c r="C2" s="794"/>
      <c r="D2" s="794"/>
      <c r="E2" s="795"/>
      <c r="F2" s="326" t="s">
        <v>57</v>
      </c>
    </row>
    <row r="3" spans="1:6" s="414" customFormat="1" ht="23.4" thickBot="1">
      <c r="A3" s="408" t="s">
        <v>181</v>
      </c>
      <c r="B3" s="796" t="s">
        <v>503</v>
      </c>
      <c r="C3" s="797"/>
      <c r="D3" s="797"/>
      <c r="E3" s="798"/>
      <c r="F3" s="327" t="s">
        <v>409</v>
      </c>
    </row>
    <row r="4" spans="1:6" s="415" customFormat="1" ht="15.9" customHeight="1" thickBot="1">
      <c r="A4" s="196"/>
      <c r="B4" s="196"/>
      <c r="C4" s="787" t="s">
        <v>52</v>
      </c>
      <c r="D4" s="787"/>
      <c r="E4" s="787"/>
      <c r="F4" s="787"/>
    </row>
    <row r="5" spans="1:6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494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>
        <v>22</v>
      </c>
      <c r="E25" s="305">
        <v>22</v>
      </c>
      <c r="F25" s="583"/>
    </row>
    <row r="26" spans="1:6" s="417" customFormat="1" ht="12" customHeight="1" thickBot="1">
      <c r="A26" s="167" t="s">
        <v>18</v>
      </c>
      <c r="B26" s="125" t="s">
        <v>495</v>
      </c>
      <c r="C26" s="279">
        <f>+C27+C28+C29</f>
        <v>0</v>
      </c>
      <c r="D26" s="279">
        <f>+D27+D28+D29</f>
        <v>0</v>
      </c>
      <c r="E26" s="279">
        <f>+E27+E28+E29</f>
        <v>0</v>
      </c>
      <c r="F26" s="557"/>
    </row>
    <row r="27" spans="1:6" s="417" customFormat="1" ht="12" customHeight="1">
      <c r="A27" s="411" t="s">
        <v>240</v>
      </c>
      <c r="B27" s="412" t="s">
        <v>235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2" t="s">
        <v>382</v>
      </c>
      <c r="C28" s="277"/>
      <c r="D28" s="277"/>
      <c r="E28" s="277"/>
      <c r="F28" s="555"/>
    </row>
    <row r="29" spans="1:6" s="417" customFormat="1" ht="12" customHeight="1">
      <c r="A29" s="411" t="s">
        <v>244</v>
      </c>
      <c r="B29" s="413" t="s">
        <v>385</v>
      </c>
      <c r="C29" s="277"/>
      <c r="D29" s="277"/>
      <c r="E29" s="277"/>
      <c r="F29" s="555"/>
    </row>
    <row r="30" spans="1:6" s="417" customFormat="1" ht="12" customHeight="1" thickBot="1">
      <c r="A30" s="410" t="s">
        <v>245</v>
      </c>
      <c r="B30" s="132" t="s">
        <v>496</v>
      </c>
      <c r="C30" s="100"/>
      <c r="D30" s="100"/>
      <c r="E30" s="100"/>
      <c r="F30" s="586"/>
    </row>
    <row r="31" spans="1:6" s="417" customFormat="1" ht="12" customHeight="1" thickBot="1">
      <c r="A31" s="167" t="s">
        <v>19</v>
      </c>
      <c r="B31" s="125" t="s">
        <v>386</v>
      </c>
      <c r="C31" s="279">
        <f>+C32+C33+C34</f>
        <v>0</v>
      </c>
      <c r="D31" s="279">
        <f>+D32+D33+D34</f>
        <v>0</v>
      </c>
      <c r="E31" s="279">
        <f>+E32+E33+E34</f>
        <v>0</v>
      </c>
      <c r="F31" s="557"/>
    </row>
    <row r="32" spans="1:6" s="417" customFormat="1" ht="12" customHeight="1">
      <c r="A32" s="411" t="s">
        <v>78</v>
      </c>
      <c r="B32" s="412" t="s">
        <v>267</v>
      </c>
      <c r="C32" s="93"/>
      <c r="D32" s="93"/>
      <c r="E32" s="93"/>
      <c r="F32" s="572"/>
    </row>
    <row r="33" spans="1:6" s="417" customFormat="1" ht="12" customHeight="1">
      <c r="A33" s="411" t="s">
        <v>79</v>
      </c>
      <c r="B33" s="413" t="s">
        <v>268</v>
      </c>
      <c r="C33" s="280"/>
      <c r="D33" s="280"/>
      <c r="E33" s="280"/>
      <c r="F33" s="558"/>
    </row>
    <row r="34" spans="1:6" s="417" customFormat="1" ht="12" customHeight="1" thickBot="1">
      <c r="A34" s="410" t="s">
        <v>80</v>
      </c>
      <c r="B34" s="132" t="s">
        <v>269</v>
      </c>
      <c r="C34" s="100"/>
      <c r="D34" s="100"/>
      <c r="E34" s="100"/>
      <c r="F34" s="586"/>
    </row>
    <row r="35" spans="1:6" s="328" customFormat="1" ht="12" customHeight="1" thickBot="1">
      <c r="A35" s="167" t="s">
        <v>20</v>
      </c>
      <c r="B35" s="125" t="s">
        <v>355</v>
      </c>
      <c r="C35" s="305"/>
      <c r="D35" s="305"/>
      <c r="E35" s="305"/>
      <c r="F35" s="583"/>
    </row>
    <row r="36" spans="1:6" s="328" customFormat="1" ht="12" customHeight="1" thickBot="1">
      <c r="A36" s="167" t="s">
        <v>21</v>
      </c>
      <c r="B36" s="125" t="s">
        <v>387</v>
      </c>
      <c r="C36" s="319"/>
      <c r="D36" s="319"/>
      <c r="E36" s="319"/>
      <c r="F36" s="587"/>
    </row>
    <row r="37" spans="1:6" s="328" customFormat="1" ht="12" customHeight="1" thickBot="1">
      <c r="A37" s="159" t="s">
        <v>22</v>
      </c>
      <c r="B37" s="125" t="s">
        <v>388</v>
      </c>
      <c r="C37" s="320">
        <f>+C8+C20+C25+C26+C31+C35+C36</f>
        <v>0</v>
      </c>
      <c r="D37" s="320">
        <f>+D8+D20+D25+D26+D31+D35+D36</f>
        <v>22</v>
      </c>
      <c r="E37" s="320">
        <f>+E8+E20+E25+E26+E31+E35+E36</f>
        <v>22</v>
      </c>
      <c r="F37" s="588"/>
    </row>
    <row r="38" spans="1:6" s="328" customFormat="1" ht="12" customHeight="1" thickBot="1">
      <c r="A38" s="202" t="s">
        <v>23</v>
      </c>
      <c r="B38" s="125" t="s">
        <v>389</v>
      </c>
      <c r="C38" s="320">
        <f>+C39+C40+C41</f>
        <v>33824</v>
      </c>
      <c r="D38" s="320">
        <f>+D39+D40+D41</f>
        <v>34210</v>
      </c>
      <c r="E38" s="320">
        <f>+E39+E40+E41</f>
        <v>30863</v>
      </c>
      <c r="F38" s="588">
        <f>E38/C38</f>
        <v>0.91245860927152322</v>
      </c>
    </row>
    <row r="39" spans="1:6" s="328" customFormat="1" ht="12" customHeight="1">
      <c r="A39" s="411" t="s">
        <v>390</v>
      </c>
      <c r="B39" s="412" t="s">
        <v>212</v>
      </c>
      <c r="C39" s="93"/>
      <c r="D39" s="93"/>
      <c r="E39" s="93"/>
      <c r="F39" s="572"/>
    </row>
    <row r="40" spans="1:6" s="328" customFormat="1" ht="12" customHeight="1">
      <c r="A40" s="411" t="s">
        <v>391</v>
      </c>
      <c r="B40" s="413" t="s">
        <v>2</v>
      </c>
      <c r="C40" s="280"/>
      <c r="D40" s="280"/>
      <c r="E40" s="280"/>
      <c r="F40" s="558"/>
    </row>
    <row r="41" spans="1:6" s="417" customFormat="1" ht="12" customHeight="1" thickBot="1">
      <c r="A41" s="410" t="s">
        <v>392</v>
      </c>
      <c r="B41" s="132" t="s">
        <v>393</v>
      </c>
      <c r="C41" s="100">
        <v>33824</v>
      </c>
      <c r="D41" s="100">
        <v>34210</v>
      </c>
      <c r="E41" s="100">
        <v>30863</v>
      </c>
      <c r="F41" s="586">
        <f>E41/C41</f>
        <v>0.91245860927152322</v>
      </c>
    </row>
    <row r="42" spans="1:6" s="417" customFormat="1" ht="15" customHeight="1" thickBot="1">
      <c r="A42" s="202" t="s">
        <v>24</v>
      </c>
      <c r="B42" s="203" t="s">
        <v>394</v>
      </c>
      <c r="C42" s="323">
        <f>+C37+C38</f>
        <v>33824</v>
      </c>
      <c r="D42" s="323">
        <f>+D37+D38</f>
        <v>34232</v>
      </c>
      <c r="E42" s="323">
        <f>+E37+E38</f>
        <v>30885</v>
      </c>
      <c r="F42" s="589">
        <f>E42/C42</f>
        <v>0.9131090350047304</v>
      </c>
    </row>
    <row r="43" spans="1:6" s="417" customFormat="1" ht="15" customHeight="1">
      <c r="A43" s="204"/>
      <c r="B43" s="205"/>
      <c r="C43" s="321"/>
    </row>
    <row r="44" spans="1:6" ht="13.8" thickBot="1">
      <c r="A44" s="206"/>
      <c r="B44" s="207"/>
      <c r="C44" s="322"/>
    </row>
    <row r="45" spans="1:6" s="416" customFormat="1" ht="16.5" customHeight="1" thickBot="1">
      <c r="A45" s="208"/>
      <c r="B45" s="209" t="s">
        <v>55</v>
      </c>
      <c r="C45" s="476"/>
      <c r="D45" s="478"/>
      <c r="E45" s="802"/>
      <c r="F45" s="803"/>
    </row>
    <row r="46" spans="1:6" s="418" customFormat="1" ht="12" customHeight="1" thickBot="1">
      <c r="A46" s="480" t="s">
        <v>15</v>
      </c>
      <c r="B46" s="481" t="s">
        <v>395</v>
      </c>
      <c r="C46" s="482">
        <f>SUM(C47:C51)</f>
        <v>33393</v>
      </c>
      <c r="D46" s="482">
        <f>SUM(D47:D51)</f>
        <v>33737</v>
      </c>
      <c r="E46" s="482">
        <f>SUM(E47:E51)</f>
        <v>30534</v>
      </c>
      <c r="F46" s="582">
        <f>E46/C46</f>
        <v>0.91438325397538411</v>
      </c>
    </row>
    <row r="47" spans="1:6" ht="12" customHeight="1">
      <c r="A47" s="410" t="s">
        <v>85</v>
      </c>
      <c r="B47" s="8" t="s">
        <v>46</v>
      </c>
      <c r="C47" s="93">
        <v>20685</v>
      </c>
      <c r="D47" s="93">
        <v>21137</v>
      </c>
      <c r="E47" s="93">
        <v>20813</v>
      </c>
      <c r="F47" s="572">
        <f>E47/C47</f>
        <v>1.0061880589799372</v>
      </c>
    </row>
    <row r="48" spans="1:6" ht="12" customHeight="1">
      <c r="A48" s="410" t="s">
        <v>86</v>
      </c>
      <c r="B48" s="7" t="s">
        <v>166</v>
      </c>
      <c r="C48" s="96">
        <v>5564</v>
      </c>
      <c r="D48" s="96">
        <v>5678</v>
      </c>
      <c r="E48" s="96">
        <v>5620</v>
      </c>
      <c r="F48" s="572">
        <f>E48/C48</f>
        <v>1.0100647016534867</v>
      </c>
    </row>
    <row r="49" spans="1:6" ht="12" customHeight="1">
      <c r="A49" s="410" t="s">
        <v>87</v>
      </c>
      <c r="B49" s="7" t="s">
        <v>125</v>
      </c>
      <c r="C49" s="96">
        <v>7082</v>
      </c>
      <c r="D49" s="96">
        <v>6857</v>
      </c>
      <c r="E49" s="96">
        <v>4036</v>
      </c>
      <c r="F49" s="572">
        <f>E49/C49</f>
        <v>0.5698955097430104</v>
      </c>
    </row>
    <row r="50" spans="1:6" ht="12" customHeight="1">
      <c r="A50" s="410" t="s">
        <v>88</v>
      </c>
      <c r="B50" s="7" t="s">
        <v>167</v>
      </c>
      <c r="C50" s="96">
        <v>62</v>
      </c>
      <c r="D50" s="96">
        <v>65</v>
      </c>
      <c r="E50" s="96">
        <v>65</v>
      </c>
      <c r="F50" s="572">
        <f>E50/C50</f>
        <v>1.0483870967741935</v>
      </c>
    </row>
    <row r="51" spans="1:6" ht="12" customHeight="1" thickBot="1">
      <c r="A51" s="410" t="s">
        <v>133</v>
      </c>
      <c r="B51" s="7" t="s">
        <v>168</v>
      </c>
      <c r="C51" s="96"/>
      <c r="D51" s="96"/>
      <c r="E51" s="96"/>
      <c r="F51" s="559"/>
    </row>
    <row r="52" spans="1:6" ht="12" customHeight="1" thickBot="1">
      <c r="A52" s="167" t="s">
        <v>16</v>
      </c>
      <c r="B52" s="125" t="s">
        <v>396</v>
      </c>
      <c r="C52" s="279">
        <f>SUM(C53:C55)</f>
        <v>431</v>
      </c>
      <c r="D52" s="279">
        <f>SUM(D53:D55)</f>
        <v>495</v>
      </c>
      <c r="E52" s="279">
        <f>SUM(E53:E55)</f>
        <v>351</v>
      </c>
      <c r="F52" s="557">
        <f>E52/C52</f>
        <v>0.81438515081206497</v>
      </c>
    </row>
    <row r="53" spans="1:6" s="418" customFormat="1" ht="12" customHeight="1">
      <c r="A53" s="410" t="s">
        <v>91</v>
      </c>
      <c r="B53" s="8" t="s">
        <v>203</v>
      </c>
      <c r="C53" s="93">
        <v>431</v>
      </c>
      <c r="D53" s="93">
        <v>495</v>
      </c>
      <c r="E53" s="93">
        <v>351</v>
      </c>
      <c r="F53" s="572">
        <f>E53/C53</f>
        <v>0.81438515081206497</v>
      </c>
    </row>
    <row r="54" spans="1:6" ht="12" customHeight="1">
      <c r="A54" s="410" t="s">
        <v>92</v>
      </c>
      <c r="B54" s="7" t="s">
        <v>170</v>
      </c>
      <c r="C54" s="96"/>
      <c r="D54" s="96"/>
      <c r="E54" s="96"/>
      <c r="F54" s="559"/>
    </row>
    <row r="55" spans="1:6" ht="12" customHeight="1">
      <c r="A55" s="410" t="s">
        <v>93</v>
      </c>
      <c r="B55" s="7" t="s">
        <v>56</v>
      </c>
      <c r="C55" s="96"/>
      <c r="D55" s="96"/>
      <c r="E55" s="96"/>
      <c r="F55" s="559"/>
    </row>
    <row r="56" spans="1:6" ht="12" customHeight="1" thickBot="1">
      <c r="A56" s="410" t="s">
        <v>94</v>
      </c>
      <c r="B56" s="7" t="s">
        <v>497</v>
      </c>
      <c r="C56" s="96"/>
      <c r="D56" s="96"/>
      <c r="E56" s="96"/>
      <c r="F56" s="559"/>
    </row>
    <row r="57" spans="1:6" ht="15" customHeight="1" thickBot="1">
      <c r="A57" s="167" t="s">
        <v>17</v>
      </c>
      <c r="B57" s="125" t="s">
        <v>11</v>
      </c>
      <c r="C57" s="305"/>
      <c r="D57" s="305"/>
      <c r="E57" s="305"/>
      <c r="F57" s="583"/>
    </row>
    <row r="58" spans="1:6" ht="13.8" thickBot="1">
      <c r="A58" s="167" t="s">
        <v>18</v>
      </c>
      <c r="B58" s="210" t="s">
        <v>502</v>
      </c>
      <c r="C58" s="324">
        <f>+C46+C52+C57</f>
        <v>33824</v>
      </c>
      <c r="D58" s="324">
        <f>+D46+D52+D57</f>
        <v>34232</v>
      </c>
      <c r="E58" s="324">
        <f>+E46+E52+E57</f>
        <v>30885</v>
      </c>
      <c r="F58" s="584">
        <f>E58/C58</f>
        <v>0.9131090350047304</v>
      </c>
    </row>
    <row r="59" spans="1:6" ht="15" customHeight="1" thickBot="1">
      <c r="C59" s="325"/>
    </row>
    <row r="60" spans="1:6" ht="14.25" customHeight="1" thickBot="1">
      <c r="A60" s="213" t="s">
        <v>492</v>
      </c>
      <c r="B60" s="214"/>
      <c r="C60" s="122">
        <v>7</v>
      </c>
      <c r="D60" s="122">
        <v>7</v>
      </c>
      <c r="E60" s="122">
        <v>7</v>
      </c>
    </row>
    <row r="61" spans="1:6" ht="13.8" thickBot="1">
      <c r="A61" s="213" t="s">
        <v>184</v>
      </c>
      <c r="B61" s="214"/>
      <c r="C61" s="122">
        <v>0</v>
      </c>
      <c r="D61" s="122">
        <v>0</v>
      </c>
      <c r="E61" s="122">
        <v>0</v>
      </c>
    </row>
  </sheetData>
  <sheetProtection formatCells="0"/>
  <mergeCells count="6">
    <mergeCell ref="E45:F45"/>
    <mergeCell ref="B1:F1"/>
    <mergeCell ref="B2:E2"/>
    <mergeCell ref="B3:E3"/>
    <mergeCell ref="C4:F4"/>
    <mergeCell ref="C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60"/>
  <sheetViews>
    <sheetView zoomScale="120" zoomScaleNormal="120" workbookViewId="0">
      <selection activeCell="B1" sqref="B1:F1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2" style="212" customWidth="1"/>
    <col min="4" max="4" width="11.77734375" style="212" customWidth="1"/>
    <col min="5" max="5" width="10.77734375" style="212" customWidth="1"/>
    <col min="6" max="6" width="12.44140625" style="212" customWidth="1"/>
    <col min="7" max="16384" width="9.33203125" style="212"/>
  </cols>
  <sheetData>
    <row r="1" spans="1:9" s="193" customFormat="1" ht="21" customHeight="1" thickBot="1">
      <c r="A1" s="192"/>
      <c r="B1" s="805" t="s">
        <v>806</v>
      </c>
      <c r="C1" s="805"/>
      <c r="D1" s="805"/>
      <c r="E1" s="805"/>
      <c r="F1" s="805"/>
    </row>
    <row r="2" spans="1:9" s="414" customFormat="1" ht="35.25" customHeight="1">
      <c r="A2" s="365" t="s">
        <v>182</v>
      </c>
      <c r="B2" s="793" t="s">
        <v>547</v>
      </c>
      <c r="C2" s="794"/>
      <c r="D2" s="794"/>
      <c r="E2" s="795"/>
      <c r="F2" s="326" t="s">
        <v>58</v>
      </c>
    </row>
    <row r="3" spans="1:9" s="414" customFormat="1" ht="23.4" thickBot="1">
      <c r="A3" s="408" t="s">
        <v>181</v>
      </c>
      <c r="B3" s="796" t="s">
        <v>378</v>
      </c>
      <c r="C3" s="797"/>
      <c r="D3" s="797"/>
      <c r="E3" s="798"/>
      <c r="F3" s="327" t="s">
        <v>51</v>
      </c>
    </row>
    <row r="4" spans="1:9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9" ht="23.4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9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9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9" s="328" customFormat="1" ht="12" customHeight="1" thickBot="1">
      <c r="A8" s="159" t="s">
        <v>15</v>
      </c>
      <c r="B8" s="201" t="s">
        <v>493</v>
      </c>
      <c r="C8" s="279">
        <f>SUM(C9:C19)</f>
        <v>20002</v>
      </c>
      <c r="D8" s="279">
        <f>SUM(D9:D19)</f>
        <v>21895</v>
      </c>
      <c r="E8" s="279">
        <f>SUM(E9:E19)</f>
        <v>21730</v>
      </c>
      <c r="F8" s="557">
        <f>E8/C8</f>
        <v>1.0863913608639135</v>
      </c>
    </row>
    <row r="9" spans="1:9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9" s="328" customFormat="1" ht="12" customHeight="1">
      <c r="A10" s="410" t="s">
        <v>86</v>
      </c>
      <c r="B10" s="7" t="s">
        <v>254</v>
      </c>
      <c r="C10" s="277">
        <v>740</v>
      </c>
      <c r="D10" s="277">
        <v>1052</v>
      </c>
      <c r="E10" s="277">
        <v>922</v>
      </c>
      <c r="F10" s="555">
        <f>E10/C10</f>
        <v>1.2459459459459459</v>
      </c>
    </row>
    <row r="11" spans="1:9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9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9" s="328" customFormat="1" ht="12" customHeight="1">
      <c r="A13" s="410" t="s">
        <v>133</v>
      </c>
      <c r="B13" s="7" t="s">
        <v>257</v>
      </c>
      <c r="C13" s="277">
        <v>15048</v>
      </c>
      <c r="D13" s="277">
        <v>16238</v>
      </c>
      <c r="E13" s="277">
        <v>16238</v>
      </c>
      <c r="F13" s="555">
        <f>E13/C13</f>
        <v>1.0790802764486975</v>
      </c>
      <c r="I13" s="590"/>
    </row>
    <row r="14" spans="1:9" s="328" customFormat="1" ht="12" customHeight="1">
      <c r="A14" s="410" t="s">
        <v>89</v>
      </c>
      <c r="B14" s="7" t="s">
        <v>379</v>
      </c>
      <c r="C14" s="277">
        <v>4214</v>
      </c>
      <c r="D14" s="277">
        <v>4605</v>
      </c>
      <c r="E14" s="277">
        <v>4570</v>
      </c>
      <c r="F14" s="555">
        <f>E14/C14</f>
        <v>1.0844803037494068</v>
      </c>
    </row>
    <row r="15" spans="1:9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9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20002</v>
      </c>
      <c r="D36" s="320">
        <f>+D8+D20+D25+D26+D30+D34+D35</f>
        <v>21895</v>
      </c>
      <c r="E36" s="320">
        <f>+E8+E20+E25+E26+E30+E34+E35</f>
        <v>21730</v>
      </c>
      <c r="F36" s="588">
        <f>E36/C36</f>
        <v>1.0863913608639135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102819</v>
      </c>
      <c r="D37" s="320">
        <f>+D38+D39+D40</f>
        <v>103915</v>
      </c>
      <c r="E37" s="320">
        <f>+E38+E39+E40</f>
        <v>94046</v>
      </c>
      <c r="F37" s="588">
        <f>E37/C37</f>
        <v>0.91467530320271551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>
        <v>102819</v>
      </c>
      <c r="D40" s="100">
        <v>103915</v>
      </c>
      <c r="E40" s="100">
        <v>94046</v>
      </c>
      <c r="F40" s="586">
        <f>E40/C40</f>
        <v>0.91467530320271551</v>
      </c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122821</v>
      </c>
      <c r="D41" s="323">
        <f>+D36+D37</f>
        <v>125810</v>
      </c>
      <c r="E41" s="323">
        <f>+E36+E37</f>
        <v>115776</v>
      </c>
      <c r="F41" s="589">
        <f>E41/C41</f>
        <v>0.94264010226264239</v>
      </c>
    </row>
    <row r="42" spans="1:6" s="417" customFormat="1" ht="15" customHeight="1">
      <c r="A42" s="204"/>
      <c r="B42" s="205"/>
      <c r="C42" s="321"/>
    </row>
    <row r="43" spans="1:6" ht="13.8" thickBot="1">
      <c r="A43" s="206"/>
      <c r="B43" s="207"/>
      <c r="C43" s="322"/>
    </row>
    <row r="44" spans="1:6" s="416" customFormat="1" ht="16.5" customHeight="1" thickBot="1">
      <c r="A44" s="208"/>
      <c r="B44" s="366" t="s">
        <v>55</v>
      </c>
      <c r="C44" s="476"/>
      <c r="D44" s="478"/>
      <c r="E44" s="802"/>
      <c r="F44" s="803"/>
    </row>
    <row r="45" spans="1:6" s="418" customFormat="1" ht="12" customHeight="1" thickBot="1">
      <c r="A45" s="167" t="s">
        <v>15</v>
      </c>
      <c r="B45" s="481" t="s">
        <v>395</v>
      </c>
      <c r="C45" s="482">
        <f>SUM(C46:C50)</f>
        <v>119214</v>
      </c>
      <c r="D45" s="482">
        <f>SUM(D46:D50)</f>
        <v>120944</v>
      </c>
      <c r="E45" s="482">
        <f>SUM(E46:E50)</f>
        <v>111479</v>
      </c>
      <c r="F45" s="582">
        <f>E45/C45</f>
        <v>0.93511668092673683</v>
      </c>
    </row>
    <row r="46" spans="1:6" ht="12" customHeight="1">
      <c r="A46" s="410" t="s">
        <v>85</v>
      </c>
      <c r="B46" s="8" t="s">
        <v>46</v>
      </c>
      <c r="C46" s="93">
        <v>64911</v>
      </c>
      <c r="D46" s="93">
        <v>67551</v>
      </c>
      <c r="E46" s="93">
        <v>64231</v>
      </c>
      <c r="F46" s="572">
        <f>E46/C46</f>
        <v>0.98952411763799664</v>
      </c>
    </row>
    <row r="47" spans="1:6" ht="12" customHeight="1">
      <c r="A47" s="410" t="s">
        <v>86</v>
      </c>
      <c r="B47" s="7" t="s">
        <v>166</v>
      </c>
      <c r="C47" s="96">
        <v>17722</v>
      </c>
      <c r="D47" s="96">
        <v>18361</v>
      </c>
      <c r="E47" s="96">
        <v>17489</v>
      </c>
      <c r="F47" s="572">
        <f>E47/C47</f>
        <v>0.98685249971786482</v>
      </c>
    </row>
    <row r="48" spans="1:6" ht="12" customHeight="1">
      <c r="A48" s="410" t="s">
        <v>87</v>
      </c>
      <c r="B48" s="7" t="s">
        <v>125</v>
      </c>
      <c r="C48" s="96">
        <v>36581</v>
      </c>
      <c r="D48" s="96">
        <v>34988</v>
      </c>
      <c r="E48" s="96">
        <v>29715</v>
      </c>
      <c r="F48" s="572">
        <f>E48/C48</f>
        <v>0.81230693529427844</v>
      </c>
    </row>
    <row r="49" spans="1:6" ht="12" customHeight="1">
      <c r="A49" s="410" t="s">
        <v>88</v>
      </c>
      <c r="B49" s="7" t="s">
        <v>167</v>
      </c>
      <c r="C49" s="96"/>
      <c r="D49" s="96"/>
      <c r="E49" s="96"/>
      <c r="F49" s="572"/>
    </row>
    <row r="50" spans="1:6" ht="12" customHeight="1" thickBot="1">
      <c r="A50" s="410" t="s">
        <v>133</v>
      </c>
      <c r="B50" s="7" t="s">
        <v>168</v>
      </c>
      <c r="C50" s="96"/>
      <c r="D50" s="96">
        <v>44</v>
      </c>
      <c r="E50" s="96">
        <v>44</v>
      </c>
      <c r="F50" s="559"/>
    </row>
    <row r="51" spans="1:6" ht="12" customHeight="1" thickBot="1">
      <c r="A51" s="167" t="s">
        <v>16</v>
      </c>
      <c r="B51" s="125" t="s">
        <v>396</v>
      </c>
      <c r="C51" s="279">
        <f>SUM(C52:C54)</f>
        <v>3607</v>
      </c>
      <c r="D51" s="279">
        <f>SUM(D52:D54)</f>
        <v>4853</v>
      </c>
      <c r="E51" s="279">
        <f>SUM(E52:E54)</f>
        <v>4297</v>
      </c>
      <c r="F51" s="557">
        <f>E51/C51</f>
        <v>1.1912947047407818</v>
      </c>
    </row>
    <row r="52" spans="1:6" s="418" customFormat="1" ht="12" customHeight="1">
      <c r="A52" s="410" t="s">
        <v>91</v>
      </c>
      <c r="B52" s="8" t="s">
        <v>203</v>
      </c>
      <c r="C52" s="93">
        <v>813</v>
      </c>
      <c r="D52" s="93">
        <v>540</v>
      </c>
      <c r="E52" s="93">
        <v>429</v>
      </c>
      <c r="F52" s="572">
        <f>E52/C52</f>
        <v>0.52767527675276749</v>
      </c>
    </row>
    <row r="53" spans="1:6" ht="12" customHeight="1">
      <c r="A53" s="410" t="s">
        <v>92</v>
      </c>
      <c r="B53" s="7" t="s">
        <v>170</v>
      </c>
      <c r="C53" s="96">
        <v>2794</v>
      </c>
      <c r="D53" s="96">
        <v>4313</v>
      </c>
      <c r="E53" s="96">
        <v>3868</v>
      </c>
      <c r="F53" s="572">
        <f>E53/C53</f>
        <v>1.3843951324266286</v>
      </c>
    </row>
    <row r="54" spans="1:6" ht="12" customHeight="1">
      <c r="A54" s="410" t="s">
        <v>93</v>
      </c>
      <c r="B54" s="7" t="s">
        <v>56</v>
      </c>
      <c r="C54" s="96"/>
      <c r="D54" s="96"/>
      <c r="E54" s="96"/>
      <c r="F54" s="559"/>
    </row>
    <row r="55" spans="1:6" ht="12" customHeight="1" thickBot="1">
      <c r="A55" s="410" t="s">
        <v>94</v>
      </c>
      <c r="B55" s="7" t="s">
        <v>497</v>
      </c>
      <c r="C55" s="96"/>
      <c r="D55" s="96"/>
      <c r="E55" s="96"/>
      <c r="F55" s="559"/>
    </row>
    <row r="56" spans="1:6" ht="15" customHeight="1" thickBot="1">
      <c r="A56" s="167" t="s">
        <v>17</v>
      </c>
      <c r="B56" s="125" t="s">
        <v>11</v>
      </c>
      <c r="C56" s="305"/>
      <c r="D56" s="305"/>
      <c r="E56" s="305"/>
      <c r="F56" s="583"/>
    </row>
    <row r="57" spans="1:6" ht="13.8" thickBot="1">
      <c r="A57" s="167" t="s">
        <v>18</v>
      </c>
      <c r="B57" s="210" t="s">
        <v>502</v>
      </c>
      <c r="C57" s="324">
        <f>+C45+C51+C56</f>
        <v>122821</v>
      </c>
      <c r="D57" s="324">
        <f>+D45+D51+D56</f>
        <v>125797</v>
      </c>
      <c r="E57" s="324">
        <f>+E45+E51+E56</f>
        <v>115776</v>
      </c>
      <c r="F57" s="584">
        <f>E57/C57</f>
        <v>0.94264010226264239</v>
      </c>
    </row>
    <row r="58" spans="1:6" ht="15" customHeight="1" thickBot="1">
      <c r="C58" s="325"/>
    </row>
    <row r="59" spans="1:6" ht="14.25" customHeight="1" thickBot="1">
      <c r="A59" s="213" t="s">
        <v>492</v>
      </c>
      <c r="B59" s="214"/>
      <c r="C59" s="122">
        <v>27</v>
      </c>
      <c r="D59" s="122">
        <v>27</v>
      </c>
      <c r="E59" s="122">
        <v>26</v>
      </c>
    </row>
    <row r="60" spans="1:6" ht="13.8" thickBot="1">
      <c r="A60" s="213" t="s">
        <v>184</v>
      </c>
      <c r="B60" s="214"/>
      <c r="C60" s="122">
        <v>0</v>
      </c>
      <c r="D60" s="122">
        <v>0</v>
      </c>
      <c r="E60" s="122">
        <v>0</v>
      </c>
    </row>
  </sheetData>
  <sheetProtection formatCells="0"/>
  <mergeCells count="6">
    <mergeCell ref="E44:F44"/>
    <mergeCell ref="B1:F1"/>
    <mergeCell ref="B2:E2"/>
    <mergeCell ref="B3:E3"/>
    <mergeCell ref="C4:F4"/>
    <mergeCell ref="C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C1" zoomScale="110" zoomScaleNormal="110" zoomScaleSheetLayoutView="100" workbookViewId="0">
      <selection activeCell="C2" sqref="C2:F2"/>
    </sheetView>
  </sheetViews>
  <sheetFormatPr defaultColWidth="9.33203125" defaultRowHeight="15.6"/>
  <cols>
    <col min="1" max="1" width="9.44140625" style="341" customWidth="1"/>
    <col min="2" max="2" width="91.6640625" style="341" customWidth="1"/>
    <col min="3" max="3" width="13.33203125" style="342" customWidth="1"/>
    <col min="4" max="5" width="11.109375" style="372" bestFit="1" customWidth="1"/>
    <col min="6" max="6" width="9.77734375" style="372" bestFit="1" customWidth="1"/>
    <col min="7" max="16384" width="9.33203125" style="372"/>
  </cols>
  <sheetData>
    <row r="1" spans="1:6" ht="15.9" customHeight="1">
      <c r="A1" s="727" t="s">
        <v>12</v>
      </c>
      <c r="B1" s="727"/>
      <c r="C1" s="727"/>
    </row>
    <row r="2" spans="1:6" ht="15.9" customHeight="1" thickBot="1">
      <c r="A2" s="728" t="s">
        <v>136</v>
      </c>
      <c r="B2" s="728"/>
      <c r="C2" s="732" t="s">
        <v>204</v>
      </c>
      <c r="D2" s="732"/>
      <c r="E2" s="732"/>
      <c r="F2" s="732"/>
    </row>
    <row r="3" spans="1:6" ht="15.9" customHeight="1" thickBot="1">
      <c r="A3" s="740" t="s">
        <v>68</v>
      </c>
      <c r="B3" s="740" t="s">
        <v>14</v>
      </c>
      <c r="C3" s="737" t="s">
        <v>601</v>
      </c>
      <c r="D3" s="738"/>
      <c r="E3" s="738"/>
      <c r="F3" s="739"/>
    </row>
    <row r="4" spans="1:6" ht="38.1" customHeight="1" thickBot="1">
      <c r="A4" s="741"/>
      <c r="B4" s="741"/>
      <c r="C4" s="43" t="s">
        <v>583</v>
      </c>
      <c r="D4" s="43" t="s">
        <v>603</v>
      </c>
      <c r="E4" s="43" t="s">
        <v>585</v>
      </c>
      <c r="F4" s="541" t="s">
        <v>586</v>
      </c>
    </row>
    <row r="5" spans="1:6" s="373" customFormat="1" ht="12" customHeight="1" thickBot="1">
      <c r="A5" s="367" t="s">
        <v>468</v>
      </c>
      <c r="B5" s="368" t="s">
        <v>469</v>
      </c>
      <c r="C5" s="369" t="s">
        <v>470</v>
      </c>
      <c r="D5" s="369" t="s">
        <v>472</v>
      </c>
      <c r="E5" s="369" t="s">
        <v>471</v>
      </c>
      <c r="F5" s="543" t="s">
        <v>473</v>
      </c>
    </row>
    <row r="6" spans="1:6" s="374" customFormat="1" ht="12" customHeight="1" thickBot="1">
      <c r="A6" s="19" t="s">
        <v>15</v>
      </c>
      <c r="B6" s="20" t="s">
        <v>224</v>
      </c>
      <c r="C6" s="260">
        <f>+C7+C8+C9+C10+C11+C12</f>
        <v>167628</v>
      </c>
      <c r="D6" s="260">
        <f>+D7+D8+D9+D10+D11+D12</f>
        <v>150126</v>
      </c>
      <c r="E6" s="260">
        <f>+E7+E8+E9+E10+E11+E12</f>
        <v>150126</v>
      </c>
      <c r="F6" s="523">
        <f>E6/C6</f>
        <v>0.89559023552151196</v>
      </c>
    </row>
    <row r="7" spans="1:6" s="374" customFormat="1" ht="12" customHeight="1">
      <c r="A7" s="14" t="s">
        <v>85</v>
      </c>
      <c r="B7" s="375" t="s">
        <v>225</v>
      </c>
      <c r="C7" s="263">
        <v>73566</v>
      </c>
      <c r="D7" s="263">
        <v>51657</v>
      </c>
      <c r="E7" s="263">
        <v>51657</v>
      </c>
      <c r="F7" s="496">
        <f>E7/C7</f>
        <v>0.70218579234972678</v>
      </c>
    </row>
    <row r="8" spans="1:6" s="374" customFormat="1" ht="12" customHeight="1">
      <c r="A8" s="13" t="s">
        <v>86</v>
      </c>
      <c r="B8" s="376" t="s">
        <v>226</v>
      </c>
      <c r="C8" s="262">
        <v>63032</v>
      </c>
      <c r="D8" s="262">
        <v>64489</v>
      </c>
      <c r="E8" s="262">
        <v>64489</v>
      </c>
      <c r="F8" s="496">
        <f>E8/C8</f>
        <v>1.0231152430511485</v>
      </c>
    </row>
    <row r="9" spans="1:6" s="374" customFormat="1" ht="12" customHeight="1">
      <c r="A9" s="13" t="s">
        <v>87</v>
      </c>
      <c r="B9" s="376" t="s">
        <v>227</v>
      </c>
      <c r="C9" s="262">
        <v>28069</v>
      </c>
      <c r="D9" s="262">
        <v>25533</v>
      </c>
      <c r="E9" s="262">
        <v>25533</v>
      </c>
      <c r="F9" s="496">
        <f>E9/C9</f>
        <v>0.90965121664469695</v>
      </c>
    </row>
    <row r="10" spans="1:6" s="374" customFormat="1" ht="12" customHeight="1">
      <c r="A10" s="13" t="s">
        <v>88</v>
      </c>
      <c r="B10" s="376" t="s">
        <v>228</v>
      </c>
      <c r="C10" s="262">
        <v>2961</v>
      </c>
      <c r="D10" s="262">
        <v>2961</v>
      </c>
      <c r="E10" s="262">
        <v>2961</v>
      </c>
      <c r="F10" s="496">
        <f>E10/C10</f>
        <v>1</v>
      </c>
    </row>
    <row r="11" spans="1:6" s="374" customFormat="1" ht="12" customHeight="1">
      <c r="A11" s="13" t="s">
        <v>133</v>
      </c>
      <c r="B11" s="256" t="s">
        <v>410</v>
      </c>
      <c r="C11" s="262"/>
      <c r="D11" s="262">
        <v>5486</v>
      </c>
      <c r="E11" s="262">
        <v>5486</v>
      </c>
      <c r="F11" s="524"/>
    </row>
    <row r="12" spans="1:6" s="374" customFormat="1" ht="12" customHeight="1" thickBot="1">
      <c r="A12" s="15" t="s">
        <v>89</v>
      </c>
      <c r="B12" s="257" t="s">
        <v>411</v>
      </c>
      <c r="C12" s="262"/>
      <c r="D12" s="262"/>
      <c r="E12" s="262"/>
      <c r="F12" s="524"/>
    </row>
    <row r="13" spans="1:6" s="374" customFormat="1" ht="12" customHeight="1" thickBot="1">
      <c r="A13" s="19" t="s">
        <v>16</v>
      </c>
      <c r="B13" s="255" t="s">
        <v>229</v>
      </c>
      <c r="C13" s="260">
        <f>+C14+C15+C16+C17+C18</f>
        <v>6386</v>
      </c>
      <c r="D13" s="260">
        <f>+D14+D15+D16+D17+D18</f>
        <v>19978</v>
      </c>
      <c r="E13" s="260">
        <f>+E14+E15+E16+E17+E18</f>
        <v>16418</v>
      </c>
      <c r="F13" s="523">
        <f>E13/C13</f>
        <v>2.5709364234262448</v>
      </c>
    </row>
    <row r="14" spans="1:6" s="374" customFormat="1" ht="12" customHeight="1">
      <c r="A14" s="14" t="s">
        <v>91</v>
      </c>
      <c r="B14" s="375" t="s">
        <v>230</v>
      </c>
      <c r="C14" s="263"/>
      <c r="D14" s="263"/>
      <c r="E14" s="263"/>
      <c r="F14" s="496"/>
    </row>
    <row r="15" spans="1:6" s="374" customFormat="1" ht="12" customHeight="1">
      <c r="A15" s="13" t="s">
        <v>92</v>
      </c>
      <c r="B15" s="376" t="s">
        <v>231</v>
      </c>
      <c r="C15" s="262"/>
      <c r="D15" s="262"/>
      <c r="E15" s="262"/>
      <c r="F15" s="524"/>
    </row>
    <row r="16" spans="1:6" s="374" customFormat="1" ht="12" customHeight="1">
      <c r="A16" s="13" t="s">
        <v>93</v>
      </c>
      <c r="B16" s="376" t="s">
        <v>400</v>
      </c>
      <c r="C16" s="262"/>
      <c r="D16" s="262"/>
      <c r="E16" s="262"/>
      <c r="F16" s="524"/>
    </row>
    <row r="17" spans="1:6" s="374" customFormat="1" ht="12" customHeight="1">
      <c r="A17" s="13" t="s">
        <v>94</v>
      </c>
      <c r="B17" s="376" t="s">
        <v>401</v>
      </c>
      <c r="C17" s="262"/>
      <c r="D17" s="262"/>
      <c r="E17" s="262"/>
      <c r="F17" s="524"/>
    </row>
    <row r="18" spans="1:6" s="374" customFormat="1" ht="12" customHeight="1">
      <c r="A18" s="13" t="s">
        <v>95</v>
      </c>
      <c r="B18" s="376" t="s">
        <v>232</v>
      </c>
      <c r="C18" s="262">
        <v>6386</v>
      </c>
      <c r="D18" s="262">
        <v>19978</v>
      </c>
      <c r="E18" s="262">
        <v>16418</v>
      </c>
      <c r="F18" s="524">
        <f>E18/C18</f>
        <v>2.5709364234262448</v>
      </c>
    </row>
    <row r="19" spans="1:6" s="374" customFormat="1" ht="12" customHeight="1" thickBot="1">
      <c r="A19" s="15" t="s">
        <v>101</v>
      </c>
      <c r="B19" s="257" t="s">
        <v>233</v>
      </c>
      <c r="C19" s="264"/>
      <c r="D19" s="264"/>
      <c r="E19" s="264"/>
      <c r="F19" s="525"/>
    </row>
    <row r="20" spans="1:6" s="374" customFormat="1" ht="12" customHeight="1" thickBot="1">
      <c r="A20" s="19" t="s">
        <v>17</v>
      </c>
      <c r="B20" s="20" t="s">
        <v>234</v>
      </c>
      <c r="C20" s="260">
        <f>+C21+C22+C23+C24+C25</f>
        <v>0</v>
      </c>
      <c r="D20" s="260">
        <f>+D21+D22+D23+D24+D25</f>
        <v>91977</v>
      </c>
      <c r="E20" s="260">
        <f>+E21+E22+E23+E24+E25</f>
        <v>91977</v>
      </c>
      <c r="F20" s="523">
        <f>+F21+F22+F23+F24+F25</f>
        <v>0</v>
      </c>
    </row>
    <row r="21" spans="1:6" s="374" customFormat="1" ht="12" customHeight="1">
      <c r="A21" s="14" t="s">
        <v>74</v>
      </c>
      <c r="B21" s="375" t="s">
        <v>235</v>
      </c>
      <c r="C21" s="263"/>
      <c r="D21" s="263"/>
      <c r="E21" s="263"/>
      <c r="F21" s="496"/>
    </row>
    <row r="22" spans="1:6" s="374" customFormat="1" ht="12" customHeight="1">
      <c r="A22" s="13" t="s">
        <v>75</v>
      </c>
      <c r="B22" s="376" t="s">
        <v>236</v>
      </c>
      <c r="C22" s="262"/>
      <c r="D22" s="262"/>
      <c r="E22" s="262"/>
      <c r="F22" s="524"/>
    </row>
    <row r="23" spans="1:6" s="374" customFormat="1" ht="12" customHeight="1">
      <c r="A23" s="13" t="s">
        <v>76</v>
      </c>
      <c r="B23" s="376" t="s">
        <v>402</v>
      </c>
      <c r="C23" s="262"/>
      <c r="D23" s="262"/>
      <c r="E23" s="262"/>
      <c r="F23" s="524"/>
    </row>
    <row r="24" spans="1:6" s="374" customFormat="1" ht="12" customHeight="1">
      <c r="A24" s="13" t="s">
        <v>77</v>
      </c>
      <c r="B24" s="376" t="s">
        <v>403</v>
      </c>
      <c r="C24" s="262"/>
      <c r="D24" s="262"/>
      <c r="E24" s="262"/>
      <c r="F24" s="524"/>
    </row>
    <row r="25" spans="1:6" s="374" customFormat="1" ht="12" customHeight="1">
      <c r="A25" s="13" t="s">
        <v>154</v>
      </c>
      <c r="B25" s="376" t="s">
        <v>237</v>
      </c>
      <c r="C25" s="262"/>
      <c r="D25" s="262">
        <v>91977</v>
      </c>
      <c r="E25" s="262">
        <v>91977</v>
      </c>
      <c r="F25" s="524"/>
    </row>
    <row r="26" spans="1:6" s="374" customFormat="1" ht="12" customHeight="1" thickBot="1">
      <c r="A26" s="15" t="s">
        <v>155</v>
      </c>
      <c r="B26" s="377" t="s">
        <v>238</v>
      </c>
      <c r="C26" s="264"/>
      <c r="D26" s="264"/>
      <c r="E26" s="264"/>
      <c r="F26" s="525"/>
    </row>
    <row r="27" spans="1:6" s="374" customFormat="1" ht="12" customHeight="1" thickBot="1">
      <c r="A27" s="19" t="s">
        <v>156</v>
      </c>
      <c r="B27" s="20" t="s">
        <v>239</v>
      </c>
      <c r="C27" s="266">
        <f>+C28+C32+C33+C34</f>
        <v>41400</v>
      </c>
      <c r="D27" s="266">
        <f>+D28+D32+D33+D34</f>
        <v>55081</v>
      </c>
      <c r="E27" s="266">
        <f>+E28+E32+E33+E34</f>
        <v>55077</v>
      </c>
      <c r="F27" s="526">
        <f>E28/C28</f>
        <v>1.3509467455621302</v>
      </c>
    </row>
    <row r="28" spans="1:6" s="374" customFormat="1" ht="12" customHeight="1">
      <c r="A28" s="14" t="s">
        <v>240</v>
      </c>
      <c r="B28" s="375" t="s">
        <v>417</v>
      </c>
      <c r="C28" s="370">
        <f>+C29+C30+C31</f>
        <v>33800</v>
      </c>
      <c r="D28" s="370">
        <v>45662</v>
      </c>
      <c r="E28" s="370">
        <v>45662</v>
      </c>
      <c r="F28" s="527">
        <f>E28/C28</f>
        <v>1.3509467455621302</v>
      </c>
    </row>
    <row r="29" spans="1:6" s="374" customFormat="1" ht="12" customHeight="1">
      <c r="A29" s="13" t="s">
        <v>241</v>
      </c>
      <c r="B29" s="376" t="s">
        <v>246</v>
      </c>
      <c r="C29" s="262">
        <v>5800</v>
      </c>
      <c r="D29" s="262">
        <v>6455</v>
      </c>
      <c r="E29" s="262">
        <v>6455</v>
      </c>
      <c r="F29" s="527">
        <f>E29/C29</f>
        <v>1.1129310344827585</v>
      </c>
    </row>
    <row r="30" spans="1:6" s="374" customFormat="1" ht="12" customHeight="1">
      <c r="A30" s="13" t="s">
        <v>242</v>
      </c>
      <c r="B30" s="376" t="s">
        <v>247</v>
      </c>
      <c r="C30" s="262"/>
      <c r="D30" s="262"/>
      <c r="E30" s="262"/>
      <c r="F30" s="524"/>
    </row>
    <row r="31" spans="1:6" s="374" customFormat="1" ht="12" customHeight="1">
      <c r="A31" s="13" t="s">
        <v>415</v>
      </c>
      <c r="B31" s="439" t="s">
        <v>416</v>
      </c>
      <c r="C31" s="262">
        <v>28000</v>
      </c>
      <c r="D31" s="262">
        <v>39207</v>
      </c>
      <c r="E31" s="262">
        <v>39207</v>
      </c>
      <c r="F31" s="524">
        <f>E31/C31</f>
        <v>1.40025</v>
      </c>
    </row>
    <row r="32" spans="1:6" s="374" customFormat="1" ht="12" customHeight="1">
      <c r="A32" s="13" t="s">
        <v>243</v>
      </c>
      <c r="B32" s="376" t="s">
        <v>248</v>
      </c>
      <c r="C32" s="262">
        <v>7000</v>
      </c>
      <c r="D32" s="262">
        <v>8608</v>
      </c>
      <c r="E32" s="262">
        <v>8608</v>
      </c>
      <c r="F32" s="524">
        <f>E32/C32</f>
        <v>1.2297142857142858</v>
      </c>
    </row>
    <row r="33" spans="1:6" s="374" customFormat="1" ht="12" customHeight="1">
      <c r="A33" s="13" t="s">
        <v>244</v>
      </c>
      <c r="B33" s="376" t="s">
        <v>249</v>
      </c>
      <c r="C33" s="262">
        <v>300</v>
      </c>
      <c r="D33" s="262">
        <v>342</v>
      </c>
      <c r="E33" s="262">
        <v>338</v>
      </c>
      <c r="F33" s="524">
        <f>E33/C33</f>
        <v>1.1266666666666667</v>
      </c>
    </row>
    <row r="34" spans="1:6" s="374" customFormat="1" ht="12" customHeight="1" thickBot="1">
      <c r="A34" s="15" t="s">
        <v>245</v>
      </c>
      <c r="B34" s="377" t="s">
        <v>250</v>
      </c>
      <c r="C34" s="264">
        <v>300</v>
      </c>
      <c r="D34" s="264">
        <v>469</v>
      </c>
      <c r="E34" s="264">
        <v>469</v>
      </c>
      <c r="F34" s="524">
        <f>E34/C34</f>
        <v>1.5633333333333332</v>
      </c>
    </row>
    <row r="35" spans="1:6" s="374" customFormat="1" ht="12" customHeight="1" thickBot="1">
      <c r="A35" s="19" t="s">
        <v>19</v>
      </c>
      <c r="B35" s="20" t="s">
        <v>412</v>
      </c>
      <c r="C35" s="260">
        <f>SUM(C36:C46)</f>
        <v>24723</v>
      </c>
      <c r="D35" s="260">
        <f>SUM(D36:D46)</f>
        <v>44694</v>
      </c>
      <c r="E35" s="260">
        <f>SUM(E36:E46)</f>
        <v>43847</v>
      </c>
      <c r="F35" s="523">
        <f>E35/C35</f>
        <v>1.7735307203818307</v>
      </c>
    </row>
    <row r="36" spans="1:6" s="374" customFormat="1" ht="12" customHeight="1">
      <c r="A36" s="14" t="s">
        <v>78</v>
      </c>
      <c r="B36" s="375" t="s">
        <v>253</v>
      </c>
      <c r="C36" s="263"/>
      <c r="D36" s="263">
        <v>2443</v>
      </c>
      <c r="E36" s="263">
        <v>2443</v>
      </c>
      <c r="F36" s="496"/>
    </row>
    <row r="37" spans="1:6" s="374" customFormat="1" ht="12" customHeight="1">
      <c r="A37" s="13" t="s">
        <v>79</v>
      </c>
      <c r="B37" s="376" t="s">
        <v>254</v>
      </c>
      <c r="C37" s="262">
        <v>4456</v>
      </c>
      <c r="D37" s="262">
        <v>5452</v>
      </c>
      <c r="E37" s="262">
        <v>5157</v>
      </c>
      <c r="F37" s="524">
        <f>E37/C37</f>
        <v>1.1573159784560143</v>
      </c>
    </row>
    <row r="38" spans="1:6" s="374" customFormat="1" ht="12" customHeight="1">
      <c r="A38" s="13" t="s">
        <v>80</v>
      </c>
      <c r="B38" s="376" t="s">
        <v>255</v>
      </c>
      <c r="C38" s="262">
        <v>863</v>
      </c>
      <c r="D38" s="262">
        <v>1294</v>
      </c>
      <c r="E38" s="262">
        <v>1162</v>
      </c>
      <c r="F38" s="524">
        <f>E38/C38</f>
        <v>1.3464658169177288</v>
      </c>
    </row>
    <row r="39" spans="1:6" s="374" customFormat="1" ht="12" customHeight="1">
      <c r="A39" s="13" t="s">
        <v>158</v>
      </c>
      <c r="B39" s="376" t="s">
        <v>256</v>
      </c>
      <c r="C39" s="262">
        <v>326</v>
      </c>
      <c r="D39" s="262">
        <v>777</v>
      </c>
      <c r="E39" s="262">
        <v>477</v>
      </c>
      <c r="F39" s="524">
        <f>E39/C39</f>
        <v>1.4631901840490797</v>
      </c>
    </row>
    <row r="40" spans="1:6" s="374" customFormat="1" ht="12" customHeight="1">
      <c r="A40" s="13" t="s">
        <v>159</v>
      </c>
      <c r="B40" s="376" t="s">
        <v>257</v>
      </c>
      <c r="C40" s="262">
        <v>13958</v>
      </c>
      <c r="D40" s="262">
        <v>15298</v>
      </c>
      <c r="E40" s="262">
        <v>15295</v>
      </c>
      <c r="F40" s="524">
        <f>E40/C40</f>
        <v>1.0957873620862588</v>
      </c>
    </row>
    <row r="41" spans="1:6" s="374" customFormat="1" ht="12" customHeight="1">
      <c r="A41" s="13" t="s">
        <v>160</v>
      </c>
      <c r="B41" s="376" t="s">
        <v>258</v>
      </c>
      <c r="C41" s="262">
        <v>5120</v>
      </c>
      <c r="D41" s="262">
        <v>19430</v>
      </c>
      <c r="E41" s="262">
        <v>19313</v>
      </c>
      <c r="F41" s="524">
        <f>E41/C41</f>
        <v>3.7720703124999999</v>
      </c>
    </row>
    <row r="42" spans="1:6" s="374" customFormat="1" ht="12" customHeight="1">
      <c r="A42" s="13" t="s">
        <v>161</v>
      </c>
      <c r="B42" s="376" t="s">
        <v>259</v>
      </c>
      <c r="C42" s="262"/>
      <c r="D42" s="262"/>
      <c r="E42" s="262"/>
      <c r="F42" s="524"/>
    </row>
    <row r="43" spans="1:6" s="374" customFormat="1" ht="12" customHeight="1">
      <c r="A43" s="13" t="s">
        <v>162</v>
      </c>
      <c r="B43" s="376" t="s">
        <v>260</v>
      </c>
      <c r="C43" s="262"/>
      <c r="D43" s="262"/>
      <c r="E43" s="262"/>
      <c r="F43" s="524"/>
    </row>
    <row r="44" spans="1:6" s="374" customFormat="1" ht="12" customHeight="1">
      <c r="A44" s="13" t="s">
        <v>251</v>
      </c>
      <c r="B44" s="376" t="s">
        <v>261</v>
      </c>
      <c r="C44" s="265"/>
      <c r="D44" s="265"/>
      <c r="E44" s="265"/>
      <c r="F44" s="528"/>
    </row>
    <row r="45" spans="1:6" s="374" customFormat="1" ht="12" customHeight="1">
      <c r="A45" s="15" t="s">
        <v>252</v>
      </c>
      <c r="B45" s="377" t="s">
        <v>414</v>
      </c>
      <c r="C45" s="361"/>
      <c r="D45" s="361"/>
      <c r="E45" s="361"/>
      <c r="F45" s="529"/>
    </row>
    <row r="46" spans="1:6" s="374" customFormat="1" ht="12" customHeight="1" thickBot="1">
      <c r="A46" s="15" t="s">
        <v>413</v>
      </c>
      <c r="B46" s="257" t="s">
        <v>262</v>
      </c>
      <c r="C46" s="361"/>
      <c r="D46" s="361"/>
      <c r="E46" s="361"/>
      <c r="F46" s="529"/>
    </row>
    <row r="47" spans="1:6" s="374" customFormat="1" ht="12" customHeight="1" thickBot="1">
      <c r="A47" s="19" t="s">
        <v>20</v>
      </c>
      <c r="B47" s="20" t="s">
        <v>263</v>
      </c>
      <c r="C47" s="260">
        <f>SUM(C48:C52)</f>
        <v>0</v>
      </c>
      <c r="D47" s="260">
        <f>SUM(D48:D52)</f>
        <v>48065</v>
      </c>
      <c r="E47" s="260">
        <f>SUM(E48:E52)</f>
        <v>48065</v>
      </c>
      <c r="F47" s="523"/>
    </row>
    <row r="48" spans="1:6" s="374" customFormat="1" ht="12" customHeight="1">
      <c r="A48" s="14" t="s">
        <v>81</v>
      </c>
      <c r="B48" s="375" t="s">
        <v>267</v>
      </c>
      <c r="C48" s="419"/>
      <c r="D48" s="419"/>
      <c r="E48" s="419"/>
      <c r="F48" s="530"/>
    </row>
    <row r="49" spans="1:6" s="374" customFormat="1" ht="12" customHeight="1">
      <c r="A49" s="13" t="s">
        <v>82</v>
      </c>
      <c r="B49" s="376" t="s">
        <v>268</v>
      </c>
      <c r="C49" s="265"/>
      <c r="D49" s="265">
        <v>48065</v>
      </c>
      <c r="E49" s="265">
        <v>48065</v>
      </c>
      <c r="F49" s="528"/>
    </row>
    <row r="50" spans="1:6" s="374" customFormat="1" ht="12" customHeight="1">
      <c r="A50" s="13" t="s">
        <v>264</v>
      </c>
      <c r="B50" s="376" t="s">
        <v>269</v>
      </c>
      <c r="C50" s="265"/>
      <c r="D50" s="265"/>
      <c r="E50" s="265"/>
      <c r="F50" s="528"/>
    </row>
    <row r="51" spans="1:6" s="374" customFormat="1" ht="12" customHeight="1">
      <c r="A51" s="13" t="s">
        <v>265</v>
      </c>
      <c r="B51" s="376" t="s">
        <v>270</v>
      </c>
      <c r="C51" s="265"/>
      <c r="D51" s="265"/>
      <c r="E51" s="265"/>
      <c r="F51" s="528"/>
    </row>
    <row r="52" spans="1:6" s="374" customFormat="1" ht="12" customHeight="1" thickBot="1">
      <c r="A52" s="15" t="s">
        <v>266</v>
      </c>
      <c r="B52" s="257" t="s">
        <v>271</v>
      </c>
      <c r="C52" s="361"/>
      <c r="D52" s="361"/>
      <c r="E52" s="361"/>
      <c r="F52" s="529"/>
    </row>
    <row r="53" spans="1:6" s="374" customFormat="1" ht="12" customHeight="1" thickBot="1">
      <c r="A53" s="19" t="s">
        <v>163</v>
      </c>
      <c r="B53" s="20" t="s">
        <v>272</v>
      </c>
      <c r="C53" s="260">
        <f>SUM(C54:C56)</f>
        <v>0</v>
      </c>
      <c r="D53" s="260">
        <f>SUM(D54:D56)</f>
        <v>165</v>
      </c>
      <c r="E53" s="260">
        <f>SUM(E54:E56)</f>
        <v>165</v>
      </c>
      <c r="F53" s="523"/>
    </row>
    <row r="54" spans="1:6" s="374" customFormat="1" ht="12" customHeight="1">
      <c r="A54" s="14" t="s">
        <v>83</v>
      </c>
      <c r="B54" s="375" t="s">
        <v>273</v>
      </c>
      <c r="C54" s="263"/>
      <c r="D54" s="263"/>
      <c r="E54" s="263"/>
      <c r="F54" s="496"/>
    </row>
    <row r="55" spans="1:6" s="374" customFormat="1" ht="12" customHeight="1">
      <c r="A55" s="13" t="s">
        <v>84</v>
      </c>
      <c r="B55" s="376" t="s">
        <v>404</v>
      </c>
      <c r="C55" s="262"/>
      <c r="D55" s="262"/>
      <c r="E55" s="262"/>
      <c r="F55" s="524"/>
    </row>
    <row r="56" spans="1:6" s="374" customFormat="1" ht="12" customHeight="1">
      <c r="A56" s="13" t="s">
        <v>276</v>
      </c>
      <c r="B56" s="376" t="s">
        <v>274</v>
      </c>
      <c r="C56" s="262"/>
      <c r="D56" s="262">
        <v>165</v>
      </c>
      <c r="E56" s="262">
        <v>165</v>
      </c>
      <c r="F56" s="524"/>
    </row>
    <row r="57" spans="1:6" s="374" customFormat="1" ht="12" customHeight="1" thickBot="1">
      <c r="A57" s="15" t="s">
        <v>277</v>
      </c>
      <c r="B57" s="257" t="s">
        <v>275</v>
      </c>
      <c r="C57" s="264"/>
      <c r="D57" s="264"/>
      <c r="E57" s="264"/>
      <c r="F57" s="525"/>
    </row>
    <row r="58" spans="1:6" s="374" customFormat="1" ht="12" customHeight="1" thickBot="1">
      <c r="A58" s="19" t="s">
        <v>22</v>
      </c>
      <c r="B58" s="255" t="s">
        <v>278</v>
      </c>
      <c r="C58" s="260">
        <f>SUM(C59:C61)</f>
        <v>1145</v>
      </c>
      <c r="D58" s="260">
        <f>SUM(D59:D61)</f>
        <v>12057</v>
      </c>
      <c r="E58" s="260">
        <f>SUM(E59:E61)</f>
        <v>12057</v>
      </c>
      <c r="F58" s="523">
        <f>E58/C58</f>
        <v>10.530131004366812</v>
      </c>
    </row>
    <row r="59" spans="1:6" s="374" customFormat="1" ht="12" customHeight="1">
      <c r="A59" s="14" t="s">
        <v>164</v>
      </c>
      <c r="B59" s="375" t="s">
        <v>280</v>
      </c>
      <c r="C59" s="265"/>
      <c r="D59" s="265"/>
      <c r="E59" s="265"/>
      <c r="F59" s="528"/>
    </row>
    <row r="60" spans="1:6" s="374" customFormat="1" ht="12" customHeight="1">
      <c r="A60" s="13" t="s">
        <v>165</v>
      </c>
      <c r="B60" s="376" t="s">
        <v>405</v>
      </c>
      <c r="C60" s="265"/>
      <c r="D60" s="265"/>
      <c r="E60" s="265"/>
      <c r="F60" s="528"/>
    </row>
    <row r="61" spans="1:6" s="374" customFormat="1" ht="12" customHeight="1">
      <c r="A61" s="13" t="s">
        <v>205</v>
      </c>
      <c r="B61" s="376" t="s">
        <v>281</v>
      </c>
      <c r="C61" s="265">
        <v>1145</v>
      </c>
      <c r="D61" s="265">
        <v>12057</v>
      </c>
      <c r="E61" s="265">
        <v>12057</v>
      </c>
      <c r="F61" s="528">
        <f>E61/C61</f>
        <v>10.530131004366812</v>
      </c>
    </row>
    <row r="62" spans="1:6" s="374" customFormat="1" ht="12" customHeight="1" thickBot="1">
      <c r="A62" s="15" t="s">
        <v>279</v>
      </c>
      <c r="B62" s="257" t="s">
        <v>282</v>
      </c>
      <c r="C62" s="265"/>
      <c r="D62" s="265"/>
      <c r="E62" s="265"/>
      <c r="F62" s="528"/>
    </row>
    <row r="63" spans="1:6" s="374" customFormat="1" ht="12" customHeight="1" thickBot="1">
      <c r="A63" s="446" t="s">
        <v>457</v>
      </c>
      <c r="B63" s="20" t="s">
        <v>283</v>
      </c>
      <c r="C63" s="266">
        <f>+C6+C13+C20+C27+C35+C47+C53+C58</f>
        <v>241282</v>
      </c>
      <c r="D63" s="266">
        <f>+D6+D13+D20+D27+D35+D47+D53+D58</f>
        <v>422143</v>
      </c>
      <c r="E63" s="266">
        <f>+E6+E13+E20+E27+E35+E47+E53+E58</f>
        <v>417732</v>
      </c>
      <c r="F63" s="526">
        <f>E63/C63</f>
        <v>1.7313019620195456</v>
      </c>
    </row>
    <row r="64" spans="1:6" s="374" customFormat="1" ht="12" customHeight="1" thickBot="1">
      <c r="A64" s="422" t="s">
        <v>284</v>
      </c>
      <c r="B64" s="255" t="s">
        <v>285</v>
      </c>
      <c r="C64" s="260">
        <f>SUM(C65:C67)</f>
        <v>0</v>
      </c>
      <c r="D64" s="260">
        <f>SUM(D65:D67)</f>
        <v>0</v>
      </c>
      <c r="E64" s="260">
        <f>SUM(E65:E67)</f>
        <v>0</v>
      </c>
      <c r="F64" s="523"/>
    </row>
    <row r="65" spans="1:6" s="374" customFormat="1" ht="12" customHeight="1">
      <c r="A65" s="14" t="s">
        <v>316</v>
      </c>
      <c r="B65" s="375" t="s">
        <v>286</v>
      </c>
      <c r="C65" s="265"/>
      <c r="D65" s="265"/>
      <c r="E65" s="265"/>
      <c r="F65" s="528"/>
    </row>
    <row r="66" spans="1:6" s="374" customFormat="1" ht="12" customHeight="1">
      <c r="A66" s="13" t="s">
        <v>325</v>
      </c>
      <c r="B66" s="376" t="s">
        <v>287</v>
      </c>
      <c r="C66" s="265"/>
      <c r="D66" s="265"/>
      <c r="E66" s="265"/>
      <c r="F66" s="528"/>
    </row>
    <row r="67" spans="1:6" s="374" customFormat="1" ht="12" customHeight="1" thickBot="1">
      <c r="A67" s="15" t="s">
        <v>326</v>
      </c>
      <c r="B67" s="440" t="s">
        <v>442</v>
      </c>
      <c r="C67" s="265"/>
      <c r="D67" s="265"/>
      <c r="E67" s="265"/>
      <c r="F67" s="528"/>
    </row>
    <row r="68" spans="1:6" s="374" customFormat="1" ht="12" customHeight="1" thickBot="1">
      <c r="A68" s="422" t="s">
        <v>289</v>
      </c>
      <c r="B68" s="255" t="s">
        <v>290</v>
      </c>
      <c r="C68" s="260">
        <f>SUM(C69:C72)</f>
        <v>0</v>
      </c>
      <c r="D68" s="260">
        <f>SUM(D69:D72)</f>
        <v>0</v>
      </c>
      <c r="E68" s="260">
        <f>SUM(E69:E72)</f>
        <v>0</v>
      </c>
      <c r="F68" s="523"/>
    </row>
    <row r="69" spans="1:6" s="374" customFormat="1" ht="12" customHeight="1">
      <c r="A69" s="14" t="s">
        <v>134</v>
      </c>
      <c r="B69" s="375" t="s">
        <v>291</v>
      </c>
      <c r="C69" s="265"/>
      <c r="D69" s="265"/>
      <c r="E69" s="265"/>
      <c r="F69" s="528"/>
    </row>
    <row r="70" spans="1:6" s="374" customFormat="1" ht="12" customHeight="1">
      <c r="A70" s="13" t="s">
        <v>135</v>
      </c>
      <c r="B70" s="376" t="s">
        <v>292</v>
      </c>
      <c r="C70" s="265"/>
      <c r="D70" s="265"/>
      <c r="E70" s="265"/>
      <c r="F70" s="528"/>
    </row>
    <row r="71" spans="1:6" s="374" customFormat="1" ht="12" customHeight="1">
      <c r="A71" s="13" t="s">
        <v>317</v>
      </c>
      <c r="B71" s="376" t="s">
        <v>293</v>
      </c>
      <c r="C71" s="265"/>
      <c r="D71" s="265"/>
      <c r="E71" s="265"/>
      <c r="F71" s="528"/>
    </row>
    <row r="72" spans="1:6" s="374" customFormat="1" ht="12" customHeight="1" thickBot="1">
      <c r="A72" s="15" t="s">
        <v>318</v>
      </c>
      <c r="B72" s="257" t="s">
        <v>294</v>
      </c>
      <c r="C72" s="265"/>
      <c r="D72" s="265"/>
      <c r="E72" s="265"/>
      <c r="F72" s="528"/>
    </row>
    <row r="73" spans="1:6" s="374" customFormat="1" ht="12" customHeight="1" thickBot="1">
      <c r="A73" s="422" t="s">
        <v>295</v>
      </c>
      <c r="B73" s="255" t="s">
        <v>296</v>
      </c>
      <c r="C73" s="260">
        <f>SUM(C74:C75)</f>
        <v>37766</v>
      </c>
      <c r="D73" s="260">
        <f>SUM(D74:D75)</f>
        <v>35988</v>
      </c>
      <c r="E73" s="260">
        <f>SUM(E74:E75)</f>
        <v>35988</v>
      </c>
      <c r="F73" s="523">
        <f>E73/C73</f>
        <v>0.9529206164274745</v>
      </c>
    </row>
    <row r="74" spans="1:6" s="374" customFormat="1" ht="12" customHeight="1">
      <c r="A74" s="14" t="s">
        <v>319</v>
      </c>
      <c r="B74" s="375" t="s">
        <v>297</v>
      </c>
      <c r="C74" s="265">
        <v>37766</v>
      </c>
      <c r="D74" s="265">
        <v>35988</v>
      </c>
      <c r="E74" s="265">
        <v>35988</v>
      </c>
      <c r="F74" s="528">
        <f>E74/C74</f>
        <v>0.9529206164274745</v>
      </c>
    </row>
    <row r="75" spans="1:6" s="374" customFormat="1" ht="12" customHeight="1" thickBot="1">
      <c r="A75" s="15" t="s">
        <v>320</v>
      </c>
      <c r="B75" s="257" t="s">
        <v>298</v>
      </c>
      <c r="C75" s="265"/>
      <c r="D75" s="265"/>
      <c r="E75" s="265"/>
      <c r="F75" s="528"/>
    </row>
    <row r="76" spans="1:6" s="374" customFormat="1" ht="12" customHeight="1" thickBot="1">
      <c r="A76" s="422" t="s">
        <v>299</v>
      </c>
      <c r="B76" s="255" t="s">
        <v>300</v>
      </c>
      <c r="C76" s="260">
        <f>SUM(C77:C79)</f>
        <v>5994</v>
      </c>
      <c r="D76" s="260">
        <f>SUM(D77:D79)</f>
        <v>5850</v>
      </c>
      <c r="E76" s="260">
        <f>SUM(E77:E79)</f>
        <v>5850</v>
      </c>
      <c r="F76" s="523">
        <f>E76/C76</f>
        <v>0.97597597597597596</v>
      </c>
    </row>
    <row r="77" spans="1:6" s="374" customFormat="1" ht="12" customHeight="1">
      <c r="A77" s="14" t="s">
        <v>321</v>
      </c>
      <c r="B77" s="375" t="s">
        <v>301</v>
      </c>
      <c r="C77" s="265">
        <v>5994</v>
      </c>
      <c r="D77" s="265">
        <v>5850</v>
      </c>
      <c r="E77" s="265">
        <v>5850</v>
      </c>
      <c r="F77" s="528">
        <f>E77/C77</f>
        <v>0.97597597597597596</v>
      </c>
    </row>
    <row r="78" spans="1:6" s="374" customFormat="1" ht="12" customHeight="1">
      <c r="A78" s="13" t="s">
        <v>322</v>
      </c>
      <c r="B78" s="376" t="s">
        <v>302</v>
      </c>
      <c r="C78" s="265"/>
      <c r="D78" s="265"/>
      <c r="E78" s="265"/>
      <c r="F78" s="528"/>
    </row>
    <row r="79" spans="1:6" s="374" customFormat="1" ht="12" customHeight="1" thickBot="1">
      <c r="A79" s="15" t="s">
        <v>323</v>
      </c>
      <c r="B79" s="257" t="s">
        <v>303</v>
      </c>
      <c r="C79" s="265"/>
      <c r="D79" s="265"/>
      <c r="E79" s="265"/>
      <c r="F79" s="528"/>
    </row>
    <row r="80" spans="1:6" s="374" customFormat="1" ht="12" customHeight="1" thickBot="1">
      <c r="A80" s="422" t="s">
        <v>304</v>
      </c>
      <c r="B80" s="255" t="s">
        <v>324</v>
      </c>
      <c r="C80" s="260">
        <f>SUM(C81:C84)</f>
        <v>0</v>
      </c>
      <c r="D80" s="260">
        <f>SUM(D81:D84)</f>
        <v>0</v>
      </c>
      <c r="E80" s="260">
        <f>SUM(E81:E84)</f>
        <v>0</v>
      </c>
      <c r="F80" s="523"/>
    </row>
    <row r="81" spans="1:6" s="374" customFormat="1" ht="12" customHeight="1">
      <c r="A81" s="379" t="s">
        <v>305</v>
      </c>
      <c r="B81" s="375" t="s">
        <v>306</v>
      </c>
      <c r="C81" s="265"/>
      <c r="D81" s="265"/>
      <c r="E81" s="265"/>
      <c r="F81" s="528"/>
    </row>
    <row r="82" spans="1:6" s="374" customFormat="1" ht="12" customHeight="1">
      <c r="A82" s="380" t="s">
        <v>307</v>
      </c>
      <c r="B82" s="376" t="s">
        <v>308</v>
      </c>
      <c r="C82" s="265"/>
      <c r="D82" s="265"/>
      <c r="E82" s="265"/>
      <c r="F82" s="528"/>
    </row>
    <row r="83" spans="1:6" s="374" customFormat="1" ht="12" customHeight="1">
      <c r="A83" s="380" t="s">
        <v>309</v>
      </c>
      <c r="B83" s="376" t="s">
        <v>310</v>
      </c>
      <c r="C83" s="265"/>
      <c r="D83" s="265"/>
      <c r="E83" s="265"/>
      <c r="F83" s="528"/>
    </row>
    <row r="84" spans="1:6" s="374" customFormat="1" ht="12" customHeight="1" thickBot="1">
      <c r="A84" s="381" t="s">
        <v>311</v>
      </c>
      <c r="B84" s="257" t="s">
        <v>312</v>
      </c>
      <c r="C84" s="265"/>
      <c r="D84" s="265"/>
      <c r="E84" s="265"/>
      <c r="F84" s="528"/>
    </row>
    <row r="85" spans="1:6" s="374" customFormat="1" ht="12" customHeight="1" thickBot="1">
      <c r="A85" s="422" t="s">
        <v>313</v>
      </c>
      <c r="B85" s="255" t="s">
        <v>456</v>
      </c>
      <c r="C85" s="420"/>
      <c r="D85" s="420"/>
      <c r="E85" s="420"/>
      <c r="F85" s="531"/>
    </row>
    <row r="86" spans="1:6" s="374" customFormat="1" ht="13.5" customHeight="1" thickBot="1">
      <c r="A86" s="422" t="s">
        <v>315</v>
      </c>
      <c r="B86" s="255" t="s">
        <v>314</v>
      </c>
      <c r="C86" s="420"/>
      <c r="D86" s="420"/>
      <c r="E86" s="420"/>
      <c r="F86" s="531"/>
    </row>
    <row r="87" spans="1:6" s="374" customFormat="1" ht="15.75" customHeight="1" thickBot="1">
      <c r="A87" s="422" t="s">
        <v>327</v>
      </c>
      <c r="B87" s="382" t="s">
        <v>459</v>
      </c>
      <c r="C87" s="266">
        <f>+C64+C68+C73+C76+C80+C86+C85</f>
        <v>43760</v>
      </c>
      <c r="D87" s="266">
        <f>+D64+D68+D73+D76+D80+D86+D85</f>
        <v>41838</v>
      </c>
      <c r="E87" s="266">
        <f>+E64+E68+E73+E76+E80+E86+E85</f>
        <v>41838</v>
      </c>
      <c r="F87" s="526">
        <f>E87/C87</f>
        <v>0.95607861060329069</v>
      </c>
    </row>
    <row r="88" spans="1:6" s="374" customFormat="1" ht="16.5" customHeight="1" thickBot="1">
      <c r="A88" s="423" t="s">
        <v>458</v>
      </c>
      <c r="B88" s="383" t="s">
        <v>460</v>
      </c>
      <c r="C88" s="266">
        <f>+C63+C87</f>
        <v>285042</v>
      </c>
      <c r="D88" s="266">
        <f>+D63+D87</f>
        <v>463981</v>
      </c>
      <c r="E88" s="266">
        <f>+E63+E87</f>
        <v>459570</v>
      </c>
      <c r="F88" s="526">
        <f>E88/C88</f>
        <v>1.6122887153472121</v>
      </c>
    </row>
    <row r="89" spans="1:6" s="374" customFormat="1" ht="83.25" customHeight="1">
      <c r="A89" s="4"/>
      <c r="B89" s="5"/>
      <c r="C89" s="267"/>
    </row>
    <row r="90" spans="1:6" ht="16.5" customHeight="1">
      <c r="A90" s="727" t="s">
        <v>44</v>
      </c>
      <c r="B90" s="727"/>
      <c r="C90" s="727"/>
    </row>
    <row r="91" spans="1:6" s="384" customFormat="1" ht="16.5" customHeight="1" thickBot="1">
      <c r="A91" s="729" t="s">
        <v>137</v>
      </c>
      <c r="B91" s="729"/>
      <c r="C91" s="731" t="s">
        <v>204</v>
      </c>
      <c r="D91" s="731"/>
      <c r="E91" s="731"/>
      <c r="F91" s="731"/>
    </row>
    <row r="92" spans="1:6" s="384" customFormat="1" ht="16.5" customHeight="1" thickBot="1">
      <c r="A92" s="740" t="s">
        <v>68</v>
      </c>
      <c r="B92" s="740" t="s">
        <v>45</v>
      </c>
      <c r="C92" s="742" t="s">
        <v>601</v>
      </c>
      <c r="D92" s="743"/>
      <c r="E92" s="743"/>
      <c r="F92" s="744"/>
    </row>
    <row r="93" spans="1:6" ht="38.1" customHeight="1" thickBot="1">
      <c r="A93" s="741"/>
      <c r="B93" s="741"/>
      <c r="C93" s="43" t="str">
        <f>+C4</f>
        <v>Eredeti előirányzat</v>
      </c>
      <c r="D93" s="43" t="str">
        <f>+D4</f>
        <v>Módisított előirányzat</v>
      </c>
      <c r="E93" s="43" t="str">
        <f>+E4</f>
        <v>Teljesítés</v>
      </c>
      <c r="F93" s="541" t="str">
        <f>+F4</f>
        <v>Teljesítés %-a</v>
      </c>
    </row>
    <row r="94" spans="1:6" s="373" customFormat="1" ht="12" customHeight="1" thickBot="1">
      <c r="A94" s="36" t="s">
        <v>468</v>
      </c>
      <c r="B94" s="37" t="s">
        <v>469</v>
      </c>
      <c r="C94" s="38" t="s">
        <v>470</v>
      </c>
      <c r="D94" s="38" t="s">
        <v>472</v>
      </c>
      <c r="E94" s="38" t="s">
        <v>471</v>
      </c>
      <c r="F94" s="542" t="s">
        <v>473</v>
      </c>
    </row>
    <row r="95" spans="1:6" ht="12" customHeight="1" thickBot="1">
      <c r="A95" s="21" t="s">
        <v>15</v>
      </c>
      <c r="B95" s="30" t="s">
        <v>418</v>
      </c>
      <c r="C95" s="259">
        <f>C96+C97+C98+C99+C100+C113</f>
        <v>250063</v>
      </c>
      <c r="D95" s="259">
        <f>D96+D97+D98+D99+D100+D113</f>
        <v>329874</v>
      </c>
      <c r="E95" s="259">
        <f>E96+E97+E98+E99+E100+E113</f>
        <v>219714</v>
      </c>
      <c r="F95" s="532">
        <f t="shared" ref="F95:F100" si="0">E95/C95</f>
        <v>0.87863458408481065</v>
      </c>
    </row>
    <row r="96" spans="1:6" ht="12" customHeight="1" thickBot="1">
      <c r="A96" s="16" t="s">
        <v>85</v>
      </c>
      <c r="B96" s="9" t="s">
        <v>46</v>
      </c>
      <c r="C96" s="261">
        <v>98886</v>
      </c>
      <c r="D96" s="261">
        <v>105274</v>
      </c>
      <c r="E96" s="261">
        <v>99301</v>
      </c>
      <c r="F96" s="533">
        <f t="shared" si="0"/>
        <v>1.0041967518152215</v>
      </c>
    </row>
    <row r="97" spans="1:6" ht="12" customHeight="1" thickBot="1">
      <c r="A97" s="13" t="s">
        <v>86</v>
      </c>
      <c r="B97" s="7" t="s">
        <v>166</v>
      </c>
      <c r="C97" s="262">
        <v>26763</v>
      </c>
      <c r="D97" s="262">
        <v>27858</v>
      </c>
      <c r="E97" s="262">
        <v>26209</v>
      </c>
      <c r="F97" s="533">
        <f t="shared" si="0"/>
        <v>0.97929977954638869</v>
      </c>
    </row>
    <row r="98" spans="1:6" ht="12" customHeight="1" thickBot="1">
      <c r="A98" s="13" t="s">
        <v>87</v>
      </c>
      <c r="B98" s="7" t="s">
        <v>125</v>
      </c>
      <c r="C98" s="264">
        <v>85285</v>
      </c>
      <c r="D98" s="264">
        <v>93686</v>
      </c>
      <c r="E98" s="264">
        <v>74933</v>
      </c>
      <c r="F98" s="533">
        <f t="shared" si="0"/>
        <v>0.87861874890074454</v>
      </c>
    </row>
    <row r="99" spans="1:6" ht="12" customHeight="1" thickBot="1">
      <c r="A99" s="13" t="s">
        <v>88</v>
      </c>
      <c r="B99" s="10" t="s">
        <v>167</v>
      </c>
      <c r="C99" s="264">
        <v>4503</v>
      </c>
      <c r="D99" s="264">
        <v>4416</v>
      </c>
      <c r="E99" s="264">
        <v>3889</v>
      </c>
      <c r="F99" s="533">
        <f t="shared" si="0"/>
        <v>0.86364645791694428</v>
      </c>
    </row>
    <row r="100" spans="1:6" ht="12" customHeight="1">
      <c r="A100" s="13" t="s">
        <v>96</v>
      </c>
      <c r="B100" s="18" t="s">
        <v>168</v>
      </c>
      <c r="C100" s="264">
        <v>22237</v>
      </c>
      <c r="D100" s="264">
        <v>17975</v>
      </c>
      <c r="E100" s="264">
        <v>15382</v>
      </c>
      <c r="F100" s="533">
        <f t="shared" si="0"/>
        <v>0.69172999955029901</v>
      </c>
    </row>
    <row r="101" spans="1:6" ht="12" customHeight="1">
      <c r="A101" s="13" t="s">
        <v>89</v>
      </c>
      <c r="B101" s="7" t="s">
        <v>423</v>
      </c>
      <c r="C101" s="264"/>
      <c r="D101" s="264">
        <v>7397</v>
      </c>
      <c r="E101" s="264">
        <v>7397</v>
      </c>
      <c r="F101" s="525"/>
    </row>
    <row r="102" spans="1:6" ht="12" customHeight="1">
      <c r="A102" s="13" t="s">
        <v>90</v>
      </c>
      <c r="B102" s="135" t="s">
        <v>422</v>
      </c>
      <c r="C102" s="264"/>
      <c r="D102" s="264">
        <v>71</v>
      </c>
      <c r="E102" s="264">
        <v>71</v>
      </c>
      <c r="F102" s="525"/>
    </row>
    <row r="103" spans="1:6" ht="12" customHeight="1">
      <c r="A103" s="13" t="s">
        <v>97</v>
      </c>
      <c r="B103" s="135" t="s">
        <v>421</v>
      </c>
      <c r="C103" s="264">
        <v>21160</v>
      </c>
      <c r="D103" s="264"/>
      <c r="E103" s="264"/>
      <c r="F103" s="525"/>
    </row>
    <row r="104" spans="1:6" ht="12" customHeight="1">
      <c r="A104" s="13" t="s">
        <v>98</v>
      </c>
      <c r="B104" s="133" t="s">
        <v>330</v>
      </c>
      <c r="C104" s="264"/>
      <c r="D104" s="264"/>
      <c r="E104" s="264"/>
      <c r="F104" s="525"/>
    </row>
    <row r="105" spans="1:6" ht="12" customHeight="1">
      <c r="A105" s="13" t="s">
        <v>99</v>
      </c>
      <c r="B105" s="134" t="s">
        <v>331</v>
      </c>
      <c r="C105" s="264"/>
      <c r="D105" s="264"/>
      <c r="E105" s="264"/>
      <c r="F105" s="525"/>
    </row>
    <row r="106" spans="1:6" ht="12" customHeight="1">
      <c r="A106" s="13" t="s">
        <v>100</v>
      </c>
      <c r="B106" s="134" t="s">
        <v>332</v>
      </c>
      <c r="C106" s="264"/>
      <c r="D106" s="264"/>
      <c r="E106" s="264"/>
      <c r="F106" s="525"/>
    </row>
    <row r="107" spans="1:6" ht="12" customHeight="1">
      <c r="A107" s="13" t="s">
        <v>102</v>
      </c>
      <c r="B107" s="133" t="s">
        <v>333</v>
      </c>
      <c r="C107" s="264">
        <v>832</v>
      </c>
      <c r="D107" s="264">
        <v>10219</v>
      </c>
      <c r="E107" s="264">
        <v>7626</v>
      </c>
      <c r="F107" s="525">
        <f>E107/C107</f>
        <v>9.165865384615385</v>
      </c>
    </row>
    <row r="108" spans="1:6" ht="12" customHeight="1">
      <c r="A108" s="13" t="s">
        <v>169</v>
      </c>
      <c r="B108" s="133" t="s">
        <v>334</v>
      </c>
      <c r="C108" s="264"/>
      <c r="D108" s="264"/>
      <c r="E108" s="264"/>
      <c r="F108" s="525"/>
    </row>
    <row r="109" spans="1:6" ht="12" customHeight="1">
      <c r="A109" s="13" t="s">
        <v>328</v>
      </c>
      <c r="B109" s="134" t="s">
        <v>335</v>
      </c>
      <c r="C109" s="264"/>
      <c r="D109" s="264">
        <v>200</v>
      </c>
      <c r="E109" s="264">
        <v>200</v>
      </c>
      <c r="F109" s="525"/>
    </row>
    <row r="110" spans="1:6" ht="12" customHeight="1">
      <c r="A110" s="12" t="s">
        <v>329</v>
      </c>
      <c r="B110" s="135" t="s">
        <v>336</v>
      </c>
      <c r="C110" s="264"/>
      <c r="D110" s="264"/>
      <c r="E110" s="264"/>
      <c r="F110" s="525"/>
    </row>
    <row r="111" spans="1:6" ht="12" customHeight="1">
      <c r="A111" s="13" t="s">
        <v>419</v>
      </c>
      <c r="B111" s="135" t="s">
        <v>337</v>
      </c>
      <c r="C111" s="264"/>
      <c r="D111" s="264"/>
      <c r="E111" s="264"/>
      <c r="F111" s="525"/>
    </row>
    <row r="112" spans="1:6" ht="12" customHeight="1">
      <c r="A112" s="15" t="s">
        <v>420</v>
      </c>
      <c r="B112" s="135" t="s">
        <v>338</v>
      </c>
      <c r="C112" s="264">
        <v>245</v>
      </c>
      <c r="D112" s="264">
        <v>88</v>
      </c>
      <c r="E112" s="264">
        <v>88</v>
      </c>
      <c r="F112" s="525">
        <f>E112/C112</f>
        <v>0.35918367346938773</v>
      </c>
    </row>
    <row r="113" spans="1:6" ht="12" customHeight="1">
      <c r="A113" s="13" t="s">
        <v>424</v>
      </c>
      <c r="B113" s="10" t="s">
        <v>47</v>
      </c>
      <c r="C113" s="262">
        <v>12389</v>
      </c>
      <c r="D113" s="262">
        <v>80665</v>
      </c>
      <c r="E113" s="262"/>
      <c r="F113" s="524"/>
    </row>
    <row r="114" spans="1:6" ht="12" customHeight="1">
      <c r="A114" s="13" t="s">
        <v>425</v>
      </c>
      <c r="B114" s="7" t="s">
        <v>427</v>
      </c>
      <c r="C114" s="262">
        <v>6000</v>
      </c>
      <c r="D114" s="262"/>
      <c r="E114" s="262"/>
      <c r="F114" s="524"/>
    </row>
    <row r="115" spans="1:6" ht="12" customHeight="1" thickBot="1">
      <c r="A115" s="17" t="s">
        <v>426</v>
      </c>
      <c r="B115" s="444" t="s">
        <v>428</v>
      </c>
      <c r="C115" s="268">
        <v>6389</v>
      </c>
      <c r="D115" s="268">
        <v>80665</v>
      </c>
      <c r="E115" s="268"/>
      <c r="F115" s="534"/>
    </row>
    <row r="116" spans="1:6" ht="12" customHeight="1" thickBot="1">
      <c r="A116" s="441" t="s">
        <v>16</v>
      </c>
      <c r="B116" s="442" t="s">
        <v>339</v>
      </c>
      <c r="C116" s="443">
        <f>+C117+C119+C121</f>
        <v>28985</v>
      </c>
      <c r="D116" s="443">
        <f>+D117+D119+D121</f>
        <v>129292</v>
      </c>
      <c r="E116" s="443">
        <f>+E117+E119+E121</f>
        <v>118335</v>
      </c>
      <c r="F116" s="535">
        <f>E116/C116</f>
        <v>4.0826289460065555</v>
      </c>
    </row>
    <row r="117" spans="1:6" ht="12" customHeight="1">
      <c r="A117" s="14" t="s">
        <v>91</v>
      </c>
      <c r="B117" s="7" t="s">
        <v>203</v>
      </c>
      <c r="C117" s="263">
        <v>16543</v>
      </c>
      <c r="D117" s="263">
        <v>23839</v>
      </c>
      <c r="E117" s="263">
        <v>13299</v>
      </c>
      <c r="F117" s="496">
        <f>E117/C117</f>
        <v>0.80390497491386081</v>
      </c>
    </row>
    <row r="118" spans="1:6" ht="12" customHeight="1">
      <c r="A118" s="14" t="s">
        <v>92</v>
      </c>
      <c r="B118" s="11" t="s">
        <v>343</v>
      </c>
      <c r="C118" s="263"/>
      <c r="D118" s="263"/>
      <c r="E118" s="263"/>
      <c r="F118" s="496"/>
    </row>
    <row r="119" spans="1:6" ht="12" customHeight="1">
      <c r="A119" s="14" t="s">
        <v>93</v>
      </c>
      <c r="B119" s="11" t="s">
        <v>170</v>
      </c>
      <c r="C119" s="262">
        <v>12442</v>
      </c>
      <c r="D119" s="262">
        <v>105293</v>
      </c>
      <c r="E119" s="262">
        <v>104876</v>
      </c>
      <c r="F119" s="524">
        <f>E119/C119</f>
        <v>8.4291914483202053</v>
      </c>
    </row>
    <row r="120" spans="1:6" ht="12" customHeight="1">
      <c r="A120" s="14" t="s">
        <v>94</v>
      </c>
      <c r="B120" s="11" t="s">
        <v>344</v>
      </c>
      <c r="C120" s="233">
        <v>191</v>
      </c>
      <c r="D120" s="233"/>
      <c r="E120" s="233"/>
      <c r="F120" s="536"/>
    </row>
    <row r="121" spans="1:6" ht="12" customHeight="1">
      <c r="A121" s="14" t="s">
        <v>95</v>
      </c>
      <c r="B121" s="257" t="s">
        <v>206</v>
      </c>
      <c r="C121" s="233"/>
      <c r="D121" s="233">
        <v>160</v>
      </c>
      <c r="E121" s="233">
        <v>160</v>
      </c>
      <c r="F121" s="536"/>
    </row>
    <row r="122" spans="1:6" ht="12" customHeight="1">
      <c r="A122" s="14" t="s">
        <v>101</v>
      </c>
      <c r="B122" s="256" t="s">
        <v>406</v>
      </c>
      <c r="C122" s="233"/>
      <c r="D122" s="233"/>
      <c r="E122" s="233"/>
      <c r="F122" s="536"/>
    </row>
    <row r="123" spans="1:6" ht="12" customHeight="1">
      <c r="A123" s="14" t="s">
        <v>103</v>
      </c>
      <c r="B123" s="371" t="s">
        <v>349</v>
      </c>
      <c r="C123" s="233"/>
      <c r="D123" s="233"/>
      <c r="E123" s="233"/>
      <c r="F123" s="536"/>
    </row>
    <row r="124" spans="1:6">
      <c r="A124" s="14" t="s">
        <v>171</v>
      </c>
      <c r="B124" s="134" t="s">
        <v>332</v>
      </c>
      <c r="C124" s="233"/>
      <c r="D124" s="233"/>
      <c r="E124" s="233"/>
      <c r="F124" s="536"/>
    </row>
    <row r="125" spans="1:6" ht="12" customHeight="1">
      <c r="A125" s="14" t="s">
        <v>172</v>
      </c>
      <c r="B125" s="134" t="s">
        <v>348</v>
      </c>
      <c r="C125" s="233"/>
      <c r="D125" s="233">
        <v>160</v>
      </c>
      <c r="E125" s="233">
        <v>160</v>
      </c>
      <c r="F125" s="536"/>
    </row>
    <row r="126" spans="1:6" ht="12" customHeight="1">
      <c r="A126" s="14" t="s">
        <v>173</v>
      </c>
      <c r="B126" s="134" t="s">
        <v>347</v>
      </c>
      <c r="C126" s="233"/>
      <c r="D126" s="233"/>
      <c r="E126" s="233"/>
      <c r="F126" s="536"/>
    </row>
    <row r="127" spans="1:6" ht="12" customHeight="1">
      <c r="A127" s="14" t="s">
        <v>340</v>
      </c>
      <c r="B127" s="134" t="s">
        <v>335</v>
      </c>
      <c r="C127" s="233"/>
      <c r="D127" s="233"/>
      <c r="E127" s="233"/>
      <c r="F127" s="536"/>
    </row>
    <row r="128" spans="1:6" ht="12" customHeight="1">
      <c r="A128" s="14" t="s">
        <v>341</v>
      </c>
      <c r="B128" s="134" t="s">
        <v>346</v>
      </c>
      <c r="C128" s="233"/>
      <c r="D128" s="233"/>
      <c r="E128" s="233"/>
      <c r="F128" s="536"/>
    </row>
    <row r="129" spans="1:6" ht="16.2" thickBot="1">
      <c r="A129" s="12" t="s">
        <v>342</v>
      </c>
      <c r="B129" s="134" t="s">
        <v>345</v>
      </c>
      <c r="C129" s="235"/>
      <c r="D129" s="235"/>
      <c r="E129" s="235"/>
      <c r="F129" s="537"/>
    </row>
    <row r="130" spans="1:6" ht="12" customHeight="1" thickBot="1">
      <c r="A130" s="19" t="s">
        <v>17</v>
      </c>
      <c r="B130" s="125" t="s">
        <v>429</v>
      </c>
      <c r="C130" s="260">
        <f>+C95+C116</f>
        <v>279048</v>
      </c>
      <c r="D130" s="260">
        <f>+D95+D116</f>
        <v>459166</v>
      </c>
      <c r="E130" s="260">
        <f>+E95+E116</f>
        <v>338049</v>
      </c>
      <c r="F130" s="523">
        <f>E130/C130</f>
        <v>1.2114367420658811</v>
      </c>
    </row>
    <row r="131" spans="1:6" ht="12" customHeight="1" thickBot="1">
      <c r="A131" s="19" t="s">
        <v>18</v>
      </c>
      <c r="B131" s="125" t="s">
        <v>430</v>
      </c>
      <c r="C131" s="260">
        <f>+C132+C133+C134</f>
        <v>0</v>
      </c>
      <c r="D131" s="260">
        <f>+D132+D133+D134</f>
        <v>0</v>
      </c>
      <c r="E131" s="260">
        <f>+E132+E133+E134</f>
        <v>0</v>
      </c>
      <c r="F131" s="523"/>
    </row>
    <row r="132" spans="1:6" ht="12" customHeight="1">
      <c r="A132" s="14" t="s">
        <v>240</v>
      </c>
      <c r="B132" s="11" t="s">
        <v>437</v>
      </c>
      <c r="C132" s="233"/>
      <c r="D132" s="233"/>
      <c r="E132" s="233"/>
      <c r="F132" s="536"/>
    </row>
    <row r="133" spans="1:6" ht="12" customHeight="1">
      <c r="A133" s="14" t="s">
        <v>243</v>
      </c>
      <c r="B133" s="11" t="s">
        <v>438</v>
      </c>
      <c r="C133" s="233"/>
      <c r="D133" s="233"/>
      <c r="E133" s="233"/>
      <c r="F133" s="536"/>
    </row>
    <row r="134" spans="1:6" ht="12" customHeight="1" thickBot="1">
      <c r="A134" s="12" t="s">
        <v>244</v>
      </c>
      <c r="B134" s="11" t="s">
        <v>439</v>
      </c>
      <c r="C134" s="233"/>
      <c r="D134" s="233"/>
      <c r="E134" s="233"/>
      <c r="F134" s="536"/>
    </row>
    <row r="135" spans="1:6" ht="12" customHeight="1" thickBot="1">
      <c r="A135" s="19" t="s">
        <v>19</v>
      </c>
      <c r="B135" s="125" t="s">
        <v>431</v>
      </c>
      <c r="C135" s="260">
        <f>SUM(C136:C141)</f>
        <v>0</v>
      </c>
      <c r="D135" s="260">
        <f>SUM(D136:D141)</f>
        <v>0</v>
      </c>
      <c r="E135" s="260">
        <f>SUM(E136:E141)</f>
        <v>0</v>
      </c>
      <c r="F135" s="523"/>
    </row>
    <row r="136" spans="1:6" ht="12" customHeight="1">
      <c r="A136" s="14" t="s">
        <v>78</v>
      </c>
      <c r="B136" s="8" t="s">
        <v>440</v>
      </c>
      <c r="C136" s="233"/>
      <c r="D136" s="233"/>
      <c r="E136" s="233"/>
      <c r="F136" s="536"/>
    </row>
    <row r="137" spans="1:6" ht="12" customHeight="1">
      <c r="A137" s="14" t="s">
        <v>79</v>
      </c>
      <c r="B137" s="8" t="s">
        <v>432</v>
      </c>
      <c r="C137" s="233"/>
      <c r="D137" s="233"/>
      <c r="E137" s="233"/>
      <c r="F137" s="536"/>
    </row>
    <row r="138" spans="1:6" ht="12" customHeight="1">
      <c r="A138" s="14" t="s">
        <v>80</v>
      </c>
      <c r="B138" s="8" t="s">
        <v>433</v>
      </c>
      <c r="C138" s="233"/>
      <c r="D138" s="233"/>
      <c r="E138" s="233"/>
      <c r="F138" s="536"/>
    </row>
    <row r="139" spans="1:6" ht="12" customHeight="1">
      <c r="A139" s="14" t="s">
        <v>158</v>
      </c>
      <c r="B139" s="8" t="s">
        <v>434</v>
      </c>
      <c r="C139" s="233"/>
      <c r="D139" s="233"/>
      <c r="E139" s="233"/>
      <c r="F139" s="536"/>
    </row>
    <row r="140" spans="1:6" ht="12" customHeight="1">
      <c r="A140" s="14" t="s">
        <v>159</v>
      </c>
      <c r="B140" s="8" t="s">
        <v>435</v>
      </c>
      <c r="C140" s="233"/>
      <c r="D140" s="233"/>
      <c r="E140" s="233"/>
      <c r="F140" s="536"/>
    </row>
    <row r="141" spans="1:6" ht="12" customHeight="1" thickBot="1">
      <c r="A141" s="12" t="s">
        <v>160</v>
      </c>
      <c r="B141" s="8" t="s">
        <v>436</v>
      </c>
      <c r="C141" s="233"/>
      <c r="D141" s="233"/>
      <c r="E141" s="233"/>
      <c r="F141" s="536"/>
    </row>
    <row r="142" spans="1:6" ht="12" customHeight="1" thickBot="1">
      <c r="A142" s="19" t="s">
        <v>20</v>
      </c>
      <c r="B142" s="125" t="s">
        <v>444</v>
      </c>
      <c r="C142" s="266">
        <f>+C143+C144+C145+C146</f>
        <v>5994</v>
      </c>
      <c r="D142" s="266">
        <f>+D143+D144+D145+D146</f>
        <v>5994</v>
      </c>
      <c r="E142" s="266">
        <f>+E143+E144+E145+E146</f>
        <v>5994</v>
      </c>
      <c r="F142" s="526">
        <f>E142/C142</f>
        <v>1</v>
      </c>
    </row>
    <row r="143" spans="1:6" ht="12" customHeight="1">
      <c r="A143" s="14" t="s">
        <v>81</v>
      </c>
      <c r="B143" s="8" t="s">
        <v>350</v>
      </c>
      <c r="C143" s="233"/>
      <c r="D143" s="233"/>
      <c r="E143" s="233"/>
      <c r="F143" s="536"/>
    </row>
    <row r="144" spans="1:6" ht="12" customHeight="1">
      <c r="A144" s="14" t="s">
        <v>82</v>
      </c>
      <c r="B144" s="8" t="s">
        <v>351</v>
      </c>
      <c r="C144" s="233">
        <v>5994</v>
      </c>
      <c r="D144" s="233">
        <v>5994</v>
      </c>
      <c r="E144" s="233">
        <v>5994</v>
      </c>
      <c r="F144" s="536">
        <f>E144/C144</f>
        <v>1</v>
      </c>
    </row>
    <row r="145" spans="1:9" ht="12" customHeight="1">
      <c r="A145" s="14" t="s">
        <v>264</v>
      </c>
      <c r="B145" s="8" t="s">
        <v>445</v>
      </c>
      <c r="C145" s="233"/>
      <c r="D145" s="233"/>
      <c r="E145" s="233"/>
      <c r="F145" s="536"/>
    </row>
    <row r="146" spans="1:9" ht="12" customHeight="1" thickBot="1">
      <c r="A146" s="12" t="s">
        <v>265</v>
      </c>
      <c r="B146" s="6" t="s">
        <v>370</v>
      </c>
      <c r="C146" s="233"/>
      <c r="D146" s="233"/>
      <c r="E146" s="233"/>
      <c r="F146" s="536"/>
    </row>
    <row r="147" spans="1:9" ht="12" customHeight="1" thickBot="1">
      <c r="A147" s="19" t="s">
        <v>21</v>
      </c>
      <c r="B147" s="125" t="s">
        <v>446</v>
      </c>
      <c r="C147" s="269">
        <f>SUM(C148:C152)</f>
        <v>0</v>
      </c>
      <c r="D147" s="269">
        <f>SUM(D148:D152)</f>
        <v>0</v>
      </c>
      <c r="E147" s="269">
        <f>SUM(E148:E152)</f>
        <v>0</v>
      </c>
      <c r="F147" s="538"/>
    </row>
    <row r="148" spans="1:9" ht="12" customHeight="1">
      <c r="A148" s="14" t="s">
        <v>83</v>
      </c>
      <c r="B148" s="8" t="s">
        <v>441</v>
      </c>
      <c r="C148" s="233"/>
      <c r="D148" s="233"/>
      <c r="E148" s="233"/>
      <c r="F148" s="536"/>
    </row>
    <row r="149" spans="1:9" ht="12" customHeight="1">
      <c r="A149" s="14" t="s">
        <v>84</v>
      </c>
      <c r="B149" s="8" t="s">
        <v>448</v>
      </c>
      <c r="C149" s="233"/>
      <c r="D149" s="233"/>
      <c r="E149" s="233"/>
      <c r="F149" s="536"/>
    </row>
    <row r="150" spans="1:9" ht="12" customHeight="1">
      <c r="A150" s="14" t="s">
        <v>276</v>
      </c>
      <c r="B150" s="8" t="s">
        <v>443</v>
      </c>
      <c r="C150" s="233"/>
      <c r="D150" s="233"/>
      <c r="E150" s="233"/>
      <c r="F150" s="536"/>
    </row>
    <row r="151" spans="1:9" ht="12" customHeight="1">
      <c r="A151" s="14" t="s">
        <v>277</v>
      </c>
      <c r="B151" s="8" t="s">
        <v>449</v>
      </c>
      <c r="C151" s="233"/>
      <c r="D151" s="233"/>
      <c r="E151" s="233"/>
      <c r="F151" s="536"/>
    </row>
    <row r="152" spans="1:9" ht="12" customHeight="1" thickBot="1">
      <c r="A152" s="14" t="s">
        <v>447</v>
      </c>
      <c r="B152" s="8" t="s">
        <v>450</v>
      </c>
      <c r="C152" s="233"/>
      <c r="D152" s="233"/>
      <c r="E152" s="233"/>
      <c r="F152" s="536"/>
    </row>
    <row r="153" spans="1:9" ht="12" customHeight="1" thickBot="1">
      <c r="A153" s="19" t="s">
        <v>22</v>
      </c>
      <c r="B153" s="125" t="s">
        <v>451</v>
      </c>
      <c r="C153" s="445"/>
      <c r="D153" s="445"/>
      <c r="E153" s="445"/>
      <c r="F153" s="539"/>
    </row>
    <row r="154" spans="1:9" ht="12" customHeight="1" thickBot="1">
      <c r="A154" s="19" t="s">
        <v>23</v>
      </c>
      <c r="B154" s="125" t="s">
        <v>452</v>
      </c>
      <c r="C154" s="445"/>
      <c r="D154" s="445"/>
      <c r="E154" s="445"/>
      <c r="F154" s="539"/>
    </row>
    <row r="155" spans="1:9" ht="15" customHeight="1" thickBot="1">
      <c r="A155" s="19" t="s">
        <v>24</v>
      </c>
      <c r="B155" s="125" t="s">
        <v>454</v>
      </c>
      <c r="C155" s="385">
        <f>+C131+C135+C142+C147+C153+C154</f>
        <v>5994</v>
      </c>
      <c r="D155" s="385">
        <f>+D131+D135+D142+D147+D153+D154</f>
        <v>5994</v>
      </c>
      <c r="E155" s="385">
        <f>+E131+E135+E142+E147+E153+E154</f>
        <v>5994</v>
      </c>
      <c r="F155" s="540">
        <f>E155/C155</f>
        <v>1</v>
      </c>
      <c r="G155" s="386"/>
      <c r="H155" s="386"/>
      <c r="I155" s="386"/>
    </row>
    <row r="156" spans="1:9" s="374" customFormat="1" ht="12.9" customHeight="1" thickBot="1">
      <c r="A156" s="258" t="s">
        <v>25</v>
      </c>
      <c r="B156" s="340" t="s">
        <v>453</v>
      </c>
      <c r="C156" s="385">
        <f>+C130+C155</f>
        <v>285042</v>
      </c>
      <c r="D156" s="385">
        <f>+D130+D155</f>
        <v>465160</v>
      </c>
      <c r="E156" s="385">
        <f>+E130+E155</f>
        <v>344043</v>
      </c>
      <c r="F156" s="540">
        <f>E156/C156</f>
        <v>1.2069905487612351</v>
      </c>
    </row>
    <row r="157" spans="1:9" ht="7.5" customHeight="1"/>
    <row r="158" spans="1:9">
      <c r="A158" s="730" t="s">
        <v>352</v>
      </c>
      <c r="B158" s="730"/>
      <c r="C158" s="730"/>
    </row>
    <row r="159" spans="1:9" ht="15" customHeight="1" thickBot="1">
      <c r="A159" s="728" t="s">
        <v>138</v>
      </c>
      <c r="B159" s="728"/>
      <c r="C159" s="732" t="s">
        <v>204</v>
      </c>
      <c r="D159" s="732"/>
      <c r="E159" s="732"/>
    </row>
    <row r="160" spans="1:9" ht="13.5" customHeight="1" thickBot="1">
      <c r="A160" s="19">
        <v>1</v>
      </c>
      <c r="B160" s="29" t="s">
        <v>455</v>
      </c>
      <c r="C160" s="260">
        <f>+C63-C130</f>
        <v>-37766</v>
      </c>
      <c r="D160" s="260">
        <f>+D63-D130</f>
        <v>-37023</v>
      </c>
      <c r="E160" s="260">
        <f>+E63-E130</f>
        <v>79683</v>
      </c>
    </row>
    <row r="161" spans="1:5" ht="27.75" customHeight="1" thickBot="1">
      <c r="A161" s="19" t="s">
        <v>16</v>
      </c>
      <c r="B161" s="29" t="s">
        <v>461</v>
      </c>
      <c r="C161" s="260">
        <f>+C87-C155</f>
        <v>37766</v>
      </c>
      <c r="D161" s="260">
        <f>+D87-D155</f>
        <v>35844</v>
      </c>
      <c r="E161" s="260">
        <f>+E87-E155</f>
        <v>35844</v>
      </c>
    </row>
  </sheetData>
  <mergeCells count="15">
    <mergeCell ref="A1:C1"/>
    <mergeCell ref="A2:B2"/>
    <mergeCell ref="A90:C90"/>
    <mergeCell ref="A91:B91"/>
    <mergeCell ref="A158:C158"/>
    <mergeCell ref="A159:B159"/>
    <mergeCell ref="A3:A4"/>
    <mergeCell ref="B3:B4"/>
    <mergeCell ref="C3:F3"/>
    <mergeCell ref="C2:F2"/>
    <mergeCell ref="C92:F92"/>
    <mergeCell ref="A92:A93"/>
    <mergeCell ref="B92:B93"/>
    <mergeCell ref="C159:E159"/>
    <mergeCell ref="C91:F9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Győrzámoly Község Önkormányzat
2015. ÉVI KÖLTSÉGVETÉS
KÖTELEZŐ FELADATAINAK MÉRLEGE &amp;R&amp;"Times New Roman CE,Félkövér dőlt"&amp;11 1.2. melléklet a 8/2016. (V. 25.) önkormányzati rendelethez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="110" zoomScaleNormal="110" workbookViewId="0">
      <selection activeCell="B2" sqref="B2:E2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2.33203125" style="212" customWidth="1"/>
    <col min="4" max="4" width="13.109375" style="212" customWidth="1"/>
    <col min="5" max="5" width="13.77734375" style="212" customWidth="1"/>
    <col min="6" max="6" width="12.109375" style="212" customWidth="1"/>
    <col min="7" max="16384" width="9.33203125" style="212"/>
  </cols>
  <sheetData>
    <row r="1" spans="1:6" s="193" customFormat="1" ht="21" customHeight="1" thickBot="1">
      <c r="A1" s="192"/>
      <c r="B1" s="805" t="s">
        <v>807</v>
      </c>
      <c r="C1" s="805"/>
      <c r="D1" s="805"/>
      <c r="E1" s="805"/>
      <c r="F1" s="805"/>
    </row>
    <row r="2" spans="1:6" s="414" customFormat="1" ht="25.5" customHeight="1">
      <c r="A2" s="365" t="s">
        <v>182</v>
      </c>
      <c r="B2" s="793" t="s">
        <v>547</v>
      </c>
      <c r="C2" s="794"/>
      <c r="D2" s="794"/>
      <c r="E2" s="795"/>
      <c r="F2" s="326" t="s">
        <v>58</v>
      </c>
    </row>
    <row r="3" spans="1:6" s="414" customFormat="1" ht="23.4" thickBot="1">
      <c r="A3" s="408" t="s">
        <v>181</v>
      </c>
      <c r="B3" s="796" t="s">
        <v>397</v>
      </c>
      <c r="C3" s="797"/>
      <c r="D3" s="797"/>
      <c r="E3" s="798"/>
      <c r="F3" s="327" t="s">
        <v>57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37.5" customHeight="1" thickBot="1">
      <c r="A5" s="366" t="s">
        <v>183</v>
      </c>
      <c r="B5" s="197" t="s">
        <v>53</v>
      </c>
      <c r="C5" s="198" t="s">
        <v>583</v>
      </c>
      <c r="D5" s="316" t="s">
        <v>584</v>
      </c>
      <c r="E5" s="316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18617</v>
      </c>
      <c r="D8" s="279">
        <f>SUM(D9:D19)</f>
        <v>20701</v>
      </c>
      <c r="E8" s="279">
        <f>SUM(E9:E19)</f>
        <v>20532</v>
      </c>
      <c r="F8" s="557">
        <f>E8/C8</f>
        <v>1.1028629747005425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>
        <v>740</v>
      </c>
      <c r="D10" s="277">
        <v>1052</v>
      </c>
      <c r="E10" s="277">
        <v>922</v>
      </c>
      <c r="F10" s="555">
        <f>E10/C10</f>
        <v>1.2459459459459459</v>
      </c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>
        <v>13958</v>
      </c>
      <c r="D13" s="277">
        <v>15298</v>
      </c>
      <c r="E13" s="277">
        <v>15295</v>
      </c>
      <c r="F13" s="555">
        <f>E13/C13</f>
        <v>1.0957873620862588</v>
      </c>
    </row>
    <row r="14" spans="1:6" s="328" customFormat="1" ht="12" customHeight="1">
      <c r="A14" s="410" t="s">
        <v>89</v>
      </c>
      <c r="B14" s="7" t="s">
        <v>379</v>
      </c>
      <c r="C14" s="277">
        <v>3919</v>
      </c>
      <c r="D14" s="277">
        <v>4351</v>
      </c>
      <c r="E14" s="277">
        <v>4315</v>
      </c>
      <c r="F14" s="555">
        <f>E14/C14</f>
        <v>1.1010461852513396</v>
      </c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18617</v>
      </c>
      <c r="D36" s="320">
        <f>+D8+D20+D25+D26+D30+D34+D35</f>
        <v>20701</v>
      </c>
      <c r="E36" s="320">
        <f>+E8+E20+E25+E26+E30+E34+E35</f>
        <v>20532</v>
      </c>
      <c r="F36" s="588">
        <f>E36/C36</f>
        <v>1.1028629747005425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87242</v>
      </c>
      <c r="D37" s="320">
        <f>+D38+D39+D40</f>
        <v>84709</v>
      </c>
      <c r="E37" s="320">
        <f>+E38+E39+E40</f>
        <v>77855</v>
      </c>
      <c r="F37" s="588">
        <f>E37/C37</f>
        <v>0.89240274179867496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>
        <v>87242</v>
      </c>
      <c r="D40" s="100">
        <v>84709</v>
      </c>
      <c r="E40" s="100">
        <v>77855</v>
      </c>
      <c r="F40" s="586">
        <f>E40/C40</f>
        <v>0.89240274179867496</v>
      </c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105859</v>
      </c>
      <c r="D41" s="323">
        <f>+D36+D37</f>
        <v>105410</v>
      </c>
      <c r="E41" s="323">
        <f>+E36+E37</f>
        <v>98387</v>
      </c>
      <c r="F41" s="589">
        <f>E41/C41</f>
        <v>0.92941554331705378</v>
      </c>
    </row>
    <row r="42" spans="1:6" s="417" customFormat="1" ht="15" customHeight="1">
      <c r="A42" s="204"/>
      <c r="B42" s="205"/>
      <c r="C42" s="321"/>
    </row>
    <row r="43" spans="1:6" ht="13.8" thickBot="1">
      <c r="A43" s="206"/>
      <c r="B43" s="207"/>
      <c r="C43" s="322"/>
    </row>
    <row r="44" spans="1:6" s="416" customFormat="1" ht="16.5" customHeight="1" thickBot="1">
      <c r="A44" s="208"/>
      <c r="B44" s="209" t="s">
        <v>55</v>
      </c>
      <c r="C44" s="476"/>
      <c r="D44" s="478"/>
      <c r="E44" s="802"/>
      <c r="F44" s="803"/>
    </row>
    <row r="45" spans="1:6" s="418" customFormat="1" ht="12" customHeight="1" thickBot="1">
      <c r="A45" s="480" t="s">
        <v>15</v>
      </c>
      <c r="B45" s="481" t="s">
        <v>395</v>
      </c>
      <c r="C45" s="482">
        <f>SUM(C46:C50)</f>
        <v>103967</v>
      </c>
      <c r="D45" s="482">
        <f>SUM(D46:D50)</f>
        <v>103235</v>
      </c>
      <c r="E45" s="482">
        <f>SUM(E46:E50)</f>
        <v>96746</v>
      </c>
      <c r="F45" s="582">
        <f>E45/C45</f>
        <v>0.9305452691719488</v>
      </c>
    </row>
    <row r="46" spans="1:6" ht="12" customHeight="1">
      <c r="A46" s="410" t="s">
        <v>85</v>
      </c>
      <c r="B46" s="8" t="s">
        <v>46</v>
      </c>
      <c r="C46" s="93">
        <v>55387</v>
      </c>
      <c r="D46" s="93">
        <v>56421</v>
      </c>
      <c r="E46" s="93">
        <v>54879</v>
      </c>
      <c r="F46" s="572">
        <f>E46/C46</f>
        <v>0.99082817267589862</v>
      </c>
    </row>
    <row r="47" spans="1:6" ht="12" customHeight="1">
      <c r="A47" s="410" t="s">
        <v>86</v>
      </c>
      <c r="B47" s="7" t="s">
        <v>166</v>
      </c>
      <c r="C47" s="96">
        <v>15143</v>
      </c>
      <c r="D47" s="96">
        <v>15347</v>
      </c>
      <c r="E47" s="96">
        <v>14952</v>
      </c>
      <c r="F47" s="572">
        <f>E47/C47</f>
        <v>0.98738691144423163</v>
      </c>
    </row>
    <row r="48" spans="1:6" ht="12" customHeight="1">
      <c r="A48" s="410" t="s">
        <v>87</v>
      </c>
      <c r="B48" s="7" t="s">
        <v>125</v>
      </c>
      <c r="C48" s="96">
        <v>33437</v>
      </c>
      <c r="D48" s="96">
        <v>31423</v>
      </c>
      <c r="E48" s="96">
        <v>26871</v>
      </c>
      <c r="F48" s="572">
        <f>E48/C48</f>
        <v>0.8036307084965757</v>
      </c>
    </row>
    <row r="49" spans="1:6" ht="12" customHeight="1">
      <c r="A49" s="410" t="s">
        <v>88</v>
      </c>
      <c r="B49" s="7" t="s">
        <v>167</v>
      </c>
      <c r="C49" s="96"/>
      <c r="D49" s="96"/>
      <c r="E49" s="96"/>
      <c r="F49" s="559"/>
    </row>
    <row r="50" spans="1:6" ht="12" customHeight="1" thickBot="1">
      <c r="A50" s="410" t="s">
        <v>133</v>
      </c>
      <c r="B50" s="7" t="s">
        <v>168</v>
      </c>
      <c r="C50" s="96"/>
      <c r="D50" s="96">
        <v>44</v>
      </c>
      <c r="E50" s="96">
        <v>44</v>
      </c>
      <c r="F50" s="559"/>
    </row>
    <row r="51" spans="1:6" ht="12" customHeight="1" thickBot="1">
      <c r="A51" s="167" t="s">
        <v>16</v>
      </c>
      <c r="B51" s="125" t="s">
        <v>396</v>
      </c>
      <c r="C51" s="279">
        <f>SUM(C52:C54)</f>
        <v>1892</v>
      </c>
      <c r="D51" s="279">
        <f>SUM(D52:D54)</f>
        <v>2162</v>
      </c>
      <c r="E51" s="279">
        <f>SUM(E52:E54)</f>
        <v>1641</v>
      </c>
      <c r="F51" s="557">
        <f>E51/C51</f>
        <v>0.86733615221987315</v>
      </c>
    </row>
    <row r="52" spans="1:6" s="418" customFormat="1" ht="12" customHeight="1">
      <c r="A52" s="410" t="s">
        <v>91</v>
      </c>
      <c r="B52" s="8" t="s">
        <v>203</v>
      </c>
      <c r="C52" s="93">
        <v>368</v>
      </c>
      <c r="D52" s="93">
        <v>533</v>
      </c>
      <c r="E52" s="93">
        <v>429</v>
      </c>
      <c r="F52" s="572">
        <f>E52/C52</f>
        <v>1.1657608695652173</v>
      </c>
    </row>
    <row r="53" spans="1:6" ht="12" customHeight="1">
      <c r="A53" s="410" t="s">
        <v>92</v>
      </c>
      <c r="B53" s="7" t="s">
        <v>170</v>
      </c>
      <c r="C53" s="96">
        <v>1524</v>
      </c>
      <c r="D53" s="96">
        <v>1629</v>
      </c>
      <c r="E53" s="96">
        <v>1212</v>
      </c>
      <c r="F53" s="572">
        <f>E53/C53</f>
        <v>0.79527559055118113</v>
      </c>
    </row>
    <row r="54" spans="1:6" ht="12" customHeight="1">
      <c r="A54" s="410" t="s">
        <v>93</v>
      </c>
      <c r="B54" s="7" t="s">
        <v>56</v>
      </c>
      <c r="C54" s="96"/>
      <c r="D54" s="96"/>
      <c r="E54" s="96"/>
      <c r="F54" s="559"/>
    </row>
    <row r="55" spans="1:6" ht="12" customHeight="1" thickBot="1">
      <c r="A55" s="410" t="s">
        <v>94</v>
      </c>
      <c r="B55" s="7" t="s">
        <v>497</v>
      </c>
      <c r="C55" s="96"/>
      <c r="D55" s="96"/>
      <c r="E55" s="96"/>
      <c r="F55" s="559"/>
    </row>
    <row r="56" spans="1:6" ht="15" customHeight="1" thickBot="1">
      <c r="A56" s="167" t="s">
        <v>17</v>
      </c>
      <c r="B56" s="125" t="s">
        <v>11</v>
      </c>
      <c r="C56" s="305"/>
      <c r="D56" s="305"/>
      <c r="E56" s="305"/>
      <c r="F56" s="583"/>
    </row>
    <row r="57" spans="1:6" ht="13.8" thickBot="1">
      <c r="A57" s="167" t="s">
        <v>18</v>
      </c>
      <c r="B57" s="210" t="s">
        <v>502</v>
      </c>
      <c r="C57" s="324">
        <f>+C45+C51+C56</f>
        <v>105859</v>
      </c>
      <c r="D57" s="324">
        <f>+D45+D51+D56</f>
        <v>105397</v>
      </c>
      <c r="E57" s="324">
        <f>+E45+E51+E56</f>
        <v>98387</v>
      </c>
      <c r="F57" s="584">
        <f>E57/C57</f>
        <v>0.92941554331705378</v>
      </c>
    </row>
    <row r="58" spans="1:6" ht="15" customHeight="1" thickBot="1">
      <c r="C58" s="325"/>
    </row>
    <row r="59" spans="1:6" ht="14.25" customHeight="1" thickBot="1">
      <c r="A59" s="213" t="s">
        <v>492</v>
      </c>
      <c r="B59" s="214"/>
      <c r="C59" s="122">
        <v>21</v>
      </c>
      <c r="D59" s="122">
        <v>21</v>
      </c>
      <c r="E59" s="122">
        <v>21</v>
      </c>
    </row>
    <row r="60" spans="1:6" ht="13.8" thickBot="1">
      <c r="A60" s="213" t="s">
        <v>184</v>
      </c>
      <c r="B60" s="214"/>
      <c r="C60" s="122">
        <v>0</v>
      </c>
      <c r="D60" s="122">
        <v>0</v>
      </c>
      <c r="E60" s="122">
        <v>0</v>
      </c>
    </row>
  </sheetData>
  <sheetProtection formatCells="0"/>
  <mergeCells count="6">
    <mergeCell ref="E44:F44"/>
    <mergeCell ref="B1:F1"/>
    <mergeCell ref="B2:E2"/>
    <mergeCell ref="B3:E3"/>
    <mergeCell ref="C4:F4"/>
    <mergeCell ref="C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0"/>
  <sheetViews>
    <sheetView zoomScaleNormal="100" workbookViewId="0">
      <selection activeCell="B1" sqref="B1:F1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3.6640625" style="212" customWidth="1"/>
    <col min="4" max="4" width="12.6640625" style="212" customWidth="1"/>
    <col min="5" max="5" width="14.44140625" style="212" customWidth="1"/>
    <col min="6" max="6" width="10.33203125" style="212" customWidth="1"/>
    <col min="7" max="16384" width="9.33203125" style="212"/>
  </cols>
  <sheetData>
    <row r="1" spans="1:6" s="193" customFormat="1" ht="21" customHeight="1" thickBot="1">
      <c r="A1" s="192"/>
      <c r="B1" s="804" t="s">
        <v>808</v>
      </c>
      <c r="C1" s="804"/>
      <c r="D1" s="804"/>
      <c r="E1" s="804"/>
      <c r="F1" s="804"/>
    </row>
    <row r="2" spans="1:6" s="414" customFormat="1" ht="36" customHeight="1">
      <c r="A2" s="365" t="s">
        <v>182</v>
      </c>
      <c r="B2" s="793" t="s">
        <v>548</v>
      </c>
      <c r="C2" s="794"/>
      <c r="D2" s="794"/>
      <c r="E2" s="795"/>
      <c r="F2" s="326" t="s">
        <v>58</v>
      </c>
    </row>
    <row r="3" spans="1:6" s="414" customFormat="1" ht="23.4" thickBot="1">
      <c r="A3" s="408" t="s">
        <v>181</v>
      </c>
      <c r="B3" s="796" t="s">
        <v>398</v>
      </c>
      <c r="C3" s="797"/>
      <c r="D3" s="797"/>
      <c r="E3" s="798"/>
      <c r="F3" s="327" t="s">
        <v>58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579"/>
      <c r="D7" s="579"/>
      <c r="E7" s="580"/>
      <c r="F7" s="47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1385</v>
      </c>
      <c r="D8" s="279">
        <f>SUM(D9:D19)</f>
        <v>1194</v>
      </c>
      <c r="E8" s="279">
        <f>SUM(E9:E19)</f>
        <v>1198</v>
      </c>
      <c r="F8" s="557">
        <f>E8/C8</f>
        <v>0.86498194945848372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>
        <v>1090</v>
      </c>
      <c r="D13" s="277">
        <v>940</v>
      </c>
      <c r="E13" s="277">
        <v>943</v>
      </c>
      <c r="F13" s="555">
        <f>E13/C13</f>
        <v>0.86513761467889905</v>
      </c>
    </row>
    <row r="14" spans="1:6" s="328" customFormat="1" ht="12" customHeight="1">
      <c r="A14" s="410" t="s">
        <v>89</v>
      </c>
      <c r="B14" s="7" t="s">
        <v>379</v>
      </c>
      <c r="C14" s="277">
        <v>295</v>
      </c>
      <c r="D14" s="277">
        <v>254</v>
      </c>
      <c r="E14" s="277">
        <v>255</v>
      </c>
      <c r="F14" s="555">
        <f>E14/C14</f>
        <v>0.86440677966101698</v>
      </c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557"/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555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1385</v>
      </c>
      <c r="D36" s="320">
        <f>+D8+D20+D25+D26+D30+D34+D35</f>
        <v>1194</v>
      </c>
      <c r="E36" s="320">
        <f>+E8+E20+E25+E26+E30+E34+E35</f>
        <v>1198</v>
      </c>
      <c r="F36" s="588">
        <f>E36/C36</f>
        <v>0.86498194945848372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15577</v>
      </c>
      <c r="D37" s="320">
        <f>+D38+D39+D40</f>
        <v>19206</v>
      </c>
      <c r="E37" s="320">
        <f>+E38+E39+E40</f>
        <v>16191</v>
      </c>
      <c r="F37" s="588">
        <f>E37/C37</f>
        <v>1.0394170892983245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>
        <v>15577</v>
      </c>
      <c r="D40" s="100">
        <v>19206</v>
      </c>
      <c r="E40" s="100">
        <v>16191</v>
      </c>
      <c r="F40" s="586">
        <f>E40/C40</f>
        <v>1.0394170892983245</v>
      </c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16962</v>
      </c>
      <c r="D41" s="323">
        <f>+D36+D37</f>
        <v>20400</v>
      </c>
      <c r="E41" s="323">
        <f>+E36+E37</f>
        <v>17389</v>
      </c>
      <c r="F41" s="589">
        <f>E41/C41</f>
        <v>1.025173918170027</v>
      </c>
    </row>
    <row r="42" spans="1:6" s="417" customFormat="1" ht="15" customHeight="1">
      <c r="A42" s="204"/>
      <c r="B42" s="205"/>
      <c r="C42" s="321"/>
    </row>
    <row r="43" spans="1:6" ht="13.8" thickBot="1">
      <c r="A43" s="206"/>
      <c r="B43" s="207"/>
      <c r="C43" s="322"/>
    </row>
    <row r="44" spans="1:6" s="416" customFormat="1" ht="16.5" customHeight="1" thickBot="1">
      <c r="A44" s="208"/>
      <c r="B44" s="209" t="s">
        <v>55</v>
      </c>
      <c r="C44" s="476"/>
      <c r="D44" s="476"/>
      <c r="E44" s="791"/>
      <c r="F44" s="792"/>
    </row>
    <row r="45" spans="1:6" s="418" customFormat="1" ht="12" customHeight="1" thickBot="1">
      <c r="A45" s="480" t="s">
        <v>15</v>
      </c>
      <c r="B45" s="481" t="s">
        <v>395</v>
      </c>
      <c r="C45" s="482">
        <f>SUM(C46:C50)</f>
        <v>15247</v>
      </c>
      <c r="D45" s="482">
        <f>SUM(D46:D50)</f>
        <v>17709</v>
      </c>
      <c r="E45" s="482">
        <f>SUM(E46:E50)</f>
        <v>14733</v>
      </c>
      <c r="F45" s="582">
        <f>E45/C45</f>
        <v>0.966288450186922</v>
      </c>
    </row>
    <row r="46" spans="1:6" ht="12" customHeight="1">
      <c r="A46" s="410" t="s">
        <v>85</v>
      </c>
      <c r="B46" s="8" t="s">
        <v>46</v>
      </c>
      <c r="C46" s="93">
        <v>9524</v>
      </c>
      <c r="D46" s="93">
        <v>11130</v>
      </c>
      <c r="E46" s="93">
        <v>9352</v>
      </c>
      <c r="F46" s="572">
        <f>E46/C46</f>
        <v>0.98194036119277617</v>
      </c>
    </row>
    <row r="47" spans="1:6" ht="12" customHeight="1">
      <c r="A47" s="410" t="s">
        <v>86</v>
      </c>
      <c r="B47" s="7" t="s">
        <v>166</v>
      </c>
      <c r="C47" s="96">
        <v>2579</v>
      </c>
      <c r="D47" s="96">
        <v>3014</v>
      </c>
      <c r="E47" s="96">
        <v>2537</v>
      </c>
      <c r="F47" s="572">
        <f>E47/C47</f>
        <v>0.98371461806901905</v>
      </c>
    </row>
    <row r="48" spans="1:6" ht="12" customHeight="1">
      <c r="A48" s="410" t="s">
        <v>87</v>
      </c>
      <c r="B48" s="7" t="s">
        <v>125</v>
      </c>
      <c r="C48" s="96">
        <v>3144</v>
      </c>
      <c r="D48" s="96">
        <v>3565</v>
      </c>
      <c r="E48" s="96">
        <v>2844</v>
      </c>
      <c r="F48" s="572">
        <f>E48/C48</f>
        <v>0.90458015267175573</v>
      </c>
    </row>
    <row r="49" spans="1:6" ht="12" customHeight="1">
      <c r="A49" s="410" t="s">
        <v>88</v>
      </c>
      <c r="B49" s="7" t="s">
        <v>167</v>
      </c>
      <c r="C49" s="96"/>
      <c r="D49" s="96"/>
      <c r="E49" s="96"/>
      <c r="F49" s="559"/>
    </row>
    <row r="50" spans="1:6" ht="12" customHeight="1" thickBot="1">
      <c r="A50" s="410" t="s">
        <v>133</v>
      </c>
      <c r="B50" s="7" t="s">
        <v>168</v>
      </c>
      <c r="C50" s="96"/>
      <c r="D50" s="96"/>
      <c r="E50" s="96"/>
      <c r="F50" s="559"/>
    </row>
    <row r="51" spans="1:6" ht="12" customHeight="1" thickBot="1">
      <c r="A51" s="167" t="s">
        <v>16</v>
      </c>
      <c r="B51" s="125" t="s">
        <v>396</v>
      </c>
      <c r="C51" s="279">
        <f>SUM(C52:C54)</f>
        <v>1715</v>
      </c>
      <c r="D51" s="279">
        <f>SUM(D52:D54)</f>
        <v>2691</v>
      </c>
      <c r="E51" s="279">
        <f>SUM(E52:E54)</f>
        <v>2656</v>
      </c>
      <c r="F51" s="557">
        <f>E51/C51</f>
        <v>1.5486880466472304</v>
      </c>
    </row>
    <row r="52" spans="1:6" s="418" customFormat="1" ht="12" customHeight="1">
      <c r="A52" s="410" t="s">
        <v>91</v>
      </c>
      <c r="B52" s="8" t="s">
        <v>203</v>
      </c>
      <c r="C52" s="93">
        <v>445</v>
      </c>
      <c r="D52" s="93">
        <v>7</v>
      </c>
      <c r="E52" s="93"/>
      <c r="F52" s="572"/>
    </row>
    <row r="53" spans="1:6" ht="12" customHeight="1">
      <c r="A53" s="410" t="s">
        <v>92</v>
      </c>
      <c r="B53" s="7" t="s">
        <v>170</v>
      </c>
      <c r="C53" s="96">
        <v>1270</v>
      </c>
      <c r="D53" s="96">
        <v>2684</v>
      </c>
      <c r="E53" s="96">
        <v>2656</v>
      </c>
      <c r="F53" s="559">
        <f>E53/C53</f>
        <v>2.0913385826771655</v>
      </c>
    </row>
    <row r="54" spans="1:6" ht="12" customHeight="1">
      <c r="A54" s="410" t="s">
        <v>93</v>
      </c>
      <c r="B54" s="7" t="s">
        <v>56</v>
      </c>
      <c r="C54" s="96"/>
      <c r="D54" s="96"/>
      <c r="E54" s="96"/>
      <c r="F54" s="559"/>
    </row>
    <row r="55" spans="1:6" ht="12" customHeight="1" thickBot="1">
      <c r="A55" s="410" t="s">
        <v>94</v>
      </c>
      <c r="B55" s="7" t="s">
        <v>497</v>
      </c>
      <c r="C55" s="96"/>
      <c r="D55" s="96"/>
      <c r="E55" s="96"/>
      <c r="F55" s="559"/>
    </row>
    <row r="56" spans="1:6" ht="15" customHeight="1" thickBot="1">
      <c r="A56" s="167" t="s">
        <v>17</v>
      </c>
      <c r="B56" s="125" t="s">
        <v>11</v>
      </c>
      <c r="C56" s="305"/>
      <c r="D56" s="305"/>
      <c r="E56" s="305"/>
      <c r="F56" s="583"/>
    </row>
    <row r="57" spans="1:6" ht="13.8" thickBot="1">
      <c r="A57" s="167" t="s">
        <v>18</v>
      </c>
      <c r="B57" s="210" t="s">
        <v>502</v>
      </c>
      <c r="C57" s="324">
        <f>+C45+C51+C56</f>
        <v>16962</v>
      </c>
      <c r="D57" s="324">
        <f>+D45+D51+D56</f>
        <v>20400</v>
      </c>
      <c r="E57" s="324">
        <f>+E45+E51+E56</f>
        <v>17389</v>
      </c>
      <c r="F57" s="584">
        <f>E57/C57</f>
        <v>1.025173918170027</v>
      </c>
    </row>
    <row r="58" spans="1:6" ht="15" customHeight="1" thickBot="1">
      <c r="C58" s="325"/>
    </row>
    <row r="59" spans="1:6" ht="14.25" customHeight="1" thickBot="1">
      <c r="A59" s="213" t="s">
        <v>492</v>
      </c>
      <c r="B59" s="214"/>
      <c r="C59" s="122">
        <v>6</v>
      </c>
      <c r="D59" s="122">
        <v>6</v>
      </c>
      <c r="E59" s="122">
        <v>5</v>
      </c>
    </row>
    <row r="60" spans="1:6" ht="13.8" thickBot="1">
      <c r="A60" s="213" t="s">
        <v>184</v>
      </c>
      <c r="B60" s="214"/>
      <c r="C60" s="122">
        <v>0</v>
      </c>
      <c r="D60" s="122">
        <v>0</v>
      </c>
      <c r="E60" s="122">
        <v>0</v>
      </c>
    </row>
  </sheetData>
  <sheetProtection formatCells="0"/>
  <mergeCells count="5">
    <mergeCell ref="E44:F44"/>
    <mergeCell ref="B2:E2"/>
    <mergeCell ref="B3:E3"/>
    <mergeCell ref="B1:F1"/>
    <mergeCell ref="C4:F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fitToHeight="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60"/>
  <sheetViews>
    <sheetView zoomScaleNormal="100" workbookViewId="0">
      <selection activeCell="B2" sqref="B2:E2"/>
    </sheetView>
  </sheetViews>
  <sheetFormatPr defaultColWidth="9.33203125" defaultRowHeight="13.2"/>
  <cols>
    <col min="1" max="1" width="13.77734375" style="211" customWidth="1"/>
    <col min="2" max="2" width="79.109375" style="212" customWidth="1"/>
    <col min="3" max="3" width="16.109375" style="212" customWidth="1"/>
    <col min="4" max="4" width="12.44140625" style="212" customWidth="1"/>
    <col min="5" max="5" width="13.33203125" style="212" customWidth="1"/>
    <col min="6" max="6" width="11" style="212" customWidth="1"/>
    <col min="7" max="16384" width="9.33203125" style="212"/>
  </cols>
  <sheetData>
    <row r="1" spans="1:6" s="193" customFormat="1" ht="21" customHeight="1" thickBot="1">
      <c r="A1" s="192"/>
      <c r="B1" s="805" t="s">
        <v>809</v>
      </c>
      <c r="C1" s="805"/>
      <c r="D1" s="805"/>
      <c r="E1" s="805"/>
      <c r="F1" s="805"/>
    </row>
    <row r="2" spans="1:6" s="414" customFormat="1" ht="25.5" customHeight="1">
      <c r="A2" s="365" t="s">
        <v>182</v>
      </c>
      <c r="B2" s="793" t="s">
        <v>547</v>
      </c>
      <c r="C2" s="794"/>
      <c r="D2" s="794"/>
      <c r="E2" s="795"/>
      <c r="F2" s="326" t="s">
        <v>58</v>
      </c>
    </row>
    <row r="3" spans="1:6" s="414" customFormat="1" ht="23.4" thickBot="1">
      <c r="A3" s="408" t="s">
        <v>181</v>
      </c>
      <c r="B3" s="796" t="s">
        <v>503</v>
      </c>
      <c r="C3" s="797"/>
      <c r="D3" s="797"/>
      <c r="E3" s="798"/>
      <c r="F3" s="327" t="s">
        <v>409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279">
        <f>+F27+F28</f>
        <v>0</v>
      </c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280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100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279">
        <f>+F31+F32+F33</f>
        <v>0</v>
      </c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93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280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100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305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319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0</v>
      </c>
      <c r="D36" s="320">
        <f>+D8+D20+D25+D26+D30+D34+D35</f>
        <v>0</v>
      </c>
      <c r="E36" s="320">
        <f>+E8+E20+E25+E26+E30+E34+E35</f>
        <v>0</v>
      </c>
      <c r="F36" s="320">
        <f>+F8+F20+F25+F26+F30+F34+F35</f>
        <v>0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320">
        <f>+F38+F39+F40</f>
        <v>0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93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280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100"/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0</v>
      </c>
      <c r="D41" s="323">
        <f>+D36+D37</f>
        <v>0</v>
      </c>
      <c r="E41" s="323">
        <f>+E36+E37</f>
        <v>0</v>
      </c>
      <c r="F41" s="323">
        <f>+F36+F37</f>
        <v>0</v>
      </c>
    </row>
    <row r="42" spans="1:6" s="417" customFormat="1" ht="15" customHeight="1">
      <c r="A42" s="204"/>
      <c r="B42" s="205"/>
      <c r="C42" s="321"/>
    </row>
    <row r="43" spans="1:6" ht="13.8" thickBot="1">
      <c r="A43" s="206"/>
      <c r="B43" s="207"/>
      <c r="C43" s="322"/>
    </row>
    <row r="44" spans="1:6" s="416" customFormat="1" ht="16.5" customHeight="1" thickBot="1">
      <c r="A44" s="208"/>
      <c r="B44" s="209" t="s">
        <v>55</v>
      </c>
      <c r="C44" s="476"/>
      <c r="D44" s="476"/>
      <c r="E44" s="591"/>
      <c r="F44" s="592"/>
    </row>
    <row r="45" spans="1:6" s="418" customFormat="1" ht="12" customHeight="1" thickBot="1">
      <c r="A45" s="480" t="s">
        <v>15</v>
      </c>
      <c r="B45" s="481" t="s">
        <v>395</v>
      </c>
      <c r="C45" s="482">
        <f>SUM(C46:C50)</f>
        <v>0</v>
      </c>
      <c r="D45" s="482">
        <f>SUM(D46:D50)</f>
        <v>0</v>
      </c>
      <c r="E45" s="482">
        <f>SUM(E46:E50)</f>
        <v>0</v>
      </c>
      <c r="F45" s="482">
        <f>SUM(F46:F50)</f>
        <v>0</v>
      </c>
    </row>
    <row r="46" spans="1:6" ht="12" customHeight="1">
      <c r="A46" s="410" t="s">
        <v>85</v>
      </c>
      <c r="B46" s="8" t="s">
        <v>46</v>
      </c>
      <c r="C46" s="93"/>
      <c r="D46" s="93"/>
      <c r="E46" s="93"/>
      <c r="F46" s="93"/>
    </row>
    <row r="47" spans="1:6" ht="12" customHeight="1">
      <c r="A47" s="410" t="s">
        <v>86</v>
      </c>
      <c r="B47" s="7" t="s">
        <v>166</v>
      </c>
      <c r="C47" s="96"/>
      <c r="D47" s="96"/>
      <c r="E47" s="96"/>
      <c r="F47" s="96"/>
    </row>
    <row r="48" spans="1:6" ht="12" customHeight="1">
      <c r="A48" s="410" t="s">
        <v>87</v>
      </c>
      <c r="B48" s="7" t="s">
        <v>125</v>
      </c>
      <c r="C48" s="96"/>
      <c r="D48" s="96"/>
      <c r="E48" s="96"/>
      <c r="F48" s="96"/>
    </row>
    <row r="49" spans="1:6" ht="12" customHeight="1">
      <c r="A49" s="410" t="s">
        <v>88</v>
      </c>
      <c r="B49" s="7" t="s">
        <v>167</v>
      </c>
      <c r="C49" s="96"/>
      <c r="D49" s="96"/>
      <c r="E49" s="96"/>
      <c r="F49" s="96"/>
    </row>
    <row r="50" spans="1:6" ht="12" customHeight="1" thickBot="1">
      <c r="A50" s="410" t="s">
        <v>133</v>
      </c>
      <c r="B50" s="7" t="s">
        <v>168</v>
      </c>
      <c r="C50" s="96"/>
      <c r="D50" s="96"/>
      <c r="E50" s="96"/>
      <c r="F50" s="96"/>
    </row>
    <row r="51" spans="1:6" ht="12" customHeight="1" thickBot="1">
      <c r="A51" s="167" t="s">
        <v>16</v>
      </c>
      <c r="B51" s="125" t="s">
        <v>396</v>
      </c>
      <c r="C51" s="279">
        <f>SUM(C52:C54)</f>
        <v>0</v>
      </c>
      <c r="D51" s="279">
        <f>SUM(D52:D54)</f>
        <v>0</v>
      </c>
      <c r="E51" s="279">
        <f>SUM(E52:E54)</f>
        <v>0</v>
      </c>
      <c r="F51" s="279">
        <f>SUM(F52:F54)</f>
        <v>0</v>
      </c>
    </row>
    <row r="52" spans="1:6" s="418" customFormat="1" ht="12" customHeight="1">
      <c r="A52" s="410" t="s">
        <v>91</v>
      </c>
      <c r="B52" s="8" t="s">
        <v>203</v>
      </c>
      <c r="C52" s="93"/>
      <c r="D52" s="93"/>
      <c r="E52" s="93"/>
      <c r="F52" s="93"/>
    </row>
    <row r="53" spans="1:6" ht="12" customHeight="1">
      <c r="A53" s="410" t="s">
        <v>92</v>
      </c>
      <c r="B53" s="7" t="s">
        <v>170</v>
      </c>
      <c r="C53" s="96"/>
      <c r="D53" s="96"/>
      <c r="E53" s="96"/>
      <c r="F53" s="96"/>
    </row>
    <row r="54" spans="1:6" ht="12" customHeight="1">
      <c r="A54" s="410" t="s">
        <v>93</v>
      </c>
      <c r="B54" s="7" t="s">
        <v>56</v>
      </c>
      <c r="C54" s="96"/>
      <c r="D54" s="96"/>
      <c r="E54" s="96"/>
      <c r="F54" s="96"/>
    </row>
    <row r="55" spans="1:6" ht="12" customHeight="1" thickBot="1">
      <c r="A55" s="410" t="s">
        <v>94</v>
      </c>
      <c r="B55" s="7" t="s">
        <v>497</v>
      </c>
      <c r="C55" s="96"/>
      <c r="D55" s="96"/>
      <c r="E55" s="96"/>
      <c r="F55" s="96"/>
    </row>
    <row r="56" spans="1:6" ht="15" customHeight="1" thickBot="1">
      <c r="A56" s="167" t="s">
        <v>17</v>
      </c>
      <c r="B56" s="125" t="s">
        <v>11</v>
      </c>
      <c r="C56" s="305"/>
      <c r="D56" s="305"/>
      <c r="E56" s="305"/>
      <c r="F56" s="305"/>
    </row>
    <row r="57" spans="1:6" ht="13.8" thickBot="1">
      <c r="A57" s="167" t="s">
        <v>18</v>
      </c>
      <c r="B57" s="210" t="s">
        <v>502</v>
      </c>
      <c r="C57" s="324">
        <f>+C45+C51+C56</f>
        <v>0</v>
      </c>
      <c r="D57" s="324">
        <f>+D45+D51+D56</f>
        <v>0</v>
      </c>
      <c r="E57" s="324">
        <f>+E45+E51+E56</f>
        <v>0</v>
      </c>
      <c r="F57" s="324">
        <f>+F45+F51+F56</f>
        <v>0</v>
      </c>
    </row>
    <row r="58" spans="1:6" ht="15" customHeight="1" thickBot="1">
      <c r="C58" s="325"/>
    </row>
    <row r="59" spans="1:6" ht="14.25" customHeight="1" thickBot="1">
      <c r="A59" s="213" t="s">
        <v>492</v>
      </c>
      <c r="B59" s="214"/>
      <c r="C59" s="122">
        <v>0</v>
      </c>
      <c r="D59" s="122">
        <v>0</v>
      </c>
      <c r="E59" s="122">
        <v>0</v>
      </c>
    </row>
    <row r="60" spans="1:6" ht="13.8" thickBot="1">
      <c r="A60" s="213" t="s">
        <v>184</v>
      </c>
      <c r="B60" s="214"/>
      <c r="C60" s="122">
        <v>0</v>
      </c>
      <c r="D60" s="122">
        <v>0</v>
      </c>
      <c r="E60" s="122">
        <v>0</v>
      </c>
    </row>
  </sheetData>
  <sheetProtection formatCells="0"/>
  <mergeCells count="5">
    <mergeCell ref="B1:F1"/>
    <mergeCell ref="B2:E2"/>
    <mergeCell ref="B3:E3"/>
    <mergeCell ref="C4:F4"/>
    <mergeCell ref="C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58"/>
  <sheetViews>
    <sheetView workbookViewId="0">
      <selection activeCell="B2" sqref="B2:E2"/>
    </sheetView>
  </sheetViews>
  <sheetFormatPr defaultColWidth="9.33203125" defaultRowHeight="13.2"/>
  <cols>
    <col min="1" max="1" width="14" style="211" customWidth="1"/>
    <col min="2" max="2" width="59.33203125" style="212" customWidth="1"/>
    <col min="3" max="3" width="16.33203125" style="212" customWidth="1"/>
    <col min="4" max="4" width="13.33203125" style="212" customWidth="1"/>
    <col min="5" max="5" width="13" style="212" customWidth="1"/>
    <col min="6" max="6" width="11.6640625" style="212" customWidth="1"/>
    <col min="7" max="16384" width="9.33203125" style="212"/>
  </cols>
  <sheetData>
    <row r="1" spans="1:6" s="193" customFormat="1" ht="21" customHeight="1" thickBot="1">
      <c r="A1" s="192"/>
      <c r="B1" s="804" t="s">
        <v>810</v>
      </c>
      <c r="C1" s="804"/>
      <c r="D1" s="804"/>
      <c r="E1" s="804"/>
      <c r="F1" s="804"/>
    </row>
    <row r="2" spans="1:6" s="414" customFormat="1" ht="42" customHeight="1">
      <c r="A2" s="365" t="s">
        <v>182</v>
      </c>
      <c r="B2" s="793" t="s">
        <v>549</v>
      </c>
      <c r="C2" s="794"/>
      <c r="D2" s="794"/>
      <c r="E2" s="795"/>
      <c r="F2" s="326" t="s">
        <v>409</v>
      </c>
    </row>
    <row r="3" spans="1:6" s="414" customFormat="1" ht="23.4" thickBot="1">
      <c r="A3" s="408" t="s">
        <v>181</v>
      </c>
      <c r="B3" s="796" t="s">
        <v>378</v>
      </c>
      <c r="C3" s="797"/>
      <c r="D3" s="797"/>
      <c r="E3" s="798"/>
      <c r="F3" s="327" t="s">
        <v>51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199"/>
      <c r="B7" s="200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557"/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9.5" customHeight="1" thickBot="1">
      <c r="A20" s="159" t="s">
        <v>16</v>
      </c>
      <c r="B20" s="201" t="s">
        <v>381</v>
      </c>
      <c r="C20" s="279">
        <f>SUM(C21:C23)</f>
        <v>6463</v>
      </c>
      <c r="D20" s="279">
        <f>SUM(D21:D23)</f>
        <v>7362</v>
      </c>
      <c r="E20" s="279">
        <f>SUM(E21:E23)</f>
        <v>6833</v>
      </c>
      <c r="F20" s="557">
        <f>E20/C20</f>
        <v>1.0572489555933777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>
        <v>6463</v>
      </c>
      <c r="D23" s="277">
        <v>7362</v>
      </c>
      <c r="E23" s="277">
        <v>6833</v>
      </c>
      <c r="F23" s="555">
        <f>E23/C23</f>
        <v>1.0572489555933777</v>
      </c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6463</v>
      </c>
      <c r="D36" s="320">
        <f>+D8+D20+D25+D26+D30+D34+D35</f>
        <v>7362</v>
      </c>
      <c r="E36" s="320">
        <f>+E8+E20+E25+E26+E30+E34+E35</f>
        <v>6833</v>
      </c>
      <c r="F36" s="588">
        <f>E36/C36</f>
        <v>1.0572489555933777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588"/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586"/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6463</v>
      </c>
      <c r="D41" s="323">
        <f>+D36+D37</f>
        <v>7362</v>
      </c>
      <c r="E41" s="323">
        <f>+E36+E37</f>
        <v>6833</v>
      </c>
      <c r="F41" s="589">
        <f>E41/C41</f>
        <v>1.0572489555933777</v>
      </c>
    </row>
    <row r="42" spans="1:6" s="416" customFormat="1" ht="16.5" customHeight="1" thickBot="1">
      <c r="A42" s="208"/>
      <c r="B42" s="209" t="s">
        <v>55</v>
      </c>
      <c r="C42" s="791"/>
      <c r="D42" s="791"/>
      <c r="E42" s="791"/>
      <c r="F42" s="792"/>
    </row>
    <row r="43" spans="1:6" s="418" customFormat="1" ht="12" customHeight="1" thickBot="1">
      <c r="A43" s="167" t="s">
        <v>15</v>
      </c>
      <c r="B43" s="125" t="s">
        <v>395</v>
      </c>
      <c r="C43" s="279">
        <f>SUM(C44:C48)</f>
        <v>6463</v>
      </c>
      <c r="D43" s="279">
        <f>SUM(D44:D48)</f>
        <v>7362</v>
      </c>
      <c r="E43" s="279">
        <f>SUM(E44:E48)</f>
        <v>6833</v>
      </c>
      <c r="F43" s="557">
        <f>E43/C43</f>
        <v>1.0572489555933777</v>
      </c>
    </row>
    <row r="44" spans="1:6" ht="12" customHeight="1">
      <c r="A44" s="410" t="s">
        <v>85</v>
      </c>
      <c r="B44" s="8" t="s">
        <v>46</v>
      </c>
      <c r="C44" s="93">
        <v>4725</v>
      </c>
      <c r="D44" s="93">
        <v>5433</v>
      </c>
      <c r="E44" s="93">
        <v>5192</v>
      </c>
      <c r="F44" s="572">
        <f>E44/C44</f>
        <v>1.0988359788359789</v>
      </c>
    </row>
    <row r="45" spans="1:6" ht="12" customHeight="1">
      <c r="A45" s="410" t="s">
        <v>86</v>
      </c>
      <c r="B45" s="7" t="s">
        <v>166</v>
      </c>
      <c r="C45" s="96">
        <v>1301</v>
      </c>
      <c r="D45" s="96">
        <v>1492</v>
      </c>
      <c r="E45" s="96">
        <v>1425</v>
      </c>
      <c r="F45" s="559">
        <f>E45/C45</f>
        <v>1.0953112990007687</v>
      </c>
    </row>
    <row r="46" spans="1:6" ht="12" customHeight="1">
      <c r="A46" s="410" t="s">
        <v>87</v>
      </c>
      <c r="B46" s="7" t="s">
        <v>125</v>
      </c>
      <c r="C46" s="96">
        <v>437</v>
      </c>
      <c r="D46" s="96">
        <v>437</v>
      </c>
      <c r="E46" s="96">
        <v>216</v>
      </c>
      <c r="F46" s="559">
        <f>E46/C46</f>
        <v>0.49427917620137302</v>
      </c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559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559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557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572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559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559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559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583"/>
    </row>
    <row r="55" spans="1:6" ht="13.8" thickBot="1">
      <c r="A55" s="167" t="s">
        <v>18</v>
      </c>
      <c r="B55" s="210" t="s">
        <v>502</v>
      </c>
      <c r="C55" s="324">
        <f>+C43+C49+C54</f>
        <v>6463</v>
      </c>
      <c r="D55" s="324">
        <f>+D43+D49+D54</f>
        <v>7362</v>
      </c>
      <c r="E55" s="324">
        <f>+E43+E49+E54</f>
        <v>6833</v>
      </c>
      <c r="F55" s="584">
        <f>E55/C55</f>
        <v>1.0572489555933777</v>
      </c>
    </row>
    <row r="56" spans="1:6" ht="15" customHeight="1" thickBot="1">
      <c r="C56" s="325"/>
    </row>
    <row r="57" spans="1:6" ht="14.25" customHeight="1" thickBot="1">
      <c r="A57" s="213" t="s">
        <v>492</v>
      </c>
      <c r="B57" s="214"/>
      <c r="C57" s="122">
        <v>2</v>
      </c>
      <c r="D57" s="122">
        <v>2</v>
      </c>
      <c r="E57" s="122">
        <v>2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C42:F42"/>
    <mergeCell ref="C7:F7"/>
    <mergeCell ref="B1:F1"/>
    <mergeCell ref="C4:F4"/>
    <mergeCell ref="B2:E2"/>
    <mergeCell ref="B3:E3"/>
  </mergeCells>
  <pageMargins left="0.7" right="0.7" top="0.75" bottom="0.75" header="0.3" footer="0.3"/>
  <pageSetup paperSize="9" scale="84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G5" sqref="G5"/>
    </sheetView>
  </sheetViews>
  <sheetFormatPr defaultColWidth="9.33203125" defaultRowHeight="13.2"/>
  <cols>
    <col min="1" max="1" width="12.77734375" style="211" customWidth="1"/>
    <col min="2" max="2" width="63.33203125" style="212" customWidth="1"/>
    <col min="3" max="3" width="13.6640625" style="212" customWidth="1"/>
    <col min="4" max="4" width="12.44140625" style="212" customWidth="1"/>
    <col min="5" max="5" width="12" style="212" customWidth="1"/>
    <col min="6" max="6" width="11.109375" style="212" customWidth="1"/>
    <col min="7" max="16384" width="9.33203125" style="212"/>
  </cols>
  <sheetData>
    <row r="1" spans="1:6" s="193" customFormat="1" ht="21" customHeight="1" thickBot="1">
      <c r="A1" s="192"/>
      <c r="B1" s="804" t="s">
        <v>811</v>
      </c>
      <c r="C1" s="804"/>
      <c r="D1" s="804"/>
      <c r="E1" s="804"/>
      <c r="F1" s="804"/>
    </row>
    <row r="2" spans="1:6" s="414" customFormat="1" ht="33.75" customHeight="1">
      <c r="A2" s="365" t="s">
        <v>182</v>
      </c>
      <c r="B2" s="793" t="s">
        <v>549</v>
      </c>
      <c r="C2" s="794"/>
      <c r="D2" s="794"/>
      <c r="E2" s="795"/>
      <c r="F2" s="326" t="s">
        <v>409</v>
      </c>
    </row>
    <row r="3" spans="1:6" s="414" customFormat="1" ht="23.4" thickBot="1">
      <c r="A3" s="408" t="s">
        <v>181</v>
      </c>
      <c r="B3" s="796" t="s">
        <v>397</v>
      </c>
      <c r="C3" s="797"/>
      <c r="D3" s="797"/>
      <c r="E3" s="798"/>
      <c r="F3" s="327" t="s">
        <v>57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199"/>
      <c r="B7" s="200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557"/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6463</v>
      </c>
      <c r="D20" s="279">
        <f>SUM(D21:D23)</f>
        <v>7362</v>
      </c>
      <c r="E20" s="279">
        <f>SUM(E21:E23)</f>
        <v>6833</v>
      </c>
      <c r="F20" s="557">
        <f>E20/C20</f>
        <v>1.0572489555933777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>
        <v>6463</v>
      </c>
      <c r="D23" s="277">
        <v>7362</v>
      </c>
      <c r="E23" s="277">
        <v>6833</v>
      </c>
      <c r="F23" s="555">
        <f>E23/C23</f>
        <v>1.0572489555933777</v>
      </c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6463</v>
      </c>
      <c r="D36" s="320">
        <f>+D8+D20+D25+D26+D30+D34+D35</f>
        <v>7362</v>
      </c>
      <c r="E36" s="320">
        <f>+E8+E20+E25+E26+E30+E34+E35</f>
        <v>6833</v>
      </c>
      <c r="F36" s="588">
        <f>E36/C36</f>
        <v>1.0572489555933777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588"/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586"/>
    </row>
    <row r="41" spans="1:6" s="417" customFormat="1" ht="15" customHeight="1" thickBot="1">
      <c r="A41" s="487" t="s">
        <v>24</v>
      </c>
      <c r="B41" s="488" t="s">
        <v>394</v>
      </c>
      <c r="C41" s="489">
        <f>+C36+C37</f>
        <v>6463</v>
      </c>
      <c r="D41" s="489">
        <f>+D36+D37</f>
        <v>7362</v>
      </c>
      <c r="E41" s="489">
        <f>+E36+E37</f>
        <v>6833</v>
      </c>
      <c r="F41" s="593">
        <f>E41/C41</f>
        <v>1.0572489555933777</v>
      </c>
    </row>
    <row r="42" spans="1:6" s="416" customFormat="1" ht="16.5" customHeight="1" thickBot="1">
      <c r="A42" s="208"/>
      <c r="B42" s="209" t="s">
        <v>55</v>
      </c>
      <c r="C42" s="476"/>
      <c r="D42" s="476"/>
      <c r="E42" s="791"/>
      <c r="F42" s="792"/>
    </row>
    <row r="43" spans="1:6" s="418" customFormat="1" ht="12" customHeight="1" thickBot="1">
      <c r="A43" s="480" t="s">
        <v>15</v>
      </c>
      <c r="B43" s="481" t="s">
        <v>395</v>
      </c>
      <c r="C43" s="482">
        <f>SUM(C44:C48)</f>
        <v>6463</v>
      </c>
      <c r="D43" s="482">
        <f>SUM(D44:D48)</f>
        <v>7362</v>
      </c>
      <c r="E43" s="482">
        <f>SUM(E44:E48)</f>
        <v>6833</v>
      </c>
      <c r="F43" s="582">
        <f>E43/C43</f>
        <v>1.0572489555933777</v>
      </c>
    </row>
    <row r="44" spans="1:6" ht="12" customHeight="1">
      <c r="A44" s="410" t="s">
        <v>85</v>
      </c>
      <c r="B44" s="8" t="s">
        <v>46</v>
      </c>
      <c r="C44" s="93">
        <v>4725</v>
      </c>
      <c r="D44" s="93">
        <v>5433</v>
      </c>
      <c r="E44" s="93">
        <v>5192</v>
      </c>
      <c r="F44" s="572">
        <f>E44/C44</f>
        <v>1.0988359788359789</v>
      </c>
    </row>
    <row r="45" spans="1:6" ht="12" customHeight="1">
      <c r="A45" s="410" t="s">
        <v>86</v>
      </c>
      <c r="B45" s="7" t="s">
        <v>166</v>
      </c>
      <c r="C45" s="96">
        <v>1301</v>
      </c>
      <c r="D45" s="96">
        <v>1492</v>
      </c>
      <c r="E45" s="96">
        <v>1425</v>
      </c>
      <c r="F45" s="572">
        <f>E45/C45</f>
        <v>1.0953112990007687</v>
      </c>
    </row>
    <row r="46" spans="1:6" ht="12" customHeight="1">
      <c r="A46" s="410" t="s">
        <v>87</v>
      </c>
      <c r="B46" s="7" t="s">
        <v>125</v>
      </c>
      <c r="C46" s="96">
        <v>437</v>
      </c>
      <c r="D46" s="96">
        <v>437</v>
      </c>
      <c r="E46" s="96">
        <v>216</v>
      </c>
      <c r="F46" s="572">
        <f>E46/C46</f>
        <v>0.49427917620137302</v>
      </c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559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559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557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572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559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559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559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583"/>
    </row>
    <row r="55" spans="1:6" ht="13.8" thickBot="1">
      <c r="A55" s="167" t="s">
        <v>18</v>
      </c>
      <c r="B55" s="210" t="s">
        <v>502</v>
      </c>
      <c r="C55" s="324">
        <f>+C43+C49+C54</f>
        <v>6463</v>
      </c>
      <c r="D55" s="324">
        <f>+D43+D49+D54</f>
        <v>7362</v>
      </c>
      <c r="E55" s="324">
        <f>+E43+E49+E54</f>
        <v>6833</v>
      </c>
      <c r="F55" s="584">
        <f>E55/C55</f>
        <v>1.0572489555933777</v>
      </c>
    </row>
    <row r="56" spans="1:6" ht="15" customHeight="1" thickBot="1">
      <c r="C56" s="325"/>
    </row>
    <row r="57" spans="1:6" ht="14.25" customHeight="1" thickBot="1">
      <c r="A57" s="213" t="s">
        <v>492</v>
      </c>
      <c r="B57" s="214"/>
      <c r="C57" s="122">
        <v>2</v>
      </c>
      <c r="D57" s="122">
        <v>2</v>
      </c>
      <c r="E57" s="122">
        <v>2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E42:F42"/>
    <mergeCell ref="C7:F7"/>
    <mergeCell ref="B2:E2"/>
    <mergeCell ref="B3:E3"/>
    <mergeCell ref="B1:F1"/>
    <mergeCell ref="C4:F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G4" sqref="G4"/>
    </sheetView>
  </sheetViews>
  <sheetFormatPr defaultColWidth="9.33203125" defaultRowHeight="13.2"/>
  <cols>
    <col min="1" max="1" width="13.77734375" style="211" customWidth="1"/>
    <col min="2" max="2" width="62.6640625" style="212" customWidth="1"/>
    <col min="3" max="3" width="15.109375" style="212" customWidth="1"/>
    <col min="4" max="4" width="12.44140625" style="212" customWidth="1"/>
    <col min="5" max="5" width="11" style="212" customWidth="1"/>
    <col min="6" max="6" width="11.6640625" style="212" customWidth="1"/>
    <col min="7" max="16384" width="9.33203125" style="212"/>
  </cols>
  <sheetData>
    <row r="1" spans="1:6" s="193" customFormat="1" ht="21" customHeight="1" thickBot="1">
      <c r="A1" s="192"/>
      <c r="B1" s="805" t="s">
        <v>812</v>
      </c>
      <c r="C1" s="805"/>
      <c r="D1" s="805"/>
      <c r="E1" s="805"/>
      <c r="F1" s="805"/>
    </row>
    <row r="2" spans="1:6" s="414" customFormat="1" ht="37.5" customHeight="1">
      <c r="A2" s="365" t="s">
        <v>182</v>
      </c>
      <c r="B2" s="793" t="s">
        <v>549</v>
      </c>
      <c r="C2" s="794"/>
      <c r="D2" s="794"/>
      <c r="E2" s="795"/>
      <c r="F2" s="326" t="s">
        <v>409</v>
      </c>
    </row>
    <row r="3" spans="1:6" s="414" customFormat="1" ht="23.4" thickBot="1">
      <c r="A3" s="408" t="s">
        <v>181</v>
      </c>
      <c r="B3" s="796" t="s">
        <v>398</v>
      </c>
      <c r="C3" s="797"/>
      <c r="D3" s="797"/>
      <c r="E3" s="798"/>
      <c r="F3" s="327" t="s">
        <v>58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579"/>
      <c r="D7" s="579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279">
        <f>+F27+F28</f>
        <v>0</v>
      </c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280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100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279">
        <f>+F31+F32+F33</f>
        <v>0</v>
      </c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93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280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100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305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319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0</v>
      </c>
      <c r="D36" s="320">
        <f>+D8+D20+D25+D26+D30+D34+D35</f>
        <v>0</v>
      </c>
      <c r="E36" s="320">
        <f>+E8+E20+E25+E26+E30+E34+E35</f>
        <v>0</v>
      </c>
      <c r="F36" s="320">
        <f>+F8+F20+F25+F26+F30+F34+F35</f>
        <v>0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320">
        <f>+F38+F39+F40</f>
        <v>0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93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280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100"/>
    </row>
    <row r="41" spans="1:6" s="417" customFormat="1" ht="15" customHeight="1" thickBot="1">
      <c r="A41" s="487" t="s">
        <v>24</v>
      </c>
      <c r="B41" s="488" t="s">
        <v>394</v>
      </c>
      <c r="C41" s="489">
        <f>+C36+C37</f>
        <v>0</v>
      </c>
      <c r="D41" s="489">
        <f>+D36+D37</f>
        <v>0</v>
      </c>
      <c r="E41" s="489">
        <f>+E36+E37</f>
        <v>0</v>
      </c>
      <c r="F41" s="489">
        <f>+F36+F37</f>
        <v>0</v>
      </c>
    </row>
    <row r="42" spans="1:6" s="416" customFormat="1" ht="16.5" customHeight="1" thickBot="1">
      <c r="A42" s="208"/>
      <c r="B42" s="209" t="s">
        <v>55</v>
      </c>
      <c r="C42" s="791"/>
      <c r="D42" s="791"/>
      <c r="E42" s="791"/>
      <c r="F42" s="792"/>
    </row>
    <row r="43" spans="1:6" s="418" customFormat="1" ht="12" customHeight="1" thickBot="1">
      <c r="A43" s="480" t="s">
        <v>15</v>
      </c>
      <c r="B43" s="481" t="s">
        <v>395</v>
      </c>
      <c r="C43" s="482"/>
      <c r="D43" s="482"/>
      <c r="E43" s="482"/>
      <c r="F43" s="482"/>
    </row>
    <row r="44" spans="1:6" ht="12" customHeight="1">
      <c r="A44" s="410" t="s">
        <v>85</v>
      </c>
      <c r="B44" s="8" t="s">
        <v>46</v>
      </c>
      <c r="C44" s="93"/>
      <c r="D44" s="93"/>
      <c r="E44" s="93"/>
      <c r="F44" s="93"/>
    </row>
    <row r="45" spans="1:6" ht="12" customHeight="1">
      <c r="A45" s="410" t="s">
        <v>86</v>
      </c>
      <c r="B45" s="7" t="s">
        <v>166</v>
      </c>
      <c r="C45" s="96"/>
      <c r="D45" s="96"/>
      <c r="E45" s="96"/>
      <c r="F45" s="96"/>
    </row>
    <row r="46" spans="1:6" ht="12" customHeight="1">
      <c r="A46" s="410" t="s">
        <v>87</v>
      </c>
      <c r="B46" s="7" t="s">
        <v>125</v>
      </c>
      <c r="C46" s="96"/>
      <c r="D46" s="96"/>
      <c r="E46" s="96"/>
      <c r="F46" s="96"/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96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96"/>
    </row>
    <row r="49" spans="1:6" ht="12" customHeight="1" thickBot="1">
      <c r="A49" s="167" t="s">
        <v>16</v>
      </c>
      <c r="B49" s="125" t="s">
        <v>396</v>
      </c>
      <c r="C49" s="279"/>
      <c r="D49" s="279"/>
      <c r="E49" s="279"/>
      <c r="F49" s="279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93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96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96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96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305"/>
    </row>
    <row r="55" spans="1:6" ht="13.8" thickBot="1">
      <c r="A55" s="167" t="s">
        <v>18</v>
      </c>
      <c r="B55" s="210" t="s">
        <v>502</v>
      </c>
      <c r="C55" s="324">
        <f>+C43+C49+C54</f>
        <v>0</v>
      </c>
      <c r="D55" s="324">
        <f>+D43+D49+D54</f>
        <v>0</v>
      </c>
      <c r="E55" s="324">
        <f>+E43+E49+E54</f>
        <v>0</v>
      </c>
      <c r="F55" s="324">
        <f>+F43+F49+F54</f>
        <v>0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0</v>
      </c>
      <c r="D57" s="122">
        <v>0</v>
      </c>
      <c r="E57" s="122">
        <v>0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C42:F42"/>
    <mergeCell ref="B1:F1"/>
    <mergeCell ref="B2:E2"/>
    <mergeCell ref="B3:E3"/>
    <mergeCell ref="C4:F4"/>
    <mergeCell ref="E7:F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G4" sqref="G4"/>
    </sheetView>
  </sheetViews>
  <sheetFormatPr defaultColWidth="9.33203125" defaultRowHeight="13.2"/>
  <cols>
    <col min="1" max="1" width="13.77734375" style="211" customWidth="1"/>
    <col min="2" max="2" width="67.6640625" style="212" customWidth="1"/>
    <col min="3" max="3" width="13.6640625" style="212" customWidth="1"/>
    <col min="4" max="4" width="12.109375" style="212" customWidth="1"/>
    <col min="5" max="5" width="12.6640625" style="212" customWidth="1"/>
    <col min="6" max="6" width="10.77734375" style="212" customWidth="1"/>
    <col min="7" max="16384" width="9.33203125" style="212"/>
  </cols>
  <sheetData>
    <row r="1" spans="1:6" s="193" customFormat="1" ht="21" customHeight="1" thickBot="1">
      <c r="A1" s="192"/>
      <c r="B1" s="805" t="s">
        <v>813</v>
      </c>
      <c r="C1" s="805"/>
      <c r="D1" s="805"/>
      <c r="E1" s="805"/>
      <c r="F1" s="805"/>
    </row>
    <row r="2" spans="1:6" s="414" customFormat="1" ht="34.200000000000003">
      <c r="A2" s="365" t="s">
        <v>182</v>
      </c>
      <c r="B2" s="793" t="s">
        <v>549</v>
      </c>
      <c r="C2" s="794"/>
      <c r="D2" s="794"/>
      <c r="E2" s="795"/>
      <c r="F2" s="326" t="s">
        <v>58</v>
      </c>
    </row>
    <row r="3" spans="1:6" s="414" customFormat="1" ht="23.4" thickBot="1">
      <c r="A3" s="408" t="s">
        <v>181</v>
      </c>
      <c r="B3" s="796" t="s">
        <v>503</v>
      </c>
      <c r="C3" s="797"/>
      <c r="D3" s="797"/>
      <c r="E3" s="798"/>
      <c r="F3" s="327" t="s">
        <v>409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579"/>
      <c r="D7" s="579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279">
        <f>+F27+F28</f>
        <v>0</v>
      </c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280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100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279">
        <f>+F31+F32+F33</f>
        <v>0</v>
      </c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93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280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100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305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319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0</v>
      </c>
      <c r="D36" s="320">
        <f>+D8+D20+D25+D26+D30+D34+D35</f>
        <v>0</v>
      </c>
      <c r="E36" s="320">
        <f>+E8+E20+E25+E26+E30+E34+E35</f>
        <v>0</v>
      </c>
      <c r="F36" s="320">
        <f>+F8+F20+F25+F26+F30+F34+F35</f>
        <v>0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320">
        <f>+F38+F39+F40</f>
        <v>0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93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280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100"/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0</v>
      </c>
      <c r="D41" s="323">
        <f>+D36+D37</f>
        <v>0</v>
      </c>
      <c r="E41" s="323">
        <f>+E36+E37</f>
        <v>0</v>
      </c>
      <c r="F41" s="323">
        <f>+F36+F37</f>
        <v>0</v>
      </c>
    </row>
    <row r="42" spans="1:6" s="416" customFormat="1" ht="16.5" customHeight="1" thickBot="1">
      <c r="A42" s="208"/>
      <c r="B42" s="209" t="s">
        <v>55</v>
      </c>
      <c r="C42" s="791"/>
      <c r="D42" s="791"/>
      <c r="E42" s="791"/>
      <c r="F42" s="792"/>
    </row>
    <row r="43" spans="1:6" s="418" customFormat="1" ht="12" customHeight="1" thickBot="1">
      <c r="A43" s="167" t="s">
        <v>15</v>
      </c>
      <c r="B43" s="125" t="s">
        <v>395</v>
      </c>
      <c r="C43" s="279">
        <f>SUM(C44:C48)</f>
        <v>0</v>
      </c>
      <c r="D43" s="279">
        <f>SUM(D44:D48)</f>
        <v>0</v>
      </c>
      <c r="E43" s="279">
        <f>SUM(E44:E48)</f>
        <v>0</v>
      </c>
      <c r="F43" s="279">
        <f>SUM(F44:F48)</f>
        <v>0</v>
      </c>
    </row>
    <row r="44" spans="1:6" ht="12" customHeight="1">
      <c r="A44" s="410" t="s">
        <v>85</v>
      </c>
      <c r="B44" s="8" t="s">
        <v>46</v>
      </c>
      <c r="C44" s="93"/>
      <c r="D44" s="93"/>
      <c r="E44" s="93"/>
      <c r="F44" s="93"/>
    </row>
    <row r="45" spans="1:6" ht="12" customHeight="1">
      <c r="A45" s="410" t="s">
        <v>86</v>
      </c>
      <c r="B45" s="7" t="s">
        <v>166</v>
      </c>
      <c r="C45" s="96"/>
      <c r="D45" s="96"/>
      <c r="E45" s="96"/>
      <c r="F45" s="96"/>
    </row>
    <row r="46" spans="1:6" ht="12" customHeight="1">
      <c r="A46" s="410" t="s">
        <v>87</v>
      </c>
      <c r="B46" s="7" t="s">
        <v>125</v>
      </c>
      <c r="C46" s="96"/>
      <c r="D46" s="96"/>
      <c r="E46" s="96"/>
      <c r="F46" s="96"/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96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96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279">
        <f>SUM(F50:F52)</f>
        <v>0</v>
      </c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93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96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96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96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305"/>
    </row>
    <row r="55" spans="1:6" ht="13.8" thickBot="1">
      <c r="A55" s="167" t="s">
        <v>18</v>
      </c>
      <c r="B55" s="210" t="s">
        <v>502</v>
      </c>
      <c r="C55" s="324">
        <f>+C43+C49+C54</f>
        <v>0</v>
      </c>
      <c r="D55" s="324">
        <f>+D43+D49+D54</f>
        <v>0</v>
      </c>
      <c r="E55" s="324">
        <f>+E43+E49+E54</f>
        <v>0</v>
      </c>
      <c r="F55" s="324">
        <f>+F43+F49+F54</f>
        <v>0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0</v>
      </c>
      <c r="D57" s="122">
        <v>0</v>
      </c>
      <c r="E57" s="122">
        <v>0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C42:F42"/>
    <mergeCell ref="E7:F7"/>
    <mergeCell ref="B1:F1"/>
    <mergeCell ref="B2:E2"/>
    <mergeCell ref="B3:E3"/>
    <mergeCell ref="C4:F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58"/>
  <sheetViews>
    <sheetView workbookViewId="0">
      <selection activeCell="G3" sqref="G3"/>
    </sheetView>
  </sheetViews>
  <sheetFormatPr defaultColWidth="9.33203125" defaultRowHeight="13.2"/>
  <cols>
    <col min="1" max="1" width="13.77734375" style="211" customWidth="1"/>
    <col min="2" max="2" width="63.33203125" style="212" customWidth="1"/>
    <col min="3" max="3" width="14.6640625" style="212" customWidth="1"/>
    <col min="4" max="4" width="12" style="212" customWidth="1"/>
    <col min="5" max="5" width="10.109375" style="212" customWidth="1"/>
    <col min="6" max="6" width="11.109375" style="212" customWidth="1"/>
    <col min="7" max="16384" width="9.33203125" style="212"/>
  </cols>
  <sheetData>
    <row r="1" spans="1:6" s="193" customFormat="1" ht="21" customHeight="1" thickBot="1">
      <c r="A1" s="192"/>
      <c r="B1" s="805" t="s">
        <v>814</v>
      </c>
      <c r="C1" s="805"/>
      <c r="D1" s="805"/>
      <c r="E1" s="805"/>
      <c r="F1" s="805"/>
    </row>
    <row r="2" spans="1:6" s="414" customFormat="1" ht="34.200000000000003">
      <c r="A2" s="365" t="s">
        <v>182</v>
      </c>
      <c r="B2" s="793" t="s">
        <v>550</v>
      </c>
      <c r="C2" s="794"/>
      <c r="D2" s="794"/>
      <c r="E2" s="795"/>
      <c r="F2" s="326" t="s">
        <v>551</v>
      </c>
    </row>
    <row r="3" spans="1:6" s="414" customFormat="1" ht="23.4" thickBot="1">
      <c r="A3" s="408" t="s">
        <v>181</v>
      </c>
      <c r="B3" s="796" t="s">
        <v>378</v>
      </c>
      <c r="C3" s="797"/>
      <c r="D3" s="797"/>
      <c r="E3" s="798"/>
      <c r="F3" s="327" t="s">
        <v>51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557"/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2322</v>
      </c>
      <c r="D20" s="279">
        <f>SUM(D21:D23)</f>
        <v>2322</v>
      </c>
      <c r="E20" s="279">
        <f>SUM(E21:E23)</f>
        <v>11</v>
      </c>
      <c r="F20" s="557">
        <f>E20/C20</f>
        <v>4.7372954349698534E-3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>
        <v>2322</v>
      </c>
      <c r="D23" s="277">
        <v>2322</v>
      </c>
      <c r="E23" s="277">
        <v>11</v>
      </c>
      <c r="F23" s="555">
        <f>E23/C23</f>
        <v>4.7372954349698534E-3</v>
      </c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2322</v>
      </c>
      <c r="D36" s="320">
        <f>+D8+D20+D25+D26+D30+D34+D35</f>
        <v>2322</v>
      </c>
      <c r="E36" s="320">
        <f>+E8+E20+E25+E26+E30+E34+E35</f>
        <v>11</v>
      </c>
      <c r="F36" s="588">
        <f>E36/C36</f>
        <v>4.7372954349698534E-3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588"/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586"/>
    </row>
    <row r="41" spans="1:6" s="417" customFormat="1" ht="15" customHeight="1" thickBot="1">
      <c r="A41" s="487" t="s">
        <v>24</v>
      </c>
      <c r="B41" s="488" t="s">
        <v>394</v>
      </c>
      <c r="C41" s="489">
        <f>+C36+C37</f>
        <v>2322</v>
      </c>
      <c r="D41" s="489">
        <f>+D36+D37</f>
        <v>2322</v>
      </c>
      <c r="E41" s="489">
        <f>+E36+E37</f>
        <v>11</v>
      </c>
      <c r="F41" s="593">
        <f>E41/C41</f>
        <v>4.7372954349698534E-3</v>
      </c>
    </row>
    <row r="42" spans="1:6" s="416" customFormat="1" ht="16.5" customHeight="1" thickBot="1">
      <c r="A42" s="208"/>
      <c r="B42" s="209" t="s">
        <v>55</v>
      </c>
      <c r="C42" s="476"/>
      <c r="D42" s="476"/>
      <c r="E42" s="791"/>
      <c r="F42" s="792"/>
    </row>
    <row r="43" spans="1:6" s="418" customFormat="1" ht="12" customHeight="1" thickBot="1">
      <c r="A43" s="480" t="s">
        <v>15</v>
      </c>
      <c r="B43" s="481" t="s">
        <v>395</v>
      </c>
      <c r="C43" s="482">
        <f>SUM(C44:C48)</f>
        <v>2322</v>
      </c>
      <c r="D43" s="482">
        <f>SUM(D44:D48)</f>
        <v>2322</v>
      </c>
      <c r="E43" s="482">
        <f>SUM(E44:E48)</f>
        <v>11</v>
      </c>
      <c r="F43" s="582">
        <f>E43/C43</f>
        <v>4.7372954349698534E-3</v>
      </c>
    </row>
    <row r="44" spans="1:6" ht="12" customHeight="1">
      <c r="A44" s="410" t="s">
        <v>85</v>
      </c>
      <c r="B44" s="8" t="s">
        <v>46</v>
      </c>
      <c r="C44" s="93">
        <v>1433</v>
      </c>
      <c r="D44" s="93">
        <v>1433</v>
      </c>
      <c r="E44" s="93"/>
      <c r="F44" s="572"/>
    </row>
    <row r="45" spans="1:6" ht="12" customHeight="1">
      <c r="A45" s="410" t="s">
        <v>86</v>
      </c>
      <c r="B45" s="7" t="s">
        <v>166</v>
      </c>
      <c r="C45" s="96">
        <v>390</v>
      </c>
      <c r="D45" s="96">
        <v>390</v>
      </c>
      <c r="E45" s="96"/>
      <c r="F45" s="559"/>
    </row>
    <row r="46" spans="1:6" ht="12" customHeight="1">
      <c r="A46" s="410" t="s">
        <v>87</v>
      </c>
      <c r="B46" s="7" t="s">
        <v>125</v>
      </c>
      <c r="C46" s="96">
        <v>499</v>
      </c>
      <c r="D46" s="96">
        <v>499</v>
      </c>
      <c r="E46" s="96">
        <v>11</v>
      </c>
      <c r="F46" s="559">
        <f>E46/C46</f>
        <v>2.2044088176352707E-2</v>
      </c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559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559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557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572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559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559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559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583"/>
    </row>
    <row r="55" spans="1:6" ht="13.8" thickBot="1">
      <c r="A55" s="167" t="s">
        <v>18</v>
      </c>
      <c r="B55" s="210" t="s">
        <v>502</v>
      </c>
      <c r="C55" s="324">
        <f>+C43+C49+C54</f>
        <v>2322</v>
      </c>
      <c r="D55" s="324">
        <f>+D43+D49+D54</f>
        <v>2322</v>
      </c>
      <c r="E55" s="324">
        <f>+E43+E49+E54</f>
        <v>11</v>
      </c>
      <c r="F55" s="584">
        <f>E55/C55</f>
        <v>4.7372954349698534E-3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1</v>
      </c>
      <c r="D57" s="122">
        <v>1</v>
      </c>
      <c r="E57" s="122"/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/>
    </row>
  </sheetData>
  <mergeCells count="6">
    <mergeCell ref="E42:F42"/>
    <mergeCell ref="C7:F7"/>
    <mergeCell ref="B1:F1"/>
    <mergeCell ref="B2:E2"/>
    <mergeCell ref="B3:E3"/>
    <mergeCell ref="C4:F4"/>
  </mergeCells>
  <pageMargins left="0.7" right="0.7" top="0.75" bottom="0.75" header="0.3" footer="0.3"/>
  <pageSetup paperSize="9" scale="8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H5" sqref="H5"/>
    </sheetView>
  </sheetViews>
  <sheetFormatPr defaultColWidth="9.33203125" defaultRowHeight="13.2"/>
  <cols>
    <col min="1" max="1" width="13.77734375" style="211" customWidth="1"/>
    <col min="2" max="2" width="65.44140625" style="212" customWidth="1"/>
    <col min="3" max="3" width="12.44140625" style="212" customWidth="1"/>
    <col min="4" max="4" width="11.77734375" style="212" customWidth="1"/>
    <col min="5" max="5" width="11" style="212" customWidth="1"/>
    <col min="6" max="6" width="10.44140625" style="212" customWidth="1"/>
    <col min="7" max="16384" width="9.33203125" style="212"/>
  </cols>
  <sheetData>
    <row r="1" spans="1:6" s="193" customFormat="1" ht="21" customHeight="1" thickBot="1">
      <c r="A1" s="192"/>
      <c r="B1" s="805" t="s">
        <v>815</v>
      </c>
      <c r="C1" s="805"/>
      <c r="D1" s="805"/>
      <c r="E1" s="805"/>
      <c r="F1" s="805"/>
    </row>
    <row r="2" spans="1:6" s="414" customFormat="1" ht="34.200000000000003">
      <c r="A2" s="365" t="s">
        <v>182</v>
      </c>
      <c r="B2" s="793" t="s">
        <v>550</v>
      </c>
      <c r="C2" s="794"/>
      <c r="D2" s="794"/>
      <c r="E2" s="795"/>
      <c r="F2" s="326" t="s">
        <v>551</v>
      </c>
    </row>
    <row r="3" spans="1:6" s="414" customFormat="1" ht="23.4" thickBot="1">
      <c r="A3" s="408" t="s">
        <v>181</v>
      </c>
      <c r="B3" s="796" t="s">
        <v>397</v>
      </c>
      <c r="C3" s="797"/>
      <c r="D3" s="797"/>
      <c r="E3" s="798"/>
      <c r="F3" s="327" t="s">
        <v>57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199"/>
      <c r="B7" s="200" t="s">
        <v>54</v>
      </c>
      <c r="C7" s="788"/>
      <c r="D7" s="788"/>
      <c r="E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585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555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555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555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555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555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555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571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555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556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556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2322</v>
      </c>
      <c r="D20" s="279">
        <f>SUM(D21:D23)</f>
        <v>2322</v>
      </c>
      <c r="E20" s="279">
        <f>SUM(E21:E23)</f>
        <v>11</v>
      </c>
      <c r="F20" s="557">
        <f>E20/C20</f>
        <v>4.7372954349698534E-3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555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555"/>
    </row>
    <row r="23" spans="1:6" s="417" customFormat="1" ht="12" customHeight="1">
      <c r="A23" s="410" t="s">
        <v>93</v>
      </c>
      <c r="B23" s="7" t="s">
        <v>383</v>
      </c>
      <c r="C23" s="277">
        <v>2322</v>
      </c>
      <c r="D23" s="277">
        <v>2322</v>
      </c>
      <c r="E23" s="277">
        <v>11</v>
      </c>
      <c r="F23" s="555">
        <f>E23/C23</f>
        <v>4.7372954349698534E-3</v>
      </c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555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583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557"/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572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558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586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557"/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572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558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586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583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587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2322</v>
      </c>
      <c r="D36" s="320">
        <f>+D8+D20+D25+D26+D30+D34+D35</f>
        <v>2322</v>
      </c>
      <c r="E36" s="320">
        <f>+E8+E20+E25+E26+E30+E34+E35</f>
        <v>11</v>
      </c>
      <c r="F36" s="588">
        <f>E36/C36</f>
        <v>4.7372954349698534E-3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588"/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572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558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586"/>
    </row>
    <row r="41" spans="1:6" s="417" customFormat="1" ht="15" customHeight="1" thickBot="1">
      <c r="A41" s="487" t="s">
        <v>24</v>
      </c>
      <c r="B41" s="488" t="s">
        <v>394</v>
      </c>
      <c r="C41" s="489">
        <f>+C36+C37</f>
        <v>2322</v>
      </c>
      <c r="D41" s="489">
        <f>+D36+D37</f>
        <v>2322</v>
      </c>
      <c r="E41" s="489">
        <f>+E36+E37</f>
        <v>11</v>
      </c>
      <c r="F41" s="593">
        <f>E41/C41</f>
        <v>4.7372954349698534E-3</v>
      </c>
    </row>
    <row r="42" spans="1:6" s="416" customFormat="1" ht="16.5" customHeight="1" thickBot="1">
      <c r="A42" s="208"/>
      <c r="B42" s="209" t="s">
        <v>55</v>
      </c>
      <c r="C42" s="476"/>
      <c r="D42" s="476"/>
      <c r="E42" s="791"/>
      <c r="F42" s="792"/>
    </row>
    <row r="43" spans="1:6" s="418" customFormat="1" ht="12" customHeight="1" thickBot="1">
      <c r="A43" s="480" t="s">
        <v>15</v>
      </c>
      <c r="B43" s="481" t="s">
        <v>395</v>
      </c>
      <c r="C43" s="482">
        <f>SUM(C44:C48)</f>
        <v>2322</v>
      </c>
      <c r="D43" s="482">
        <f>SUM(D44:D48)</f>
        <v>2322</v>
      </c>
      <c r="E43" s="482">
        <f>SUM(E44:E48)</f>
        <v>11</v>
      </c>
      <c r="F43" s="582">
        <f>E43/C43</f>
        <v>4.7372954349698534E-3</v>
      </c>
    </row>
    <row r="44" spans="1:6" ht="12" customHeight="1">
      <c r="A44" s="410" t="s">
        <v>85</v>
      </c>
      <c r="B44" s="8" t="s">
        <v>46</v>
      </c>
      <c r="C44" s="93">
        <v>1433</v>
      </c>
      <c r="D44" s="93">
        <v>1433</v>
      </c>
      <c r="E44" s="93"/>
      <c r="F44" s="572"/>
    </row>
    <row r="45" spans="1:6" ht="12" customHeight="1">
      <c r="A45" s="410" t="s">
        <v>86</v>
      </c>
      <c r="B45" s="7" t="s">
        <v>166</v>
      </c>
      <c r="C45" s="96">
        <v>390</v>
      </c>
      <c r="D45" s="96">
        <v>390</v>
      </c>
      <c r="E45" s="96"/>
      <c r="F45" s="559"/>
    </row>
    <row r="46" spans="1:6" ht="12" customHeight="1">
      <c r="A46" s="410" t="s">
        <v>87</v>
      </c>
      <c r="B46" s="7" t="s">
        <v>125</v>
      </c>
      <c r="C46" s="96">
        <v>499</v>
      </c>
      <c r="D46" s="96">
        <v>499</v>
      </c>
      <c r="E46" s="96">
        <v>11</v>
      </c>
      <c r="F46" s="559">
        <f>E46/C46</f>
        <v>2.2044088176352707E-2</v>
      </c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559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559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557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572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559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559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559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583"/>
    </row>
    <row r="55" spans="1:6" ht="13.8" thickBot="1">
      <c r="A55" s="167" t="s">
        <v>18</v>
      </c>
      <c r="B55" s="210" t="s">
        <v>502</v>
      </c>
      <c r="C55" s="324">
        <f>+C43+C49+C54</f>
        <v>2322</v>
      </c>
      <c r="D55" s="324">
        <f>+D43+D49+D54</f>
        <v>2322</v>
      </c>
      <c r="E55" s="324">
        <f>+E43+E49+E54</f>
        <v>11</v>
      </c>
      <c r="F55" s="584">
        <f>E55/C55</f>
        <v>4.7372954349698534E-3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1</v>
      </c>
      <c r="D57" s="122">
        <v>1</v>
      </c>
      <c r="E57" s="122">
        <v>1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E42:F42"/>
    <mergeCell ref="C7:E7"/>
    <mergeCell ref="B1:F1"/>
    <mergeCell ref="B2:E2"/>
    <mergeCell ref="B3:E3"/>
    <mergeCell ref="C4:F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H5" sqref="H5"/>
    </sheetView>
  </sheetViews>
  <sheetFormatPr defaultColWidth="9.33203125" defaultRowHeight="13.2"/>
  <cols>
    <col min="1" max="1" width="13.77734375" style="211" customWidth="1"/>
    <col min="2" max="2" width="60.6640625" style="212" customWidth="1"/>
    <col min="3" max="3" width="15" style="212" customWidth="1"/>
    <col min="4" max="4" width="12.6640625" style="212" customWidth="1"/>
    <col min="5" max="5" width="12.77734375" style="212" customWidth="1"/>
    <col min="6" max="6" width="10.77734375" style="212" customWidth="1"/>
    <col min="7" max="16384" width="9.33203125" style="212"/>
  </cols>
  <sheetData>
    <row r="1" spans="1:6" s="193" customFormat="1" ht="21" customHeight="1" thickBot="1">
      <c r="A1" s="192"/>
      <c r="B1" s="805" t="s">
        <v>816</v>
      </c>
      <c r="C1" s="805"/>
      <c r="D1" s="805"/>
      <c r="E1" s="805"/>
      <c r="F1" s="805"/>
    </row>
    <row r="2" spans="1:6" s="414" customFormat="1" ht="36.75" customHeight="1">
      <c r="A2" s="365" t="s">
        <v>182</v>
      </c>
      <c r="B2" s="793" t="s">
        <v>550</v>
      </c>
      <c r="C2" s="794"/>
      <c r="D2" s="794"/>
      <c r="E2" s="795"/>
      <c r="F2" s="326" t="s">
        <v>551</v>
      </c>
    </row>
    <row r="3" spans="1:6" s="414" customFormat="1" ht="23.4" thickBot="1">
      <c r="A3" s="408" t="s">
        <v>181</v>
      </c>
      <c r="B3" s="796" t="s">
        <v>398</v>
      </c>
      <c r="C3" s="797"/>
      <c r="D3" s="797"/>
      <c r="E3" s="798"/>
      <c r="F3" s="327" t="s">
        <v>58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199"/>
      <c r="B7" s="200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279">
        <f>+F27+F28</f>
        <v>0</v>
      </c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280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100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279">
        <f>+F31+F32+F33</f>
        <v>0</v>
      </c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93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280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100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305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319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0</v>
      </c>
      <c r="D36" s="320">
        <f>+D8+D20+D25+D26+D30+D34+D35</f>
        <v>0</v>
      </c>
      <c r="E36" s="320">
        <f>+E8+E20+E25+E26+E30+E34+E35</f>
        <v>0</v>
      </c>
      <c r="F36" s="320">
        <f>+F8+F20+F25+F26+F30+F34+F35</f>
        <v>0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320">
        <f>+F38+F39+F40</f>
        <v>0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93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280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100"/>
    </row>
    <row r="41" spans="1:6" s="417" customFormat="1" ht="15" customHeight="1" thickBot="1">
      <c r="A41" s="202" t="s">
        <v>24</v>
      </c>
      <c r="B41" s="203" t="s">
        <v>394</v>
      </c>
      <c r="C41" s="323">
        <f>+C36+C37</f>
        <v>0</v>
      </c>
      <c r="D41" s="323">
        <f>+D36+D37</f>
        <v>0</v>
      </c>
      <c r="E41" s="323">
        <f>+E36+E37</f>
        <v>0</v>
      </c>
      <c r="F41" s="323">
        <f>+F36+F37</f>
        <v>0</v>
      </c>
    </row>
    <row r="42" spans="1:6" s="416" customFormat="1" ht="16.5" customHeight="1" thickBot="1">
      <c r="A42" s="208"/>
      <c r="B42" s="209" t="s">
        <v>55</v>
      </c>
      <c r="C42" s="791"/>
      <c r="D42" s="791"/>
      <c r="E42" s="791"/>
      <c r="F42" s="792"/>
    </row>
    <row r="43" spans="1:6" s="418" customFormat="1" ht="12" customHeight="1" thickBot="1">
      <c r="A43" s="167" t="s">
        <v>15</v>
      </c>
      <c r="B43" s="125" t="s">
        <v>395</v>
      </c>
      <c r="C43" s="279"/>
      <c r="D43" s="279"/>
      <c r="E43" s="279"/>
      <c r="F43" s="279"/>
    </row>
    <row r="44" spans="1:6" ht="12" customHeight="1">
      <c r="A44" s="410" t="s">
        <v>85</v>
      </c>
      <c r="B44" s="8" t="s">
        <v>46</v>
      </c>
      <c r="C44" s="93"/>
      <c r="D44" s="93"/>
      <c r="E44" s="93"/>
      <c r="F44" s="93"/>
    </row>
    <row r="45" spans="1:6" ht="12" customHeight="1">
      <c r="A45" s="410" t="s">
        <v>86</v>
      </c>
      <c r="B45" s="7" t="s">
        <v>166</v>
      </c>
      <c r="C45" s="96"/>
      <c r="D45" s="96"/>
      <c r="E45" s="96"/>
      <c r="F45" s="96"/>
    </row>
    <row r="46" spans="1:6" ht="12" customHeight="1">
      <c r="A46" s="410" t="s">
        <v>87</v>
      </c>
      <c r="B46" s="7" t="s">
        <v>125</v>
      </c>
      <c r="C46" s="96"/>
      <c r="D46" s="96"/>
      <c r="E46" s="96"/>
      <c r="F46" s="96"/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96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96"/>
    </row>
    <row r="49" spans="1:6" ht="12" customHeight="1" thickBot="1">
      <c r="A49" s="167" t="s">
        <v>16</v>
      </c>
      <c r="B49" s="125" t="s">
        <v>396</v>
      </c>
      <c r="C49" s="279"/>
      <c r="D49" s="279"/>
      <c r="E49" s="279"/>
      <c r="F49" s="279"/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93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96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96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96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305"/>
    </row>
    <row r="55" spans="1:6" ht="13.8" thickBot="1">
      <c r="A55" s="167" t="s">
        <v>18</v>
      </c>
      <c r="B55" s="210" t="s">
        <v>502</v>
      </c>
      <c r="C55" s="324">
        <f>+C43+C49+C54</f>
        <v>0</v>
      </c>
      <c r="D55" s="324">
        <f>+D43+D49+D54</f>
        <v>0</v>
      </c>
      <c r="E55" s="324">
        <f>+E43+E49+E54</f>
        <v>0</v>
      </c>
      <c r="F55" s="324">
        <f>+F43+F49+F54</f>
        <v>0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0</v>
      </c>
      <c r="D57" s="122">
        <v>0</v>
      </c>
      <c r="E57" s="122">
        <v>0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6">
    <mergeCell ref="C42:F42"/>
    <mergeCell ref="C7:F7"/>
    <mergeCell ref="B1:F1"/>
    <mergeCell ref="B2:E2"/>
    <mergeCell ref="B3:E3"/>
    <mergeCell ref="C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161"/>
  <sheetViews>
    <sheetView zoomScale="110" zoomScaleNormal="110" zoomScaleSheetLayoutView="100" workbookViewId="0">
      <selection sqref="A1:C1"/>
    </sheetView>
  </sheetViews>
  <sheetFormatPr defaultColWidth="9.33203125" defaultRowHeight="15.6"/>
  <cols>
    <col min="1" max="1" width="9.44140625" style="341" customWidth="1"/>
    <col min="2" max="2" width="67.44140625" style="341" customWidth="1"/>
    <col min="3" max="3" width="14.6640625" style="342" customWidth="1"/>
    <col min="4" max="4" width="10.109375" style="372" customWidth="1"/>
    <col min="5" max="5" width="11.109375" style="372" bestFit="1" customWidth="1"/>
    <col min="6" max="6" width="9.77734375" style="372" bestFit="1" customWidth="1"/>
    <col min="7" max="16384" width="9.33203125" style="372"/>
  </cols>
  <sheetData>
    <row r="1" spans="1:6" ht="15.9" customHeight="1">
      <c r="A1" s="727" t="s">
        <v>12</v>
      </c>
      <c r="B1" s="727"/>
      <c r="C1" s="727"/>
    </row>
    <row r="2" spans="1:6" ht="15.9" customHeight="1" thickBot="1">
      <c r="A2" s="728" t="s">
        <v>136</v>
      </c>
      <c r="B2" s="728"/>
      <c r="C2" s="732" t="s">
        <v>204</v>
      </c>
      <c r="D2" s="732"/>
      <c r="E2" s="732"/>
      <c r="F2" s="732"/>
    </row>
    <row r="3" spans="1:6" ht="15.9" customHeight="1" thickBot="1">
      <c r="A3" s="740" t="s">
        <v>68</v>
      </c>
      <c r="B3" s="740" t="s">
        <v>14</v>
      </c>
      <c r="C3" s="737" t="s">
        <v>601</v>
      </c>
      <c r="D3" s="738"/>
      <c r="E3" s="738"/>
      <c r="F3" s="739"/>
    </row>
    <row r="4" spans="1:6" ht="38.1" customHeight="1" thickBot="1">
      <c r="A4" s="741"/>
      <c r="B4" s="741"/>
      <c r="C4" s="43" t="s">
        <v>583</v>
      </c>
      <c r="D4" s="43" t="s">
        <v>584</v>
      </c>
      <c r="E4" s="43" t="s">
        <v>585</v>
      </c>
      <c r="F4" s="43" t="s">
        <v>586</v>
      </c>
    </row>
    <row r="5" spans="1:6" s="373" customFormat="1" ht="12" customHeight="1" thickBot="1">
      <c r="A5" s="367" t="s">
        <v>468</v>
      </c>
      <c r="B5" s="368" t="s">
        <v>469</v>
      </c>
      <c r="C5" s="369" t="s">
        <v>470</v>
      </c>
      <c r="D5" s="369" t="s">
        <v>472</v>
      </c>
      <c r="E5" s="369" t="s">
        <v>471</v>
      </c>
      <c r="F5" s="369" t="s">
        <v>473</v>
      </c>
    </row>
    <row r="6" spans="1:6" s="374" customFormat="1" ht="12" customHeight="1" thickBot="1">
      <c r="A6" s="19" t="s">
        <v>15</v>
      </c>
      <c r="B6" s="20" t="s">
        <v>224</v>
      </c>
      <c r="C6" s="260">
        <f>+C7+C8+C9+C10+C11+C12</f>
        <v>5435</v>
      </c>
      <c r="D6" s="260">
        <f>+D7+D8+D9+D10+D11+D12</f>
        <v>6917</v>
      </c>
      <c r="E6" s="260">
        <f>+E7+E8+E9+E10+E11+E12</f>
        <v>6917</v>
      </c>
      <c r="F6" s="523">
        <f>E6/C6</f>
        <v>1.2726770929162834</v>
      </c>
    </row>
    <row r="7" spans="1:6" s="374" customFormat="1" ht="12" customHeight="1">
      <c r="A7" s="14" t="s">
        <v>85</v>
      </c>
      <c r="B7" s="375" t="s">
        <v>225</v>
      </c>
      <c r="C7" s="263"/>
      <c r="D7" s="263"/>
      <c r="E7" s="263"/>
      <c r="F7" s="496"/>
    </row>
    <row r="8" spans="1:6" s="374" customFormat="1" ht="12" customHeight="1">
      <c r="A8" s="13" t="s">
        <v>86</v>
      </c>
      <c r="B8" s="376" t="s">
        <v>226</v>
      </c>
      <c r="C8" s="262"/>
      <c r="D8" s="262"/>
      <c r="E8" s="262"/>
      <c r="F8" s="524"/>
    </row>
    <row r="9" spans="1:6" s="374" customFormat="1" ht="12" customHeight="1">
      <c r="A9" s="13" t="s">
        <v>87</v>
      </c>
      <c r="B9" s="376" t="s">
        <v>227</v>
      </c>
      <c r="C9" s="262">
        <v>5435</v>
      </c>
      <c r="D9" s="262">
        <v>6917</v>
      </c>
      <c r="E9" s="262">
        <v>6917</v>
      </c>
      <c r="F9" s="524">
        <f>E9/C9</f>
        <v>1.2726770929162834</v>
      </c>
    </row>
    <row r="10" spans="1:6" s="374" customFormat="1" ht="12" customHeight="1">
      <c r="A10" s="13" t="s">
        <v>88</v>
      </c>
      <c r="B10" s="376" t="s">
        <v>228</v>
      </c>
      <c r="C10" s="262"/>
      <c r="D10" s="262"/>
      <c r="E10" s="262"/>
      <c r="F10" s="524"/>
    </row>
    <row r="11" spans="1:6" s="374" customFormat="1" ht="12" customHeight="1">
      <c r="A11" s="13" t="s">
        <v>133</v>
      </c>
      <c r="B11" s="256" t="s">
        <v>410</v>
      </c>
      <c r="C11" s="262"/>
      <c r="D11" s="262"/>
      <c r="E11" s="262"/>
      <c r="F11" s="524"/>
    </row>
    <row r="12" spans="1:6" s="374" customFormat="1" ht="12" customHeight="1" thickBot="1">
      <c r="A12" s="15" t="s">
        <v>89</v>
      </c>
      <c r="B12" s="257" t="s">
        <v>411</v>
      </c>
      <c r="C12" s="262"/>
      <c r="D12" s="262"/>
      <c r="E12" s="262"/>
      <c r="F12" s="524"/>
    </row>
    <row r="13" spans="1:6" s="374" customFormat="1" ht="12" customHeight="1" thickBot="1">
      <c r="A13" s="19" t="s">
        <v>16</v>
      </c>
      <c r="B13" s="255" t="s">
        <v>229</v>
      </c>
      <c r="C13" s="260">
        <f>+C14+C15+C16+C17+C18</f>
        <v>0</v>
      </c>
      <c r="D13" s="260">
        <f>+D14+D15+D16+D17+D18</f>
        <v>0</v>
      </c>
      <c r="E13" s="260">
        <f>+E14+E15+E16+E17+E18</f>
        <v>0</v>
      </c>
      <c r="F13" s="523"/>
    </row>
    <row r="14" spans="1:6" s="374" customFormat="1" ht="12" customHeight="1">
      <c r="A14" s="14" t="s">
        <v>91</v>
      </c>
      <c r="B14" s="375" t="s">
        <v>230</v>
      </c>
      <c r="C14" s="263"/>
      <c r="D14" s="263"/>
      <c r="E14" s="263"/>
      <c r="F14" s="496"/>
    </row>
    <row r="15" spans="1:6" s="374" customFormat="1" ht="12" customHeight="1">
      <c r="A15" s="13" t="s">
        <v>92</v>
      </c>
      <c r="B15" s="376" t="s">
        <v>231</v>
      </c>
      <c r="C15" s="262"/>
      <c r="D15" s="262"/>
      <c r="E15" s="262"/>
      <c r="F15" s="524"/>
    </row>
    <row r="16" spans="1:6" s="374" customFormat="1" ht="12" customHeight="1">
      <c r="A16" s="13" t="s">
        <v>93</v>
      </c>
      <c r="B16" s="376" t="s">
        <v>400</v>
      </c>
      <c r="C16" s="262"/>
      <c r="D16" s="262"/>
      <c r="E16" s="262"/>
      <c r="F16" s="524"/>
    </row>
    <row r="17" spans="1:6" s="374" customFormat="1" ht="12" customHeight="1">
      <c r="A17" s="13" t="s">
        <v>94</v>
      </c>
      <c r="B17" s="376" t="s">
        <v>401</v>
      </c>
      <c r="C17" s="262"/>
      <c r="D17" s="262"/>
      <c r="E17" s="262"/>
      <c r="F17" s="524"/>
    </row>
    <row r="18" spans="1:6" s="374" customFormat="1" ht="12" customHeight="1">
      <c r="A18" s="13" t="s">
        <v>95</v>
      </c>
      <c r="B18" s="376" t="s">
        <v>232</v>
      </c>
      <c r="C18" s="262"/>
      <c r="D18" s="262"/>
      <c r="E18" s="262"/>
      <c r="F18" s="524"/>
    </row>
    <row r="19" spans="1:6" s="374" customFormat="1" ht="12" customHeight="1" thickBot="1">
      <c r="A19" s="15" t="s">
        <v>101</v>
      </c>
      <c r="B19" s="257" t="s">
        <v>233</v>
      </c>
      <c r="C19" s="264"/>
      <c r="D19" s="264"/>
      <c r="E19" s="264"/>
      <c r="F19" s="525"/>
    </row>
    <row r="20" spans="1:6" s="374" customFormat="1" ht="12" customHeight="1" thickBot="1">
      <c r="A20" s="19" t="s">
        <v>17</v>
      </c>
      <c r="B20" s="20" t="s">
        <v>234</v>
      </c>
      <c r="C20" s="260">
        <f>+C21+C22+C23+C24+C25</f>
        <v>0</v>
      </c>
      <c r="D20" s="260">
        <f>+D21+D22+D23+D24+D25</f>
        <v>0</v>
      </c>
      <c r="E20" s="260">
        <f>+E21+E22+E23+E24+E25</f>
        <v>0</v>
      </c>
      <c r="F20" s="523"/>
    </row>
    <row r="21" spans="1:6" s="374" customFormat="1" ht="12" customHeight="1">
      <c r="A21" s="14" t="s">
        <v>74</v>
      </c>
      <c r="B21" s="375" t="s">
        <v>235</v>
      </c>
      <c r="C21" s="263"/>
      <c r="D21" s="263"/>
      <c r="E21" s="263"/>
      <c r="F21" s="496"/>
    </row>
    <row r="22" spans="1:6" s="374" customFormat="1" ht="12" customHeight="1">
      <c r="A22" s="13" t="s">
        <v>75</v>
      </c>
      <c r="B22" s="376" t="s">
        <v>236</v>
      </c>
      <c r="C22" s="262"/>
      <c r="D22" s="262"/>
      <c r="E22" s="262"/>
      <c r="F22" s="524"/>
    </row>
    <row r="23" spans="1:6" s="374" customFormat="1" ht="12" customHeight="1">
      <c r="A23" s="13" t="s">
        <v>76</v>
      </c>
      <c r="B23" s="376" t="s">
        <v>402</v>
      </c>
      <c r="C23" s="262"/>
      <c r="D23" s="262"/>
      <c r="E23" s="262"/>
      <c r="F23" s="524"/>
    </row>
    <row r="24" spans="1:6" s="374" customFormat="1" ht="12" customHeight="1">
      <c r="A24" s="13" t="s">
        <v>77</v>
      </c>
      <c r="B24" s="376" t="s">
        <v>403</v>
      </c>
      <c r="C24" s="262"/>
      <c r="D24" s="262"/>
      <c r="E24" s="262"/>
      <c r="F24" s="524"/>
    </row>
    <row r="25" spans="1:6" s="374" customFormat="1" ht="12" customHeight="1">
      <c r="A25" s="13" t="s">
        <v>154</v>
      </c>
      <c r="B25" s="376" t="s">
        <v>237</v>
      </c>
      <c r="C25" s="262"/>
      <c r="D25" s="262"/>
      <c r="E25" s="262"/>
      <c r="F25" s="524"/>
    </row>
    <row r="26" spans="1:6" s="374" customFormat="1" ht="12" customHeight="1" thickBot="1">
      <c r="A26" s="15" t="s">
        <v>155</v>
      </c>
      <c r="B26" s="377" t="s">
        <v>238</v>
      </c>
      <c r="C26" s="264"/>
      <c r="D26" s="264"/>
      <c r="E26" s="264"/>
      <c r="F26" s="525"/>
    </row>
    <row r="27" spans="1:6" s="374" customFormat="1" ht="12" customHeight="1" thickBot="1">
      <c r="A27" s="19" t="s">
        <v>156</v>
      </c>
      <c r="B27" s="20" t="s">
        <v>239</v>
      </c>
      <c r="C27" s="266">
        <f>+C28+C32+C33+C34</f>
        <v>0</v>
      </c>
      <c r="D27" s="266">
        <f>+D28+D32+D33+D34</f>
        <v>0</v>
      </c>
      <c r="E27" s="266">
        <f>+E28+E32+E33+E34</f>
        <v>0</v>
      </c>
      <c r="F27" s="526"/>
    </row>
    <row r="28" spans="1:6" s="374" customFormat="1" ht="12" customHeight="1">
      <c r="A28" s="14" t="s">
        <v>240</v>
      </c>
      <c r="B28" s="375" t="s">
        <v>417</v>
      </c>
      <c r="C28" s="370">
        <f>+C29+C30+C31</f>
        <v>0</v>
      </c>
      <c r="D28" s="370">
        <f>+D29+D30+D31</f>
        <v>0</v>
      </c>
      <c r="E28" s="370">
        <f>+E29+E30+E31</f>
        <v>0</v>
      </c>
      <c r="F28" s="527"/>
    </row>
    <row r="29" spans="1:6" s="374" customFormat="1" ht="12" customHeight="1">
      <c r="A29" s="13" t="s">
        <v>241</v>
      </c>
      <c r="B29" s="376" t="s">
        <v>246</v>
      </c>
      <c r="C29" s="262"/>
      <c r="D29" s="262"/>
      <c r="E29" s="262"/>
      <c r="F29" s="524"/>
    </row>
    <row r="30" spans="1:6" s="374" customFormat="1" ht="12" customHeight="1">
      <c r="A30" s="13" t="s">
        <v>242</v>
      </c>
      <c r="B30" s="376" t="s">
        <v>247</v>
      </c>
      <c r="C30" s="262"/>
      <c r="D30" s="262"/>
      <c r="E30" s="262"/>
      <c r="F30" s="524"/>
    </row>
    <row r="31" spans="1:6" s="374" customFormat="1" ht="12" customHeight="1">
      <c r="A31" s="13" t="s">
        <v>415</v>
      </c>
      <c r="B31" s="439" t="s">
        <v>416</v>
      </c>
      <c r="C31" s="262"/>
      <c r="D31" s="262"/>
      <c r="E31" s="262"/>
      <c r="F31" s="524"/>
    </row>
    <row r="32" spans="1:6" s="374" customFormat="1" ht="12" customHeight="1">
      <c r="A32" s="13" t="s">
        <v>243</v>
      </c>
      <c r="B32" s="376" t="s">
        <v>248</v>
      </c>
      <c r="C32" s="262"/>
      <c r="D32" s="262"/>
      <c r="E32" s="262"/>
      <c r="F32" s="524"/>
    </row>
    <row r="33" spans="1:6" s="374" customFormat="1" ht="12" customHeight="1">
      <c r="A33" s="13" t="s">
        <v>244</v>
      </c>
      <c r="B33" s="376" t="s">
        <v>249</v>
      </c>
      <c r="C33" s="262"/>
      <c r="D33" s="262"/>
      <c r="E33" s="262"/>
      <c r="F33" s="524"/>
    </row>
    <row r="34" spans="1:6" s="374" customFormat="1" ht="12" customHeight="1" thickBot="1">
      <c r="A34" s="15" t="s">
        <v>245</v>
      </c>
      <c r="B34" s="377" t="s">
        <v>250</v>
      </c>
      <c r="C34" s="264"/>
      <c r="D34" s="264"/>
      <c r="E34" s="264"/>
      <c r="F34" s="525"/>
    </row>
    <row r="35" spans="1:6" s="374" customFormat="1" ht="12" customHeight="1" thickBot="1">
      <c r="A35" s="19" t="s">
        <v>19</v>
      </c>
      <c r="B35" s="20" t="s">
        <v>412</v>
      </c>
      <c r="C35" s="260">
        <f>SUM(C36:C46)</f>
        <v>4493</v>
      </c>
      <c r="D35" s="260">
        <f>SUM(D36:D46)</f>
        <v>4168</v>
      </c>
      <c r="E35" s="260">
        <f>SUM(E36:E46)</f>
        <v>4155</v>
      </c>
      <c r="F35" s="523">
        <f>E35/C35</f>
        <v>0.92477186734920991</v>
      </c>
    </row>
    <row r="36" spans="1:6" s="374" customFormat="1" ht="12" customHeight="1">
      <c r="A36" s="14" t="s">
        <v>78</v>
      </c>
      <c r="B36" s="375" t="s">
        <v>253</v>
      </c>
      <c r="C36" s="263"/>
      <c r="D36" s="263"/>
      <c r="E36" s="263"/>
      <c r="F36" s="496"/>
    </row>
    <row r="37" spans="1:6" s="374" customFormat="1" ht="12" customHeight="1">
      <c r="A37" s="13" t="s">
        <v>79</v>
      </c>
      <c r="B37" s="376" t="s">
        <v>254</v>
      </c>
      <c r="C37" s="262"/>
      <c r="D37" s="262"/>
      <c r="E37" s="262"/>
      <c r="F37" s="524"/>
    </row>
    <row r="38" spans="1:6" s="374" customFormat="1" ht="12" customHeight="1">
      <c r="A38" s="13" t="s">
        <v>80</v>
      </c>
      <c r="B38" s="376" t="s">
        <v>255</v>
      </c>
      <c r="C38" s="262"/>
      <c r="D38" s="262"/>
      <c r="E38" s="262"/>
      <c r="F38" s="524"/>
    </row>
    <row r="39" spans="1:6" s="374" customFormat="1" ht="12" customHeight="1">
      <c r="A39" s="13" t="s">
        <v>158</v>
      </c>
      <c r="B39" s="376" t="s">
        <v>256</v>
      </c>
      <c r="C39" s="262"/>
      <c r="D39" s="262"/>
      <c r="E39" s="262"/>
      <c r="F39" s="524"/>
    </row>
    <row r="40" spans="1:6" s="374" customFormat="1" ht="12" customHeight="1">
      <c r="A40" s="13" t="s">
        <v>159</v>
      </c>
      <c r="B40" s="376" t="s">
        <v>257</v>
      </c>
      <c r="C40" s="262">
        <v>1090</v>
      </c>
      <c r="D40" s="262">
        <v>940</v>
      </c>
      <c r="E40" s="262">
        <v>943</v>
      </c>
      <c r="F40" s="524">
        <f>E40/C40</f>
        <v>0.86513761467889905</v>
      </c>
    </row>
    <row r="41" spans="1:6" s="374" customFormat="1" ht="12" customHeight="1">
      <c r="A41" s="13" t="s">
        <v>160</v>
      </c>
      <c r="B41" s="376" t="s">
        <v>258</v>
      </c>
      <c r="C41" s="262">
        <v>3103</v>
      </c>
      <c r="D41" s="262">
        <v>3092</v>
      </c>
      <c r="E41" s="262">
        <v>3093</v>
      </c>
      <c r="F41" s="524">
        <f>E41/C41</f>
        <v>0.99677731227844024</v>
      </c>
    </row>
    <row r="42" spans="1:6" s="374" customFormat="1" ht="12" customHeight="1">
      <c r="A42" s="13" t="s">
        <v>161</v>
      </c>
      <c r="B42" s="376" t="s">
        <v>259</v>
      </c>
      <c r="C42" s="262"/>
      <c r="D42" s="262"/>
      <c r="E42" s="262"/>
      <c r="F42" s="524"/>
    </row>
    <row r="43" spans="1:6" s="374" customFormat="1" ht="12" customHeight="1">
      <c r="A43" s="13" t="s">
        <v>162</v>
      </c>
      <c r="B43" s="376" t="s">
        <v>260</v>
      </c>
      <c r="C43" s="262">
        <v>300</v>
      </c>
      <c r="D43" s="262">
        <v>136</v>
      </c>
      <c r="E43" s="262">
        <v>119</v>
      </c>
      <c r="F43" s="524">
        <f>E43/C43</f>
        <v>0.39666666666666667</v>
      </c>
    </row>
    <row r="44" spans="1:6" s="374" customFormat="1" ht="12" customHeight="1">
      <c r="A44" s="13" t="s">
        <v>251</v>
      </c>
      <c r="B44" s="376" t="s">
        <v>261</v>
      </c>
      <c r="C44" s="265"/>
      <c r="D44" s="265"/>
      <c r="E44" s="265"/>
      <c r="F44" s="528"/>
    </row>
    <row r="45" spans="1:6" s="374" customFormat="1" ht="12" customHeight="1">
      <c r="A45" s="15" t="s">
        <v>252</v>
      </c>
      <c r="B45" s="377" t="s">
        <v>414</v>
      </c>
      <c r="C45" s="361"/>
      <c r="D45" s="361"/>
      <c r="E45" s="361"/>
      <c r="F45" s="529"/>
    </row>
    <row r="46" spans="1:6" s="374" customFormat="1" ht="12" customHeight="1" thickBot="1">
      <c r="A46" s="15" t="s">
        <v>413</v>
      </c>
      <c r="B46" s="257" t="s">
        <v>262</v>
      </c>
      <c r="C46" s="361"/>
      <c r="D46" s="361"/>
      <c r="E46" s="361"/>
      <c r="F46" s="529"/>
    </row>
    <row r="47" spans="1:6" s="374" customFormat="1" ht="12" customHeight="1" thickBot="1">
      <c r="A47" s="19" t="s">
        <v>20</v>
      </c>
      <c r="B47" s="20" t="s">
        <v>263</v>
      </c>
      <c r="C47" s="260">
        <f>SUM(C48:C52)</f>
        <v>8189</v>
      </c>
      <c r="D47" s="260">
        <f>SUM(D48:D52)</f>
        <v>10509</v>
      </c>
      <c r="E47" s="260">
        <f>SUM(E48:E52)</f>
        <v>10509</v>
      </c>
      <c r="F47" s="523">
        <f>E47/C47</f>
        <v>1.2833068750763219</v>
      </c>
    </row>
    <row r="48" spans="1:6" s="374" customFormat="1" ht="12" customHeight="1">
      <c r="A48" s="14" t="s">
        <v>81</v>
      </c>
      <c r="B48" s="375" t="s">
        <v>267</v>
      </c>
      <c r="C48" s="419"/>
      <c r="D48" s="419"/>
      <c r="E48" s="419"/>
      <c r="F48" s="530"/>
    </row>
    <row r="49" spans="1:6" s="374" customFormat="1" ht="12" customHeight="1">
      <c r="A49" s="13" t="s">
        <v>82</v>
      </c>
      <c r="B49" s="376" t="s">
        <v>268</v>
      </c>
      <c r="C49" s="265">
        <v>8189</v>
      </c>
      <c r="D49" s="265">
        <v>10509</v>
      </c>
      <c r="E49" s="265">
        <v>10509</v>
      </c>
      <c r="F49" s="528">
        <f>E49/C49</f>
        <v>1.2833068750763219</v>
      </c>
    </row>
    <row r="50" spans="1:6" s="374" customFormat="1" ht="12" customHeight="1">
      <c r="A50" s="13" t="s">
        <v>264</v>
      </c>
      <c r="B50" s="376" t="s">
        <v>269</v>
      </c>
      <c r="C50" s="265"/>
      <c r="D50" s="265"/>
      <c r="E50" s="265"/>
      <c r="F50" s="528"/>
    </row>
    <row r="51" spans="1:6" s="374" customFormat="1" ht="12" customHeight="1">
      <c r="A51" s="13" t="s">
        <v>265</v>
      </c>
      <c r="B51" s="376" t="s">
        <v>270</v>
      </c>
      <c r="C51" s="265"/>
      <c r="D51" s="265"/>
      <c r="E51" s="265"/>
      <c r="F51" s="528"/>
    </row>
    <row r="52" spans="1:6" s="374" customFormat="1" ht="12" customHeight="1" thickBot="1">
      <c r="A52" s="15" t="s">
        <v>266</v>
      </c>
      <c r="B52" s="257" t="s">
        <v>271</v>
      </c>
      <c r="C52" s="361"/>
      <c r="D52" s="361"/>
      <c r="E52" s="361"/>
      <c r="F52" s="529"/>
    </row>
    <row r="53" spans="1:6" s="374" customFormat="1" ht="12" customHeight="1" thickBot="1">
      <c r="A53" s="19" t="s">
        <v>163</v>
      </c>
      <c r="B53" s="20" t="s">
        <v>272</v>
      </c>
      <c r="C53" s="260">
        <f>SUM(C54:C56)</f>
        <v>0</v>
      </c>
      <c r="D53" s="260">
        <f>SUM(D54:D56)</f>
        <v>0</v>
      </c>
      <c r="E53" s="260">
        <f>SUM(E54:E56)</f>
        <v>0</v>
      </c>
      <c r="F53" s="523"/>
    </row>
    <row r="54" spans="1:6" s="374" customFormat="1" ht="12" customHeight="1">
      <c r="A54" s="14" t="s">
        <v>83</v>
      </c>
      <c r="B54" s="375" t="s">
        <v>273</v>
      </c>
      <c r="C54" s="263"/>
      <c r="D54" s="263"/>
      <c r="E54" s="263"/>
      <c r="F54" s="496"/>
    </row>
    <row r="55" spans="1:6" s="374" customFormat="1" ht="12" customHeight="1">
      <c r="A55" s="13" t="s">
        <v>84</v>
      </c>
      <c r="B55" s="376" t="s">
        <v>404</v>
      </c>
      <c r="C55" s="262"/>
      <c r="D55" s="262"/>
      <c r="E55" s="262"/>
      <c r="F55" s="524"/>
    </row>
    <row r="56" spans="1:6" s="374" customFormat="1" ht="12" customHeight="1">
      <c r="A56" s="13" t="s">
        <v>276</v>
      </c>
      <c r="B56" s="376" t="s">
        <v>274</v>
      </c>
      <c r="C56" s="262"/>
      <c r="D56" s="262"/>
      <c r="E56" s="262"/>
      <c r="F56" s="524"/>
    </row>
    <row r="57" spans="1:6" s="374" customFormat="1" ht="12" customHeight="1" thickBot="1">
      <c r="A57" s="15" t="s">
        <v>277</v>
      </c>
      <c r="B57" s="257" t="s">
        <v>275</v>
      </c>
      <c r="C57" s="264"/>
      <c r="D57" s="264"/>
      <c r="E57" s="264"/>
      <c r="F57" s="525"/>
    </row>
    <row r="58" spans="1:6" s="374" customFormat="1" ht="12" customHeight="1" thickBot="1">
      <c r="A58" s="19" t="s">
        <v>22</v>
      </c>
      <c r="B58" s="255" t="s">
        <v>278</v>
      </c>
      <c r="C58" s="260">
        <f>SUM(C59:C61)</f>
        <v>0</v>
      </c>
      <c r="D58" s="260">
        <f>SUM(D59:D61)</f>
        <v>10124</v>
      </c>
      <c r="E58" s="260">
        <f>SUM(E59:E61)</f>
        <v>10124</v>
      </c>
      <c r="F58" s="523"/>
    </row>
    <row r="59" spans="1:6" s="374" customFormat="1" ht="12" customHeight="1">
      <c r="A59" s="14" t="s">
        <v>164</v>
      </c>
      <c r="B59" s="375" t="s">
        <v>280</v>
      </c>
      <c r="C59" s="265"/>
      <c r="D59" s="265"/>
      <c r="E59" s="265"/>
      <c r="F59" s="528"/>
    </row>
    <row r="60" spans="1:6" s="374" customFormat="1" ht="12" customHeight="1">
      <c r="A60" s="13" t="s">
        <v>165</v>
      </c>
      <c r="B60" s="376" t="s">
        <v>405</v>
      </c>
      <c r="C60" s="265"/>
      <c r="D60" s="265"/>
      <c r="E60" s="265"/>
      <c r="F60" s="528"/>
    </row>
    <row r="61" spans="1:6" s="374" customFormat="1" ht="12" customHeight="1">
      <c r="A61" s="13" t="s">
        <v>205</v>
      </c>
      <c r="B61" s="376" t="s">
        <v>281</v>
      </c>
      <c r="C61" s="265"/>
      <c r="D61" s="265">
        <v>10124</v>
      </c>
      <c r="E61" s="265">
        <v>10124</v>
      </c>
      <c r="F61" s="528"/>
    </row>
    <row r="62" spans="1:6" s="374" customFormat="1" ht="12" customHeight="1" thickBot="1">
      <c r="A62" s="15" t="s">
        <v>279</v>
      </c>
      <c r="B62" s="257" t="s">
        <v>282</v>
      </c>
      <c r="C62" s="265"/>
      <c r="D62" s="265"/>
      <c r="E62" s="265"/>
      <c r="F62" s="528"/>
    </row>
    <row r="63" spans="1:6" s="374" customFormat="1" ht="12" customHeight="1" thickBot="1">
      <c r="A63" s="446" t="s">
        <v>457</v>
      </c>
      <c r="B63" s="20" t="s">
        <v>283</v>
      </c>
      <c r="C63" s="266">
        <f>+C6+C13+C20+C27+C35+C47+C53+C58</f>
        <v>18117</v>
      </c>
      <c r="D63" s="266">
        <f>+D6+D13+D20+D27+D35+D47+D53+D58</f>
        <v>31718</v>
      </c>
      <c r="E63" s="266">
        <f>+E6+E13+E20+E27+E35+E47+E53+E58</f>
        <v>31705</v>
      </c>
      <c r="F63" s="526">
        <f>E63/C63</f>
        <v>1.7500137991941271</v>
      </c>
    </row>
    <row r="64" spans="1:6" s="374" customFormat="1" ht="12" customHeight="1" thickBot="1">
      <c r="A64" s="422" t="s">
        <v>284</v>
      </c>
      <c r="B64" s="255" t="s">
        <v>285</v>
      </c>
      <c r="C64" s="260">
        <f>SUM(C65:C67)</f>
        <v>0</v>
      </c>
      <c r="D64" s="260">
        <f>SUM(D65:D67)</f>
        <v>0</v>
      </c>
      <c r="E64" s="260">
        <f>SUM(E65:E67)</f>
        <v>0</v>
      </c>
      <c r="F64" s="523"/>
    </row>
    <row r="65" spans="1:6" s="374" customFormat="1" ht="12" customHeight="1">
      <c r="A65" s="14" t="s">
        <v>316</v>
      </c>
      <c r="B65" s="375" t="s">
        <v>286</v>
      </c>
      <c r="C65" s="265"/>
      <c r="D65" s="265"/>
      <c r="E65" s="265"/>
      <c r="F65" s="528"/>
    </row>
    <row r="66" spans="1:6" s="374" customFormat="1" ht="12" customHeight="1">
      <c r="A66" s="13" t="s">
        <v>325</v>
      </c>
      <c r="B66" s="376" t="s">
        <v>287</v>
      </c>
      <c r="C66" s="265"/>
      <c r="D66" s="265"/>
      <c r="E66" s="265"/>
      <c r="F66" s="528"/>
    </row>
    <row r="67" spans="1:6" s="374" customFormat="1" ht="12" customHeight="1" thickBot="1">
      <c r="A67" s="15" t="s">
        <v>326</v>
      </c>
      <c r="B67" s="440" t="s">
        <v>442</v>
      </c>
      <c r="C67" s="265"/>
      <c r="D67" s="265"/>
      <c r="E67" s="265"/>
      <c r="F67" s="528"/>
    </row>
    <row r="68" spans="1:6" s="374" customFormat="1" ht="12" customHeight="1" thickBot="1">
      <c r="A68" s="422" t="s">
        <v>289</v>
      </c>
      <c r="B68" s="255" t="s">
        <v>290</v>
      </c>
      <c r="C68" s="260">
        <f>SUM(C69:C72)</f>
        <v>0</v>
      </c>
      <c r="D68" s="260">
        <f>SUM(D69:D72)</f>
        <v>0</v>
      </c>
      <c r="E68" s="260">
        <f>SUM(E69:E72)</f>
        <v>0</v>
      </c>
      <c r="F68" s="523"/>
    </row>
    <row r="69" spans="1:6" s="374" customFormat="1" ht="12" customHeight="1">
      <c r="A69" s="14" t="s">
        <v>134</v>
      </c>
      <c r="B69" s="375" t="s">
        <v>291</v>
      </c>
      <c r="C69" s="265"/>
      <c r="D69" s="265"/>
      <c r="E69" s="265"/>
      <c r="F69" s="528"/>
    </row>
    <row r="70" spans="1:6" s="374" customFormat="1" ht="12" customHeight="1">
      <c r="A70" s="13" t="s">
        <v>135</v>
      </c>
      <c r="B70" s="376" t="s">
        <v>292</v>
      </c>
      <c r="C70" s="265"/>
      <c r="D70" s="265"/>
      <c r="E70" s="265"/>
      <c r="F70" s="528"/>
    </row>
    <row r="71" spans="1:6" s="374" customFormat="1" ht="12" customHeight="1">
      <c r="A71" s="13" t="s">
        <v>317</v>
      </c>
      <c r="B71" s="376" t="s">
        <v>293</v>
      </c>
      <c r="C71" s="265"/>
      <c r="D71" s="265"/>
      <c r="E71" s="265"/>
      <c r="F71" s="528"/>
    </row>
    <row r="72" spans="1:6" s="374" customFormat="1" ht="12" customHeight="1" thickBot="1">
      <c r="A72" s="15" t="s">
        <v>318</v>
      </c>
      <c r="B72" s="257" t="s">
        <v>294</v>
      </c>
      <c r="C72" s="265"/>
      <c r="D72" s="265"/>
      <c r="E72" s="265"/>
      <c r="F72" s="528"/>
    </row>
    <row r="73" spans="1:6" s="374" customFormat="1" ht="12" customHeight="1" thickBot="1">
      <c r="A73" s="422" t="s">
        <v>295</v>
      </c>
      <c r="B73" s="255" t="s">
        <v>296</v>
      </c>
      <c r="C73" s="260">
        <f>SUM(C74:C75)</f>
        <v>2407</v>
      </c>
      <c r="D73" s="260">
        <f>SUM(D74:D75)</f>
        <v>4185</v>
      </c>
      <c r="E73" s="260">
        <f>SUM(E74:E75)</f>
        <v>4185</v>
      </c>
      <c r="F73" s="523">
        <f>E73/C73</f>
        <v>1.7386788533444122</v>
      </c>
    </row>
    <row r="74" spans="1:6" s="374" customFormat="1" ht="12" customHeight="1">
      <c r="A74" s="14" t="s">
        <v>319</v>
      </c>
      <c r="B74" s="375" t="s">
        <v>297</v>
      </c>
      <c r="C74" s="265">
        <v>2407</v>
      </c>
      <c r="D74" s="265">
        <v>4185</v>
      </c>
      <c r="E74" s="265">
        <v>4185</v>
      </c>
      <c r="F74" s="528">
        <f>E74/C74</f>
        <v>1.7386788533444122</v>
      </c>
    </row>
    <row r="75" spans="1:6" s="374" customFormat="1" ht="12" customHeight="1" thickBot="1">
      <c r="A75" s="15" t="s">
        <v>320</v>
      </c>
      <c r="B75" s="257" t="s">
        <v>298</v>
      </c>
      <c r="C75" s="265"/>
      <c r="D75" s="265"/>
      <c r="E75" s="265"/>
      <c r="F75" s="528"/>
    </row>
    <row r="76" spans="1:6" s="374" customFormat="1" ht="12" customHeight="1" thickBot="1">
      <c r="A76" s="422" t="s">
        <v>299</v>
      </c>
      <c r="B76" s="255" t="s">
        <v>300</v>
      </c>
      <c r="C76" s="260">
        <f>SUM(C77:C79)</f>
        <v>0</v>
      </c>
      <c r="D76" s="260">
        <f>SUM(D77:D79)</f>
        <v>0</v>
      </c>
      <c r="E76" s="260">
        <f>SUM(E77:E79)</f>
        <v>0</v>
      </c>
      <c r="F76" s="523"/>
    </row>
    <row r="77" spans="1:6" s="374" customFormat="1" ht="12" customHeight="1">
      <c r="A77" s="14" t="s">
        <v>321</v>
      </c>
      <c r="B77" s="375" t="s">
        <v>301</v>
      </c>
      <c r="C77" s="265"/>
      <c r="D77" s="265"/>
      <c r="E77" s="265"/>
      <c r="F77" s="528"/>
    </row>
    <row r="78" spans="1:6" s="374" customFormat="1" ht="12" customHeight="1">
      <c r="A78" s="13" t="s">
        <v>322</v>
      </c>
      <c r="B78" s="376" t="s">
        <v>302</v>
      </c>
      <c r="C78" s="265"/>
      <c r="D78" s="265"/>
      <c r="E78" s="265"/>
      <c r="F78" s="528"/>
    </row>
    <row r="79" spans="1:6" s="374" customFormat="1" ht="12" customHeight="1" thickBot="1">
      <c r="A79" s="15" t="s">
        <v>323</v>
      </c>
      <c r="B79" s="257" t="s">
        <v>303</v>
      </c>
      <c r="C79" s="265"/>
      <c r="D79" s="265"/>
      <c r="E79" s="265"/>
      <c r="F79" s="528"/>
    </row>
    <row r="80" spans="1:6" s="374" customFormat="1" ht="12" customHeight="1" thickBot="1">
      <c r="A80" s="422" t="s">
        <v>304</v>
      </c>
      <c r="B80" s="255" t="s">
        <v>324</v>
      </c>
      <c r="C80" s="260">
        <f>SUM(C81:C84)</f>
        <v>0</v>
      </c>
      <c r="D80" s="260">
        <f>SUM(D81:D84)</f>
        <v>0</v>
      </c>
      <c r="E80" s="260">
        <f>SUM(E81:E84)</f>
        <v>0</v>
      </c>
      <c r="F80" s="523"/>
    </row>
    <row r="81" spans="1:6" s="374" customFormat="1" ht="12" customHeight="1">
      <c r="A81" s="379" t="s">
        <v>305</v>
      </c>
      <c r="B81" s="375" t="s">
        <v>306</v>
      </c>
      <c r="C81" s="265"/>
      <c r="D81" s="265"/>
      <c r="E81" s="265"/>
      <c r="F81" s="528"/>
    </row>
    <row r="82" spans="1:6" s="374" customFormat="1" ht="12" customHeight="1">
      <c r="A82" s="380" t="s">
        <v>307</v>
      </c>
      <c r="B82" s="376" t="s">
        <v>308</v>
      </c>
      <c r="C82" s="265"/>
      <c r="D82" s="265"/>
      <c r="E82" s="265"/>
      <c r="F82" s="528"/>
    </row>
    <row r="83" spans="1:6" s="374" customFormat="1" ht="12" customHeight="1">
      <c r="A83" s="380" t="s">
        <v>309</v>
      </c>
      <c r="B83" s="376" t="s">
        <v>310</v>
      </c>
      <c r="C83" s="265"/>
      <c r="D83" s="265"/>
      <c r="E83" s="265"/>
      <c r="F83" s="528"/>
    </row>
    <row r="84" spans="1:6" s="374" customFormat="1" ht="12" customHeight="1" thickBot="1">
      <c r="A84" s="381" t="s">
        <v>311</v>
      </c>
      <c r="B84" s="257" t="s">
        <v>312</v>
      </c>
      <c r="C84" s="265"/>
      <c r="D84" s="265"/>
      <c r="E84" s="265"/>
      <c r="F84" s="528"/>
    </row>
    <row r="85" spans="1:6" s="374" customFormat="1" ht="12" customHeight="1" thickBot="1">
      <c r="A85" s="422" t="s">
        <v>313</v>
      </c>
      <c r="B85" s="255" t="s">
        <v>456</v>
      </c>
      <c r="C85" s="420"/>
      <c r="D85" s="420"/>
      <c r="E85" s="420"/>
      <c r="F85" s="531"/>
    </row>
    <row r="86" spans="1:6" s="374" customFormat="1" ht="13.5" customHeight="1" thickBot="1">
      <c r="A86" s="422" t="s">
        <v>315</v>
      </c>
      <c r="B86" s="255" t="s">
        <v>314</v>
      </c>
      <c r="C86" s="420"/>
      <c r="D86" s="420"/>
      <c r="E86" s="420"/>
      <c r="F86" s="531"/>
    </row>
    <row r="87" spans="1:6" s="374" customFormat="1" ht="15.75" customHeight="1" thickBot="1">
      <c r="A87" s="422" t="s">
        <v>327</v>
      </c>
      <c r="B87" s="382" t="s">
        <v>459</v>
      </c>
      <c r="C87" s="266">
        <f>+C64+C68+C73+C76+C80+C86+C85</f>
        <v>2407</v>
      </c>
      <c r="D87" s="266">
        <f>+D64+D68+D73+D76+D80+D86+D85</f>
        <v>4185</v>
      </c>
      <c r="E87" s="266">
        <f>+E64+E68+E73+E76+E80+E86+E85</f>
        <v>4185</v>
      </c>
      <c r="F87" s="526">
        <f>E87/C87</f>
        <v>1.7386788533444122</v>
      </c>
    </row>
    <row r="88" spans="1:6" s="374" customFormat="1" ht="16.5" customHeight="1" thickBot="1">
      <c r="A88" s="423" t="s">
        <v>458</v>
      </c>
      <c r="B88" s="383" t="s">
        <v>460</v>
      </c>
      <c r="C88" s="266">
        <f>+C63+C87</f>
        <v>20524</v>
      </c>
      <c r="D88" s="266">
        <f>+D63+D87</f>
        <v>35903</v>
      </c>
      <c r="E88" s="266">
        <f>+E63+E87</f>
        <v>35890</v>
      </c>
      <c r="F88" s="526">
        <f>E88/C88</f>
        <v>1.7486844669655037</v>
      </c>
    </row>
    <row r="89" spans="1:6" s="374" customFormat="1" ht="83.25" customHeight="1">
      <c r="A89" s="4"/>
      <c r="B89" s="5"/>
      <c r="C89" s="267"/>
    </row>
    <row r="90" spans="1:6" ht="16.5" customHeight="1">
      <c r="A90" s="727" t="s">
        <v>44</v>
      </c>
      <c r="B90" s="727"/>
      <c r="C90" s="727"/>
    </row>
    <row r="91" spans="1:6" s="384" customFormat="1" ht="16.5" customHeight="1" thickBot="1">
      <c r="A91" s="729" t="s">
        <v>137</v>
      </c>
      <c r="B91" s="729"/>
      <c r="C91" s="745" t="s">
        <v>204</v>
      </c>
      <c r="D91" s="745"/>
      <c r="E91" s="745"/>
      <c r="F91" s="745"/>
    </row>
    <row r="92" spans="1:6" s="384" customFormat="1" ht="16.5" customHeight="1" thickBot="1">
      <c r="A92" s="740" t="s">
        <v>68</v>
      </c>
      <c r="B92" s="740" t="s">
        <v>45</v>
      </c>
      <c r="C92" s="742" t="s">
        <v>601</v>
      </c>
      <c r="D92" s="743"/>
      <c r="E92" s="743"/>
      <c r="F92" s="744"/>
    </row>
    <row r="93" spans="1:6" ht="38.1" customHeight="1" thickBot="1">
      <c r="A93" s="741"/>
      <c r="B93" s="741"/>
      <c r="C93" s="43" t="str">
        <f>+C4</f>
        <v>Eredeti előirányzat</v>
      </c>
      <c r="D93" s="43" t="str">
        <f>+D4</f>
        <v>Módosított előirányzat</v>
      </c>
      <c r="E93" s="43" t="str">
        <f>+E4</f>
        <v>Teljesítés</v>
      </c>
      <c r="F93" s="43" t="str">
        <f>+F4</f>
        <v>Teljesítés %-a</v>
      </c>
    </row>
    <row r="94" spans="1:6" s="373" customFormat="1" ht="12" customHeight="1" thickBot="1">
      <c r="A94" s="36" t="s">
        <v>468</v>
      </c>
      <c r="B94" s="37" t="s">
        <v>469</v>
      </c>
      <c r="C94" s="38" t="s">
        <v>470</v>
      </c>
      <c r="D94" s="38" t="s">
        <v>472</v>
      </c>
      <c r="E94" s="38" t="s">
        <v>471</v>
      </c>
      <c r="F94" s="38" t="s">
        <v>473</v>
      </c>
    </row>
    <row r="95" spans="1:6" ht="12" customHeight="1" thickBot="1">
      <c r="A95" s="21" t="s">
        <v>15</v>
      </c>
      <c r="B95" s="30" t="s">
        <v>418</v>
      </c>
      <c r="C95" s="259">
        <f>C96+C97+C98+C99+C100+C113</f>
        <v>18809</v>
      </c>
      <c r="D95" s="259">
        <f>D96+D97+D98+D99+D100+D113</f>
        <v>21894</v>
      </c>
      <c r="E95" s="259">
        <f>E96+E97+E98+E99+E100+E113</f>
        <v>18918</v>
      </c>
      <c r="F95" s="532">
        <f>E95/C95</f>
        <v>1.0057950980913393</v>
      </c>
    </row>
    <row r="96" spans="1:6" ht="12" customHeight="1" thickBot="1">
      <c r="A96" s="16" t="s">
        <v>85</v>
      </c>
      <c r="B96" s="9" t="s">
        <v>46</v>
      </c>
      <c r="C96" s="261">
        <v>9524</v>
      </c>
      <c r="D96" s="261">
        <v>11130</v>
      </c>
      <c r="E96" s="261">
        <v>9352</v>
      </c>
      <c r="F96" s="533">
        <f>E96/C96</f>
        <v>0.98194036119277617</v>
      </c>
    </row>
    <row r="97" spans="1:6" ht="12" customHeight="1" thickBot="1">
      <c r="A97" s="13" t="s">
        <v>86</v>
      </c>
      <c r="B97" s="7" t="s">
        <v>166</v>
      </c>
      <c r="C97" s="262">
        <v>2579</v>
      </c>
      <c r="D97" s="262">
        <v>3014</v>
      </c>
      <c r="E97" s="262">
        <v>2537</v>
      </c>
      <c r="F97" s="533">
        <f>E97/C97</f>
        <v>0.98371461806901905</v>
      </c>
    </row>
    <row r="98" spans="1:6" ht="12" customHeight="1" thickBot="1">
      <c r="A98" s="13" t="s">
        <v>87</v>
      </c>
      <c r="B98" s="7" t="s">
        <v>125</v>
      </c>
      <c r="C98" s="264">
        <v>3144</v>
      </c>
      <c r="D98" s="264">
        <v>3565</v>
      </c>
      <c r="E98" s="264">
        <v>2844</v>
      </c>
      <c r="F98" s="533">
        <f>E98/C98</f>
        <v>0.90458015267175573</v>
      </c>
    </row>
    <row r="99" spans="1:6" ht="12" customHeight="1">
      <c r="A99" s="13" t="s">
        <v>88</v>
      </c>
      <c r="B99" s="10" t="s">
        <v>167</v>
      </c>
      <c r="C99" s="264"/>
      <c r="D99" s="264"/>
      <c r="E99" s="264"/>
      <c r="F99" s="533"/>
    </row>
    <row r="100" spans="1:6" ht="12" customHeight="1">
      <c r="A100" s="13" t="s">
        <v>96</v>
      </c>
      <c r="B100" s="18" t="s">
        <v>168</v>
      </c>
      <c r="C100" s="264">
        <v>3562</v>
      </c>
      <c r="D100" s="264">
        <v>4185</v>
      </c>
      <c r="E100" s="264">
        <v>4185</v>
      </c>
      <c r="F100" s="525">
        <f>E100/C100</f>
        <v>1.1749017405951712</v>
      </c>
    </row>
    <row r="101" spans="1:6" ht="12" customHeight="1">
      <c r="A101" s="13" t="s">
        <v>89</v>
      </c>
      <c r="B101" s="7" t="s">
        <v>423</v>
      </c>
      <c r="C101" s="264"/>
      <c r="D101" s="264"/>
      <c r="E101" s="264"/>
      <c r="F101" s="525"/>
    </row>
    <row r="102" spans="1:6" ht="12" customHeight="1">
      <c r="A102" s="13" t="s">
        <v>90</v>
      </c>
      <c r="B102" s="135" t="s">
        <v>422</v>
      </c>
      <c r="C102" s="264"/>
      <c r="D102" s="264"/>
      <c r="E102" s="264"/>
      <c r="F102" s="525"/>
    </row>
    <row r="103" spans="1:6" ht="12" customHeight="1">
      <c r="A103" s="13" t="s">
        <v>97</v>
      </c>
      <c r="B103" s="135" t="s">
        <v>421</v>
      </c>
      <c r="C103" s="264"/>
      <c r="D103" s="264"/>
      <c r="E103" s="264"/>
      <c r="F103" s="525"/>
    </row>
    <row r="104" spans="1:6" ht="12" customHeight="1">
      <c r="A104" s="13" t="s">
        <v>98</v>
      </c>
      <c r="B104" s="133" t="s">
        <v>330</v>
      </c>
      <c r="C104" s="264"/>
      <c r="D104" s="264"/>
      <c r="E104" s="264"/>
      <c r="F104" s="525"/>
    </row>
    <row r="105" spans="1:6" ht="12" customHeight="1">
      <c r="A105" s="13" t="s">
        <v>99</v>
      </c>
      <c r="B105" s="134" t="s">
        <v>331</v>
      </c>
      <c r="C105" s="264"/>
      <c r="D105" s="264"/>
      <c r="E105" s="264"/>
      <c r="F105" s="525"/>
    </row>
    <row r="106" spans="1:6" ht="12" customHeight="1">
      <c r="A106" s="13" t="s">
        <v>100</v>
      </c>
      <c r="B106" s="134" t="s">
        <v>332</v>
      </c>
      <c r="C106" s="264"/>
      <c r="D106" s="264"/>
      <c r="E106" s="264"/>
      <c r="F106" s="525"/>
    </row>
    <row r="107" spans="1:6" ht="12" customHeight="1">
      <c r="A107" s="13" t="s">
        <v>102</v>
      </c>
      <c r="B107" s="133" t="s">
        <v>333</v>
      </c>
      <c r="C107" s="264"/>
      <c r="D107" s="264"/>
      <c r="E107" s="264"/>
      <c r="F107" s="525"/>
    </row>
    <row r="108" spans="1:6" ht="12" customHeight="1">
      <c r="A108" s="13" t="s">
        <v>169</v>
      </c>
      <c r="B108" s="133" t="s">
        <v>334</v>
      </c>
      <c r="C108" s="264"/>
      <c r="D108" s="264"/>
      <c r="E108" s="264"/>
      <c r="F108" s="525"/>
    </row>
    <row r="109" spans="1:6" ht="12" customHeight="1">
      <c r="A109" s="13" t="s">
        <v>328</v>
      </c>
      <c r="B109" s="134" t="s">
        <v>335</v>
      </c>
      <c r="C109" s="264"/>
      <c r="D109" s="264"/>
      <c r="E109" s="264"/>
      <c r="F109" s="525"/>
    </row>
    <row r="110" spans="1:6" ht="12" customHeight="1">
      <c r="A110" s="12" t="s">
        <v>329</v>
      </c>
      <c r="B110" s="135" t="s">
        <v>336</v>
      </c>
      <c r="C110" s="264"/>
      <c r="D110" s="264"/>
      <c r="E110" s="264"/>
      <c r="F110" s="525"/>
    </row>
    <row r="111" spans="1:6" ht="12" customHeight="1">
      <c r="A111" s="13" t="s">
        <v>419</v>
      </c>
      <c r="B111" s="135" t="s">
        <v>337</v>
      </c>
      <c r="C111" s="264"/>
      <c r="D111" s="264"/>
      <c r="E111" s="264"/>
      <c r="F111" s="525"/>
    </row>
    <row r="112" spans="1:6" ht="12" customHeight="1">
      <c r="A112" s="15" t="s">
        <v>420</v>
      </c>
      <c r="B112" s="135" t="s">
        <v>338</v>
      </c>
      <c r="C112" s="264">
        <v>3562</v>
      </c>
      <c r="D112" s="264">
        <v>4185</v>
      </c>
      <c r="E112" s="264">
        <v>4185</v>
      </c>
      <c r="F112" s="525">
        <f>E112/C112</f>
        <v>1.1749017405951712</v>
      </c>
    </row>
    <row r="113" spans="1:6" ht="12" customHeight="1">
      <c r="A113" s="13" t="s">
        <v>424</v>
      </c>
      <c r="B113" s="10" t="s">
        <v>47</v>
      </c>
      <c r="C113" s="262"/>
      <c r="D113" s="262"/>
      <c r="E113" s="262"/>
      <c r="F113" s="524"/>
    </row>
    <row r="114" spans="1:6" ht="12" customHeight="1">
      <c r="A114" s="13" t="s">
        <v>425</v>
      </c>
      <c r="B114" s="7" t="s">
        <v>427</v>
      </c>
      <c r="C114" s="262"/>
      <c r="D114" s="262"/>
      <c r="E114" s="262"/>
      <c r="F114" s="524"/>
    </row>
    <row r="115" spans="1:6" ht="12" customHeight="1" thickBot="1">
      <c r="A115" s="17" t="s">
        <v>426</v>
      </c>
      <c r="B115" s="444" t="s">
        <v>428</v>
      </c>
      <c r="C115" s="268"/>
      <c r="D115" s="268"/>
      <c r="E115" s="268"/>
      <c r="F115" s="534"/>
    </row>
    <row r="116" spans="1:6" ht="12" customHeight="1" thickBot="1">
      <c r="A116" s="441" t="s">
        <v>16</v>
      </c>
      <c r="B116" s="442" t="s">
        <v>339</v>
      </c>
      <c r="C116" s="443">
        <f>+C117+C119+C121</f>
        <v>1715</v>
      </c>
      <c r="D116" s="443">
        <f>+D117+D119+D121</f>
        <v>12815</v>
      </c>
      <c r="E116" s="443">
        <f>+E117+E119+E121</f>
        <v>12780</v>
      </c>
      <c r="F116" s="535">
        <f>E116/C116</f>
        <v>7.4518950437317786</v>
      </c>
    </row>
    <row r="117" spans="1:6" ht="12" customHeight="1">
      <c r="A117" s="14" t="s">
        <v>91</v>
      </c>
      <c r="B117" s="7" t="s">
        <v>203</v>
      </c>
      <c r="C117" s="263">
        <v>445</v>
      </c>
      <c r="D117" s="263">
        <v>7</v>
      </c>
      <c r="E117" s="263"/>
      <c r="F117" s="496"/>
    </row>
    <row r="118" spans="1:6" ht="12" customHeight="1">
      <c r="A118" s="14" t="s">
        <v>92</v>
      </c>
      <c r="B118" s="11" t="s">
        <v>343</v>
      </c>
      <c r="C118" s="263"/>
      <c r="D118" s="263"/>
      <c r="E118" s="263"/>
      <c r="F118" s="496"/>
    </row>
    <row r="119" spans="1:6" ht="12" customHeight="1">
      <c r="A119" s="14" t="s">
        <v>93</v>
      </c>
      <c r="B119" s="11" t="s">
        <v>170</v>
      </c>
      <c r="C119" s="262">
        <v>1270</v>
      </c>
      <c r="D119" s="262">
        <v>2684</v>
      </c>
      <c r="E119" s="262">
        <v>2656</v>
      </c>
      <c r="F119" s="524">
        <f>E119/C119</f>
        <v>2.0913385826771655</v>
      </c>
    </row>
    <row r="120" spans="1:6" ht="12" customHeight="1">
      <c r="A120" s="14" t="s">
        <v>94</v>
      </c>
      <c r="B120" s="11" t="s">
        <v>344</v>
      </c>
      <c r="C120" s="233"/>
      <c r="D120" s="233"/>
      <c r="E120" s="233"/>
      <c r="F120" s="536"/>
    </row>
    <row r="121" spans="1:6" ht="12" customHeight="1">
      <c r="A121" s="14" t="s">
        <v>95</v>
      </c>
      <c r="B121" s="257" t="s">
        <v>206</v>
      </c>
      <c r="C121" s="233"/>
      <c r="D121" s="233">
        <v>10124</v>
      </c>
      <c r="E121" s="233">
        <v>10124</v>
      </c>
      <c r="F121" s="536"/>
    </row>
    <row r="122" spans="1:6" ht="12" customHeight="1">
      <c r="A122" s="14" t="s">
        <v>101</v>
      </c>
      <c r="B122" s="256" t="s">
        <v>406</v>
      </c>
      <c r="C122" s="233"/>
      <c r="D122" s="233"/>
      <c r="E122" s="233"/>
      <c r="F122" s="536"/>
    </row>
    <row r="123" spans="1:6" ht="12" customHeight="1">
      <c r="A123" s="14" t="s">
        <v>103</v>
      </c>
      <c r="B123" s="371" t="s">
        <v>349</v>
      </c>
      <c r="C123" s="233"/>
      <c r="D123" s="233"/>
      <c r="E123" s="233"/>
      <c r="F123" s="536"/>
    </row>
    <row r="124" spans="1:6">
      <c r="A124" s="14" t="s">
        <v>171</v>
      </c>
      <c r="B124" s="134" t="s">
        <v>332</v>
      </c>
      <c r="C124" s="233"/>
      <c r="D124" s="233"/>
      <c r="E124" s="233"/>
      <c r="F124" s="536"/>
    </row>
    <row r="125" spans="1:6" ht="12" customHeight="1">
      <c r="A125" s="14" t="s">
        <v>172</v>
      </c>
      <c r="B125" s="134" t="s">
        <v>348</v>
      </c>
      <c r="C125" s="233"/>
      <c r="D125" s="233"/>
      <c r="E125" s="233"/>
      <c r="F125" s="536"/>
    </row>
    <row r="126" spans="1:6" ht="12" customHeight="1">
      <c r="A126" s="14" t="s">
        <v>173</v>
      </c>
      <c r="B126" s="134" t="s">
        <v>347</v>
      </c>
      <c r="C126" s="233"/>
      <c r="D126" s="233"/>
      <c r="E126" s="233"/>
      <c r="F126" s="536"/>
    </row>
    <row r="127" spans="1:6" ht="12" customHeight="1">
      <c r="A127" s="14" t="s">
        <v>340</v>
      </c>
      <c r="B127" s="134" t="s">
        <v>335</v>
      </c>
      <c r="C127" s="233"/>
      <c r="D127" s="233"/>
      <c r="E127" s="233"/>
      <c r="F127" s="536"/>
    </row>
    <row r="128" spans="1:6" ht="12" customHeight="1">
      <c r="A128" s="14" t="s">
        <v>341</v>
      </c>
      <c r="B128" s="134" t="s">
        <v>346</v>
      </c>
      <c r="C128" s="233"/>
      <c r="D128" s="233"/>
      <c r="E128" s="233"/>
      <c r="F128" s="536"/>
    </row>
    <row r="129" spans="1:6" ht="16.2" thickBot="1">
      <c r="A129" s="12" t="s">
        <v>342</v>
      </c>
      <c r="B129" s="134" t="s">
        <v>345</v>
      </c>
      <c r="C129" s="235"/>
      <c r="D129" s="235">
        <v>10124</v>
      </c>
      <c r="E129" s="235">
        <v>10124</v>
      </c>
      <c r="F129" s="537"/>
    </row>
    <row r="130" spans="1:6" ht="12" customHeight="1" thickBot="1">
      <c r="A130" s="19" t="s">
        <v>17</v>
      </c>
      <c r="B130" s="125" t="s">
        <v>429</v>
      </c>
      <c r="C130" s="260">
        <f>+C95+C116</f>
        <v>20524</v>
      </c>
      <c r="D130" s="260">
        <f>+D95+D116</f>
        <v>34709</v>
      </c>
      <c r="E130" s="260">
        <f>+E95+E116</f>
        <v>31698</v>
      </c>
      <c r="F130" s="523">
        <f>E130/C130</f>
        <v>1.5444357824985382</v>
      </c>
    </row>
    <row r="131" spans="1:6" ht="12" customHeight="1" thickBot="1">
      <c r="A131" s="19" t="s">
        <v>18</v>
      </c>
      <c r="B131" s="125" t="s">
        <v>430</v>
      </c>
      <c r="C131" s="260">
        <f>+C132+C133+C134</f>
        <v>0</v>
      </c>
      <c r="D131" s="260">
        <f>+D132+D133+D134</f>
        <v>0</v>
      </c>
      <c r="E131" s="260">
        <f>+E132+E133+E134</f>
        <v>0</v>
      </c>
      <c r="F131" s="523"/>
    </row>
    <row r="132" spans="1:6" ht="12" customHeight="1">
      <c r="A132" s="14" t="s">
        <v>240</v>
      </c>
      <c r="B132" s="11" t="s">
        <v>437</v>
      </c>
      <c r="C132" s="233"/>
      <c r="D132" s="233"/>
      <c r="E132" s="233"/>
      <c r="F132" s="536"/>
    </row>
    <row r="133" spans="1:6" ht="12" customHeight="1">
      <c r="A133" s="14" t="s">
        <v>243</v>
      </c>
      <c r="B133" s="11" t="s">
        <v>438</v>
      </c>
      <c r="C133" s="233"/>
      <c r="D133" s="233"/>
      <c r="E133" s="233"/>
      <c r="F133" s="536"/>
    </row>
    <row r="134" spans="1:6" ht="12" customHeight="1" thickBot="1">
      <c r="A134" s="12" t="s">
        <v>244</v>
      </c>
      <c r="B134" s="11" t="s">
        <v>439</v>
      </c>
      <c r="C134" s="233"/>
      <c r="D134" s="233"/>
      <c r="E134" s="233"/>
      <c r="F134" s="536"/>
    </row>
    <row r="135" spans="1:6" ht="12" customHeight="1" thickBot="1">
      <c r="A135" s="19" t="s">
        <v>19</v>
      </c>
      <c r="B135" s="125" t="s">
        <v>431</v>
      </c>
      <c r="C135" s="260">
        <f>SUM(C136:C141)</f>
        <v>0</v>
      </c>
      <c r="D135" s="260">
        <f>SUM(D136:D141)</f>
        <v>0</v>
      </c>
      <c r="E135" s="260">
        <f>SUM(E136:E141)</f>
        <v>0</v>
      </c>
      <c r="F135" s="523"/>
    </row>
    <row r="136" spans="1:6" ht="12" customHeight="1">
      <c r="A136" s="14" t="s">
        <v>78</v>
      </c>
      <c r="B136" s="8" t="s">
        <v>440</v>
      </c>
      <c r="C136" s="233"/>
      <c r="D136" s="233"/>
      <c r="E136" s="233"/>
      <c r="F136" s="536"/>
    </row>
    <row r="137" spans="1:6" ht="12" customHeight="1">
      <c r="A137" s="14" t="s">
        <v>79</v>
      </c>
      <c r="B137" s="8" t="s">
        <v>432</v>
      </c>
      <c r="C137" s="233"/>
      <c r="D137" s="233"/>
      <c r="E137" s="233"/>
      <c r="F137" s="536"/>
    </row>
    <row r="138" spans="1:6" ht="12" customHeight="1">
      <c r="A138" s="14" t="s">
        <v>80</v>
      </c>
      <c r="B138" s="8" t="s">
        <v>433</v>
      </c>
      <c r="C138" s="233"/>
      <c r="D138" s="233"/>
      <c r="E138" s="233"/>
      <c r="F138" s="536"/>
    </row>
    <row r="139" spans="1:6" ht="12" customHeight="1">
      <c r="A139" s="14" t="s">
        <v>158</v>
      </c>
      <c r="B139" s="8" t="s">
        <v>434</v>
      </c>
      <c r="C139" s="233"/>
      <c r="D139" s="233"/>
      <c r="E139" s="233"/>
      <c r="F139" s="536"/>
    </row>
    <row r="140" spans="1:6" ht="12" customHeight="1">
      <c r="A140" s="14" t="s">
        <v>159</v>
      </c>
      <c r="B140" s="8" t="s">
        <v>435</v>
      </c>
      <c r="C140" s="233"/>
      <c r="D140" s="233"/>
      <c r="E140" s="233"/>
      <c r="F140" s="536"/>
    </row>
    <row r="141" spans="1:6" ht="12" customHeight="1" thickBot="1">
      <c r="A141" s="12" t="s">
        <v>160</v>
      </c>
      <c r="B141" s="8" t="s">
        <v>436</v>
      </c>
      <c r="C141" s="233"/>
      <c r="D141" s="233"/>
      <c r="E141" s="233"/>
      <c r="F141" s="536"/>
    </row>
    <row r="142" spans="1:6" ht="12" customHeight="1" thickBot="1">
      <c r="A142" s="19" t="s">
        <v>20</v>
      </c>
      <c r="B142" s="125" t="s">
        <v>444</v>
      </c>
      <c r="C142" s="266">
        <f>+C143+C144+C145+C146</f>
        <v>0</v>
      </c>
      <c r="D142" s="266">
        <f>+D143+D144+D145+D146</f>
        <v>0</v>
      </c>
      <c r="E142" s="266">
        <f>+E143+E144+E145+E146</f>
        <v>0</v>
      </c>
      <c r="F142" s="526"/>
    </row>
    <row r="143" spans="1:6" ht="12" customHeight="1">
      <c r="A143" s="14" t="s">
        <v>81</v>
      </c>
      <c r="B143" s="8" t="s">
        <v>350</v>
      </c>
      <c r="C143" s="233"/>
      <c r="D143" s="233"/>
      <c r="E143" s="233"/>
      <c r="F143" s="536"/>
    </row>
    <row r="144" spans="1:6" ht="12" customHeight="1">
      <c r="A144" s="14" t="s">
        <v>82</v>
      </c>
      <c r="B144" s="8" t="s">
        <v>351</v>
      </c>
      <c r="C144" s="233"/>
      <c r="D144" s="233"/>
      <c r="E144" s="233"/>
      <c r="F144" s="536"/>
    </row>
    <row r="145" spans="1:9" ht="12" customHeight="1">
      <c r="A145" s="14" t="s">
        <v>264</v>
      </c>
      <c r="B145" s="8" t="s">
        <v>445</v>
      </c>
      <c r="C145" s="233"/>
      <c r="D145" s="233"/>
      <c r="E145" s="233"/>
      <c r="F145" s="536"/>
    </row>
    <row r="146" spans="1:9" ht="12" customHeight="1" thickBot="1">
      <c r="A146" s="12" t="s">
        <v>265</v>
      </c>
      <c r="B146" s="6" t="s">
        <v>370</v>
      </c>
      <c r="C146" s="233"/>
      <c r="D146" s="233"/>
      <c r="E146" s="233"/>
      <c r="F146" s="536"/>
    </row>
    <row r="147" spans="1:9" ht="12" customHeight="1" thickBot="1">
      <c r="A147" s="19" t="s">
        <v>21</v>
      </c>
      <c r="B147" s="125" t="s">
        <v>446</v>
      </c>
      <c r="C147" s="269">
        <f>SUM(C148:C152)</f>
        <v>0</v>
      </c>
      <c r="D147" s="269">
        <f>SUM(D148:D152)</f>
        <v>0</v>
      </c>
      <c r="E147" s="269">
        <f>SUM(E148:E152)</f>
        <v>0</v>
      </c>
      <c r="F147" s="538"/>
    </row>
    <row r="148" spans="1:9" ht="12" customHeight="1">
      <c r="A148" s="14" t="s">
        <v>83</v>
      </c>
      <c r="B148" s="8" t="s">
        <v>441</v>
      </c>
      <c r="C148" s="233"/>
      <c r="D148" s="233"/>
      <c r="E148" s="233"/>
      <c r="F148" s="536"/>
    </row>
    <row r="149" spans="1:9" ht="12" customHeight="1">
      <c r="A149" s="14" t="s">
        <v>84</v>
      </c>
      <c r="B149" s="8" t="s">
        <v>448</v>
      </c>
      <c r="C149" s="233"/>
      <c r="D149" s="233"/>
      <c r="E149" s="233"/>
      <c r="F149" s="536"/>
    </row>
    <row r="150" spans="1:9" ht="12" customHeight="1">
      <c r="A150" s="14" t="s">
        <v>276</v>
      </c>
      <c r="B150" s="8" t="s">
        <v>443</v>
      </c>
      <c r="C150" s="233"/>
      <c r="D150" s="233"/>
      <c r="E150" s="233"/>
      <c r="F150" s="536"/>
    </row>
    <row r="151" spans="1:9" ht="12" customHeight="1">
      <c r="A151" s="14" t="s">
        <v>277</v>
      </c>
      <c r="B151" s="8" t="s">
        <v>449</v>
      </c>
      <c r="C151" s="233"/>
      <c r="D151" s="233"/>
      <c r="E151" s="233"/>
      <c r="F151" s="536"/>
    </row>
    <row r="152" spans="1:9" ht="12" customHeight="1" thickBot="1">
      <c r="A152" s="14" t="s">
        <v>447</v>
      </c>
      <c r="B152" s="8" t="s">
        <v>450</v>
      </c>
      <c r="C152" s="233"/>
      <c r="D152" s="233"/>
      <c r="E152" s="233"/>
      <c r="F152" s="536"/>
    </row>
    <row r="153" spans="1:9" ht="12" customHeight="1" thickBot="1">
      <c r="A153" s="19" t="s">
        <v>22</v>
      </c>
      <c r="B153" s="125" t="s">
        <v>451</v>
      </c>
      <c r="C153" s="445"/>
      <c r="D153" s="445"/>
      <c r="E153" s="445"/>
      <c r="F153" s="539"/>
    </row>
    <row r="154" spans="1:9" ht="12" customHeight="1" thickBot="1">
      <c r="A154" s="19" t="s">
        <v>23</v>
      </c>
      <c r="B154" s="125" t="s">
        <v>452</v>
      </c>
      <c r="C154" s="445"/>
      <c r="D154" s="445"/>
      <c r="E154" s="445"/>
      <c r="F154" s="539"/>
    </row>
    <row r="155" spans="1:9" ht="15" customHeight="1" thickBot="1">
      <c r="A155" s="19" t="s">
        <v>24</v>
      </c>
      <c r="B155" s="125" t="s">
        <v>454</v>
      </c>
      <c r="C155" s="385">
        <f>+C131+C135+C142+C147+C153+C154</f>
        <v>0</v>
      </c>
      <c r="D155" s="385">
        <f>+D131+D135+D142+D147+D153+D154</f>
        <v>0</v>
      </c>
      <c r="E155" s="385">
        <f>+E131+E135+E142+E147+E153+E154</f>
        <v>0</v>
      </c>
      <c r="F155" s="540"/>
      <c r="G155" s="386"/>
      <c r="H155" s="386"/>
      <c r="I155" s="386"/>
    </row>
    <row r="156" spans="1:9" s="374" customFormat="1" ht="12.9" customHeight="1" thickBot="1">
      <c r="A156" s="258" t="s">
        <v>25</v>
      </c>
      <c r="B156" s="340" t="s">
        <v>453</v>
      </c>
      <c r="C156" s="385">
        <f>+C130+C155</f>
        <v>20524</v>
      </c>
      <c r="D156" s="385">
        <f>+D130+D155</f>
        <v>34709</v>
      </c>
      <c r="E156" s="385">
        <f>+E130+E155</f>
        <v>31698</v>
      </c>
      <c r="F156" s="540">
        <f>E156/C156</f>
        <v>1.5444357824985382</v>
      </c>
    </row>
    <row r="157" spans="1:9" ht="7.5" customHeight="1"/>
    <row r="158" spans="1:9">
      <c r="A158" s="730" t="s">
        <v>352</v>
      </c>
      <c r="B158" s="730"/>
      <c r="C158" s="730"/>
    </row>
    <row r="159" spans="1:9" ht="15" customHeight="1" thickBot="1">
      <c r="A159" s="728" t="s">
        <v>138</v>
      </c>
      <c r="B159" s="728"/>
      <c r="C159" s="732" t="s">
        <v>204</v>
      </c>
      <c r="D159" s="732"/>
      <c r="E159" s="732"/>
    </row>
    <row r="160" spans="1:9" ht="13.5" customHeight="1" thickBot="1">
      <c r="A160" s="19">
        <v>1</v>
      </c>
      <c r="B160" s="29" t="s">
        <v>455</v>
      </c>
      <c r="C160" s="260">
        <f>+C63-C130</f>
        <v>-2407</v>
      </c>
      <c r="D160" s="260">
        <f>+D63-D130</f>
        <v>-2991</v>
      </c>
      <c r="E160" s="260">
        <f>+E63-E130</f>
        <v>7</v>
      </c>
    </row>
    <row r="161" spans="1:5" ht="27.75" customHeight="1" thickBot="1">
      <c r="A161" s="19" t="s">
        <v>16</v>
      </c>
      <c r="B161" s="29" t="s">
        <v>461</v>
      </c>
      <c r="C161" s="260">
        <f>+C87-C155</f>
        <v>2407</v>
      </c>
      <c r="D161" s="260">
        <f>+D87-D155</f>
        <v>4185</v>
      </c>
      <c r="E161" s="260">
        <f>+E87-E155</f>
        <v>4185</v>
      </c>
    </row>
  </sheetData>
  <mergeCells count="15">
    <mergeCell ref="A1:C1"/>
    <mergeCell ref="A2:B2"/>
    <mergeCell ref="A90:C90"/>
    <mergeCell ref="A91:B91"/>
    <mergeCell ref="A158:C158"/>
    <mergeCell ref="A159:B159"/>
    <mergeCell ref="A3:A4"/>
    <mergeCell ref="B3:B4"/>
    <mergeCell ref="C3:F3"/>
    <mergeCell ref="C2:F2"/>
    <mergeCell ref="A92:A93"/>
    <mergeCell ref="B92:B93"/>
    <mergeCell ref="C91:F91"/>
    <mergeCell ref="C92:F92"/>
    <mergeCell ref="C159:E159"/>
  </mergeCells>
  <printOptions horizontalCentered="1"/>
  <pageMargins left="0.7" right="0.7" top="0.75" bottom="0.75" header="0.3" footer="0.3"/>
  <pageSetup paperSize="9" fitToHeight="0" orientation="portrait" r:id="rId1"/>
  <headerFooter alignWithMargins="0">
    <oddHeader>&amp;C&amp;"Times New Roman CE,Félkövér"&amp;12
Győrzámoly Község Önkormányzat
2015. ÉVI KÖLTSÉGVETÉS
ÖNKÉNT VÁLLALT FELADATAINAK MÉRLEGE
&amp;R&amp;"Times New Roman CE,Félkövér dőlt"&amp;11 1.3. melléklet a 8/2016. (V. 25.) önkormányzati rendelethez</oddHeader>
  </headerFooter>
  <rowBreaks count="1" manualBreakCount="1">
    <brk id="89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workbookViewId="0">
      <selection activeCell="G7" sqref="G7"/>
    </sheetView>
  </sheetViews>
  <sheetFormatPr defaultColWidth="9.33203125" defaultRowHeight="13.2"/>
  <cols>
    <col min="1" max="1" width="13.77734375" style="211" customWidth="1"/>
    <col min="2" max="2" width="65.6640625" style="212" customWidth="1"/>
    <col min="3" max="3" width="12.44140625" style="212" customWidth="1"/>
    <col min="4" max="4" width="13" style="212" customWidth="1"/>
    <col min="5" max="5" width="11.44140625" style="212" customWidth="1"/>
    <col min="6" max="6" width="10" style="212" customWidth="1"/>
    <col min="7" max="16384" width="9.33203125" style="212"/>
  </cols>
  <sheetData>
    <row r="1" spans="1:6" s="193" customFormat="1" ht="21" customHeight="1" thickBot="1">
      <c r="A1" s="192"/>
      <c r="B1" s="805" t="s">
        <v>817</v>
      </c>
      <c r="C1" s="805"/>
      <c r="D1" s="805"/>
      <c r="E1" s="805"/>
      <c r="F1" s="805"/>
    </row>
    <row r="2" spans="1:6" s="414" customFormat="1" ht="25.5" customHeight="1">
      <c r="A2" s="365" t="s">
        <v>182</v>
      </c>
      <c r="B2" s="793" t="s">
        <v>550</v>
      </c>
      <c r="C2" s="794"/>
      <c r="D2" s="794"/>
      <c r="E2" s="795"/>
      <c r="F2" s="326" t="s">
        <v>551</v>
      </c>
    </row>
    <row r="3" spans="1:6" s="414" customFormat="1" ht="23.4" thickBot="1">
      <c r="A3" s="408" t="s">
        <v>181</v>
      </c>
      <c r="B3" s="796" t="s">
        <v>503</v>
      </c>
      <c r="C3" s="797"/>
      <c r="D3" s="797"/>
      <c r="E3" s="798"/>
      <c r="F3" s="327" t="s">
        <v>409</v>
      </c>
    </row>
    <row r="4" spans="1:6" s="415" customFormat="1" ht="15.9" customHeight="1" thickBot="1">
      <c r="A4" s="196"/>
      <c r="B4" s="196"/>
      <c r="C4" s="801" t="s">
        <v>52</v>
      </c>
      <c r="D4" s="801"/>
      <c r="E4" s="801"/>
      <c r="F4" s="801"/>
    </row>
    <row r="5" spans="1:6" ht="23.4" thickBot="1">
      <c r="A5" s="366" t="s">
        <v>183</v>
      </c>
      <c r="B5" s="197" t="s">
        <v>53</v>
      </c>
      <c r="C5" s="198" t="s">
        <v>583</v>
      </c>
      <c r="D5" s="198" t="s">
        <v>584</v>
      </c>
      <c r="E5" s="198" t="s">
        <v>585</v>
      </c>
      <c r="F5" s="198" t="s">
        <v>586</v>
      </c>
    </row>
    <row r="6" spans="1:6" s="416" customFormat="1" ht="12.9" customHeight="1" thickBot="1">
      <c r="A6" s="159" t="s">
        <v>468</v>
      </c>
      <c r="B6" s="160" t="s">
        <v>469</v>
      </c>
      <c r="C6" s="161" t="s">
        <v>470</v>
      </c>
      <c r="D6" s="161" t="s">
        <v>472</v>
      </c>
      <c r="E6" s="161" t="s">
        <v>471</v>
      </c>
      <c r="F6" s="161" t="s">
        <v>473</v>
      </c>
    </row>
    <row r="7" spans="1:6" s="416" customFormat="1" ht="15.9" customHeight="1" thickBot="1">
      <c r="A7" s="366"/>
      <c r="B7" s="209" t="s">
        <v>54</v>
      </c>
      <c r="C7" s="788"/>
      <c r="D7" s="788"/>
      <c r="E7" s="788"/>
      <c r="F7" s="789"/>
    </row>
    <row r="8" spans="1:6" s="328" customFormat="1" ht="12" customHeight="1" thickBot="1">
      <c r="A8" s="159" t="s">
        <v>15</v>
      </c>
      <c r="B8" s="201" t="s">
        <v>493</v>
      </c>
      <c r="C8" s="279">
        <f>SUM(C9:C19)</f>
        <v>0</v>
      </c>
      <c r="D8" s="279">
        <f>SUM(D9:D19)</f>
        <v>0</v>
      </c>
      <c r="E8" s="279">
        <f>SUM(E9:E19)</f>
        <v>0</v>
      </c>
      <c r="F8" s="279">
        <f>SUM(F9:F19)</f>
        <v>0</v>
      </c>
    </row>
    <row r="9" spans="1:6" s="328" customFormat="1" ht="12" customHeight="1">
      <c r="A9" s="409" t="s">
        <v>85</v>
      </c>
      <c r="B9" s="9" t="s">
        <v>253</v>
      </c>
      <c r="C9" s="317"/>
      <c r="D9" s="317"/>
      <c r="E9" s="317"/>
      <c r="F9" s="317"/>
    </row>
    <row r="10" spans="1:6" s="328" customFormat="1" ht="12" customHeight="1">
      <c r="A10" s="410" t="s">
        <v>86</v>
      </c>
      <c r="B10" s="7" t="s">
        <v>254</v>
      </c>
      <c r="C10" s="277"/>
      <c r="D10" s="277"/>
      <c r="E10" s="277"/>
      <c r="F10" s="277"/>
    </row>
    <row r="11" spans="1:6" s="328" customFormat="1" ht="12" customHeight="1">
      <c r="A11" s="410" t="s">
        <v>87</v>
      </c>
      <c r="B11" s="7" t="s">
        <v>255</v>
      </c>
      <c r="C11" s="277"/>
      <c r="D11" s="277"/>
      <c r="E11" s="277"/>
      <c r="F11" s="277"/>
    </row>
    <row r="12" spans="1:6" s="328" customFormat="1" ht="12" customHeight="1">
      <c r="A12" s="410" t="s">
        <v>88</v>
      </c>
      <c r="B12" s="7" t="s">
        <v>256</v>
      </c>
      <c r="C12" s="277"/>
      <c r="D12" s="277"/>
      <c r="E12" s="277"/>
      <c r="F12" s="277"/>
    </row>
    <row r="13" spans="1:6" s="328" customFormat="1" ht="12" customHeight="1">
      <c r="A13" s="410" t="s">
        <v>133</v>
      </c>
      <c r="B13" s="7" t="s">
        <v>257</v>
      </c>
      <c r="C13" s="277"/>
      <c r="D13" s="277"/>
      <c r="E13" s="277"/>
      <c r="F13" s="277"/>
    </row>
    <row r="14" spans="1:6" s="328" customFormat="1" ht="12" customHeight="1">
      <c r="A14" s="410" t="s">
        <v>89</v>
      </c>
      <c r="B14" s="7" t="s">
        <v>379</v>
      </c>
      <c r="C14" s="277"/>
      <c r="D14" s="277"/>
      <c r="E14" s="277"/>
      <c r="F14" s="277"/>
    </row>
    <row r="15" spans="1:6" s="328" customFormat="1" ht="12" customHeight="1">
      <c r="A15" s="410" t="s">
        <v>90</v>
      </c>
      <c r="B15" s="6" t="s">
        <v>380</v>
      </c>
      <c r="C15" s="277"/>
      <c r="D15" s="277"/>
      <c r="E15" s="277"/>
      <c r="F15" s="277"/>
    </row>
    <row r="16" spans="1:6" s="328" customFormat="1" ht="12" customHeight="1">
      <c r="A16" s="410" t="s">
        <v>97</v>
      </c>
      <c r="B16" s="7" t="s">
        <v>260</v>
      </c>
      <c r="C16" s="318"/>
      <c r="D16" s="318"/>
      <c r="E16" s="318"/>
      <c r="F16" s="318"/>
    </row>
    <row r="17" spans="1:6" s="417" customFormat="1" ht="12" customHeight="1">
      <c r="A17" s="410" t="s">
        <v>98</v>
      </c>
      <c r="B17" s="7" t="s">
        <v>261</v>
      </c>
      <c r="C17" s="277"/>
      <c r="D17" s="277"/>
      <c r="E17" s="277"/>
      <c r="F17" s="277"/>
    </row>
    <row r="18" spans="1:6" s="417" customFormat="1" ht="12" customHeight="1">
      <c r="A18" s="410" t="s">
        <v>99</v>
      </c>
      <c r="B18" s="7" t="s">
        <v>414</v>
      </c>
      <c r="C18" s="278"/>
      <c r="D18" s="278"/>
      <c r="E18" s="278"/>
      <c r="F18" s="278"/>
    </row>
    <row r="19" spans="1:6" s="417" customFormat="1" ht="12" customHeight="1" thickBot="1">
      <c r="A19" s="410" t="s">
        <v>100</v>
      </c>
      <c r="B19" s="6" t="s">
        <v>262</v>
      </c>
      <c r="C19" s="278"/>
      <c r="D19" s="278"/>
      <c r="E19" s="278"/>
      <c r="F19" s="278"/>
    </row>
    <row r="20" spans="1:6" s="328" customFormat="1" ht="12" customHeight="1" thickBot="1">
      <c r="A20" s="159" t="s">
        <v>16</v>
      </c>
      <c r="B20" s="201" t="s">
        <v>381</v>
      </c>
      <c r="C20" s="279">
        <f>SUM(C21:C23)</f>
        <v>0</v>
      </c>
      <c r="D20" s="279">
        <f>SUM(D21:D23)</f>
        <v>0</v>
      </c>
      <c r="E20" s="279">
        <f>SUM(E21:E23)</f>
        <v>0</v>
      </c>
      <c r="F20" s="279">
        <f>SUM(F21:F23)</f>
        <v>0</v>
      </c>
    </row>
    <row r="21" spans="1:6" s="417" customFormat="1" ht="12" customHeight="1">
      <c r="A21" s="410" t="s">
        <v>91</v>
      </c>
      <c r="B21" s="8" t="s">
        <v>230</v>
      </c>
      <c r="C21" s="277"/>
      <c r="D21" s="277"/>
      <c r="E21" s="277"/>
      <c r="F21" s="277"/>
    </row>
    <row r="22" spans="1:6" s="417" customFormat="1" ht="12" customHeight="1">
      <c r="A22" s="410" t="s">
        <v>92</v>
      </c>
      <c r="B22" s="7" t="s">
        <v>382</v>
      </c>
      <c r="C22" s="277"/>
      <c r="D22" s="277"/>
      <c r="E22" s="277"/>
      <c r="F22" s="277"/>
    </row>
    <row r="23" spans="1:6" s="417" customFormat="1" ht="12" customHeight="1">
      <c r="A23" s="410" t="s">
        <v>93</v>
      </c>
      <c r="B23" s="7" t="s">
        <v>383</v>
      </c>
      <c r="C23" s="277"/>
      <c r="D23" s="277"/>
      <c r="E23" s="277"/>
      <c r="F23" s="277"/>
    </row>
    <row r="24" spans="1:6" s="417" customFormat="1" ht="12" customHeight="1" thickBot="1">
      <c r="A24" s="410" t="s">
        <v>94</v>
      </c>
      <c r="B24" s="7" t="s">
        <v>498</v>
      </c>
      <c r="C24" s="277"/>
      <c r="D24" s="277"/>
      <c r="E24" s="277"/>
      <c r="F24" s="277"/>
    </row>
    <row r="25" spans="1:6" s="417" customFormat="1" ht="12" customHeight="1" thickBot="1">
      <c r="A25" s="167" t="s">
        <v>17</v>
      </c>
      <c r="B25" s="125" t="s">
        <v>157</v>
      </c>
      <c r="C25" s="305"/>
      <c r="D25" s="305"/>
      <c r="E25" s="305"/>
      <c r="F25" s="305"/>
    </row>
    <row r="26" spans="1:6" s="417" customFormat="1" ht="12" customHeight="1" thickBot="1">
      <c r="A26" s="167" t="s">
        <v>18</v>
      </c>
      <c r="B26" s="125" t="s">
        <v>384</v>
      </c>
      <c r="C26" s="279">
        <f>+C27+C28</f>
        <v>0</v>
      </c>
      <c r="D26" s="279">
        <f>+D27+D28</f>
        <v>0</v>
      </c>
      <c r="E26" s="279">
        <f>+E27+E28</f>
        <v>0</v>
      </c>
      <c r="F26" s="279">
        <f>+F27+F28</f>
        <v>0</v>
      </c>
    </row>
    <row r="27" spans="1:6" s="417" customFormat="1" ht="12" customHeight="1">
      <c r="A27" s="411" t="s">
        <v>240</v>
      </c>
      <c r="B27" s="412" t="s">
        <v>382</v>
      </c>
      <c r="C27" s="93"/>
      <c r="D27" s="93"/>
      <c r="E27" s="93"/>
      <c r="F27" s="93"/>
    </row>
    <row r="28" spans="1:6" s="417" customFormat="1" ht="12" customHeight="1">
      <c r="A28" s="411" t="s">
        <v>243</v>
      </c>
      <c r="B28" s="413" t="s">
        <v>385</v>
      </c>
      <c r="C28" s="280"/>
      <c r="D28" s="280"/>
      <c r="E28" s="280"/>
      <c r="F28" s="280"/>
    </row>
    <row r="29" spans="1:6" s="417" customFormat="1" ht="12" customHeight="1" thickBot="1">
      <c r="A29" s="410" t="s">
        <v>244</v>
      </c>
      <c r="B29" s="132" t="s">
        <v>499</v>
      </c>
      <c r="C29" s="100"/>
      <c r="D29" s="100"/>
      <c r="E29" s="100"/>
      <c r="F29" s="100"/>
    </row>
    <row r="30" spans="1:6" s="417" customFormat="1" ht="12" customHeight="1" thickBot="1">
      <c r="A30" s="167" t="s">
        <v>19</v>
      </c>
      <c r="B30" s="125" t="s">
        <v>386</v>
      </c>
      <c r="C30" s="279">
        <f>+C31+C32+C33</f>
        <v>0</v>
      </c>
      <c r="D30" s="279">
        <f>+D31+D32+D33</f>
        <v>0</v>
      </c>
      <c r="E30" s="279">
        <f>+E31+E32+E33</f>
        <v>0</v>
      </c>
      <c r="F30" s="279">
        <f>+F31+F32+F33</f>
        <v>0</v>
      </c>
    </row>
    <row r="31" spans="1:6" s="417" customFormat="1" ht="12" customHeight="1">
      <c r="A31" s="411" t="s">
        <v>78</v>
      </c>
      <c r="B31" s="412" t="s">
        <v>267</v>
      </c>
      <c r="C31" s="93"/>
      <c r="D31" s="93"/>
      <c r="E31" s="93"/>
      <c r="F31" s="93"/>
    </row>
    <row r="32" spans="1:6" s="417" customFormat="1" ht="12" customHeight="1">
      <c r="A32" s="411" t="s">
        <v>79</v>
      </c>
      <c r="B32" s="413" t="s">
        <v>268</v>
      </c>
      <c r="C32" s="280"/>
      <c r="D32" s="280"/>
      <c r="E32" s="280"/>
      <c r="F32" s="280"/>
    </row>
    <row r="33" spans="1:6" s="417" customFormat="1" ht="12" customHeight="1" thickBot="1">
      <c r="A33" s="410" t="s">
        <v>80</v>
      </c>
      <c r="B33" s="132" t="s">
        <v>269</v>
      </c>
      <c r="C33" s="100"/>
      <c r="D33" s="100"/>
      <c r="E33" s="100"/>
      <c r="F33" s="100"/>
    </row>
    <row r="34" spans="1:6" s="328" customFormat="1" ht="12" customHeight="1" thickBot="1">
      <c r="A34" s="167" t="s">
        <v>20</v>
      </c>
      <c r="B34" s="125" t="s">
        <v>355</v>
      </c>
      <c r="C34" s="305"/>
      <c r="D34" s="305"/>
      <c r="E34" s="305"/>
      <c r="F34" s="305"/>
    </row>
    <row r="35" spans="1:6" s="328" customFormat="1" ht="12" customHeight="1" thickBot="1">
      <c r="A35" s="167" t="s">
        <v>21</v>
      </c>
      <c r="B35" s="125" t="s">
        <v>387</v>
      </c>
      <c r="C35" s="319"/>
      <c r="D35" s="319"/>
      <c r="E35" s="319"/>
      <c r="F35" s="319"/>
    </row>
    <row r="36" spans="1:6" s="328" customFormat="1" ht="12" customHeight="1" thickBot="1">
      <c r="A36" s="159" t="s">
        <v>22</v>
      </c>
      <c r="B36" s="125" t="s">
        <v>500</v>
      </c>
      <c r="C36" s="320">
        <f>+C8+C20+C25+C26+C30+C34+C35</f>
        <v>0</v>
      </c>
      <c r="D36" s="320">
        <f>+D8+D20+D25+D26+D30+D34+D35</f>
        <v>0</v>
      </c>
      <c r="E36" s="320">
        <f>+E8+E20+E25+E26+E30+E34+E35</f>
        <v>0</v>
      </c>
      <c r="F36" s="320">
        <f>+F8+F20+F25+F26+F30+F34+F35</f>
        <v>0</v>
      </c>
    </row>
    <row r="37" spans="1:6" s="328" customFormat="1" ht="12" customHeight="1" thickBot="1">
      <c r="A37" s="202" t="s">
        <v>23</v>
      </c>
      <c r="B37" s="125" t="s">
        <v>389</v>
      </c>
      <c r="C37" s="320">
        <f>+C38+C39+C40</f>
        <v>0</v>
      </c>
      <c r="D37" s="320">
        <f>+D38+D39+D40</f>
        <v>0</v>
      </c>
      <c r="E37" s="320">
        <f>+E38+E39+E40</f>
        <v>0</v>
      </c>
      <c r="F37" s="320">
        <f>+F38+F39+F40</f>
        <v>0</v>
      </c>
    </row>
    <row r="38" spans="1:6" s="328" customFormat="1" ht="12" customHeight="1">
      <c r="A38" s="411" t="s">
        <v>390</v>
      </c>
      <c r="B38" s="412" t="s">
        <v>212</v>
      </c>
      <c r="C38" s="93"/>
      <c r="D38" s="93"/>
      <c r="E38" s="93"/>
      <c r="F38" s="93"/>
    </row>
    <row r="39" spans="1:6" s="328" customFormat="1" ht="12" customHeight="1">
      <c r="A39" s="411" t="s">
        <v>391</v>
      </c>
      <c r="B39" s="413" t="s">
        <v>2</v>
      </c>
      <c r="C39" s="280"/>
      <c r="D39" s="280"/>
      <c r="E39" s="280"/>
      <c r="F39" s="280"/>
    </row>
    <row r="40" spans="1:6" s="417" customFormat="1" ht="12" customHeight="1" thickBot="1">
      <c r="A40" s="410" t="s">
        <v>392</v>
      </c>
      <c r="B40" s="132" t="s">
        <v>393</v>
      </c>
      <c r="C40" s="100"/>
      <c r="D40" s="100"/>
      <c r="E40" s="100"/>
      <c r="F40" s="100"/>
    </row>
    <row r="41" spans="1:6" s="417" customFormat="1" ht="15" customHeight="1" thickBot="1">
      <c r="A41" s="487" t="s">
        <v>24</v>
      </c>
      <c r="B41" s="488" t="s">
        <v>394</v>
      </c>
      <c r="C41" s="489">
        <f>+C36+C37</f>
        <v>0</v>
      </c>
      <c r="D41" s="489">
        <f>+D36+D37</f>
        <v>0</v>
      </c>
      <c r="E41" s="489">
        <f>+E36+E37</f>
        <v>0</v>
      </c>
      <c r="F41" s="489">
        <f>+F36+F37</f>
        <v>0</v>
      </c>
    </row>
    <row r="42" spans="1:6" s="416" customFormat="1" ht="16.5" customHeight="1" thickBot="1">
      <c r="A42" s="208"/>
      <c r="B42" s="209" t="s">
        <v>55</v>
      </c>
      <c r="C42" s="476"/>
      <c r="D42" s="476"/>
      <c r="E42" s="591"/>
      <c r="F42" s="592"/>
    </row>
    <row r="43" spans="1:6" s="418" customFormat="1" ht="12" customHeight="1" thickBot="1">
      <c r="A43" s="480" t="s">
        <v>15</v>
      </c>
      <c r="B43" s="481" t="s">
        <v>395</v>
      </c>
      <c r="C43" s="482">
        <f>SUM(C44:C48)</f>
        <v>0</v>
      </c>
      <c r="D43" s="482">
        <f>SUM(D44:D48)</f>
        <v>0</v>
      </c>
      <c r="E43" s="482">
        <f>SUM(E44:E48)</f>
        <v>0</v>
      </c>
      <c r="F43" s="482">
        <f>SUM(F44:F48)</f>
        <v>0</v>
      </c>
    </row>
    <row r="44" spans="1:6" ht="12" customHeight="1">
      <c r="A44" s="410" t="s">
        <v>85</v>
      </c>
      <c r="B44" s="8" t="s">
        <v>46</v>
      </c>
      <c r="C44" s="93"/>
      <c r="D44" s="93"/>
      <c r="E44" s="93"/>
      <c r="F44" s="93"/>
    </row>
    <row r="45" spans="1:6" ht="12" customHeight="1">
      <c r="A45" s="410" t="s">
        <v>86</v>
      </c>
      <c r="B45" s="7" t="s">
        <v>166</v>
      </c>
      <c r="C45" s="96"/>
      <c r="D45" s="96"/>
      <c r="E45" s="96"/>
      <c r="F45" s="96"/>
    </row>
    <row r="46" spans="1:6" ht="12" customHeight="1">
      <c r="A46" s="410" t="s">
        <v>87</v>
      </c>
      <c r="B46" s="7" t="s">
        <v>125</v>
      </c>
      <c r="C46" s="96"/>
      <c r="D46" s="96"/>
      <c r="E46" s="96"/>
      <c r="F46" s="96"/>
    </row>
    <row r="47" spans="1:6" ht="12" customHeight="1">
      <c r="A47" s="410" t="s">
        <v>88</v>
      </c>
      <c r="B47" s="7" t="s">
        <v>167</v>
      </c>
      <c r="C47" s="96"/>
      <c r="D47" s="96"/>
      <c r="E47" s="96"/>
      <c r="F47" s="96"/>
    </row>
    <row r="48" spans="1:6" ht="12" customHeight="1" thickBot="1">
      <c r="A48" s="410" t="s">
        <v>133</v>
      </c>
      <c r="B48" s="7" t="s">
        <v>168</v>
      </c>
      <c r="C48" s="96"/>
      <c r="D48" s="96"/>
      <c r="E48" s="96"/>
      <c r="F48" s="96"/>
    </row>
    <row r="49" spans="1:6" ht="12" customHeight="1" thickBot="1">
      <c r="A49" s="167" t="s">
        <v>16</v>
      </c>
      <c r="B49" s="125" t="s">
        <v>396</v>
      </c>
      <c r="C49" s="279">
        <f>SUM(C50:C52)</f>
        <v>0</v>
      </c>
      <c r="D49" s="279">
        <f>SUM(D50:D52)</f>
        <v>0</v>
      </c>
      <c r="E49" s="279">
        <f>SUM(E50:E52)</f>
        <v>0</v>
      </c>
      <c r="F49" s="279">
        <f>SUM(F50:F52)</f>
        <v>0</v>
      </c>
    </row>
    <row r="50" spans="1:6" s="418" customFormat="1" ht="12" customHeight="1">
      <c r="A50" s="410" t="s">
        <v>91</v>
      </c>
      <c r="B50" s="8" t="s">
        <v>203</v>
      </c>
      <c r="C50" s="93"/>
      <c r="D50" s="93"/>
      <c r="E50" s="93"/>
      <c r="F50" s="93"/>
    </row>
    <row r="51" spans="1:6" ht="12" customHeight="1">
      <c r="A51" s="410" t="s">
        <v>92</v>
      </c>
      <c r="B51" s="7" t="s">
        <v>170</v>
      </c>
      <c r="C51" s="96"/>
      <c r="D51" s="96"/>
      <c r="E51" s="96"/>
      <c r="F51" s="96"/>
    </row>
    <row r="52" spans="1:6" ht="12" customHeight="1">
      <c r="A52" s="410" t="s">
        <v>93</v>
      </c>
      <c r="B52" s="7" t="s">
        <v>56</v>
      </c>
      <c r="C52" s="96"/>
      <c r="D52" s="96"/>
      <c r="E52" s="96"/>
      <c r="F52" s="96"/>
    </row>
    <row r="53" spans="1:6" ht="12" customHeight="1" thickBot="1">
      <c r="A53" s="410" t="s">
        <v>94</v>
      </c>
      <c r="B53" s="7" t="s">
        <v>497</v>
      </c>
      <c r="C53" s="96"/>
      <c r="D53" s="96"/>
      <c r="E53" s="96"/>
      <c r="F53" s="96"/>
    </row>
    <row r="54" spans="1:6" ht="15" customHeight="1" thickBot="1">
      <c r="A54" s="167" t="s">
        <v>17</v>
      </c>
      <c r="B54" s="125" t="s">
        <v>11</v>
      </c>
      <c r="C54" s="305"/>
      <c r="D54" s="305"/>
      <c r="E54" s="305"/>
      <c r="F54" s="305"/>
    </row>
    <row r="55" spans="1:6" ht="13.8" thickBot="1">
      <c r="A55" s="167" t="s">
        <v>18</v>
      </c>
      <c r="B55" s="210" t="s">
        <v>502</v>
      </c>
      <c r="C55" s="324">
        <f>+C43+C49+C54</f>
        <v>0</v>
      </c>
      <c r="D55" s="324">
        <f>+D43+D49+D54</f>
        <v>0</v>
      </c>
      <c r="E55" s="324">
        <f>+E43+E49+E54</f>
        <v>0</v>
      </c>
      <c r="F55" s="324">
        <f>+F43+F49+F54</f>
        <v>0</v>
      </c>
    </row>
    <row r="56" spans="1:6" ht="15" customHeight="1" thickBot="1">
      <c r="C56" s="325"/>
      <c r="D56" s="325"/>
      <c r="E56" s="325"/>
    </row>
    <row r="57" spans="1:6" ht="14.25" customHeight="1" thickBot="1">
      <c r="A57" s="213" t="s">
        <v>492</v>
      </c>
      <c r="B57" s="214"/>
      <c r="C57" s="122">
        <v>0</v>
      </c>
      <c r="D57" s="122">
        <v>0</v>
      </c>
      <c r="E57" s="122">
        <v>0</v>
      </c>
    </row>
    <row r="58" spans="1:6" ht="13.8" thickBot="1">
      <c r="A58" s="213" t="s">
        <v>184</v>
      </c>
      <c r="B58" s="214"/>
      <c r="C58" s="122">
        <v>0</v>
      </c>
      <c r="D58" s="122">
        <v>0</v>
      </c>
      <c r="E58" s="122">
        <v>0</v>
      </c>
    </row>
  </sheetData>
  <mergeCells count="5">
    <mergeCell ref="C7:F7"/>
    <mergeCell ref="B1:F1"/>
    <mergeCell ref="B2:E2"/>
    <mergeCell ref="B3:E3"/>
    <mergeCell ref="C4:F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opLeftCell="A4" zoomScaleNormal="100" workbookViewId="0">
      <selection activeCell="G7" sqref="G6:G7"/>
    </sheetView>
  </sheetViews>
  <sheetFormatPr defaultColWidth="9.33203125" defaultRowHeight="13.2"/>
  <cols>
    <col min="1" max="1" width="5.44140625" style="50" customWidth="1"/>
    <col min="2" max="2" width="33.109375" style="50" customWidth="1"/>
    <col min="3" max="3" width="12.33203125" style="50" customWidth="1"/>
    <col min="4" max="4" width="11.4414062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>
      <c r="A1" s="807" t="s">
        <v>3</v>
      </c>
      <c r="B1" s="807"/>
      <c r="C1" s="807"/>
      <c r="D1" s="807"/>
      <c r="E1" s="807"/>
      <c r="F1" s="807"/>
      <c r="G1" s="807"/>
    </row>
    <row r="3" spans="1:7" s="140" customFormat="1" ht="27" customHeight="1">
      <c r="A3" s="138" t="s">
        <v>186</v>
      </c>
      <c r="B3" s="139"/>
      <c r="C3" s="806" t="s">
        <v>543</v>
      </c>
      <c r="D3" s="806"/>
      <c r="E3" s="806"/>
      <c r="F3" s="806"/>
      <c r="G3" s="806"/>
    </row>
    <row r="4" spans="1:7" s="140" customFormat="1" ht="15.6">
      <c r="A4" s="139"/>
      <c r="B4" s="139"/>
      <c r="C4" s="139"/>
      <c r="D4" s="139"/>
      <c r="E4" s="139"/>
      <c r="F4" s="139"/>
      <c r="G4" s="139"/>
    </row>
    <row r="5" spans="1:7" s="140" customFormat="1" ht="24.75" customHeight="1">
      <c r="A5" s="138" t="s">
        <v>187</v>
      </c>
      <c r="B5" s="139"/>
      <c r="C5" s="806" t="s">
        <v>552</v>
      </c>
      <c r="D5" s="806"/>
      <c r="E5" s="806"/>
      <c r="F5" s="806"/>
      <c r="G5" s="139"/>
    </row>
    <row r="6" spans="1:7" s="141" customFormat="1">
      <c r="A6" s="177"/>
      <c r="B6" s="177"/>
      <c r="C6" s="177"/>
      <c r="D6" s="177"/>
      <c r="E6" s="177"/>
      <c r="F6" s="177"/>
      <c r="G6" s="177"/>
    </row>
    <row r="7" spans="1:7" s="142" customFormat="1" ht="15" customHeight="1">
      <c r="A7" s="231" t="s">
        <v>580</v>
      </c>
      <c r="B7" s="230"/>
      <c r="C7" s="230"/>
      <c r="D7" s="216"/>
      <c r="E7" s="216"/>
      <c r="F7" s="216"/>
      <c r="G7" s="216"/>
    </row>
    <row r="8" spans="1:7" s="142" customFormat="1" ht="15" customHeight="1" thickBot="1">
      <c r="A8" s="231" t="s">
        <v>188</v>
      </c>
      <c r="B8" s="216"/>
      <c r="C8" s="216"/>
      <c r="D8" s="216"/>
      <c r="E8" s="216"/>
      <c r="F8" s="216"/>
      <c r="G8" s="216"/>
    </row>
    <row r="9" spans="1:7" s="92" customFormat="1" ht="42" customHeight="1" thickBot="1">
      <c r="A9" s="156" t="s">
        <v>13</v>
      </c>
      <c r="B9" s="157" t="s">
        <v>189</v>
      </c>
      <c r="C9" s="157" t="s">
        <v>190</v>
      </c>
      <c r="D9" s="157" t="s">
        <v>191</v>
      </c>
      <c r="E9" s="157" t="s">
        <v>192</v>
      </c>
      <c r="F9" s="157" t="s">
        <v>193</v>
      </c>
      <c r="G9" s="158" t="s">
        <v>50</v>
      </c>
    </row>
    <row r="10" spans="1:7" ht="24" customHeight="1">
      <c r="A10" s="217" t="s">
        <v>15</v>
      </c>
      <c r="B10" s="165" t="s">
        <v>194</v>
      </c>
      <c r="C10" s="143"/>
      <c r="D10" s="143"/>
      <c r="E10" s="143"/>
      <c r="F10" s="143"/>
      <c r="G10" s="218">
        <f>SUM(C10:F10)</f>
        <v>0</v>
      </c>
    </row>
    <row r="11" spans="1:7" ht="24" customHeight="1">
      <c r="A11" s="219" t="s">
        <v>16</v>
      </c>
      <c r="B11" s="166" t="s">
        <v>195</v>
      </c>
      <c r="C11" s="144"/>
      <c r="D11" s="144"/>
      <c r="E11" s="144"/>
      <c r="F11" s="144"/>
      <c r="G11" s="220">
        <f t="shared" ref="G11:G16" si="0">SUM(C11:F11)</f>
        <v>0</v>
      </c>
    </row>
    <row r="12" spans="1:7" ht="24" customHeight="1">
      <c r="A12" s="219" t="s">
        <v>17</v>
      </c>
      <c r="B12" s="166" t="s">
        <v>196</v>
      </c>
      <c r="C12" s="144"/>
      <c r="D12" s="144"/>
      <c r="E12" s="144"/>
      <c r="F12" s="144"/>
      <c r="G12" s="220">
        <f t="shared" si="0"/>
        <v>0</v>
      </c>
    </row>
    <row r="13" spans="1:7" ht="24" customHeight="1">
      <c r="A13" s="219" t="s">
        <v>18</v>
      </c>
      <c r="B13" s="166" t="s">
        <v>197</v>
      </c>
      <c r="C13" s="144"/>
      <c r="D13" s="144"/>
      <c r="E13" s="144"/>
      <c r="F13" s="144"/>
      <c r="G13" s="220">
        <f t="shared" si="0"/>
        <v>0</v>
      </c>
    </row>
    <row r="14" spans="1:7" ht="24" customHeight="1">
      <c r="A14" s="219" t="s">
        <v>19</v>
      </c>
      <c r="B14" s="166" t="s">
        <v>198</v>
      </c>
      <c r="C14" s="144"/>
      <c r="D14" s="144"/>
      <c r="E14" s="144"/>
      <c r="F14" s="144"/>
      <c r="G14" s="220">
        <f t="shared" si="0"/>
        <v>0</v>
      </c>
    </row>
    <row r="15" spans="1:7" ht="24" customHeight="1" thickBot="1">
      <c r="A15" s="221" t="s">
        <v>20</v>
      </c>
      <c r="B15" s="222" t="s">
        <v>199</v>
      </c>
      <c r="C15" s="145"/>
      <c r="D15" s="145"/>
      <c r="E15" s="145"/>
      <c r="F15" s="145"/>
      <c r="G15" s="223">
        <f t="shared" si="0"/>
        <v>0</v>
      </c>
    </row>
    <row r="16" spans="1:7" s="146" customFormat="1" ht="24" customHeight="1" thickBot="1">
      <c r="A16" s="224" t="s">
        <v>21</v>
      </c>
      <c r="B16" s="225" t="s">
        <v>50</v>
      </c>
      <c r="C16" s="226">
        <f>SUM(C10:C15)</f>
        <v>0</v>
      </c>
      <c r="D16" s="226">
        <f>SUM(D10:D15)</f>
        <v>0</v>
      </c>
      <c r="E16" s="226">
        <f>SUM(E10:E15)</f>
        <v>0</v>
      </c>
      <c r="F16" s="226">
        <f>SUM(F10:F15)</f>
        <v>0</v>
      </c>
      <c r="G16" s="227">
        <f t="shared" si="0"/>
        <v>0</v>
      </c>
    </row>
    <row r="17" spans="1:7" s="141" customFormat="1">
      <c r="A17" s="177"/>
      <c r="B17" s="177"/>
      <c r="C17" s="177"/>
      <c r="D17" s="177"/>
      <c r="E17" s="177"/>
      <c r="F17" s="177"/>
      <c r="G17" s="177"/>
    </row>
    <row r="18" spans="1:7" s="141" customFormat="1">
      <c r="A18" s="177"/>
      <c r="B18" s="177"/>
      <c r="C18" s="177"/>
      <c r="D18" s="177"/>
      <c r="E18" s="177"/>
      <c r="F18" s="177"/>
      <c r="G18" s="177"/>
    </row>
    <row r="19" spans="1:7" s="141" customFormat="1">
      <c r="A19" s="177"/>
      <c r="B19" s="177"/>
      <c r="C19" s="177"/>
      <c r="D19" s="177"/>
      <c r="E19" s="177"/>
      <c r="F19" s="177"/>
      <c r="G19" s="177"/>
    </row>
    <row r="20" spans="1:7" s="141" customFormat="1" ht="15.6">
      <c r="A20" s="140" t="s">
        <v>784</v>
      </c>
      <c r="B20" s="177"/>
      <c r="C20" s="177"/>
      <c r="D20" s="177"/>
      <c r="E20" s="177"/>
      <c r="F20" s="177"/>
      <c r="G20" s="177"/>
    </row>
    <row r="21" spans="1:7" s="141" customFormat="1">
      <c r="A21" s="177"/>
      <c r="B21" s="177"/>
      <c r="C21" s="177"/>
      <c r="D21" s="177"/>
      <c r="E21" s="177"/>
      <c r="F21" s="177"/>
      <c r="G21" s="177"/>
    </row>
    <row r="22" spans="1:7">
      <c r="A22" s="177"/>
      <c r="B22" s="177"/>
      <c r="C22" s="177"/>
      <c r="D22" s="177"/>
      <c r="E22" s="177"/>
      <c r="F22" s="177"/>
      <c r="G22" s="177"/>
    </row>
    <row r="23" spans="1:7">
      <c r="A23" s="177"/>
      <c r="B23" s="177"/>
      <c r="C23" s="141"/>
      <c r="D23" s="141"/>
      <c r="E23" s="141"/>
      <c r="F23" s="141"/>
      <c r="G23" s="177"/>
    </row>
    <row r="24" spans="1:7" ht="13.8">
      <c r="A24" s="177"/>
      <c r="B24" s="177"/>
      <c r="C24" s="228"/>
      <c r="D24" s="229" t="s">
        <v>200</v>
      </c>
      <c r="E24" s="229"/>
      <c r="F24" s="228"/>
      <c r="G24" s="177"/>
    </row>
    <row r="25" spans="1:7" ht="13.8">
      <c r="C25" s="147"/>
      <c r="D25" s="148"/>
      <c r="E25" s="148"/>
      <c r="F25" s="147"/>
    </row>
    <row r="26" spans="1:7" ht="13.8">
      <c r="C26" s="147"/>
      <c r="D26" s="148"/>
      <c r="E26" s="148"/>
      <c r="F26" s="147"/>
    </row>
  </sheetData>
  <sheetProtection sheet="1"/>
  <mergeCells count="3">
    <mergeCell ref="C3:G3"/>
    <mergeCell ref="C5:F5"/>
    <mergeCell ref="A1:G1"/>
  </mergeCells>
  <phoneticPr fontId="28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8/2016. (V. 25.)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7"/>
  <sheetViews>
    <sheetView zoomScaleNormal="100" zoomScaleSheetLayoutView="100" workbookViewId="0">
      <selection activeCell="I2" sqref="I2"/>
    </sheetView>
  </sheetViews>
  <sheetFormatPr defaultColWidth="9.33203125" defaultRowHeight="15.6"/>
  <cols>
    <col min="1" max="1" width="9" style="343" customWidth="1"/>
    <col min="2" max="2" width="75.77734375" style="343" customWidth="1"/>
    <col min="3" max="3" width="12.44140625" style="344" customWidth="1"/>
    <col min="4" max="4" width="12.109375" style="343" customWidth="1"/>
    <col min="5" max="5" width="14" style="343" customWidth="1"/>
    <col min="6" max="6" width="11.77734375" style="42" customWidth="1"/>
    <col min="7" max="7" width="10.6640625" style="42" customWidth="1"/>
    <col min="8" max="8" width="11.6640625" style="42" customWidth="1"/>
    <col min="9" max="16384" width="9.33203125" style="42"/>
  </cols>
  <sheetData>
    <row r="1" spans="1:8" ht="15.9" customHeight="1">
      <c r="A1" s="727" t="s">
        <v>12</v>
      </c>
      <c r="B1" s="727"/>
      <c r="C1" s="727"/>
      <c r="D1" s="727"/>
      <c r="E1" s="727"/>
    </row>
    <row r="2" spans="1:8" ht="15.9" customHeight="1" thickBot="1">
      <c r="A2" s="728" t="s">
        <v>136</v>
      </c>
      <c r="B2" s="728"/>
      <c r="D2" s="131"/>
      <c r="E2" s="732" t="s">
        <v>204</v>
      </c>
      <c r="F2" s="732"/>
      <c r="G2" s="732"/>
      <c r="H2" s="732"/>
    </row>
    <row r="3" spans="1:8" ht="56.25" customHeight="1" thickBot="1">
      <c r="A3" s="22" t="s">
        <v>68</v>
      </c>
      <c r="B3" s="23" t="s">
        <v>14</v>
      </c>
      <c r="C3" s="23" t="s">
        <v>553</v>
      </c>
      <c r="D3" s="363" t="s">
        <v>554</v>
      </c>
      <c r="E3" s="137" t="str">
        <f>+'1.1.sz.mell.'!C4</f>
        <v>Eredeti előirányzat</v>
      </c>
      <c r="F3" s="137" t="s">
        <v>596</v>
      </c>
      <c r="G3" s="137" t="str">
        <f>+'1.1.sz.mell.'!E4</f>
        <v>Teljesítés</v>
      </c>
      <c r="H3" s="137" t="str">
        <f>+'1.1.sz.mell.'!F4</f>
        <v>Teljesítés %-a</v>
      </c>
    </row>
    <row r="4" spans="1:8" s="44" customFormat="1" ht="12" customHeight="1" thickBot="1">
      <c r="A4" s="36" t="s">
        <v>468</v>
      </c>
      <c r="B4" s="37" t="s">
        <v>469</v>
      </c>
      <c r="C4" s="37" t="s">
        <v>470</v>
      </c>
      <c r="D4" s="37" t="s">
        <v>472</v>
      </c>
      <c r="E4" s="407" t="s">
        <v>471</v>
      </c>
      <c r="F4" s="407" t="s">
        <v>473</v>
      </c>
      <c r="G4" s="407" t="s">
        <v>475</v>
      </c>
      <c r="H4" s="407" t="s">
        <v>476</v>
      </c>
    </row>
    <row r="5" spans="1:8" s="1" customFormat="1" ht="12" customHeight="1" thickBot="1">
      <c r="A5" s="19" t="s">
        <v>15</v>
      </c>
      <c r="B5" s="20" t="s">
        <v>224</v>
      </c>
      <c r="C5" s="355">
        <f t="shared" ref="C5:G5" si="0">+C6+C7+C8+C9+C10+C11</f>
        <v>117096</v>
      </c>
      <c r="D5" s="355">
        <f t="shared" si="0"/>
        <v>160635</v>
      </c>
      <c r="E5" s="232">
        <f t="shared" si="0"/>
        <v>173063</v>
      </c>
      <c r="F5" s="232">
        <f t="shared" si="0"/>
        <v>157043</v>
      </c>
      <c r="G5" s="232">
        <f t="shared" si="0"/>
        <v>157043</v>
      </c>
      <c r="H5" s="594">
        <f>G5/E5</f>
        <v>0.90743255346318974</v>
      </c>
    </row>
    <row r="6" spans="1:8" s="1" customFormat="1" ht="12" customHeight="1">
      <c r="A6" s="14" t="s">
        <v>85</v>
      </c>
      <c r="B6" s="375" t="s">
        <v>225</v>
      </c>
      <c r="C6" s="357">
        <v>117096</v>
      </c>
      <c r="D6" s="357">
        <v>72069</v>
      </c>
      <c r="E6" s="234">
        <v>73566</v>
      </c>
      <c r="F6" s="234">
        <v>51657</v>
      </c>
      <c r="G6" s="234">
        <v>51657</v>
      </c>
      <c r="H6" s="595">
        <f>G6/E6</f>
        <v>0.70218579234972678</v>
      </c>
    </row>
    <row r="7" spans="1:8" s="1" customFormat="1" ht="12" customHeight="1">
      <c r="A7" s="13" t="s">
        <v>86</v>
      </c>
      <c r="B7" s="376" t="s">
        <v>226</v>
      </c>
      <c r="C7" s="356"/>
      <c r="D7" s="356">
        <v>57038</v>
      </c>
      <c r="E7" s="233">
        <v>63032</v>
      </c>
      <c r="F7" s="233">
        <v>64489</v>
      </c>
      <c r="G7" s="233">
        <v>64489</v>
      </c>
      <c r="H7" s="595">
        <f>G7/E7</f>
        <v>1.0231152430511485</v>
      </c>
    </row>
    <row r="8" spans="1:8" s="1" customFormat="1" ht="12" customHeight="1">
      <c r="A8" s="13" t="s">
        <v>87</v>
      </c>
      <c r="B8" s="376" t="s">
        <v>227</v>
      </c>
      <c r="C8" s="356"/>
      <c r="D8" s="356">
        <v>28648</v>
      </c>
      <c r="E8" s="233">
        <v>33504</v>
      </c>
      <c r="F8" s="233">
        <v>32450</v>
      </c>
      <c r="G8" s="233">
        <v>32450</v>
      </c>
      <c r="H8" s="595">
        <f>G8/E8</f>
        <v>0.96854106972301812</v>
      </c>
    </row>
    <row r="9" spans="1:8" s="1" customFormat="1" ht="12" customHeight="1">
      <c r="A9" s="13" t="s">
        <v>88</v>
      </c>
      <c r="B9" s="376" t="s">
        <v>228</v>
      </c>
      <c r="C9" s="356"/>
      <c r="D9" s="356">
        <v>2880</v>
      </c>
      <c r="E9" s="233">
        <v>2961</v>
      </c>
      <c r="F9" s="233">
        <v>2961</v>
      </c>
      <c r="G9" s="233">
        <v>2961</v>
      </c>
      <c r="H9" s="595">
        <f>G9/E9</f>
        <v>1</v>
      </c>
    </row>
    <row r="10" spans="1:8" s="1" customFormat="1" ht="12" customHeight="1">
      <c r="A10" s="13" t="s">
        <v>133</v>
      </c>
      <c r="B10" s="256" t="s">
        <v>410</v>
      </c>
      <c r="C10" s="356"/>
      <c r="D10" s="356"/>
      <c r="E10" s="233"/>
      <c r="F10" s="233">
        <v>5486</v>
      </c>
      <c r="G10" s="233">
        <v>5486</v>
      </c>
      <c r="H10" s="536"/>
    </row>
    <row r="11" spans="1:8" s="1" customFormat="1" ht="12" customHeight="1" thickBot="1">
      <c r="A11" s="15" t="s">
        <v>89</v>
      </c>
      <c r="B11" s="257" t="s">
        <v>411</v>
      </c>
      <c r="C11" s="356"/>
      <c r="D11" s="356"/>
      <c r="E11" s="233"/>
      <c r="F11" s="233"/>
      <c r="G11" s="233"/>
      <c r="H11" s="536"/>
    </row>
    <row r="12" spans="1:8" s="1" customFormat="1" ht="12" customHeight="1" thickBot="1">
      <c r="A12" s="19" t="s">
        <v>16</v>
      </c>
      <c r="B12" s="255" t="s">
        <v>229</v>
      </c>
      <c r="C12" s="355">
        <f t="shared" ref="C12:G12" si="1">+C13+C14+C15+C16+C17</f>
        <v>22852</v>
      </c>
      <c r="D12" s="355">
        <f t="shared" si="1"/>
        <v>11117</v>
      </c>
      <c r="E12" s="232">
        <f t="shared" si="1"/>
        <v>6386</v>
      </c>
      <c r="F12" s="232">
        <f t="shared" si="1"/>
        <v>19978</v>
      </c>
      <c r="G12" s="232">
        <f t="shared" si="1"/>
        <v>16418</v>
      </c>
      <c r="H12" s="594">
        <f>G12/E12</f>
        <v>2.5709364234262448</v>
      </c>
    </row>
    <row r="13" spans="1:8" s="1" customFormat="1" ht="12" customHeight="1">
      <c r="A13" s="14" t="s">
        <v>91</v>
      </c>
      <c r="B13" s="375" t="s">
        <v>230</v>
      </c>
      <c r="C13" s="357"/>
      <c r="D13" s="357"/>
      <c r="E13" s="234"/>
      <c r="F13" s="234"/>
      <c r="G13" s="234"/>
      <c r="H13" s="595"/>
    </row>
    <row r="14" spans="1:8" s="1" customFormat="1" ht="12" customHeight="1">
      <c r="A14" s="13" t="s">
        <v>92</v>
      </c>
      <c r="B14" s="376" t="s">
        <v>231</v>
      </c>
      <c r="C14" s="356"/>
      <c r="D14" s="356"/>
      <c r="E14" s="233"/>
      <c r="F14" s="233"/>
      <c r="G14" s="233"/>
      <c r="H14" s="536"/>
    </row>
    <row r="15" spans="1:8" s="1" customFormat="1" ht="12" customHeight="1">
      <c r="A15" s="13" t="s">
        <v>93</v>
      </c>
      <c r="B15" s="376" t="s">
        <v>400</v>
      </c>
      <c r="C15" s="356"/>
      <c r="D15" s="356"/>
      <c r="E15" s="233"/>
      <c r="F15" s="233"/>
      <c r="G15" s="233"/>
      <c r="H15" s="536"/>
    </row>
    <row r="16" spans="1:8" s="1" customFormat="1" ht="12" customHeight="1">
      <c r="A16" s="13" t="s">
        <v>94</v>
      </c>
      <c r="B16" s="376" t="s">
        <v>401</v>
      </c>
      <c r="C16" s="356"/>
      <c r="D16" s="356"/>
      <c r="E16" s="233"/>
      <c r="F16" s="233"/>
      <c r="G16" s="233"/>
      <c r="H16" s="536"/>
    </row>
    <row r="17" spans="1:8" s="1" customFormat="1" ht="12" customHeight="1">
      <c r="A17" s="13" t="s">
        <v>95</v>
      </c>
      <c r="B17" s="376" t="s">
        <v>232</v>
      </c>
      <c r="C17" s="356">
        <v>22852</v>
      </c>
      <c r="D17" s="356">
        <v>11117</v>
      </c>
      <c r="E17" s="233">
        <v>6386</v>
      </c>
      <c r="F17" s="233">
        <v>19978</v>
      </c>
      <c r="G17" s="233">
        <v>16418</v>
      </c>
      <c r="H17" s="536">
        <f>G17/E17</f>
        <v>2.5709364234262448</v>
      </c>
    </row>
    <row r="18" spans="1:8" s="1" customFormat="1" ht="12" customHeight="1" thickBot="1">
      <c r="A18" s="15" t="s">
        <v>101</v>
      </c>
      <c r="B18" s="257" t="s">
        <v>233</v>
      </c>
      <c r="C18" s="358"/>
      <c r="D18" s="358"/>
      <c r="E18" s="235"/>
      <c r="F18" s="235"/>
      <c r="G18" s="235"/>
      <c r="H18" s="537"/>
    </row>
    <row r="19" spans="1:8" s="1" customFormat="1" ht="12" customHeight="1" thickBot="1">
      <c r="A19" s="19" t="s">
        <v>17</v>
      </c>
      <c r="B19" s="20" t="s">
        <v>234</v>
      </c>
      <c r="C19" s="355">
        <f t="shared" ref="C19:G19" si="2">+C20+C21+C22+C23+C24</f>
        <v>49866</v>
      </c>
      <c r="D19" s="355">
        <f t="shared" si="2"/>
        <v>0</v>
      </c>
      <c r="E19" s="232">
        <f t="shared" si="2"/>
        <v>0</v>
      </c>
      <c r="F19" s="232">
        <f t="shared" si="2"/>
        <v>91977</v>
      </c>
      <c r="G19" s="232">
        <f t="shared" si="2"/>
        <v>91977</v>
      </c>
      <c r="H19" s="594"/>
    </row>
    <row r="20" spans="1:8" s="1" customFormat="1" ht="12" customHeight="1">
      <c r="A20" s="14" t="s">
        <v>74</v>
      </c>
      <c r="B20" s="375" t="s">
        <v>235</v>
      </c>
      <c r="C20" s="357">
        <v>17891</v>
      </c>
      <c r="D20" s="357"/>
      <c r="E20" s="234"/>
      <c r="F20" s="234"/>
      <c r="G20" s="234"/>
      <c r="H20" s="595"/>
    </row>
    <row r="21" spans="1:8" s="1" customFormat="1" ht="12" customHeight="1">
      <c r="A21" s="13" t="s">
        <v>75</v>
      </c>
      <c r="B21" s="376" t="s">
        <v>236</v>
      </c>
      <c r="C21" s="356"/>
      <c r="D21" s="356"/>
      <c r="E21" s="233"/>
      <c r="F21" s="233"/>
      <c r="G21" s="233"/>
      <c r="H21" s="536"/>
    </row>
    <row r="22" spans="1:8" s="1" customFormat="1" ht="12" customHeight="1">
      <c r="A22" s="13" t="s">
        <v>76</v>
      </c>
      <c r="B22" s="376" t="s">
        <v>402</v>
      </c>
      <c r="C22" s="356"/>
      <c r="D22" s="356"/>
      <c r="E22" s="233"/>
      <c r="F22" s="233"/>
      <c r="G22" s="233"/>
      <c r="H22" s="536"/>
    </row>
    <row r="23" spans="1:8" s="1" customFormat="1" ht="12" customHeight="1">
      <c r="A23" s="13" t="s">
        <v>77</v>
      </c>
      <c r="B23" s="376" t="s">
        <v>403</v>
      </c>
      <c r="C23" s="356"/>
      <c r="D23" s="356"/>
      <c r="E23" s="233"/>
      <c r="F23" s="233"/>
      <c r="G23" s="233"/>
      <c r="H23" s="536"/>
    </row>
    <row r="24" spans="1:8" s="1" customFormat="1" ht="12" customHeight="1">
      <c r="A24" s="13" t="s">
        <v>154</v>
      </c>
      <c r="B24" s="376" t="s">
        <v>237</v>
      </c>
      <c r="C24" s="356">
        <v>31975</v>
      </c>
      <c r="D24" s="356"/>
      <c r="E24" s="233"/>
      <c r="F24" s="233">
        <v>91977</v>
      </c>
      <c r="G24" s="233">
        <v>91977</v>
      </c>
      <c r="H24" s="536"/>
    </row>
    <row r="25" spans="1:8" s="1" customFormat="1" ht="12" customHeight="1" thickBot="1">
      <c r="A25" s="15" t="s">
        <v>155</v>
      </c>
      <c r="B25" s="377" t="s">
        <v>238</v>
      </c>
      <c r="C25" s="358">
        <v>31975</v>
      </c>
      <c r="D25" s="358"/>
      <c r="E25" s="235"/>
      <c r="F25" s="235"/>
      <c r="G25" s="235"/>
      <c r="H25" s="537"/>
    </row>
    <row r="26" spans="1:8" s="1" customFormat="1" ht="12" customHeight="1" thickBot="1">
      <c r="A26" s="19" t="s">
        <v>156</v>
      </c>
      <c r="B26" s="20" t="s">
        <v>239</v>
      </c>
      <c r="C26" s="362">
        <f t="shared" ref="C26:G26" si="3">+C27+C31+C32+C33</f>
        <v>42836</v>
      </c>
      <c r="D26" s="362">
        <f t="shared" si="3"/>
        <v>40600</v>
      </c>
      <c r="E26" s="404">
        <f t="shared" si="3"/>
        <v>41400</v>
      </c>
      <c r="F26" s="404">
        <f t="shared" si="3"/>
        <v>55081</v>
      </c>
      <c r="G26" s="404">
        <f t="shared" si="3"/>
        <v>55077</v>
      </c>
      <c r="H26" s="596">
        <f>G26/E26</f>
        <v>1.3303623188405798</v>
      </c>
    </row>
    <row r="27" spans="1:8" s="1" customFormat="1" ht="12" customHeight="1">
      <c r="A27" s="14" t="s">
        <v>240</v>
      </c>
      <c r="B27" s="375" t="s">
        <v>417</v>
      </c>
      <c r="C27" s="406">
        <v>34792</v>
      </c>
      <c r="D27" s="406">
        <f>+D28+D29+D30</f>
        <v>33500</v>
      </c>
      <c r="E27" s="405">
        <f>+E28+E29+E30</f>
        <v>33800</v>
      </c>
      <c r="F27" s="405">
        <f>+F28+F29+F30</f>
        <v>45662</v>
      </c>
      <c r="G27" s="405">
        <f>+G28+G29+G30</f>
        <v>45662</v>
      </c>
      <c r="H27" s="597">
        <f>G27/E27</f>
        <v>1.3509467455621302</v>
      </c>
    </row>
    <row r="28" spans="1:8" s="1" customFormat="1" ht="12" customHeight="1">
      <c r="A28" s="13" t="s">
        <v>241</v>
      </c>
      <c r="B28" s="376" t="s">
        <v>246</v>
      </c>
      <c r="C28" s="356">
        <v>5747</v>
      </c>
      <c r="D28" s="356">
        <v>5500</v>
      </c>
      <c r="E28" s="233">
        <v>5800</v>
      </c>
      <c r="F28" s="233">
        <v>6455</v>
      </c>
      <c r="G28" s="233">
        <v>6455</v>
      </c>
      <c r="H28" s="597">
        <f t="shared" ref="H28:H33" si="4">G28/E28</f>
        <v>1.1129310344827585</v>
      </c>
    </row>
    <row r="29" spans="1:8" s="1" customFormat="1" ht="12" customHeight="1">
      <c r="A29" s="13" t="s">
        <v>242</v>
      </c>
      <c r="B29" s="376" t="s">
        <v>247</v>
      </c>
      <c r="C29" s="356"/>
      <c r="D29" s="356"/>
      <c r="E29" s="233"/>
      <c r="F29" s="233"/>
      <c r="G29" s="233"/>
      <c r="H29" s="597"/>
    </row>
    <row r="30" spans="1:8" s="1" customFormat="1" ht="12" customHeight="1">
      <c r="A30" s="13" t="s">
        <v>415</v>
      </c>
      <c r="B30" s="439" t="s">
        <v>416</v>
      </c>
      <c r="C30" s="356">
        <v>29045</v>
      </c>
      <c r="D30" s="356">
        <v>28000</v>
      </c>
      <c r="E30" s="233">
        <v>28000</v>
      </c>
      <c r="F30" s="233">
        <v>39207</v>
      </c>
      <c r="G30" s="233">
        <v>39207</v>
      </c>
      <c r="H30" s="597">
        <f t="shared" si="4"/>
        <v>1.40025</v>
      </c>
    </row>
    <row r="31" spans="1:8" s="1" customFormat="1" ht="12" customHeight="1">
      <c r="A31" s="13" t="s">
        <v>243</v>
      </c>
      <c r="B31" s="376" t="s">
        <v>248</v>
      </c>
      <c r="C31" s="356">
        <v>7144</v>
      </c>
      <c r="D31" s="356">
        <v>6500</v>
      </c>
      <c r="E31" s="233">
        <v>7000</v>
      </c>
      <c r="F31" s="233">
        <v>8608</v>
      </c>
      <c r="G31" s="233">
        <v>8608</v>
      </c>
      <c r="H31" s="597">
        <f t="shared" si="4"/>
        <v>1.2297142857142858</v>
      </c>
    </row>
    <row r="32" spans="1:8" s="1" customFormat="1" ht="12" customHeight="1">
      <c r="A32" s="13" t="s">
        <v>244</v>
      </c>
      <c r="B32" s="376" t="s">
        <v>249</v>
      </c>
      <c r="C32" s="356">
        <v>550</v>
      </c>
      <c r="D32" s="356">
        <v>300</v>
      </c>
      <c r="E32" s="233">
        <v>300</v>
      </c>
      <c r="F32" s="233">
        <v>342</v>
      </c>
      <c r="G32" s="233">
        <v>338</v>
      </c>
      <c r="H32" s="597">
        <f t="shared" si="4"/>
        <v>1.1266666666666667</v>
      </c>
    </row>
    <row r="33" spans="1:8" s="1" customFormat="1" ht="12" customHeight="1" thickBot="1">
      <c r="A33" s="15" t="s">
        <v>245</v>
      </c>
      <c r="B33" s="377" t="s">
        <v>250</v>
      </c>
      <c r="C33" s="358">
        <v>350</v>
      </c>
      <c r="D33" s="358">
        <v>300</v>
      </c>
      <c r="E33" s="235">
        <v>300</v>
      </c>
      <c r="F33" s="235">
        <v>469</v>
      </c>
      <c r="G33" s="235">
        <v>469</v>
      </c>
      <c r="H33" s="597">
        <f t="shared" si="4"/>
        <v>1.5633333333333332</v>
      </c>
    </row>
    <row r="34" spans="1:8" s="1" customFormat="1" ht="12" customHeight="1" thickBot="1">
      <c r="A34" s="19" t="s">
        <v>19</v>
      </c>
      <c r="B34" s="20" t="s">
        <v>412</v>
      </c>
      <c r="C34" s="355">
        <f t="shared" ref="C34:G34" si="5">SUM(C35:C45)</f>
        <v>23794</v>
      </c>
      <c r="D34" s="355">
        <f t="shared" si="5"/>
        <v>25969</v>
      </c>
      <c r="E34" s="232">
        <f t="shared" si="5"/>
        <v>29216</v>
      </c>
      <c r="F34" s="232">
        <f t="shared" si="5"/>
        <v>48862</v>
      </c>
      <c r="G34" s="232">
        <f t="shared" si="5"/>
        <v>48002</v>
      </c>
      <c r="H34" s="594">
        <f>G34/E34</f>
        <v>1.6430038335158816</v>
      </c>
    </row>
    <row r="35" spans="1:8" s="1" customFormat="1" ht="12" customHeight="1">
      <c r="A35" s="14" t="s">
        <v>78</v>
      </c>
      <c r="B35" s="375" t="s">
        <v>253</v>
      </c>
      <c r="C35" s="357"/>
      <c r="D35" s="357"/>
      <c r="E35" s="234"/>
      <c r="F35" s="234">
        <v>2443</v>
      </c>
      <c r="G35" s="234">
        <v>2443</v>
      </c>
      <c r="H35" s="595"/>
    </row>
    <row r="36" spans="1:8" s="1" customFormat="1" ht="12" customHeight="1">
      <c r="A36" s="13" t="s">
        <v>79</v>
      </c>
      <c r="B36" s="376" t="s">
        <v>254</v>
      </c>
      <c r="C36" s="356">
        <v>7516</v>
      </c>
      <c r="D36" s="356">
        <v>5455</v>
      </c>
      <c r="E36" s="233">
        <v>4456</v>
      </c>
      <c r="F36" s="233">
        <v>5452</v>
      </c>
      <c r="G36" s="233">
        <v>5157</v>
      </c>
      <c r="H36" s="536">
        <f>G36/E36</f>
        <v>1.1573159784560143</v>
      </c>
    </row>
    <row r="37" spans="1:8" s="1" customFormat="1" ht="12" customHeight="1">
      <c r="A37" s="13" t="s">
        <v>80</v>
      </c>
      <c r="B37" s="376" t="s">
        <v>255</v>
      </c>
      <c r="C37" s="356"/>
      <c r="D37" s="356">
        <v>656</v>
      </c>
      <c r="E37" s="233">
        <v>863</v>
      </c>
      <c r="F37" s="233">
        <v>1294</v>
      </c>
      <c r="G37" s="233">
        <v>1162</v>
      </c>
      <c r="H37" s="536">
        <f>G37/E37</f>
        <v>1.3464658169177288</v>
      </c>
    </row>
    <row r="38" spans="1:8" s="1" customFormat="1" ht="12" customHeight="1">
      <c r="A38" s="13" t="s">
        <v>158</v>
      </c>
      <c r="B38" s="376" t="s">
        <v>256</v>
      </c>
      <c r="C38" s="356"/>
      <c r="D38" s="356">
        <v>387</v>
      </c>
      <c r="E38" s="233">
        <v>326</v>
      </c>
      <c r="F38" s="233">
        <v>777</v>
      </c>
      <c r="G38" s="233">
        <v>477</v>
      </c>
      <c r="H38" s="536">
        <f>G38/E38</f>
        <v>1.4631901840490797</v>
      </c>
    </row>
    <row r="39" spans="1:8" s="1" customFormat="1" ht="12" customHeight="1">
      <c r="A39" s="13" t="s">
        <v>159</v>
      </c>
      <c r="B39" s="376" t="s">
        <v>257</v>
      </c>
      <c r="C39" s="356">
        <v>9543</v>
      </c>
      <c r="D39" s="356">
        <v>12565</v>
      </c>
      <c r="E39" s="233">
        <v>15048</v>
      </c>
      <c r="F39" s="233">
        <v>16238</v>
      </c>
      <c r="G39" s="233">
        <v>16238</v>
      </c>
      <c r="H39" s="536">
        <f>G39/E39</f>
        <v>1.0790802764486975</v>
      </c>
    </row>
    <row r="40" spans="1:8" s="1" customFormat="1" ht="12" customHeight="1">
      <c r="A40" s="13" t="s">
        <v>160</v>
      </c>
      <c r="B40" s="376" t="s">
        <v>258</v>
      </c>
      <c r="C40" s="356">
        <v>4104</v>
      </c>
      <c r="D40" s="356">
        <v>6506</v>
      </c>
      <c r="E40" s="233">
        <v>8223</v>
      </c>
      <c r="F40" s="233">
        <v>22522</v>
      </c>
      <c r="G40" s="233">
        <v>22406</v>
      </c>
      <c r="H40" s="536">
        <f>G40/E40</f>
        <v>2.7247963030524138</v>
      </c>
    </row>
    <row r="41" spans="1:8" s="1" customFormat="1" ht="12" customHeight="1">
      <c r="A41" s="13" t="s">
        <v>161</v>
      </c>
      <c r="B41" s="376" t="s">
        <v>259</v>
      </c>
      <c r="C41" s="356"/>
      <c r="D41" s="356"/>
      <c r="E41" s="233"/>
      <c r="F41" s="233"/>
      <c r="G41" s="233"/>
      <c r="H41" s="536"/>
    </row>
    <row r="42" spans="1:8" s="1" customFormat="1" ht="12" customHeight="1">
      <c r="A42" s="13" t="s">
        <v>162</v>
      </c>
      <c r="B42" s="376" t="s">
        <v>260</v>
      </c>
      <c r="C42" s="356">
        <v>1653</v>
      </c>
      <c r="D42" s="356">
        <v>400</v>
      </c>
      <c r="E42" s="233">
        <v>300</v>
      </c>
      <c r="F42" s="233">
        <v>136</v>
      </c>
      <c r="G42" s="233">
        <v>119</v>
      </c>
      <c r="H42" s="536">
        <f>G42/E42</f>
        <v>0.39666666666666667</v>
      </c>
    </row>
    <row r="43" spans="1:8" s="1" customFormat="1" ht="12" customHeight="1">
      <c r="A43" s="13" t="s">
        <v>251</v>
      </c>
      <c r="B43" s="376" t="s">
        <v>261</v>
      </c>
      <c r="C43" s="359"/>
      <c r="D43" s="359"/>
      <c r="E43" s="236"/>
      <c r="F43" s="236"/>
      <c r="G43" s="236"/>
      <c r="H43" s="598"/>
    </row>
    <row r="44" spans="1:8" s="1" customFormat="1" ht="12" customHeight="1">
      <c r="A44" s="15" t="s">
        <v>252</v>
      </c>
      <c r="B44" s="377" t="s">
        <v>414</v>
      </c>
      <c r="C44" s="360"/>
      <c r="D44" s="360"/>
      <c r="E44" s="237"/>
      <c r="F44" s="237"/>
      <c r="G44" s="237"/>
      <c r="H44" s="599"/>
    </row>
    <row r="45" spans="1:8" s="1" customFormat="1" ht="12" customHeight="1" thickBot="1">
      <c r="A45" s="15" t="s">
        <v>413</v>
      </c>
      <c r="B45" s="257" t="s">
        <v>262</v>
      </c>
      <c r="C45" s="360">
        <v>978</v>
      </c>
      <c r="D45" s="360"/>
      <c r="E45" s="237"/>
      <c r="F45" s="237"/>
      <c r="G45" s="237"/>
      <c r="H45" s="599"/>
    </row>
    <row r="46" spans="1:8" s="1" customFormat="1" ht="12" customHeight="1" thickBot="1">
      <c r="A46" s="19" t="s">
        <v>20</v>
      </c>
      <c r="B46" s="20" t="s">
        <v>263</v>
      </c>
      <c r="C46" s="355">
        <f t="shared" ref="C46:G46" si="6">SUM(C47:C51)</f>
        <v>10841</v>
      </c>
      <c r="D46" s="355">
        <f t="shared" si="6"/>
        <v>4283</v>
      </c>
      <c r="E46" s="232">
        <f t="shared" si="6"/>
        <v>8189</v>
      </c>
      <c r="F46" s="232">
        <f t="shared" si="6"/>
        <v>58574</v>
      </c>
      <c r="G46" s="232">
        <f t="shared" si="6"/>
        <v>58574</v>
      </c>
      <c r="H46" s="594">
        <f>G46/E46</f>
        <v>7.1527659054829646</v>
      </c>
    </row>
    <row r="47" spans="1:8" s="1" customFormat="1" ht="12" customHeight="1">
      <c r="A47" s="14" t="s">
        <v>81</v>
      </c>
      <c r="B47" s="375" t="s">
        <v>267</v>
      </c>
      <c r="C47" s="421"/>
      <c r="D47" s="421"/>
      <c r="E47" s="253"/>
      <c r="F47" s="253"/>
      <c r="G47" s="253"/>
      <c r="H47" s="600"/>
    </row>
    <row r="48" spans="1:8" s="1" customFormat="1" ht="12" customHeight="1">
      <c r="A48" s="13" t="s">
        <v>82</v>
      </c>
      <c r="B48" s="376" t="s">
        <v>268</v>
      </c>
      <c r="C48" s="359">
        <v>9527</v>
      </c>
      <c r="D48" s="359">
        <v>4283</v>
      </c>
      <c r="E48" s="236">
        <v>8189</v>
      </c>
      <c r="F48" s="236">
        <v>58574</v>
      </c>
      <c r="G48" s="236">
        <v>58574</v>
      </c>
      <c r="H48" s="536">
        <f>G48/E48</f>
        <v>7.1527659054829646</v>
      </c>
    </row>
    <row r="49" spans="1:8" s="1" customFormat="1" ht="12" customHeight="1">
      <c r="A49" s="13" t="s">
        <v>264</v>
      </c>
      <c r="B49" s="376" t="s">
        <v>269</v>
      </c>
      <c r="C49" s="359">
        <v>1314</v>
      </c>
      <c r="D49" s="359"/>
      <c r="E49" s="236"/>
      <c r="F49" s="236"/>
      <c r="G49" s="236"/>
      <c r="H49" s="598"/>
    </row>
    <row r="50" spans="1:8" s="1" customFormat="1" ht="12" customHeight="1">
      <c r="A50" s="13" t="s">
        <v>265</v>
      </c>
      <c r="B50" s="376" t="s">
        <v>270</v>
      </c>
      <c r="C50" s="359"/>
      <c r="D50" s="359"/>
      <c r="E50" s="236"/>
      <c r="F50" s="236"/>
      <c r="G50" s="236"/>
      <c r="H50" s="598"/>
    </row>
    <row r="51" spans="1:8" s="1" customFormat="1" ht="12" customHeight="1" thickBot="1">
      <c r="A51" s="15" t="s">
        <v>266</v>
      </c>
      <c r="B51" s="257" t="s">
        <v>271</v>
      </c>
      <c r="C51" s="360"/>
      <c r="D51" s="360"/>
      <c r="E51" s="237"/>
      <c r="F51" s="237"/>
      <c r="G51" s="237"/>
      <c r="H51" s="599"/>
    </row>
    <row r="52" spans="1:8" s="1" customFormat="1" ht="12" customHeight="1" thickBot="1">
      <c r="A52" s="19" t="s">
        <v>163</v>
      </c>
      <c r="B52" s="20" t="s">
        <v>272</v>
      </c>
      <c r="C52" s="355">
        <f t="shared" ref="C52:G52" si="7">SUM(C53:C55)</f>
        <v>20000</v>
      </c>
      <c r="D52" s="355">
        <f t="shared" si="7"/>
        <v>0</v>
      </c>
      <c r="E52" s="232">
        <f t="shared" si="7"/>
        <v>0</v>
      </c>
      <c r="F52" s="232">
        <f t="shared" si="7"/>
        <v>165</v>
      </c>
      <c r="G52" s="232">
        <f t="shared" si="7"/>
        <v>165</v>
      </c>
      <c r="H52" s="594"/>
    </row>
    <row r="53" spans="1:8" s="1" customFormat="1" ht="12" customHeight="1">
      <c r="A53" s="14" t="s">
        <v>83</v>
      </c>
      <c r="B53" s="375" t="s">
        <v>273</v>
      </c>
      <c r="C53" s="357"/>
      <c r="D53" s="357"/>
      <c r="E53" s="234"/>
      <c r="F53" s="234"/>
      <c r="G53" s="234"/>
      <c r="H53" s="595"/>
    </row>
    <row r="54" spans="1:8" s="1" customFormat="1" ht="12" customHeight="1">
      <c r="A54" s="13" t="s">
        <v>84</v>
      </c>
      <c r="B54" s="376" t="s">
        <v>404</v>
      </c>
      <c r="C54" s="356"/>
      <c r="D54" s="356"/>
      <c r="E54" s="233"/>
      <c r="F54" s="233"/>
      <c r="G54" s="233"/>
      <c r="H54" s="536"/>
    </row>
    <row r="55" spans="1:8" s="1" customFormat="1" ht="12" customHeight="1">
      <c r="A55" s="13" t="s">
        <v>276</v>
      </c>
      <c r="B55" s="376" t="s">
        <v>274</v>
      </c>
      <c r="C55" s="356">
        <v>20000</v>
      </c>
      <c r="D55" s="356"/>
      <c r="E55" s="233"/>
      <c r="F55" s="233">
        <v>165</v>
      </c>
      <c r="G55" s="233">
        <v>165</v>
      </c>
      <c r="H55" s="536"/>
    </row>
    <row r="56" spans="1:8" s="1" customFormat="1" ht="12" customHeight="1" thickBot="1">
      <c r="A56" s="15" t="s">
        <v>277</v>
      </c>
      <c r="B56" s="257" t="s">
        <v>275</v>
      </c>
      <c r="C56" s="358"/>
      <c r="D56" s="358"/>
      <c r="E56" s="235"/>
      <c r="F56" s="235"/>
      <c r="G56" s="235"/>
      <c r="H56" s="537"/>
    </row>
    <row r="57" spans="1:8" s="1" customFormat="1" ht="12" customHeight="1" thickBot="1">
      <c r="A57" s="19" t="s">
        <v>22</v>
      </c>
      <c r="B57" s="255" t="s">
        <v>278</v>
      </c>
      <c r="C57" s="355">
        <f t="shared" ref="C57:G57" si="8">SUM(C58:C60)</f>
        <v>4650</v>
      </c>
      <c r="D57" s="355">
        <f t="shared" si="8"/>
        <v>990</v>
      </c>
      <c r="E57" s="232">
        <f t="shared" si="8"/>
        <v>1145</v>
      </c>
      <c r="F57" s="232">
        <f t="shared" si="8"/>
        <v>22181</v>
      </c>
      <c r="G57" s="232">
        <f t="shared" si="8"/>
        <v>22181</v>
      </c>
      <c r="H57" s="594">
        <f>G57/E57</f>
        <v>19.372052401746725</v>
      </c>
    </row>
    <row r="58" spans="1:8" s="1" customFormat="1" ht="12" customHeight="1">
      <c r="A58" s="14" t="s">
        <v>164</v>
      </c>
      <c r="B58" s="375" t="s">
        <v>280</v>
      </c>
      <c r="C58" s="359"/>
      <c r="D58" s="359"/>
      <c r="E58" s="236"/>
      <c r="F58" s="236"/>
      <c r="G58" s="236"/>
      <c r="H58" s="598"/>
    </row>
    <row r="59" spans="1:8" s="1" customFormat="1" ht="12" customHeight="1">
      <c r="A59" s="13" t="s">
        <v>165</v>
      </c>
      <c r="B59" s="376" t="s">
        <v>405</v>
      </c>
      <c r="C59" s="359"/>
      <c r="D59" s="359"/>
      <c r="E59" s="236"/>
      <c r="F59" s="236"/>
      <c r="G59" s="236"/>
      <c r="H59" s="598"/>
    </row>
    <row r="60" spans="1:8" s="1" customFormat="1" ht="12" customHeight="1">
      <c r="A60" s="13" t="s">
        <v>205</v>
      </c>
      <c r="B60" s="376" t="s">
        <v>281</v>
      </c>
      <c r="C60" s="359">
        <v>4650</v>
      </c>
      <c r="D60" s="359">
        <v>990</v>
      </c>
      <c r="E60" s="236">
        <v>1145</v>
      </c>
      <c r="F60" s="236">
        <v>22181</v>
      </c>
      <c r="G60" s="236">
        <v>22181</v>
      </c>
      <c r="H60" s="598">
        <f>G60/E60</f>
        <v>19.372052401746725</v>
      </c>
    </row>
    <row r="61" spans="1:8" s="1" customFormat="1" ht="12" customHeight="1" thickBot="1">
      <c r="A61" s="15" t="s">
        <v>279</v>
      </c>
      <c r="B61" s="257" t="s">
        <v>282</v>
      </c>
      <c r="C61" s="359"/>
      <c r="D61" s="359"/>
      <c r="E61" s="236"/>
      <c r="F61" s="236"/>
      <c r="G61" s="236"/>
      <c r="H61" s="598"/>
    </row>
    <row r="62" spans="1:8" s="1" customFormat="1" ht="12" customHeight="1" thickBot="1">
      <c r="A62" s="446" t="s">
        <v>457</v>
      </c>
      <c r="B62" s="20" t="s">
        <v>283</v>
      </c>
      <c r="C62" s="362">
        <f t="shared" ref="C62:G62" si="9">+C5+C12+C19+C26+C34+C46+C52+C57</f>
        <v>291935</v>
      </c>
      <c r="D62" s="362">
        <f t="shared" si="9"/>
        <v>243594</v>
      </c>
      <c r="E62" s="404">
        <f t="shared" si="9"/>
        <v>259399</v>
      </c>
      <c r="F62" s="404">
        <f t="shared" si="9"/>
        <v>453861</v>
      </c>
      <c r="G62" s="404">
        <f t="shared" si="9"/>
        <v>449437</v>
      </c>
      <c r="H62" s="594">
        <f>G62/E62</f>
        <v>1.7326088381219666</v>
      </c>
    </row>
    <row r="63" spans="1:8" s="1" customFormat="1" ht="12" customHeight="1" thickBot="1">
      <c r="A63" s="422" t="s">
        <v>284</v>
      </c>
      <c r="B63" s="255" t="s">
        <v>506</v>
      </c>
      <c r="C63" s="355">
        <f t="shared" ref="C63:G63" si="10">SUM(C64:C66)</f>
        <v>0</v>
      </c>
      <c r="D63" s="355">
        <f t="shared" si="10"/>
        <v>25037</v>
      </c>
      <c r="E63" s="232">
        <f t="shared" si="10"/>
        <v>0</v>
      </c>
      <c r="F63" s="232">
        <f t="shared" si="10"/>
        <v>0</v>
      </c>
      <c r="G63" s="232">
        <f t="shared" si="10"/>
        <v>0</v>
      </c>
      <c r="H63" s="594"/>
    </row>
    <row r="64" spans="1:8" s="1" customFormat="1" ht="12" customHeight="1">
      <c r="A64" s="14" t="s">
        <v>316</v>
      </c>
      <c r="B64" s="375" t="s">
        <v>286</v>
      </c>
      <c r="C64" s="359"/>
      <c r="D64" s="359"/>
      <c r="E64" s="236"/>
      <c r="F64" s="236"/>
      <c r="G64" s="236"/>
      <c r="H64" s="598"/>
    </row>
    <row r="65" spans="1:8" s="1" customFormat="1" ht="12" customHeight="1">
      <c r="A65" s="13" t="s">
        <v>325</v>
      </c>
      <c r="B65" s="376" t="s">
        <v>287</v>
      </c>
      <c r="C65" s="359"/>
      <c r="D65" s="359"/>
      <c r="E65" s="236"/>
      <c r="F65" s="236"/>
      <c r="G65" s="236"/>
      <c r="H65" s="598"/>
    </row>
    <row r="66" spans="1:8" s="1" customFormat="1" ht="12" customHeight="1" thickBot="1">
      <c r="A66" s="15" t="s">
        <v>326</v>
      </c>
      <c r="B66" s="440" t="s">
        <v>442</v>
      </c>
      <c r="C66" s="359"/>
      <c r="D66" s="359">
        <v>25037</v>
      </c>
      <c r="E66" s="236"/>
      <c r="F66" s="236"/>
      <c r="G66" s="236"/>
      <c r="H66" s="598"/>
    </row>
    <row r="67" spans="1:8" s="1" customFormat="1" ht="12" customHeight="1" thickBot="1">
      <c r="A67" s="422" t="s">
        <v>289</v>
      </c>
      <c r="B67" s="255" t="s">
        <v>290</v>
      </c>
      <c r="C67" s="355">
        <f t="shared" ref="C67:G67" si="11">SUM(C68:C71)</f>
        <v>0</v>
      </c>
      <c r="D67" s="355">
        <f t="shared" si="11"/>
        <v>0</v>
      </c>
      <c r="E67" s="232">
        <f t="shared" si="11"/>
        <v>0</v>
      </c>
      <c r="F67" s="232">
        <f t="shared" si="11"/>
        <v>0</v>
      </c>
      <c r="G67" s="232">
        <f t="shared" si="11"/>
        <v>0</v>
      </c>
      <c r="H67" s="594"/>
    </row>
    <row r="68" spans="1:8" s="1" customFormat="1" ht="12" customHeight="1">
      <c r="A68" s="14" t="s">
        <v>134</v>
      </c>
      <c r="B68" s="375" t="s">
        <v>291</v>
      </c>
      <c r="C68" s="359"/>
      <c r="D68" s="359"/>
      <c r="E68" s="236"/>
      <c r="F68" s="236"/>
      <c r="G68" s="236"/>
      <c r="H68" s="598"/>
    </row>
    <row r="69" spans="1:8" s="1" customFormat="1" ht="17.25" customHeight="1">
      <c r="A69" s="13" t="s">
        <v>135</v>
      </c>
      <c r="B69" s="376" t="s">
        <v>292</v>
      </c>
      <c r="C69" s="359"/>
      <c r="D69" s="359"/>
      <c r="E69" s="236"/>
      <c r="F69" s="236"/>
      <c r="G69" s="236"/>
      <c r="H69" s="598"/>
    </row>
    <row r="70" spans="1:8" s="1" customFormat="1" ht="12" customHeight="1">
      <c r="A70" s="13" t="s">
        <v>317</v>
      </c>
      <c r="B70" s="376" t="s">
        <v>293</v>
      </c>
      <c r="C70" s="359"/>
      <c r="D70" s="359"/>
      <c r="E70" s="236"/>
      <c r="F70" s="236"/>
      <c r="G70" s="236"/>
      <c r="H70" s="598"/>
    </row>
    <row r="71" spans="1:8" s="1" customFormat="1" ht="12" customHeight="1" thickBot="1">
      <c r="A71" s="15" t="s">
        <v>318</v>
      </c>
      <c r="B71" s="257" t="s">
        <v>294</v>
      </c>
      <c r="C71" s="359"/>
      <c r="D71" s="359"/>
      <c r="E71" s="236"/>
      <c r="F71" s="236"/>
      <c r="G71" s="236"/>
      <c r="H71" s="598"/>
    </row>
    <row r="72" spans="1:8" s="1" customFormat="1" ht="12" customHeight="1" thickBot="1">
      <c r="A72" s="422" t="s">
        <v>295</v>
      </c>
      <c r="B72" s="255" t="s">
        <v>296</v>
      </c>
      <c r="C72" s="355">
        <f t="shared" ref="C72:G72" si="12">SUM(C73:C74)</f>
        <v>0</v>
      </c>
      <c r="D72" s="355">
        <f t="shared" si="12"/>
        <v>91455</v>
      </c>
      <c r="E72" s="232">
        <f t="shared" si="12"/>
        <v>40173</v>
      </c>
      <c r="F72" s="232">
        <f t="shared" si="12"/>
        <v>40173</v>
      </c>
      <c r="G72" s="232">
        <f t="shared" si="12"/>
        <v>40173</v>
      </c>
      <c r="H72" s="594">
        <f>G72/E72</f>
        <v>1</v>
      </c>
    </row>
    <row r="73" spans="1:8" s="1" customFormat="1" ht="12" customHeight="1">
      <c r="A73" s="14" t="s">
        <v>319</v>
      </c>
      <c r="B73" s="375" t="s">
        <v>297</v>
      </c>
      <c r="C73" s="359"/>
      <c r="D73" s="359">
        <v>91455</v>
      </c>
      <c r="E73" s="236">
        <v>40173</v>
      </c>
      <c r="F73" s="236">
        <v>40173</v>
      </c>
      <c r="G73" s="236">
        <v>40173</v>
      </c>
      <c r="H73" s="598">
        <f>G73/E73</f>
        <v>1</v>
      </c>
    </row>
    <row r="74" spans="1:8" s="1" customFormat="1" ht="12" customHeight="1" thickBot="1">
      <c r="A74" s="15" t="s">
        <v>320</v>
      </c>
      <c r="B74" s="257" t="s">
        <v>298</v>
      </c>
      <c r="C74" s="359"/>
      <c r="D74" s="359"/>
      <c r="E74" s="236"/>
      <c r="F74" s="236"/>
      <c r="G74" s="236"/>
      <c r="H74" s="598"/>
    </row>
    <row r="75" spans="1:8" s="1" customFormat="1" ht="12" customHeight="1" thickBot="1">
      <c r="A75" s="422" t="s">
        <v>299</v>
      </c>
      <c r="B75" s="255" t="s">
        <v>300</v>
      </c>
      <c r="C75" s="355">
        <f t="shared" ref="C75:G75" si="13">SUM(C76:C78)</f>
        <v>0</v>
      </c>
      <c r="D75" s="355">
        <f t="shared" si="13"/>
        <v>0</v>
      </c>
      <c r="E75" s="232">
        <f t="shared" si="13"/>
        <v>5994</v>
      </c>
      <c r="F75" s="232">
        <f t="shared" si="13"/>
        <v>5850</v>
      </c>
      <c r="G75" s="232">
        <f t="shared" si="13"/>
        <v>5850</v>
      </c>
      <c r="H75" s="594">
        <f>G75/E75</f>
        <v>0.97597597597597596</v>
      </c>
    </row>
    <row r="76" spans="1:8" s="1" customFormat="1" ht="12" customHeight="1">
      <c r="A76" s="14" t="s">
        <v>321</v>
      </c>
      <c r="B76" s="375" t="s">
        <v>301</v>
      </c>
      <c r="C76" s="359"/>
      <c r="D76" s="359"/>
      <c r="E76" s="236">
        <v>5994</v>
      </c>
      <c r="F76" s="236">
        <v>5850</v>
      </c>
      <c r="G76" s="236">
        <v>5850</v>
      </c>
      <c r="H76" s="598">
        <f>G76/E76</f>
        <v>0.97597597597597596</v>
      </c>
    </row>
    <row r="77" spans="1:8" s="1" customFormat="1" ht="12" customHeight="1">
      <c r="A77" s="13" t="s">
        <v>322</v>
      </c>
      <c r="B77" s="376" t="s">
        <v>302</v>
      </c>
      <c r="C77" s="359"/>
      <c r="D77" s="359"/>
      <c r="E77" s="236"/>
      <c r="F77" s="236"/>
      <c r="G77" s="236"/>
      <c r="H77" s="598"/>
    </row>
    <row r="78" spans="1:8" s="1" customFormat="1" ht="12" customHeight="1" thickBot="1">
      <c r="A78" s="15" t="s">
        <v>323</v>
      </c>
      <c r="B78" s="257" t="s">
        <v>303</v>
      </c>
      <c r="C78" s="359"/>
      <c r="D78" s="359"/>
      <c r="E78" s="236"/>
      <c r="F78" s="236"/>
      <c r="G78" s="236"/>
      <c r="H78" s="598"/>
    </row>
    <row r="79" spans="1:8" s="1" customFormat="1" ht="12" customHeight="1" thickBot="1">
      <c r="A79" s="422" t="s">
        <v>304</v>
      </c>
      <c r="B79" s="255" t="s">
        <v>324</v>
      </c>
      <c r="C79" s="355">
        <f t="shared" ref="C79:G79" si="14">SUM(C80:C83)</f>
        <v>0</v>
      </c>
      <c r="D79" s="355">
        <f t="shared" si="14"/>
        <v>0</v>
      </c>
      <c r="E79" s="232">
        <f t="shared" si="14"/>
        <v>0</v>
      </c>
      <c r="F79" s="232">
        <f t="shared" si="14"/>
        <v>0</v>
      </c>
      <c r="G79" s="232">
        <f t="shared" si="14"/>
        <v>0</v>
      </c>
      <c r="H79" s="594"/>
    </row>
    <row r="80" spans="1:8" s="1" customFormat="1" ht="12" customHeight="1">
      <c r="A80" s="379" t="s">
        <v>305</v>
      </c>
      <c r="B80" s="375" t="s">
        <v>306</v>
      </c>
      <c r="C80" s="359"/>
      <c r="D80" s="359"/>
      <c r="E80" s="236"/>
      <c r="F80" s="236"/>
      <c r="G80" s="236"/>
      <c r="H80" s="598"/>
    </row>
    <row r="81" spans="1:8" s="1" customFormat="1" ht="12" customHeight="1">
      <c r="A81" s="380" t="s">
        <v>307</v>
      </c>
      <c r="B81" s="376" t="s">
        <v>308</v>
      </c>
      <c r="C81" s="359"/>
      <c r="D81" s="359"/>
      <c r="E81" s="236"/>
      <c r="F81" s="236"/>
      <c r="G81" s="236"/>
      <c r="H81" s="598"/>
    </row>
    <row r="82" spans="1:8" s="1" customFormat="1" ht="12" customHeight="1">
      <c r="A82" s="380" t="s">
        <v>309</v>
      </c>
      <c r="B82" s="376" t="s">
        <v>310</v>
      </c>
      <c r="C82" s="359"/>
      <c r="D82" s="359"/>
      <c r="E82" s="236"/>
      <c r="F82" s="236"/>
      <c r="G82" s="236"/>
      <c r="H82" s="598"/>
    </row>
    <row r="83" spans="1:8" s="1" customFormat="1" ht="12" customHeight="1" thickBot="1">
      <c r="A83" s="381" t="s">
        <v>311</v>
      </c>
      <c r="B83" s="257" t="s">
        <v>312</v>
      </c>
      <c r="C83" s="359"/>
      <c r="D83" s="359"/>
      <c r="E83" s="236"/>
      <c r="F83" s="236"/>
      <c r="G83" s="236"/>
      <c r="H83" s="598"/>
    </row>
    <row r="84" spans="1:8" s="1" customFormat="1" ht="12" customHeight="1" thickBot="1">
      <c r="A84" s="422" t="s">
        <v>313</v>
      </c>
      <c r="B84" s="255" t="s">
        <v>456</v>
      </c>
      <c r="C84" s="424"/>
      <c r="D84" s="424"/>
      <c r="E84" s="425"/>
      <c r="F84" s="425"/>
      <c r="G84" s="425"/>
      <c r="H84" s="601"/>
    </row>
    <row r="85" spans="1:8" s="1" customFormat="1" ht="12" customHeight="1" thickBot="1">
      <c r="A85" s="422" t="s">
        <v>315</v>
      </c>
      <c r="B85" s="255" t="s">
        <v>314</v>
      </c>
      <c r="C85" s="424"/>
      <c r="D85" s="424"/>
      <c r="E85" s="425"/>
      <c r="F85" s="425"/>
      <c r="G85" s="425"/>
      <c r="H85" s="601"/>
    </row>
    <row r="86" spans="1:8" s="1" customFormat="1" ht="12" customHeight="1" thickBot="1">
      <c r="A86" s="422" t="s">
        <v>327</v>
      </c>
      <c r="B86" s="382" t="s">
        <v>459</v>
      </c>
      <c r="C86" s="362">
        <f t="shared" ref="C86:G86" si="15">+C63+C67+C72+C75+C79+C85+C84</f>
        <v>0</v>
      </c>
      <c r="D86" s="362">
        <f t="shared" si="15"/>
        <v>116492</v>
      </c>
      <c r="E86" s="404">
        <f t="shared" si="15"/>
        <v>46167</v>
      </c>
      <c r="F86" s="404">
        <f t="shared" si="15"/>
        <v>46023</v>
      </c>
      <c r="G86" s="404">
        <f t="shared" si="15"/>
        <v>46023</v>
      </c>
      <c r="H86" s="596">
        <f>G86/E86</f>
        <v>0.99688088894665017</v>
      </c>
    </row>
    <row r="87" spans="1:8" s="1" customFormat="1" ht="12" customHeight="1" thickBot="1">
      <c r="A87" s="423" t="s">
        <v>458</v>
      </c>
      <c r="B87" s="383" t="s">
        <v>460</v>
      </c>
      <c r="C87" s="362">
        <f t="shared" ref="C87:G87" si="16">+C62+C86</f>
        <v>291935</v>
      </c>
      <c r="D87" s="362">
        <f t="shared" si="16"/>
        <v>360086</v>
      </c>
      <c r="E87" s="404">
        <f t="shared" si="16"/>
        <v>305566</v>
      </c>
      <c r="F87" s="404">
        <f t="shared" si="16"/>
        <v>499884</v>
      </c>
      <c r="G87" s="404">
        <f t="shared" si="16"/>
        <v>495460</v>
      </c>
      <c r="H87" s="596">
        <f>G87/E87</f>
        <v>1.6214500304353232</v>
      </c>
    </row>
    <row r="88" spans="1:8" s="1" customFormat="1" ht="12" customHeight="1">
      <c r="A88" s="329"/>
      <c r="B88" s="330"/>
      <c r="C88" s="331"/>
      <c r="D88" s="332"/>
      <c r="E88" s="333"/>
    </row>
    <row r="89" spans="1:8" s="1" customFormat="1" ht="12" customHeight="1">
      <c r="A89" s="727" t="s">
        <v>44</v>
      </c>
      <c r="B89" s="727"/>
      <c r="C89" s="727"/>
      <c r="D89" s="727"/>
      <c r="E89" s="727"/>
    </row>
    <row r="90" spans="1:8" s="1" customFormat="1" ht="12" customHeight="1" thickBot="1">
      <c r="A90" s="729" t="s">
        <v>137</v>
      </c>
      <c r="B90" s="729"/>
      <c r="C90" s="344"/>
      <c r="D90" s="131"/>
      <c r="E90" s="732" t="s">
        <v>204</v>
      </c>
      <c r="F90" s="732"/>
      <c r="G90" s="732"/>
      <c r="H90" s="732"/>
    </row>
    <row r="91" spans="1:8" s="1" customFormat="1" ht="24" customHeight="1" thickBot="1">
      <c r="A91" s="22" t="s">
        <v>13</v>
      </c>
      <c r="B91" s="23" t="s">
        <v>45</v>
      </c>
      <c r="C91" s="23" t="str">
        <f t="shared" ref="C91:H91" si="17">+C3</f>
        <v>2013. évi tény</v>
      </c>
      <c r="D91" s="23" t="str">
        <f t="shared" si="17"/>
        <v>2014. évi várható</v>
      </c>
      <c r="E91" s="137" t="str">
        <f t="shared" si="17"/>
        <v>Eredeti előirányzat</v>
      </c>
      <c r="F91" s="137" t="str">
        <f t="shared" si="17"/>
        <v>2015. évi módosított előírányzat</v>
      </c>
      <c r="G91" s="137" t="str">
        <f t="shared" si="17"/>
        <v>Teljesítés</v>
      </c>
      <c r="H91" s="137" t="str">
        <f t="shared" si="17"/>
        <v>Teljesítés %-a</v>
      </c>
    </row>
    <row r="92" spans="1:8" s="1" customFormat="1" ht="12" customHeight="1" thickBot="1">
      <c r="A92" s="36" t="s">
        <v>468</v>
      </c>
      <c r="B92" s="37" t="s">
        <v>469</v>
      </c>
      <c r="C92" s="37" t="s">
        <v>470</v>
      </c>
      <c r="D92" s="37" t="s">
        <v>472</v>
      </c>
      <c r="E92" s="407" t="s">
        <v>471</v>
      </c>
      <c r="F92" s="407" t="s">
        <v>473</v>
      </c>
      <c r="G92" s="407" t="s">
        <v>475</v>
      </c>
      <c r="H92" s="407" t="s">
        <v>476</v>
      </c>
    </row>
    <row r="93" spans="1:8" s="1" customFormat="1" ht="15" customHeight="1" thickBot="1">
      <c r="A93" s="21" t="s">
        <v>15</v>
      </c>
      <c r="B93" s="30" t="s">
        <v>418</v>
      </c>
      <c r="C93" s="354">
        <f t="shared" ref="C93:G93" si="18">C94+C95+C96+C97+C98+C111</f>
        <v>195382</v>
      </c>
      <c r="D93" s="354">
        <f t="shared" si="18"/>
        <v>250159</v>
      </c>
      <c r="E93" s="450">
        <f t="shared" si="18"/>
        <v>268872</v>
      </c>
      <c r="F93" s="450">
        <f t="shared" si="18"/>
        <v>351768</v>
      </c>
      <c r="G93" s="450">
        <f t="shared" si="18"/>
        <v>238632</v>
      </c>
      <c r="H93" s="602">
        <f t="shared" ref="H93:H98" si="19">G93/E93</f>
        <v>0.88753012585914492</v>
      </c>
    </row>
    <row r="94" spans="1:8" s="1" customFormat="1" ht="12.9" customHeight="1" thickBot="1">
      <c r="A94" s="16" t="s">
        <v>85</v>
      </c>
      <c r="B94" s="9" t="s">
        <v>46</v>
      </c>
      <c r="C94" s="457">
        <v>89585</v>
      </c>
      <c r="D94" s="457">
        <v>111045</v>
      </c>
      <c r="E94" s="451">
        <v>108410</v>
      </c>
      <c r="F94" s="451">
        <v>116404</v>
      </c>
      <c r="G94" s="451">
        <v>108653</v>
      </c>
      <c r="H94" s="603">
        <f t="shared" si="19"/>
        <v>1.0022414906373951</v>
      </c>
    </row>
    <row r="95" spans="1:8" ht="16.5" customHeight="1" thickBot="1">
      <c r="A95" s="13" t="s">
        <v>86</v>
      </c>
      <c r="B95" s="7" t="s">
        <v>166</v>
      </c>
      <c r="C95" s="356">
        <v>21788</v>
      </c>
      <c r="D95" s="356">
        <v>29187</v>
      </c>
      <c r="E95" s="233">
        <v>29342</v>
      </c>
      <c r="F95" s="233">
        <v>30872</v>
      </c>
      <c r="G95" s="233">
        <v>28746</v>
      </c>
      <c r="H95" s="603">
        <f t="shared" si="19"/>
        <v>0.97968781950787265</v>
      </c>
    </row>
    <row r="96" spans="1:8" ht="16.2" thickBot="1">
      <c r="A96" s="13" t="s">
        <v>87</v>
      </c>
      <c r="B96" s="7" t="s">
        <v>125</v>
      </c>
      <c r="C96" s="358">
        <v>73538</v>
      </c>
      <c r="D96" s="358">
        <v>87241</v>
      </c>
      <c r="E96" s="235">
        <v>88429</v>
      </c>
      <c r="F96" s="235">
        <v>97251</v>
      </c>
      <c r="G96" s="235">
        <v>77777</v>
      </c>
      <c r="H96" s="603">
        <f t="shared" si="19"/>
        <v>0.87954177928055277</v>
      </c>
    </row>
    <row r="97" spans="1:8" s="44" customFormat="1" ht="12" customHeight="1" thickBot="1">
      <c r="A97" s="13" t="s">
        <v>88</v>
      </c>
      <c r="B97" s="10" t="s">
        <v>167</v>
      </c>
      <c r="C97" s="358">
        <v>5398</v>
      </c>
      <c r="D97" s="358">
        <v>4144</v>
      </c>
      <c r="E97" s="235">
        <v>4503</v>
      </c>
      <c r="F97" s="235">
        <v>4416</v>
      </c>
      <c r="G97" s="235">
        <v>3889</v>
      </c>
      <c r="H97" s="603">
        <f t="shared" si="19"/>
        <v>0.86364645791694428</v>
      </c>
    </row>
    <row r="98" spans="1:8" ht="12" customHeight="1">
      <c r="A98" s="13" t="s">
        <v>96</v>
      </c>
      <c r="B98" s="18" t="s">
        <v>168</v>
      </c>
      <c r="C98" s="358">
        <v>5073</v>
      </c>
      <c r="D98" s="358">
        <v>9752</v>
      </c>
      <c r="E98" s="235">
        <v>25799</v>
      </c>
      <c r="F98" s="235">
        <f>F100+F99+F105+F107+F110</f>
        <v>22160</v>
      </c>
      <c r="G98" s="235">
        <f>G100+G99+G105+G107+G110</f>
        <v>19567</v>
      </c>
      <c r="H98" s="603">
        <f t="shared" si="19"/>
        <v>0.75844024962207834</v>
      </c>
    </row>
    <row r="99" spans="1:8" ht="12" customHeight="1">
      <c r="A99" s="13" t="s">
        <v>89</v>
      </c>
      <c r="B99" s="7" t="s">
        <v>423</v>
      </c>
      <c r="C99" s="358"/>
      <c r="D99" s="358"/>
      <c r="E99" s="235"/>
      <c r="F99" s="235">
        <v>7397</v>
      </c>
      <c r="G99" s="235">
        <v>7397</v>
      </c>
      <c r="H99" s="537"/>
    </row>
    <row r="100" spans="1:8" ht="12" customHeight="1">
      <c r="A100" s="13" t="s">
        <v>90</v>
      </c>
      <c r="B100" s="135" t="s">
        <v>422</v>
      </c>
      <c r="C100" s="358"/>
      <c r="D100" s="358"/>
      <c r="E100" s="235"/>
      <c r="F100" s="235">
        <v>71</v>
      </c>
      <c r="G100" s="235">
        <v>71</v>
      </c>
      <c r="H100" s="537"/>
    </row>
    <row r="101" spans="1:8" ht="12" customHeight="1">
      <c r="A101" s="13" t="s">
        <v>97</v>
      </c>
      <c r="B101" s="135" t="s">
        <v>421</v>
      </c>
      <c r="C101" s="358"/>
      <c r="D101" s="358"/>
      <c r="E101" s="235">
        <v>21160</v>
      </c>
      <c r="F101" s="235"/>
      <c r="G101" s="235"/>
      <c r="H101" s="537"/>
    </row>
    <row r="102" spans="1:8" ht="12" customHeight="1">
      <c r="A102" s="13" t="s">
        <v>98</v>
      </c>
      <c r="B102" s="133" t="s">
        <v>330</v>
      </c>
      <c r="C102" s="358"/>
      <c r="D102" s="358"/>
      <c r="E102" s="235"/>
      <c r="F102" s="235"/>
      <c r="G102" s="235"/>
      <c r="H102" s="537"/>
    </row>
    <row r="103" spans="1:8" ht="12" customHeight="1">
      <c r="A103" s="13" t="s">
        <v>99</v>
      </c>
      <c r="B103" s="134" t="s">
        <v>331</v>
      </c>
      <c r="C103" s="358"/>
      <c r="D103" s="358"/>
      <c r="E103" s="235"/>
      <c r="F103" s="235"/>
      <c r="G103" s="235"/>
      <c r="H103" s="537"/>
    </row>
    <row r="104" spans="1:8" ht="12" customHeight="1">
      <c r="A104" s="13" t="s">
        <v>100</v>
      </c>
      <c r="B104" s="134" t="s">
        <v>332</v>
      </c>
      <c r="C104" s="358"/>
      <c r="D104" s="358"/>
      <c r="E104" s="235"/>
      <c r="F104" s="235"/>
      <c r="G104" s="235"/>
      <c r="H104" s="537"/>
    </row>
    <row r="105" spans="1:8" ht="12" customHeight="1">
      <c r="A105" s="13" t="s">
        <v>102</v>
      </c>
      <c r="B105" s="133" t="s">
        <v>333</v>
      </c>
      <c r="C105" s="358">
        <v>849</v>
      </c>
      <c r="D105" s="358">
        <v>7852</v>
      </c>
      <c r="E105" s="235">
        <v>832</v>
      </c>
      <c r="F105" s="235">
        <v>10219</v>
      </c>
      <c r="G105" s="235">
        <v>7626</v>
      </c>
      <c r="H105" s="537">
        <f>G105/E105</f>
        <v>9.165865384615385</v>
      </c>
    </row>
    <row r="106" spans="1:8" ht="12" customHeight="1">
      <c r="A106" s="13" t="s">
        <v>169</v>
      </c>
      <c r="B106" s="133" t="s">
        <v>334</v>
      </c>
      <c r="C106" s="358"/>
      <c r="D106" s="358"/>
      <c r="E106" s="235"/>
      <c r="F106" s="235"/>
      <c r="G106" s="235"/>
      <c r="H106" s="537"/>
    </row>
    <row r="107" spans="1:8" ht="12" customHeight="1">
      <c r="A107" s="13" t="s">
        <v>328</v>
      </c>
      <c r="B107" s="134" t="s">
        <v>335</v>
      </c>
      <c r="C107" s="358"/>
      <c r="D107" s="358"/>
      <c r="E107" s="235"/>
      <c r="F107" s="235">
        <v>200</v>
      </c>
      <c r="G107" s="235">
        <v>200</v>
      </c>
      <c r="H107" s="537"/>
    </row>
    <row r="108" spans="1:8" ht="12" customHeight="1">
      <c r="A108" s="12" t="s">
        <v>329</v>
      </c>
      <c r="B108" s="135" t="s">
        <v>336</v>
      </c>
      <c r="C108" s="358"/>
      <c r="D108" s="358"/>
      <c r="E108" s="235"/>
      <c r="F108" s="235"/>
      <c r="G108" s="235"/>
      <c r="H108" s="537"/>
    </row>
    <row r="109" spans="1:8" ht="12" customHeight="1">
      <c r="A109" s="13" t="s">
        <v>419</v>
      </c>
      <c r="B109" s="135" t="s">
        <v>337</v>
      </c>
      <c r="C109" s="358"/>
      <c r="D109" s="358"/>
      <c r="E109" s="235"/>
      <c r="F109" s="235"/>
      <c r="G109" s="235"/>
      <c r="H109" s="537"/>
    </row>
    <row r="110" spans="1:8" ht="12" customHeight="1">
      <c r="A110" s="15" t="s">
        <v>420</v>
      </c>
      <c r="B110" s="135" t="s">
        <v>338</v>
      </c>
      <c r="C110" s="358">
        <v>4224</v>
      </c>
      <c r="D110" s="358">
        <v>1900</v>
      </c>
      <c r="E110" s="235">
        <v>3807</v>
      </c>
      <c r="F110" s="235">
        <v>4273</v>
      </c>
      <c r="G110" s="235">
        <v>4273</v>
      </c>
      <c r="H110" s="537">
        <f>G110/E110</f>
        <v>1.1224060940372997</v>
      </c>
    </row>
    <row r="111" spans="1:8" ht="12" customHeight="1">
      <c r="A111" s="13" t="s">
        <v>424</v>
      </c>
      <c r="B111" s="10" t="s">
        <v>47</v>
      </c>
      <c r="C111" s="356"/>
      <c r="D111" s="356">
        <v>8790</v>
      </c>
      <c r="E111" s="233">
        <v>12389</v>
      </c>
      <c r="F111" s="233">
        <v>80665</v>
      </c>
      <c r="G111" s="233"/>
      <c r="H111" s="536"/>
    </row>
    <row r="112" spans="1:8" ht="12" customHeight="1">
      <c r="A112" s="13" t="s">
        <v>425</v>
      </c>
      <c r="B112" s="7" t="s">
        <v>427</v>
      </c>
      <c r="C112" s="356"/>
      <c r="D112" s="356">
        <v>8790</v>
      </c>
      <c r="E112" s="233">
        <v>6000</v>
      </c>
      <c r="F112" s="233"/>
      <c r="G112" s="233"/>
      <c r="H112" s="536"/>
    </row>
    <row r="113" spans="1:8" ht="12" customHeight="1" thickBot="1">
      <c r="A113" s="17" t="s">
        <v>426</v>
      </c>
      <c r="B113" s="444" t="s">
        <v>428</v>
      </c>
      <c r="C113" s="458"/>
      <c r="D113" s="458"/>
      <c r="E113" s="452">
        <v>6389</v>
      </c>
      <c r="F113" s="452">
        <v>80665</v>
      </c>
      <c r="G113" s="452"/>
      <c r="H113" s="604"/>
    </row>
    <row r="114" spans="1:8" ht="12" customHeight="1" thickBot="1">
      <c r="A114" s="441" t="s">
        <v>16</v>
      </c>
      <c r="B114" s="442" t="s">
        <v>339</v>
      </c>
      <c r="C114" s="459">
        <f>+C115+C117+C119</f>
        <v>55141</v>
      </c>
      <c r="D114" s="459">
        <f>+D115+D117+D119</f>
        <v>109927</v>
      </c>
      <c r="E114" s="453">
        <f>SUM(E115:E117)</f>
        <v>30700</v>
      </c>
      <c r="F114" s="453">
        <f>SUM(F115:F119)</f>
        <v>142107</v>
      </c>
      <c r="G114" s="453">
        <f>SUM(G115:G119)</f>
        <v>131115</v>
      </c>
      <c r="H114" s="605">
        <f>G114/E114</f>
        <v>4.2708469055374589</v>
      </c>
    </row>
    <row r="115" spans="1:8" ht="12" customHeight="1">
      <c r="A115" s="14" t="s">
        <v>91</v>
      </c>
      <c r="B115" s="7" t="s">
        <v>203</v>
      </c>
      <c r="C115" s="357">
        <v>23519</v>
      </c>
      <c r="D115" s="357">
        <v>39147</v>
      </c>
      <c r="E115" s="234">
        <v>16988</v>
      </c>
      <c r="F115" s="234">
        <v>23846</v>
      </c>
      <c r="G115" s="234">
        <v>13299</v>
      </c>
      <c r="H115" s="595">
        <f>G115/E115</f>
        <v>0.78284671532846717</v>
      </c>
    </row>
    <row r="116" spans="1:8">
      <c r="A116" s="14" t="s">
        <v>92</v>
      </c>
      <c r="B116" s="11" t="s">
        <v>343</v>
      </c>
      <c r="C116" s="357"/>
      <c r="D116" s="357"/>
      <c r="E116" s="234"/>
      <c r="F116" s="234"/>
      <c r="G116" s="234"/>
      <c r="H116" s="595"/>
    </row>
    <row r="117" spans="1:8" ht="12" customHeight="1">
      <c r="A117" s="14" t="s">
        <v>93</v>
      </c>
      <c r="B117" s="11" t="s">
        <v>170</v>
      </c>
      <c r="C117" s="356">
        <v>28250</v>
      </c>
      <c r="D117" s="356">
        <v>70780</v>
      </c>
      <c r="E117" s="233">
        <v>13712</v>
      </c>
      <c r="F117" s="233">
        <v>107977</v>
      </c>
      <c r="G117" s="233">
        <v>107532</v>
      </c>
      <c r="H117" s="536">
        <f>G117/E117</f>
        <v>7.8421820303383898</v>
      </c>
    </row>
    <row r="118" spans="1:8" ht="12" customHeight="1">
      <c r="A118" s="14" t="s">
        <v>94</v>
      </c>
      <c r="B118" s="11" t="s">
        <v>344</v>
      </c>
      <c r="C118" s="356"/>
      <c r="D118" s="356"/>
      <c r="E118" s="233">
        <v>191</v>
      </c>
      <c r="F118" s="233"/>
      <c r="G118" s="233"/>
      <c r="H118" s="536"/>
    </row>
    <row r="119" spans="1:8" ht="12" customHeight="1">
      <c r="A119" s="14" t="s">
        <v>95</v>
      </c>
      <c r="B119" s="257" t="s">
        <v>206</v>
      </c>
      <c r="C119" s="356">
        <v>3372</v>
      </c>
      <c r="D119" s="356"/>
      <c r="E119" s="233" t="s">
        <v>555</v>
      </c>
      <c r="F119" s="233">
        <f>F123+F127</f>
        <v>10284</v>
      </c>
      <c r="G119" s="233">
        <f>G123+G127</f>
        <v>10284</v>
      </c>
      <c r="H119" s="536"/>
    </row>
    <row r="120" spans="1:8" ht="12" customHeight="1">
      <c r="A120" s="14" t="s">
        <v>101</v>
      </c>
      <c r="B120" s="256" t="s">
        <v>406</v>
      </c>
      <c r="C120" s="356"/>
      <c r="D120" s="356"/>
      <c r="E120" s="233"/>
      <c r="F120" s="233"/>
      <c r="G120" s="233"/>
      <c r="H120" s="536"/>
    </row>
    <row r="121" spans="1:8" ht="12" customHeight="1">
      <c r="A121" s="14" t="s">
        <v>103</v>
      </c>
      <c r="B121" s="371" t="s">
        <v>349</v>
      </c>
      <c r="C121" s="356"/>
      <c r="D121" s="356"/>
      <c r="E121" s="233"/>
      <c r="F121" s="233"/>
      <c r="G121" s="233"/>
      <c r="H121" s="536"/>
    </row>
    <row r="122" spans="1:8" ht="12" customHeight="1">
      <c r="A122" s="14" t="s">
        <v>171</v>
      </c>
      <c r="B122" s="134" t="s">
        <v>332</v>
      </c>
      <c r="C122" s="356"/>
      <c r="D122" s="356"/>
      <c r="E122" s="233"/>
      <c r="F122" s="233"/>
      <c r="G122" s="233"/>
      <c r="H122" s="536"/>
    </row>
    <row r="123" spans="1:8" ht="12" customHeight="1">
      <c r="A123" s="14" t="s">
        <v>172</v>
      </c>
      <c r="B123" s="134" t="s">
        <v>348</v>
      </c>
      <c r="C123" s="356"/>
      <c r="D123" s="356"/>
      <c r="E123" s="233"/>
      <c r="F123" s="233">
        <v>160</v>
      </c>
      <c r="G123" s="233">
        <v>160</v>
      </c>
      <c r="H123" s="536"/>
    </row>
    <row r="124" spans="1:8" ht="12" customHeight="1">
      <c r="A124" s="14" t="s">
        <v>173</v>
      </c>
      <c r="B124" s="134" t="s">
        <v>347</v>
      </c>
      <c r="C124" s="356"/>
      <c r="D124" s="356"/>
      <c r="E124" s="233"/>
      <c r="F124" s="233"/>
      <c r="G124" s="233"/>
      <c r="H124" s="536"/>
    </row>
    <row r="125" spans="1:8" ht="12" customHeight="1">
      <c r="A125" s="14" t="s">
        <v>340</v>
      </c>
      <c r="B125" s="134" t="s">
        <v>335</v>
      </c>
      <c r="C125" s="356">
        <v>1342</v>
      </c>
      <c r="D125" s="356"/>
      <c r="E125" s="233"/>
      <c r="F125" s="233"/>
      <c r="G125" s="233"/>
      <c r="H125" s="536"/>
    </row>
    <row r="126" spans="1:8" ht="12" customHeight="1">
      <c r="A126" s="14" t="s">
        <v>341</v>
      </c>
      <c r="B126" s="134" t="s">
        <v>346</v>
      </c>
      <c r="C126" s="356"/>
      <c r="D126" s="356"/>
      <c r="E126" s="233"/>
      <c r="F126" s="233"/>
      <c r="G126" s="233"/>
      <c r="H126" s="536"/>
    </row>
    <row r="127" spans="1:8" ht="12" customHeight="1" thickBot="1">
      <c r="A127" s="12" t="s">
        <v>342</v>
      </c>
      <c r="B127" s="134" t="s">
        <v>345</v>
      </c>
      <c r="C127" s="358"/>
      <c r="D127" s="358"/>
      <c r="E127" s="235"/>
      <c r="F127" s="235">
        <v>10124</v>
      </c>
      <c r="G127" s="235">
        <v>10124</v>
      </c>
      <c r="H127" s="537"/>
    </row>
    <row r="128" spans="1:8" ht="12" customHeight="1" thickBot="1">
      <c r="A128" s="19" t="s">
        <v>17</v>
      </c>
      <c r="B128" s="125" t="s">
        <v>429</v>
      </c>
      <c r="C128" s="355">
        <f t="shared" ref="C128:G128" si="20">+C93+C114</f>
        <v>250523</v>
      </c>
      <c r="D128" s="355">
        <f t="shared" si="20"/>
        <v>360086</v>
      </c>
      <c r="E128" s="232">
        <f t="shared" si="20"/>
        <v>299572</v>
      </c>
      <c r="F128" s="232">
        <f t="shared" si="20"/>
        <v>493875</v>
      </c>
      <c r="G128" s="232">
        <f t="shared" si="20"/>
        <v>369747</v>
      </c>
      <c r="H128" s="594">
        <f>G128/E128</f>
        <v>1.234250864566782</v>
      </c>
    </row>
    <row r="129" spans="1:8" ht="12" customHeight="1" thickBot="1">
      <c r="A129" s="19" t="s">
        <v>18</v>
      </c>
      <c r="B129" s="125" t="s">
        <v>430</v>
      </c>
      <c r="C129" s="355">
        <f t="shared" ref="C129:G129" si="21">+C130+C131+C132</f>
        <v>0</v>
      </c>
      <c r="D129" s="355">
        <f t="shared" si="21"/>
        <v>0</v>
      </c>
      <c r="E129" s="232">
        <f t="shared" si="21"/>
        <v>0</v>
      </c>
      <c r="F129" s="232">
        <f t="shared" si="21"/>
        <v>0</v>
      </c>
      <c r="G129" s="232">
        <f t="shared" si="21"/>
        <v>0</v>
      </c>
      <c r="H129" s="594"/>
    </row>
    <row r="130" spans="1:8" ht="12" customHeight="1">
      <c r="A130" s="14" t="s">
        <v>240</v>
      </c>
      <c r="B130" s="11" t="s">
        <v>437</v>
      </c>
      <c r="C130" s="356"/>
      <c r="D130" s="356"/>
      <c r="E130" s="233"/>
      <c r="F130" s="233"/>
      <c r="G130" s="233"/>
      <c r="H130" s="536"/>
    </row>
    <row r="131" spans="1:8" ht="12" customHeight="1">
      <c r="A131" s="14" t="s">
        <v>243</v>
      </c>
      <c r="B131" s="11" t="s">
        <v>438</v>
      </c>
      <c r="C131" s="356"/>
      <c r="D131" s="356"/>
      <c r="E131" s="233"/>
      <c r="F131" s="233"/>
      <c r="G131" s="233"/>
      <c r="H131" s="536"/>
    </row>
    <row r="132" spans="1:8" ht="12" customHeight="1" thickBot="1">
      <c r="A132" s="12" t="s">
        <v>244</v>
      </c>
      <c r="B132" s="11" t="s">
        <v>439</v>
      </c>
      <c r="C132" s="356"/>
      <c r="D132" s="356"/>
      <c r="E132" s="233"/>
      <c r="F132" s="233"/>
      <c r="G132" s="233"/>
      <c r="H132" s="536"/>
    </row>
    <row r="133" spans="1:8" ht="12" customHeight="1" thickBot="1">
      <c r="A133" s="19" t="s">
        <v>19</v>
      </c>
      <c r="B133" s="125" t="s">
        <v>431</v>
      </c>
      <c r="C133" s="355">
        <f t="shared" ref="C133:G133" si="22">SUM(C134:C139)</f>
        <v>0</v>
      </c>
      <c r="D133" s="355">
        <f t="shared" si="22"/>
        <v>0</v>
      </c>
      <c r="E133" s="232">
        <f t="shared" si="22"/>
        <v>0</v>
      </c>
      <c r="F133" s="232">
        <f t="shared" si="22"/>
        <v>0</v>
      </c>
      <c r="G133" s="232">
        <f t="shared" si="22"/>
        <v>0</v>
      </c>
      <c r="H133" s="594"/>
    </row>
    <row r="134" spans="1:8" ht="12" customHeight="1">
      <c r="A134" s="14" t="s">
        <v>78</v>
      </c>
      <c r="B134" s="8" t="s">
        <v>440</v>
      </c>
      <c r="C134" s="356"/>
      <c r="D134" s="356"/>
      <c r="E134" s="233"/>
      <c r="F134" s="233"/>
      <c r="G134" s="233"/>
      <c r="H134" s="536"/>
    </row>
    <row r="135" spans="1:8" ht="12" customHeight="1">
      <c r="A135" s="14" t="s">
        <v>79</v>
      </c>
      <c r="B135" s="8" t="s">
        <v>432</v>
      </c>
      <c r="C135" s="356"/>
      <c r="D135" s="356"/>
      <c r="E135" s="233"/>
      <c r="F135" s="233"/>
      <c r="G135" s="233"/>
      <c r="H135" s="536"/>
    </row>
    <row r="136" spans="1:8" ht="12" customHeight="1">
      <c r="A136" s="14" t="s">
        <v>80</v>
      </c>
      <c r="B136" s="8" t="s">
        <v>433</v>
      </c>
      <c r="C136" s="356"/>
      <c r="D136" s="356"/>
      <c r="E136" s="233"/>
      <c r="F136" s="233"/>
      <c r="G136" s="233"/>
      <c r="H136" s="536"/>
    </row>
    <row r="137" spans="1:8" ht="12" customHeight="1">
      <c r="A137" s="14" t="s">
        <v>158</v>
      </c>
      <c r="B137" s="8" t="s">
        <v>434</v>
      </c>
      <c r="C137" s="356"/>
      <c r="D137" s="356"/>
      <c r="E137" s="233"/>
      <c r="F137" s="233"/>
      <c r="G137" s="233"/>
      <c r="H137" s="536"/>
    </row>
    <row r="138" spans="1:8" ht="12" customHeight="1">
      <c r="A138" s="14" t="s">
        <v>159</v>
      </c>
      <c r="B138" s="8" t="s">
        <v>435</v>
      </c>
      <c r="C138" s="356"/>
      <c r="D138" s="356"/>
      <c r="E138" s="233"/>
      <c r="F138" s="233"/>
      <c r="G138" s="233"/>
      <c r="H138" s="536"/>
    </row>
    <row r="139" spans="1:8" ht="12" customHeight="1" thickBot="1">
      <c r="A139" s="12" t="s">
        <v>160</v>
      </c>
      <c r="B139" s="8" t="s">
        <v>436</v>
      </c>
      <c r="C139" s="356"/>
      <c r="D139" s="356"/>
      <c r="E139" s="233"/>
      <c r="F139" s="233"/>
      <c r="G139" s="233"/>
      <c r="H139" s="536"/>
    </row>
    <row r="140" spans="1:8" ht="12" customHeight="1" thickBot="1">
      <c r="A140" s="19" t="s">
        <v>20</v>
      </c>
      <c r="B140" s="125" t="s">
        <v>444</v>
      </c>
      <c r="C140" s="362">
        <f t="shared" ref="C140:G140" si="23">+C141+C142+C143+C144</f>
        <v>0</v>
      </c>
      <c r="D140" s="362">
        <f t="shared" si="23"/>
        <v>0</v>
      </c>
      <c r="E140" s="404">
        <f t="shared" si="23"/>
        <v>5994</v>
      </c>
      <c r="F140" s="404">
        <f t="shared" si="23"/>
        <v>5994</v>
      </c>
      <c r="G140" s="404">
        <f t="shared" si="23"/>
        <v>5994</v>
      </c>
      <c r="H140" s="596">
        <f>G140/E140</f>
        <v>1</v>
      </c>
    </row>
    <row r="141" spans="1:8" ht="12" customHeight="1">
      <c r="A141" s="14" t="s">
        <v>81</v>
      </c>
      <c r="B141" s="8" t="s">
        <v>350</v>
      </c>
      <c r="C141" s="356"/>
      <c r="D141" s="356"/>
      <c r="E141" s="233"/>
      <c r="F141" s="233"/>
      <c r="G141" s="233"/>
      <c r="H141" s="536"/>
    </row>
    <row r="142" spans="1:8" ht="12" customHeight="1">
      <c r="A142" s="14" t="s">
        <v>82</v>
      </c>
      <c r="B142" s="8" t="s">
        <v>351</v>
      </c>
      <c r="C142" s="356"/>
      <c r="D142" s="356"/>
      <c r="E142" s="233">
        <v>5994</v>
      </c>
      <c r="F142" s="233">
        <v>5994</v>
      </c>
      <c r="G142" s="233">
        <v>5994</v>
      </c>
      <c r="H142" s="536">
        <f>G142/E142</f>
        <v>1</v>
      </c>
    </row>
    <row r="143" spans="1:8" ht="12" customHeight="1">
      <c r="A143" s="14" t="s">
        <v>264</v>
      </c>
      <c r="B143" s="8" t="s">
        <v>445</v>
      </c>
      <c r="C143" s="356"/>
      <c r="D143" s="356"/>
      <c r="E143" s="233"/>
      <c r="F143" s="233"/>
      <c r="G143" s="233"/>
      <c r="H143" s="536"/>
    </row>
    <row r="144" spans="1:8" ht="12" customHeight="1" thickBot="1">
      <c r="A144" s="12" t="s">
        <v>265</v>
      </c>
      <c r="B144" s="6" t="s">
        <v>370</v>
      </c>
      <c r="C144" s="356"/>
      <c r="D144" s="356"/>
      <c r="E144" s="233"/>
      <c r="F144" s="233"/>
      <c r="G144" s="233"/>
      <c r="H144" s="536"/>
    </row>
    <row r="145" spans="1:8" ht="12" customHeight="1" thickBot="1">
      <c r="A145" s="19" t="s">
        <v>21</v>
      </c>
      <c r="B145" s="125" t="s">
        <v>446</v>
      </c>
      <c r="C145" s="460">
        <f t="shared" ref="C145:G145" si="24">SUM(C146:C150)</f>
        <v>0</v>
      </c>
      <c r="D145" s="460">
        <f t="shared" si="24"/>
        <v>0</v>
      </c>
      <c r="E145" s="454">
        <f t="shared" si="24"/>
        <v>0</v>
      </c>
      <c r="F145" s="454">
        <f t="shared" si="24"/>
        <v>0</v>
      </c>
      <c r="G145" s="454">
        <f t="shared" si="24"/>
        <v>0</v>
      </c>
      <c r="H145" s="606"/>
    </row>
    <row r="146" spans="1:8" ht="12" customHeight="1">
      <c r="A146" s="14" t="s">
        <v>83</v>
      </c>
      <c r="B146" s="8" t="s">
        <v>441</v>
      </c>
      <c r="C146" s="356"/>
      <c r="D146" s="356"/>
      <c r="E146" s="233"/>
      <c r="F146" s="233"/>
      <c r="G146" s="233"/>
      <c r="H146" s="536"/>
    </row>
    <row r="147" spans="1:8" ht="12" customHeight="1">
      <c r="A147" s="14" t="s">
        <v>84</v>
      </c>
      <c r="B147" s="8" t="s">
        <v>448</v>
      </c>
      <c r="C147" s="356"/>
      <c r="D147" s="356"/>
      <c r="E147" s="233"/>
      <c r="F147" s="233"/>
      <c r="G147" s="233"/>
      <c r="H147" s="536"/>
    </row>
    <row r="148" spans="1:8" ht="12" customHeight="1">
      <c r="A148" s="14" t="s">
        <v>276</v>
      </c>
      <c r="B148" s="8" t="s">
        <v>443</v>
      </c>
      <c r="C148" s="356"/>
      <c r="D148" s="356"/>
      <c r="E148" s="233"/>
      <c r="F148" s="233"/>
      <c r="G148" s="233"/>
      <c r="H148" s="536"/>
    </row>
    <row r="149" spans="1:8" ht="12" customHeight="1">
      <c r="A149" s="14" t="s">
        <v>277</v>
      </c>
      <c r="B149" s="8" t="s">
        <v>449</v>
      </c>
      <c r="C149" s="356"/>
      <c r="D149" s="356"/>
      <c r="E149" s="233"/>
      <c r="F149" s="233"/>
      <c r="G149" s="233"/>
      <c r="H149" s="536"/>
    </row>
    <row r="150" spans="1:8" ht="12" customHeight="1" thickBot="1">
      <c r="A150" s="14" t="s">
        <v>447</v>
      </c>
      <c r="B150" s="8" t="s">
        <v>450</v>
      </c>
      <c r="C150" s="356"/>
      <c r="D150" s="356"/>
      <c r="E150" s="233"/>
      <c r="F150" s="233"/>
      <c r="G150" s="233"/>
      <c r="H150" s="536"/>
    </row>
    <row r="151" spans="1:8" ht="12" customHeight="1" thickBot="1">
      <c r="A151" s="19" t="s">
        <v>22</v>
      </c>
      <c r="B151" s="125" t="s">
        <v>451</v>
      </c>
      <c r="C151" s="461"/>
      <c r="D151" s="461"/>
      <c r="E151" s="455"/>
      <c r="F151" s="455"/>
      <c r="G151" s="455"/>
      <c r="H151" s="607"/>
    </row>
    <row r="152" spans="1:8" ht="12" customHeight="1" thickBot="1">
      <c r="A152" s="19" t="s">
        <v>23</v>
      </c>
      <c r="B152" s="125" t="s">
        <v>452</v>
      </c>
      <c r="C152" s="461"/>
      <c r="D152" s="461"/>
      <c r="E152" s="455"/>
      <c r="F152" s="455"/>
      <c r="G152" s="455"/>
      <c r="H152" s="607"/>
    </row>
    <row r="153" spans="1:8" ht="15" customHeight="1" thickBot="1">
      <c r="A153" s="19" t="s">
        <v>24</v>
      </c>
      <c r="B153" s="125" t="s">
        <v>454</v>
      </c>
      <c r="C153" s="462">
        <f t="shared" ref="C153:H153" si="25">+C129+C133+C140+C145+C151+C152</f>
        <v>0</v>
      </c>
      <c r="D153" s="462">
        <f t="shared" si="25"/>
        <v>0</v>
      </c>
      <c r="E153" s="456">
        <f t="shared" si="25"/>
        <v>5994</v>
      </c>
      <c r="F153" s="456">
        <f t="shared" si="25"/>
        <v>5994</v>
      </c>
      <c r="G153" s="456">
        <f t="shared" si="25"/>
        <v>5994</v>
      </c>
      <c r="H153" s="608">
        <f t="shared" si="25"/>
        <v>1</v>
      </c>
    </row>
    <row r="154" spans="1:8" s="1" customFormat="1" ht="12.9" customHeight="1" thickBot="1">
      <c r="A154" s="258" t="s">
        <v>25</v>
      </c>
      <c r="B154" s="340" t="s">
        <v>453</v>
      </c>
      <c r="C154" s="462">
        <f t="shared" ref="C154:G154" si="26">+C128+C153</f>
        <v>250523</v>
      </c>
      <c r="D154" s="462">
        <f t="shared" si="26"/>
        <v>360086</v>
      </c>
      <c r="E154" s="456">
        <f t="shared" si="26"/>
        <v>305566</v>
      </c>
      <c r="F154" s="456">
        <f t="shared" si="26"/>
        <v>499869</v>
      </c>
      <c r="G154" s="456">
        <f t="shared" si="26"/>
        <v>375741</v>
      </c>
      <c r="H154" s="608">
        <f>G154/E154</f>
        <v>1.2296557863113042</v>
      </c>
    </row>
    <row r="155" spans="1:8">
      <c r="C155" s="343"/>
    </row>
    <row r="156" spans="1:8">
      <c r="C156" s="343"/>
    </row>
    <row r="157" spans="1:8">
      <c r="C157" s="343"/>
    </row>
    <row r="158" spans="1:8" ht="16.5" customHeight="1">
      <c r="C158" s="343"/>
    </row>
    <row r="159" spans="1:8">
      <c r="C159" s="343"/>
    </row>
    <row r="160" spans="1:8">
      <c r="C160" s="343"/>
    </row>
    <row r="161" spans="3:3">
      <c r="C161" s="343"/>
    </row>
    <row r="162" spans="3:3">
      <c r="C162" s="343"/>
    </row>
    <row r="163" spans="3:3">
      <c r="C163" s="343"/>
    </row>
    <row r="164" spans="3:3">
      <c r="C164" s="343"/>
    </row>
    <row r="165" spans="3:3">
      <c r="C165" s="343"/>
    </row>
    <row r="166" spans="3:3">
      <c r="C166" s="343"/>
    </row>
    <row r="167" spans="3:3">
      <c r="C167" s="343"/>
    </row>
  </sheetData>
  <mergeCells count="6">
    <mergeCell ref="A1:E1"/>
    <mergeCell ref="A89:E89"/>
    <mergeCell ref="A90:B90"/>
    <mergeCell ref="A2:B2"/>
    <mergeCell ref="E2:H2"/>
    <mergeCell ref="E90:H90"/>
  </mergeCells>
  <phoneticPr fontId="28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Győrzámoly Község Önkormányzat
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"/>
  <sheetViews>
    <sheetView topLeftCell="A7" zoomScaleNormal="100" workbookViewId="0">
      <selection activeCell="B3" sqref="B3:B4"/>
    </sheetView>
  </sheetViews>
  <sheetFormatPr defaultColWidth="9.33203125" defaultRowHeight="13.2"/>
  <cols>
    <col min="1" max="1" width="6.77734375" style="151" customWidth="1"/>
    <col min="2" max="2" width="49.6640625" style="60" customWidth="1"/>
    <col min="3" max="10" width="12.77734375" style="60" customWidth="1"/>
    <col min="11" max="11" width="14.33203125" style="60" customWidth="1"/>
    <col min="12" max="12" width="3.33203125" style="60" customWidth="1"/>
    <col min="13" max="16384" width="9.33203125" style="60"/>
  </cols>
  <sheetData>
    <row r="1" spans="1:12" ht="27.75" customHeight="1">
      <c r="A1" s="809" t="s">
        <v>4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</row>
    <row r="2" spans="1:12" ht="20.25" customHeight="1" thickBot="1">
      <c r="K2" s="435" t="s">
        <v>59</v>
      </c>
    </row>
    <row r="3" spans="1:12" s="436" customFormat="1" ht="26.25" customHeight="1">
      <c r="A3" s="817" t="s">
        <v>68</v>
      </c>
      <c r="B3" s="812" t="s">
        <v>72</v>
      </c>
      <c r="C3" s="817" t="s">
        <v>73</v>
      </c>
      <c r="D3" s="817" t="s">
        <v>556</v>
      </c>
      <c r="E3" s="814" t="s">
        <v>67</v>
      </c>
      <c r="F3" s="815"/>
      <c r="G3" s="815"/>
      <c r="H3" s="815"/>
      <c r="I3" s="815"/>
      <c r="J3" s="816"/>
      <c r="K3" s="812" t="s">
        <v>48</v>
      </c>
    </row>
    <row r="4" spans="1:12" s="437" customFormat="1" ht="50.25" customHeight="1" thickBot="1">
      <c r="A4" s="818"/>
      <c r="B4" s="813"/>
      <c r="C4" s="813"/>
      <c r="D4" s="818"/>
      <c r="E4" s="238" t="s">
        <v>510</v>
      </c>
      <c r="F4" s="522" t="s">
        <v>596</v>
      </c>
      <c r="G4" s="522" t="s">
        <v>585</v>
      </c>
      <c r="H4" s="238" t="s">
        <v>507</v>
      </c>
      <c r="I4" s="238" t="s">
        <v>508</v>
      </c>
      <c r="J4" s="239" t="s">
        <v>557</v>
      </c>
      <c r="K4" s="813"/>
    </row>
    <row r="5" spans="1:12" s="438" customFormat="1" ht="12.9" customHeight="1" thickBot="1">
      <c r="A5" s="240" t="s">
        <v>468</v>
      </c>
      <c r="B5" s="241" t="s">
        <v>469</v>
      </c>
      <c r="C5" s="242" t="s">
        <v>470</v>
      </c>
      <c r="D5" s="241" t="s">
        <v>472</v>
      </c>
      <c r="E5" s="240" t="s">
        <v>471</v>
      </c>
      <c r="F5" s="517"/>
      <c r="G5" s="517"/>
      <c r="H5" s="242" t="s">
        <v>473</v>
      </c>
      <c r="I5" s="242" t="s">
        <v>475</v>
      </c>
      <c r="J5" s="243" t="s">
        <v>476</v>
      </c>
      <c r="K5" s="244" t="s">
        <v>477</v>
      </c>
    </row>
    <row r="6" spans="1:12" ht="24.75" customHeight="1" thickBot="1">
      <c r="A6" s="245" t="s">
        <v>15</v>
      </c>
      <c r="B6" s="246" t="s">
        <v>5</v>
      </c>
      <c r="C6" s="430"/>
      <c r="D6" s="75">
        <f>+D7+D8</f>
        <v>0</v>
      </c>
      <c r="E6" s="76">
        <f>+E7+E8</f>
        <v>0</v>
      </c>
      <c r="F6" s="518"/>
      <c r="G6" s="518"/>
      <c r="H6" s="77">
        <f>+H7+H8</f>
        <v>0</v>
      </c>
      <c r="I6" s="77">
        <f>+I7+I8</f>
        <v>0</v>
      </c>
      <c r="J6" s="78">
        <f>+J7+J8</f>
        <v>0</v>
      </c>
      <c r="K6" s="75">
        <f t="shared" ref="K6:K11" si="0">SUM(D6:J6)</f>
        <v>0</v>
      </c>
    </row>
    <row r="7" spans="1:12" ht="20.100000000000001" customHeight="1">
      <c r="A7" s="247" t="s">
        <v>16</v>
      </c>
      <c r="B7" s="79" t="s">
        <v>69</v>
      </c>
      <c r="C7" s="431"/>
      <c r="D7" s="80"/>
      <c r="E7" s="81"/>
      <c r="F7" s="519"/>
      <c r="G7" s="519"/>
      <c r="H7" s="27"/>
      <c r="I7" s="27"/>
      <c r="J7" s="24"/>
      <c r="K7" s="248">
        <f t="shared" si="0"/>
        <v>0</v>
      </c>
      <c r="L7" s="808" t="s">
        <v>789</v>
      </c>
    </row>
    <row r="8" spans="1:12" ht="20.100000000000001" customHeight="1" thickBot="1">
      <c r="A8" s="247" t="s">
        <v>17</v>
      </c>
      <c r="B8" s="79" t="s">
        <v>69</v>
      </c>
      <c r="C8" s="431"/>
      <c r="D8" s="80"/>
      <c r="E8" s="81"/>
      <c r="F8" s="519"/>
      <c r="G8" s="519"/>
      <c r="H8" s="27"/>
      <c r="I8" s="27"/>
      <c r="J8" s="24"/>
      <c r="K8" s="248">
        <f t="shared" si="0"/>
        <v>0</v>
      </c>
      <c r="L8" s="808"/>
    </row>
    <row r="9" spans="1:12" ht="26.1" customHeight="1" thickBot="1">
      <c r="A9" s="245" t="s">
        <v>18</v>
      </c>
      <c r="B9" s="246" t="s">
        <v>6</v>
      </c>
      <c r="C9" s="432"/>
      <c r="D9" s="75">
        <f>+D10+D11</f>
        <v>0</v>
      </c>
      <c r="E9" s="76">
        <f>+E10+E11</f>
        <v>0</v>
      </c>
      <c r="F9" s="518"/>
      <c r="G9" s="518"/>
      <c r="H9" s="77">
        <f>+H10+H11</f>
        <v>0</v>
      </c>
      <c r="I9" s="77">
        <f>+I10+I11</f>
        <v>0</v>
      </c>
      <c r="J9" s="78">
        <f>+J10+J11</f>
        <v>0</v>
      </c>
      <c r="K9" s="75">
        <f t="shared" si="0"/>
        <v>0</v>
      </c>
      <c r="L9" s="808"/>
    </row>
    <row r="10" spans="1:12" ht="20.100000000000001" customHeight="1">
      <c r="A10" s="247" t="s">
        <v>19</v>
      </c>
      <c r="B10" s="79" t="s">
        <v>69</v>
      </c>
      <c r="C10" s="431"/>
      <c r="D10" s="80"/>
      <c r="E10" s="81"/>
      <c r="F10" s="519"/>
      <c r="G10" s="519"/>
      <c r="H10" s="27"/>
      <c r="I10" s="27"/>
      <c r="J10" s="24"/>
      <c r="K10" s="248">
        <f t="shared" si="0"/>
        <v>0</v>
      </c>
      <c r="L10" s="808"/>
    </row>
    <row r="11" spans="1:12" ht="20.100000000000001" customHeight="1" thickBot="1">
      <c r="A11" s="247" t="s">
        <v>20</v>
      </c>
      <c r="B11" s="79" t="s">
        <v>69</v>
      </c>
      <c r="C11" s="431"/>
      <c r="D11" s="80"/>
      <c r="E11" s="81"/>
      <c r="F11" s="519"/>
      <c r="G11" s="519"/>
      <c r="H11" s="27"/>
      <c r="I11" s="27"/>
      <c r="J11" s="24"/>
      <c r="K11" s="248">
        <f t="shared" si="0"/>
        <v>0</v>
      </c>
      <c r="L11" s="808"/>
    </row>
    <row r="12" spans="1:12" ht="22.5" customHeight="1" thickBot="1">
      <c r="A12" s="245" t="s">
        <v>21</v>
      </c>
      <c r="B12" s="246" t="s">
        <v>558</v>
      </c>
      <c r="C12" s="432" t="s">
        <v>514</v>
      </c>
      <c r="D12" s="75">
        <v>744</v>
      </c>
      <c r="E12" s="76">
        <v>2812</v>
      </c>
      <c r="F12" s="518">
        <v>2812</v>
      </c>
      <c r="G12" s="518">
        <v>653</v>
      </c>
      <c r="H12" s="77">
        <v>2159</v>
      </c>
      <c r="I12" s="77">
        <f>+I13</f>
        <v>0</v>
      </c>
      <c r="J12" s="78">
        <f>+J13</f>
        <v>0</v>
      </c>
      <c r="K12" s="75">
        <f>D12+G12+H12</f>
        <v>3556</v>
      </c>
      <c r="L12" s="808"/>
    </row>
    <row r="13" spans="1:12" ht="20.100000000000001" customHeight="1" thickBot="1">
      <c r="A13" s="247" t="s">
        <v>22</v>
      </c>
      <c r="B13" s="79"/>
      <c r="C13" s="431"/>
      <c r="D13" s="80"/>
      <c r="E13" s="81"/>
      <c r="F13" s="519"/>
      <c r="G13" s="519"/>
      <c r="H13" s="27"/>
      <c r="I13" s="27"/>
      <c r="J13" s="24"/>
      <c r="K13" s="75">
        <f>D13+G13+H13</f>
        <v>0</v>
      </c>
      <c r="L13" s="808"/>
    </row>
    <row r="14" spans="1:12" ht="39" customHeight="1" thickBot="1">
      <c r="A14" s="245" t="s">
        <v>23</v>
      </c>
      <c r="B14" s="246" t="s">
        <v>559</v>
      </c>
      <c r="C14" s="432" t="s">
        <v>514</v>
      </c>
      <c r="D14" s="75">
        <v>2635</v>
      </c>
      <c r="E14" s="76">
        <v>64</v>
      </c>
      <c r="F14" s="518">
        <v>11281</v>
      </c>
      <c r="G14" s="518">
        <v>11281</v>
      </c>
      <c r="H14" s="77">
        <f>+H15</f>
        <v>0</v>
      </c>
      <c r="I14" s="77">
        <f>+I15</f>
        <v>0</v>
      </c>
      <c r="J14" s="78">
        <f>+J15</f>
        <v>0</v>
      </c>
      <c r="K14" s="75">
        <f>D14+G14+H14</f>
        <v>13916</v>
      </c>
      <c r="L14" s="808"/>
    </row>
    <row r="15" spans="1:12" ht="26.25" customHeight="1" thickBot="1">
      <c r="A15" s="249" t="s">
        <v>24</v>
      </c>
      <c r="B15" s="82" t="s">
        <v>560</v>
      </c>
      <c r="C15" s="433" t="s">
        <v>514</v>
      </c>
      <c r="D15" s="83">
        <v>1932</v>
      </c>
      <c r="E15" s="84">
        <v>63</v>
      </c>
      <c r="F15" s="520">
        <v>7270</v>
      </c>
      <c r="G15" s="520">
        <v>7270</v>
      </c>
      <c r="H15" s="28"/>
      <c r="I15" s="28"/>
      <c r="J15" s="26"/>
      <c r="K15" s="75">
        <f>D15+G15+H15</f>
        <v>9202</v>
      </c>
      <c r="L15" s="808"/>
    </row>
    <row r="16" spans="1:12" ht="27.75" customHeight="1" thickBot="1">
      <c r="A16" s="251" t="s">
        <v>25</v>
      </c>
      <c r="B16" s="472" t="s">
        <v>561</v>
      </c>
      <c r="C16" s="471" t="s">
        <v>514</v>
      </c>
      <c r="D16" s="86">
        <v>3600</v>
      </c>
      <c r="E16" s="87">
        <v>64</v>
      </c>
      <c r="F16" s="521">
        <v>15944</v>
      </c>
      <c r="G16" s="521">
        <v>15944</v>
      </c>
      <c r="H16" s="88"/>
      <c r="I16" s="88"/>
      <c r="J16" s="25"/>
      <c r="K16" s="75">
        <f>D16+G16+H16</f>
        <v>19544</v>
      </c>
      <c r="L16" s="808"/>
    </row>
    <row r="17" spans="1:12" ht="20.100000000000001" customHeight="1" thickBot="1">
      <c r="A17" s="245" t="s">
        <v>26</v>
      </c>
      <c r="B17" s="250" t="s">
        <v>185</v>
      </c>
      <c r="C17" s="432"/>
      <c r="D17" s="75">
        <f>+D18</f>
        <v>0</v>
      </c>
      <c r="E17" s="76">
        <f>+E18</f>
        <v>0</v>
      </c>
      <c r="F17" s="518"/>
      <c r="G17" s="518"/>
      <c r="H17" s="77">
        <f>+H18</f>
        <v>0</v>
      </c>
      <c r="I17" s="77">
        <f>+I18</f>
        <v>0</v>
      </c>
      <c r="J17" s="78">
        <f>+J18</f>
        <v>0</v>
      </c>
      <c r="K17" s="75">
        <f>SUM(D17:J17)</f>
        <v>0</v>
      </c>
      <c r="L17" s="808"/>
    </row>
    <row r="18" spans="1:12" ht="20.100000000000001" customHeight="1" thickBot="1">
      <c r="A18" s="251" t="s">
        <v>27</v>
      </c>
      <c r="B18" s="85" t="s">
        <v>69</v>
      </c>
      <c r="C18" s="434"/>
      <c r="D18" s="86"/>
      <c r="E18" s="87"/>
      <c r="F18" s="521"/>
      <c r="G18" s="521"/>
      <c r="H18" s="88"/>
      <c r="I18" s="88"/>
      <c r="J18" s="25"/>
      <c r="K18" s="252">
        <f>SUM(D18:J18)</f>
        <v>0</v>
      </c>
      <c r="L18" s="808"/>
    </row>
    <row r="19" spans="1:12" ht="20.100000000000001" customHeight="1" thickBot="1">
      <c r="A19" s="810" t="s">
        <v>562</v>
      </c>
      <c r="B19" s="811"/>
      <c r="C19" s="121"/>
      <c r="D19" s="75">
        <f>SUM(D6:D18)</f>
        <v>8911</v>
      </c>
      <c r="E19" s="76">
        <f>SUM(E6:E18)</f>
        <v>3003</v>
      </c>
      <c r="F19" s="76">
        <f>SUM(F6:F18)</f>
        <v>37307</v>
      </c>
      <c r="G19" s="76">
        <f>SUM(G6:G18)</f>
        <v>35148</v>
      </c>
      <c r="H19" s="76">
        <f>SUM(H6:H18)</f>
        <v>2159</v>
      </c>
      <c r="I19" s="77">
        <f>+I6+I9+I12+I14+I17</f>
        <v>0</v>
      </c>
      <c r="J19" s="78">
        <f>+J6+J9+J12+J14+J17</f>
        <v>0</v>
      </c>
      <c r="K19" s="75">
        <f>SUM(K6:K18)</f>
        <v>46218</v>
      </c>
      <c r="L19" s="808"/>
    </row>
  </sheetData>
  <mergeCells count="9">
    <mergeCell ref="L7:L19"/>
    <mergeCell ref="A1:K1"/>
    <mergeCell ref="A19:B19"/>
    <mergeCell ref="K3:K4"/>
    <mergeCell ref="E3:J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 xml:space="preserve">&amp;CGyőrzámoly Község Önkormányzata&amp;R11. melléklet a 8/2016. (V. 25.) önkormányzati rendelethez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E31"/>
  <sheetViews>
    <sheetView topLeftCell="A4" zoomScaleNormal="100" workbookViewId="0">
      <selection activeCell="G9" sqref="G9"/>
    </sheetView>
  </sheetViews>
  <sheetFormatPr defaultColWidth="9.33203125" defaultRowHeight="13.2"/>
  <cols>
    <col min="1" max="1" width="5.77734375" style="102" customWidth="1"/>
    <col min="2" max="2" width="54.77734375" style="3" customWidth="1"/>
    <col min="3" max="4" width="17.6640625" style="3" customWidth="1"/>
    <col min="5" max="5" width="13.33203125" style="3" bestFit="1" customWidth="1"/>
    <col min="6" max="16384" width="9.33203125" style="3"/>
  </cols>
  <sheetData>
    <row r="1" spans="1:5" ht="31.5" customHeight="1">
      <c r="B1" s="820" t="s">
        <v>7</v>
      </c>
      <c r="C1" s="820"/>
      <c r="D1" s="820"/>
    </row>
    <row r="2" spans="1:5" s="90" customFormat="1" ht="16.2" thickBot="1">
      <c r="A2" s="89"/>
      <c r="B2" s="334"/>
      <c r="D2" s="47" t="s">
        <v>59</v>
      </c>
    </row>
    <row r="3" spans="1:5" s="92" customFormat="1" ht="48" customHeight="1" thickBot="1">
      <c r="A3" s="91" t="s">
        <v>13</v>
      </c>
      <c r="B3" s="157" t="s">
        <v>14</v>
      </c>
      <c r="C3" s="157" t="s">
        <v>70</v>
      </c>
      <c r="D3" s="158" t="s">
        <v>71</v>
      </c>
      <c r="E3" s="158" t="s">
        <v>585</v>
      </c>
    </row>
    <row r="4" spans="1:5" s="92" customFormat="1" ht="14.1" customHeight="1" thickBot="1">
      <c r="A4" s="40" t="s">
        <v>468</v>
      </c>
      <c r="B4" s="160" t="s">
        <v>469</v>
      </c>
      <c r="C4" s="160" t="s">
        <v>470</v>
      </c>
      <c r="D4" s="161" t="s">
        <v>472</v>
      </c>
      <c r="E4" s="161" t="s">
        <v>472</v>
      </c>
    </row>
    <row r="5" spans="1:5" ht="18" customHeight="1">
      <c r="A5" s="129" t="s">
        <v>15</v>
      </c>
      <c r="B5" s="162" t="s">
        <v>150</v>
      </c>
      <c r="C5" s="127">
        <v>18872</v>
      </c>
      <c r="D5" s="93">
        <v>100</v>
      </c>
      <c r="E5" s="93"/>
    </row>
    <row r="6" spans="1:5" ht="18" customHeight="1">
      <c r="A6" s="94" t="s">
        <v>16</v>
      </c>
      <c r="B6" s="163" t="s">
        <v>151</v>
      </c>
      <c r="C6" s="128"/>
      <c r="D6" s="96"/>
      <c r="E6" s="96"/>
    </row>
    <row r="7" spans="1:5" ht="18" customHeight="1">
      <c r="A7" s="94" t="s">
        <v>17</v>
      </c>
      <c r="B7" s="163" t="s">
        <v>104</v>
      </c>
      <c r="C7" s="128"/>
      <c r="D7" s="96"/>
      <c r="E7" s="96"/>
    </row>
    <row r="8" spans="1:5" ht="18" customHeight="1">
      <c r="A8" s="94" t="s">
        <v>18</v>
      </c>
      <c r="B8" s="163" t="s">
        <v>105</v>
      </c>
      <c r="C8" s="128"/>
      <c r="D8" s="96"/>
      <c r="E8" s="96"/>
    </row>
    <row r="9" spans="1:5" ht="18" customHeight="1">
      <c r="A9" s="94" t="s">
        <v>19</v>
      </c>
      <c r="B9" s="163" t="s">
        <v>143</v>
      </c>
      <c r="C9" s="128">
        <v>34400</v>
      </c>
      <c r="D9" s="96"/>
      <c r="E9" s="96"/>
    </row>
    <row r="10" spans="1:5" ht="18" customHeight="1">
      <c r="A10" s="94" t="s">
        <v>20</v>
      </c>
      <c r="B10" s="163" t="s">
        <v>144</v>
      </c>
      <c r="C10" s="128"/>
      <c r="D10" s="96"/>
      <c r="E10" s="96"/>
    </row>
    <row r="11" spans="1:5" ht="18" customHeight="1">
      <c r="A11" s="94" t="s">
        <v>21</v>
      </c>
      <c r="B11" s="164" t="s">
        <v>145</v>
      </c>
      <c r="C11" s="128"/>
      <c r="D11" s="96"/>
      <c r="E11" s="96"/>
    </row>
    <row r="12" spans="1:5" ht="18" customHeight="1">
      <c r="A12" s="94" t="s">
        <v>23</v>
      </c>
      <c r="B12" s="164" t="s">
        <v>146</v>
      </c>
      <c r="C12" s="128">
        <v>5800</v>
      </c>
      <c r="D12" s="96"/>
      <c r="E12" s="96"/>
    </row>
    <row r="13" spans="1:5" ht="18" customHeight="1">
      <c r="A13" s="94" t="s">
        <v>24</v>
      </c>
      <c r="B13" s="164" t="s">
        <v>147</v>
      </c>
      <c r="C13" s="128"/>
      <c r="D13" s="96"/>
      <c r="E13" s="96"/>
    </row>
    <row r="14" spans="1:5" ht="18" customHeight="1">
      <c r="A14" s="94" t="s">
        <v>25</v>
      </c>
      <c r="B14" s="164" t="s">
        <v>148</v>
      </c>
      <c r="C14" s="128"/>
      <c r="D14" s="96"/>
      <c r="E14" s="96"/>
    </row>
    <row r="15" spans="1:5" ht="22.5" customHeight="1">
      <c r="A15" s="94" t="s">
        <v>26</v>
      </c>
      <c r="B15" s="164" t="s">
        <v>149</v>
      </c>
      <c r="C15" s="128">
        <v>28000</v>
      </c>
      <c r="D15" s="96"/>
      <c r="E15" s="96"/>
    </row>
    <row r="16" spans="1:5" ht="18" customHeight="1">
      <c r="A16" s="94" t="s">
        <v>27</v>
      </c>
      <c r="B16" s="163" t="s">
        <v>106</v>
      </c>
      <c r="C16" s="128">
        <v>7000</v>
      </c>
      <c r="D16" s="96" t="s">
        <v>563</v>
      </c>
      <c r="E16" s="96"/>
    </row>
    <row r="17" spans="1:5" ht="18" customHeight="1">
      <c r="A17" s="94" t="s">
        <v>28</v>
      </c>
      <c r="B17" s="163" t="s">
        <v>9</v>
      </c>
      <c r="C17" s="128"/>
      <c r="D17" s="96"/>
      <c r="E17" s="96"/>
    </row>
    <row r="18" spans="1:5" ht="18" customHeight="1">
      <c r="A18" s="94" t="s">
        <v>29</v>
      </c>
      <c r="B18" s="163" t="s">
        <v>8</v>
      </c>
      <c r="C18" s="128"/>
      <c r="D18" s="96"/>
      <c r="E18" s="96"/>
    </row>
    <row r="19" spans="1:5" ht="18" customHeight="1">
      <c r="A19" s="94" t="s">
        <v>30</v>
      </c>
      <c r="B19" s="163" t="s">
        <v>107</v>
      </c>
      <c r="C19" s="128"/>
      <c r="D19" s="96"/>
      <c r="E19" s="96"/>
    </row>
    <row r="20" spans="1:5" ht="18" customHeight="1">
      <c r="A20" s="94" t="s">
        <v>31</v>
      </c>
      <c r="B20" s="163" t="s">
        <v>108</v>
      </c>
      <c r="C20" s="128"/>
      <c r="D20" s="96"/>
      <c r="E20" s="96"/>
    </row>
    <row r="21" spans="1:5" ht="18" customHeight="1">
      <c r="A21" s="94" t="s">
        <v>32</v>
      </c>
      <c r="B21" s="124" t="s">
        <v>564</v>
      </c>
      <c r="C21" s="95">
        <v>300</v>
      </c>
      <c r="D21" s="96"/>
      <c r="E21" s="96"/>
    </row>
    <row r="22" spans="1:5" ht="18" customHeight="1">
      <c r="A22" s="94" t="s">
        <v>33</v>
      </c>
      <c r="B22" s="97" t="s">
        <v>565</v>
      </c>
      <c r="C22" s="95">
        <v>300</v>
      </c>
      <c r="D22" s="96">
        <v>20</v>
      </c>
      <c r="E22" s="96"/>
    </row>
    <row r="23" spans="1:5" ht="18" customHeight="1">
      <c r="A23" s="94" t="s">
        <v>34</v>
      </c>
      <c r="B23" s="97"/>
      <c r="C23" s="95"/>
      <c r="D23" s="96"/>
      <c r="E23" s="96"/>
    </row>
    <row r="24" spans="1:5" ht="18" customHeight="1">
      <c r="A24" s="94" t="s">
        <v>35</v>
      </c>
      <c r="B24" s="97"/>
      <c r="C24" s="95"/>
      <c r="D24" s="96"/>
      <c r="E24" s="96"/>
    </row>
    <row r="25" spans="1:5" ht="18" customHeight="1">
      <c r="A25" s="94" t="s">
        <v>36</v>
      </c>
      <c r="B25" s="97"/>
      <c r="C25" s="95"/>
      <c r="D25" s="96"/>
      <c r="E25" s="96"/>
    </row>
    <row r="26" spans="1:5" ht="18" customHeight="1">
      <c r="A26" s="94" t="s">
        <v>37</v>
      </c>
      <c r="B26" s="97"/>
      <c r="C26" s="95"/>
      <c r="D26" s="96"/>
      <c r="E26" s="96"/>
    </row>
    <row r="27" spans="1:5" ht="18" customHeight="1">
      <c r="A27" s="94" t="s">
        <v>38</v>
      </c>
      <c r="B27" s="97"/>
      <c r="C27" s="95"/>
      <c r="D27" s="96"/>
      <c r="E27" s="96"/>
    </row>
    <row r="28" spans="1:5" ht="18" customHeight="1">
      <c r="A28" s="94" t="s">
        <v>39</v>
      </c>
      <c r="B28" s="97"/>
      <c r="C28" s="95"/>
      <c r="D28" s="96"/>
      <c r="E28" s="96"/>
    </row>
    <row r="29" spans="1:5" ht="18" customHeight="1" thickBot="1">
      <c r="A29" s="130" t="s">
        <v>40</v>
      </c>
      <c r="B29" s="98"/>
      <c r="C29" s="99"/>
      <c r="D29" s="100"/>
      <c r="E29" s="100"/>
    </row>
    <row r="30" spans="1:5" ht="18" customHeight="1" thickBot="1">
      <c r="A30" s="41" t="s">
        <v>41</v>
      </c>
      <c r="B30" s="168" t="s">
        <v>50</v>
      </c>
      <c r="C30" s="169">
        <f>+C5+C6+C7+C8+C9+C16+C17+C18+C19+C20+C21+C22+C23+C24+C25+C26+C27+C28+C29</f>
        <v>60872</v>
      </c>
      <c r="D30" s="170">
        <v>120</v>
      </c>
      <c r="E30" s="170"/>
    </row>
    <row r="31" spans="1:5" ht="8.25" customHeight="1">
      <c r="A31" s="101"/>
      <c r="B31" s="819"/>
      <c r="C31" s="819"/>
      <c r="D31" s="819"/>
    </row>
  </sheetData>
  <mergeCells count="2">
    <mergeCell ref="B31:D31"/>
    <mergeCell ref="B1:D1"/>
  </mergeCells>
  <phoneticPr fontId="28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dőlt"6. 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F25"/>
  <sheetViews>
    <sheetView topLeftCell="B13" zoomScaleNormal="100" workbookViewId="0">
      <selection activeCell="E28" sqref="E28"/>
    </sheetView>
  </sheetViews>
  <sheetFormatPr defaultColWidth="9.33203125" defaultRowHeight="13.2"/>
  <cols>
    <col min="1" max="1" width="88.6640625" style="50" customWidth="1"/>
    <col min="2" max="2" width="21.6640625" style="50" customWidth="1"/>
    <col min="3" max="3" width="13.6640625" style="50" customWidth="1"/>
    <col min="4" max="4" width="27.77734375" style="50" customWidth="1"/>
    <col min="5" max="5" width="19.6640625" style="50" customWidth="1"/>
    <col min="6" max="6" width="3.44140625" style="50" customWidth="1"/>
    <col min="7" max="16384" width="9.33203125" style="50"/>
  </cols>
  <sheetData>
    <row r="1" spans="1:6" ht="47.25" customHeight="1">
      <c r="A1" s="823" t="s">
        <v>579</v>
      </c>
      <c r="B1" s="823"/>
      <c r="C1" s="823"/>
      <c r="D1" s="823"/>
      <c r="E1" s="823"/>
    </row>
    <row r="2" spans="1:6" ht="22.5" customHeight="1" thickBot="1">
      <c r="A2" s="336"/>
      <c r="B2" s="824" t="s">
        <v>781</v>
      </c>
      <c r="C2" s="824"/>
      <c r="D2" s="824"/>
      <c r="E2" s="824"/>
    </row>
    <row r="3" spans="1:6" s="51" customFormat="1" ht="36.75" customHeight="1" thickBot="1">
      <c r="A3" s="254" t="s">
        <v>49</v>
      </c>
      <c r="B3" s="609" t="s">
        <v>567</v>
      </c>
      <c r="C3" s="609" t="s">
        <v>581</v>
      </c>
      <c r="D3" s="609" t="s">
        <v>607</v>
      </c>
      <c r="E3" s="609" t="s">
        <v>586</v>
      </c>
    </row>
    <row r="4" spans="1:6" s="52" customFormat="1" ht="13.8" thickBot="1">
      <c r="A4" s="149" t="s">
        <v>468</v>
      </c>
      <c r="B4" s="150" t="s">
        <v>469</v>
      </c>
      <c r="C4" s="150" t="s">
        <v>470</v>
      </c>
      <c r="D4" s="150" t="s">
        <v>472</v>
      </c>
      <c r="E4" s="150" t="s">
        <v>471</v>
      </c>
    </row>
    <row r="5" spans="1:6">
      <c r="A5" s="116" t="s">
        <v>225</v>
      </c>
      <c r="B5" s="364">
        <v>73566</v>
      </c>
      <c r="C5" s="234">
        <v>51657</v>
      </c>
      <c r="D5" s="234">
        <v>51657</v>
      </c>
      <c r="E5" s="595">
        <f>D5/B5</f>
        <v>0.70218579234972678</v>
      </c>
    </row>
    <row r="6" spans="1:6" ht="12.75" customHeight="1">
      <c r="A6" s="117" t="s">
        <v>568</v>
      </c>
      <c r="B6" s="364">
        <v>63032</v>
      </c>
      <c r="C6" s="233">
        <v>64489</v>
      </c>
      <c r="D6" s="233">
        <v>64489</v>
      </c>
      <c r="E6" s="595">
        <f>D6/B6</f>
        <v>1.0231152430511485</v>
      </c>
    </row>
    <row r="7" spans="1:6">
      <c r="A7" s="117" t="s">
        <v>569</v>
      </c>
      <c r="B7" s="364">
        <v>33504</v>
      </c>
      <c r="C7" s="233">
        <v>32450</v>
      </c>
      <c r="D7" s="233">
        <v>32450</v>
      </c>
      <c r="E7" s="595">
        <f>D7/B7</f>
        <v>0.96854106972301812</v>
      </c>
    </row>
    <row r="8" spans="1:6">
      <c r="A8" s="117" t="s">
        <v>570</v>
      </c>
      <c r="B8" s="364">
        <v>2961</v>
      </c>
      <c r="C8" s="233">
        <v>2961</v>
      </c>
      <c r="D8" s="233">
        <v>2961</v>
      </c>
      <c r="E8" s="595">
        <f>D8/B8</f>
        <v>1</v>
      </c>
    </row>
    <row r="9" spans="1:6">
      <c r="A9" s="256" t="s">
        <v>410</v>
      </c>
      <c r="B9" s="364"/>
      <c r="C9" s="233">
        <v>5486</v>
      </c>
      <c r="D9" s="233">
        <v>5486</v>
      </c>
      <c r="E9" s="610"/>
    </row>
    <row r="10" spans="1:6">
      <c r="A10" s="117"/>
      <c r="B10" s="364"/>
      <c r="C10" s="364"/>
      <c r="D10" s="364"/>
      <c r="E10" s="610"/>
    </row>
    <row r="11" spans="1:6">
      <c r="A11" s="117"/>
      <c r="B11" s="364"/>
      <c r="C11" s="364"/>
      <c r="D11" s="364"/>
      <c r="E11" s="610"/>
    </row>
    <row r="12" spans="1:6">
      <c r="A12" s="117"/>
      <c r="B12" s="364"/>
      <c r="C12" s="364"/>
      <c r="D12" s="364"/>
      <c r="E12" s="610"/>
    </row>
    <row r="13" spans="1:6">
      <c r="A13" s="117"/>
      <c r="B13" s="364"/>
      <c r="C13" s="364"/>
      <c r="D13" s="364"/>
      <c r="E13" s="610"/>
      <c r="F13" s="821" t="s">
        <v>818</v>
      </c>
    </row>
    <row r="14" spans="1:6">
      <c r="A14" s="117"/>
      <c r="B14" s="364"/>
      <c r="C14" s="364"/>
      <c r="D14" s="364"/>
      <c r="E14" s="610"/>
      <c r="F14" s="822"/>
    </row>
    <row r="15" spans="1:6">
      <c r="A15" s="117"/>
      <c r="B15" s="364"/>
      <c r="C15" s="364"/>
      <c r="D15" s="364"/>
      <c r="E15" s="610"/>
      <c r="F15" s="822"/>
    </row>
    <row r="16" spans="1:6">
      <c r="A16" s="117"/>
      <c r="B16" s="364"/>
      <c r="C16" s="364"/>
      <c r="D16" s="364"/>
      <c r="E16" s="610"/>
      <c r="F16" s="822"/>
    </row>
    <row r="17" spans="1:6">
      <c r="A17" s="117"/>
      <c r="B17" s="364"/>
      <c r="C17" s="364"/>
      <c r="D17" s="364"/>
      <c r="E17" s="610"/>
      <c r="F17" s="822"/>
    </row>
    <row r="18" spans="1:6">
      <c r="A18" s="117"/>
      <c r="B18" s="364"/>
      <c r="C18" s="364"/>
      <c r="D18" s="364"/>
      <c r="E18" s="610"/>
      <c r="F18" s="822"/>
    </row>
    <row r="19" spans="1:6">
      <c r="A19" s="117"/>
      <c r="B19" s="364"/>
      <c r="C19" s="364"/>
      <c r="D19" s="364"/>
      <c r="E19" s="610"/>
      <c r="F19" s="822"/>
    </row>
    <row r="20" spans="1:6">
      <c r="A20" s="117"/>
      <c r="B20" s="364"/>
      <c r="C20" s="364"/>
      <c r="D20" s="364"/>
      <c r="E20" s="610"/>
      <c r="F20" s="822"/>
    </row>
    <row r="21" spans="1:6">
      <c r="A21" s="117"/>
      <c r="B21" s="364"/>
      <c r="C21" s="364"/>
      <c r="D21" s="364"/>
      <c r="E21" s="610"/>
      <c r="F21" s="822"/>
    </row>
    <row r="22" spans="1:6">
      <c r="A22" s="117"/>
      <c r="B22" s="364"/>
      <c r="C22" s="364"/>
      <c r="D22" s="364"/>
      <c r="E22" s="610"/>
      <c r="F22" s="822"/>
    </row>
    <row r="23" spans="1:6">
      <c r="A23" s="117"/>
      <c r="B23" s="364"/>
      <c r="C23" s="364"/>
      <c r="D23" s="364"/>
      <c r="E23" s="610"/>
      <c r="F23" s="822"/>
    </row>
    <row r="24" spans="1:6" ht="13.8" thickBot="1">
      <c r="A24" s="118"/>
      <c r="B24" s="364"/>
      <c r="C24" s="364"/>
      <c r="D24" s="364"/>
      <c r="E24" s="725"/>
      <c r="F24" s="822"/>
    </row>
    <row r="25" spans="1:6" s="54" customFormat="1" ht="19.5" customHeight="1" thickBot="1">
      <c r="A25" s="39" t="s">
        <v>50</v>
      </c>
      <c r="B25" s="53">
        <f>SUM(B5:B24)</f>
        <v>173063</v>
      </c>
      <c r="C25" s="53">
        <f t="shared" ref="C25:D25" si="0">SUM(C5:C24)</f>
        <v>157043</v>
      </c>
      <c r="D25" s="53">
        <f t="shared" si="0"/>
        <v>157043</v>
      </c>
      <c r="E25" s="726">
        <f>D25/B25</f>
        <v>0.90743255346318974</v>
      </c>
      <c r="F25" s="822"/>
    </row>
  </sheetData>
  <mergeCells count="3">
    <mergeCell ref="F13:F25"/>
    <mergeCell ref="A1:E1"/>
    <mergeCell ref="B2:E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9"/>
  <sheetViews>
    <sheetView tabSelected="1" zoomScaleNormal="100" workbookViewId="0">
      <selection activeCell="D14" sqref="D14"/>
    </sheetView>
  </sheetViews>
  <sheetFormatPr defaultRowHeight="13.2"/>
  <cols>
    <col min="1" max="1" width="6.6640625" customWidth="1"/>
    <col min="2" max="2" width="43.33203125" customWidth="1"/>
    <col min="3" max="3" width="33.77734375" customWidth="1"/>
    <col min="4" max="4" width="14.77734375" customWidth="1"/>
    <col min="5" max="5" width="11.33203125" bestFit="1" customWidth="1"/>
    <col min="6" max="6" width="12.33203125" customWidth="1"/>
  </cols>
  <sheetData>
    <row r="1" spans="1:6" ht="45" customHeight="1">
      <c r="A1" s="827" t="s">
        <v>571</v>
      </c>
      <c r="B1" s="827"/>
      <c r="C1" s="827"/>
      <c r="D1" s="827"/>
      <c r="E1" s="827"/>
      <c r="F1" s="827"/>
    </row>
    <row r="2" spans="1:6" ht="17.25" customHeight="1">
      <c r="A2" s="335"/>
      <c r="B2" s="335"/>
      <c r="C2" s="335"/>
      <c r="D2" s="335"/>
    </row>
    <row r="3" spans="1:6" ht="13.8" thickBot="1">
      <c r="A3" s="171"/>
      <c r="B3" s="171"/>
      <c r="C3" s="828" t="s">
        <v>52</v>
      </c>
      <c r="D3" s="828"/>
      <c r="E3" s="828"/>
      <c r="F3" s="828"/>
    </row>
    <row r="4" spans="1:6" ht="42.75" customHeight="1" thickBot="1">
      <c r="A4" s="337" t="s">
        <v>68</v>
      </c>
      <c r="B4" s="338" t="s">
        <v>109</v>
      </c>
      <c r="C4" s="338" t="s">
        <v>110</v>
      </c>
      <c r="D4" s="339" t="s">
        <v>583</v>
      </c>
      <c r="E4" s="339" t="s">
        <v>581</v>
      </c>
      <c r="F4" s="339" t="s">
        <v>585</v>
      </c>
    </row>
    <row r="5" spans="1:6" ht="15.9" customHeight="1">
      <c r="A5" s="172" t="s">
        <v>15</v>
      </c>
      <c r="B5" s="31" t="s">
        <v>572</v>
      </c>
      <c r="C5" s="31" t="s">
        <v>573</v>
      </c>
      <c r="D5" s="32">
        <v>2062</v>
      </c>
      <c r="E5" s="32">
        <v>2143</v>
      </c>
      <c r="F5" s="32">
        <v>2143</v>
      </c>
    </row>
    <row r="6" spans="1:6" ht="15.9" customHeight="1">
      <c r="A6" s="173" t="s">
        <v>16</v>
      </c>
      <c r="B6" s="33" t="s">
        <v>574</v>
      </c>
      <c r="C6" s="33" t="s">
        <v>573</v>
      </c>
      <c r="D6" s="34">
        <v>700</v>
      </c>
      <c r="E6" s="34">
        <v>1086</v>
      </c>
      <c r="F6" s="34">
        <v>1086</v>
      </c>
    </row>
    <row r="7" spans="1:6" ht="15.9" customHeight="1">
      <c r="A7" s="173" t="s">
        <v>17</v>
      </c>
      <c r="B7" s="33" t="s">
        <v>575</v>
      </c>
      <c r="C7" s="33" t="s">
        <v>573</v>
      </c>
      <c r="D7" s="34">
        <v>400</v>
      </c>
      <c r="E7" s="34">
        <v>520</v>
      </c>
      <c r="F7" s="34">
        <v>520</v>
      </c>
    </row>
    <row r="8" spans="1:6" ht="15.9" customHeight="1">
      <c r="A8" s="173" t="s">
        <v>18</v>
      </c>
      <c r="B8" s="33" t="s">
        <v>576</v>
      </c>
      <c r="C8" s="33" t="s">
        <v>573</v>
      </c>
      <c r="D8" s="34">
        <v>200</v>
      </c>
      <c r="E8" s="34">
        <v>26</v>
      </c>
      <c r="F8" s="34">
        <v>26</v>
      </c>
    </row>
    <row r="9" spans="1:6" ht="15.9" customHeight="1">
      <c r="A9" s="173" t="s">
        <v>19</v>
      </c>
      <c r="B9" s="33" t="s">
        <v>577</v>
      </c>
      <c r="C9" s="33" t="s">
        <v>573</v>
      </c>
      <c r="D9" s="34">
        <v>100</v>
      </c>
      <c r="E9" s="34">
        <v>5</v>
      </c>
      <c r="F9" s="34">
        <v>5</v>
      </c>
    </row>
    <row r="10" spans="1:6" ht="15.9" customHeight="1">
      <c r="A10" s="173" t="s">
        <v>20</v>
      </c>
      <c r="B10" s="35" t="s">
        <v>578</v>
      </c>
      <c r="C10" s="33" t="s">
        <v>573</v>
      </c>
      <c r="D10" s="34">
        <v>100</v>
      </c>
      <c r="E10" s="34">
        <v>240</v>
      </c>
      <c r="F10" s="34">
        <v>240</v>
      </c>
    </row>
    <row r="11" spans="1:6" ht="15.9" customHeight="1">
      <c r="A11" s="173" t="s">
        <v>21</v>
      </c>
      <c r="B11" s="33" t="s">
        <v>820</v>
      </c>
      <c r="C11" s="33" t="s">
        <v>573</v>
      </c>
      <c r="D11" s="34"/>
      <c r="E11" s="34">
        <v>165</v>
      </c>
      <c r="F11" s="34">
        <v>165</v>
      </c>
    </row>
    <row r="12" spans="1:6" ht="15.9" customHeight="1">
      <c r="A12" s="173" t="s">
        <v>22</v>
      </c>
      <c r="B12" s="33" t="s">
        <v>572</v>
      </c>
      <c r="C12" s="33" t="s">
        <v>608</v>
      </c>
      <c r="D12" s="34"/>
      <c r="E12" s="34">
        <v>10124</v>
      </c>
      <c r="F12" s="34">
        <v>10124</v>
      </c>
    </row>
    <row r="13" spans="1:6" ht="15.9" customHeight="1">
      <c r="A13" s="173" t="s">
        <v>23</v>
      </c>
      <c r="B13" s="33"/>
      <c r="C13" s="33"/>
      <c r="D13" s="34"/>
      <c r="E13" s="34"/>
      <c r="F13" s="34"/>
    </row>
    <row r="14" spans="1:6" ht="15.9" customHeight="1">
      <c r="A14" s="173" t="s">
        <v>24</v>
      </c>
      <c r="B14" s="33"/>
      <c r="C14" s="33"/>
      <c r="D14" s="34"/>
      <c r="E14" s="34"/>
      <c r="F14" s="34"/>
    </row>
    <row r="15" spans="1:6" ht="15.9" customHeight="1">
      <c r="A15" s="173" t="s">
        <v>25</v>
      </c>
      <c r="B15" s="33"/>
      <c r="C15" s="33"/>
      <c r="D15" s="34"/>
      <c r="E15" s="34"/>
      <c r="F15" s="34"/>
    </row>
    <row r="16" spans="1:6" ht="15.9" customHeight="1">
      <c r="A16" s="173" t="s">
        <v>26</v>
      </c>
      <c r="B16" s="33"/>
      <c r="C16" s="33"/>
      <c r="D16" s="34"/>
      <c r="E16" s="34"/>
      <c r="F16" s="34"/>
    </row>
    <row r="17" spans="1:6" ht="15.9" customHeight="1">
      <c r="A17" s="173" t="s">
        <v>27</v>
      </c>
      <c r="B17" s="33"/>
      <c r="C17" s="33"/>
      <c r="D17" s="34"/>
      <c r="E17" s="34"/>
      <c r="F17" s="34"/>
    </row>
    <row r="18" spans="1:6" ht="15.9" customHeight="1">
      <c r="A18" s="173" t="s">
        <v>28</v>
      </c>
      <c r="B18" s="33"/>
      <c r="C18" s="33"/>
      <c r="D18" s="34"/>
      <c r="E18" s="34"/>
      <c r="F18" s="34"/>
    </row>
    <row r="19" spans="1:6" ht="15.9" customHeight="1">
      <c r="A19" s="173" t="s">
        <v>29</v>
      </c>
      <c r="B19" s="33"/>
      <c r="C19" s="33"/>
      <c r="D19" s="34"/>
      <c r="E19" s="34"/>
      <c r="F19" s="34"/>
    </row>
    <row r="20" spans="1:6" ht="15.9" customHeight="1">
      <c r="A20" s="173" t="s">
        <v>30</v>
      </c>
      <c r="B20" s="33"/>
      <c r="C20" s="33"/>
      <c r="D20" s="34"/>
      <c r="E20" s="34"/>
      <c r="F20" s="34"/>
    </row>
    <row r="21" spans="1:6" ht="15.9" customHeight="1">
      <c r="A21" s="173" t="s">
        <v>31</v>
      </c>
      <c r="B21" s="33"/>
      <c r="C21" s="33"/>
      <c r="D21" s="34"/>
      <c r="E21" s="34"/>
      <c r="F21" s="34"/>
    </row>
    <row r="22" spans="1:6" ht="15.9" customHeight="1">
      <c r="A22" s="173" t="s">
        <v>32</v>
      </c>
      <c r="B22" s="33"/>
      <c r="C22" s="33"/>
      <c r="D22" s="34"/>
      <c r="E22" s="34"/>
      <c r="F22" s="34"/>
    </row>
    <row r="23" spans="1:6" ht="15.9" customHeight="1">
      <c r="A23" s="173" t="s">
        <v>33</v>
      </c>
      <c r="B23" s="33"/>
      <c r="C23" s="33"/>
      <c r="D23" s="34"/>
      <c r="E23" s="34"/>
      <c r="F23" s="34"/>
    </row>
    <row r="24" spans="1:6" ht="15.9" customHeight="1">
      <c r="A24" s="173" t="s">
        <v>34</v>
      </c>
      <c r="B24" s="33"/>
      <c r="C24" s="33"/>
      <c r="D24" s="34"/>
      <c r="E24" s="34"/>
      <c r="F24" s="34"/>
    </row>
    <row r="25" spans="1:6" ht="15.9" customHeight="1">
      <c r="A25" s="173" t="s">
        <v>35</v>
      </c>
      <c r="B25" s="33"/>
      <c r="C25" s="33"/>
      <c r="D25" s="34"/>
      <c r="E25" s="34"/>
      <c r="F25" s="34"/>
    </row>
    <row r="26" spans="1:6" ht="15.9" customHeight="1">
      <c r="A26" s="173" t="s">
        <v>36</v>
      </c>
      <c r="B26" s="33"/>
      <c r="C26" s="33"/>
      <c r="D26" s="34"/>
      <c r="E26" s="34"/>
      <c r="F26" s="34"/>
    </row>
    <row r="27" spans="1:6" ht="15.9" customHeight="1">
      <c r="A27" s="173" t="s">
        <v>37</v>
      </c>
      <c r="B27" s="33"/>
      <c r="C27" s="33"/>
      <c r="D27" s="34"/>
      <c r="E27" s="34"/>
      <c r="F27" s="34"/>
    </row>
    <row r="28" spans="1:6" ht="15.9" customHeight="1">
      <c r="A28" s="173" t="s">
        <v>38</v>
      </c>
      <c r="B28" s="33"/>
      <c r="C28" s="33"/>
      <c r="D28" s="34"/>
      <c r="E28" s="34"/>
      <c r="F28" s="34"/>
    </row>
    <row r="29" spans="1:6" ht="15.9" customHeight="1">
      <c r="A29" s="173" t="s">
        <v>39</v>
      </c>
      <c r="B29" s="33"/>
      <c r="C29" s="33"/>
      <c r="D29" s="34"/>
      <c r="E29" s="34"/>
      <c r="F29" s="34"/>
    </row>
    <row r="30" spans="1:6" ht="15.9" customHeight="1">
      <c r="A30" s="173" t="s">
        <v>40</v>
      </c>
      <c r="B30" s="33"/>
      <c r="C30" s="33"/>
      <c r="D30" s="34"/>
      <c r="E30" s="34"/>
      <c r="F30" s="34"/>
    </row>
    <row r="31" spans="1:6" ht="15.9" customHeight="1">
      <c r="A31" s="173" t="s">
        <v>41</v>
      </c>
      <c r="B31" s="33"/>
      <c r="C31" s="33"/>
      <c r="D31" s="34"/>
      <c r="E31" s="34"/>
      <c r="F31" s="34"/>
    </row>
    <row r="32" spans="1:6" ht="15.9" customHeight="1">
      <c r="A32" s="173" t="s">
        <v>42</v>
      </c>
      <c r="B32" s="33"/>
      <c r="C32" s="33"/>
      <c r="D32" s="34"/>
      <c r="E32" s="34"/>
      <c r="F32" s="34"/>
    </row>
    <row r="33" spans="1:6" ht="15.9" customHeight="1">
      <c r="A33" s="173" t="s">
        <v>43</v>
      </c>
      <c r="B33" s="33"/>
      <c r="C33" s="33"/>
      <c r="D33" s="34"/>
      <c r="E33" s="34"/>
      <c r="F33" s="34"/>
    </row>
    <row r="34" spans="1:6" ht="15.9" customHeight="1">
      <c r="A34" s="173" t="s">
        <v>111</v>
      </c>
      <c r="B34" s="33"/>
      <c r="C34" s="33"/>
      <c r="D34" s="103"/>
      <c r="E34" s="103"/>
      <c r="F34" s="103"/>
    </row>
    <row r="35" spans="1:6" ht="15.9" customHeight="1">
      <c r="A35" s="173" t="s">
        <v>112</v>
      </c>
      <c r="B35" s="33"/>
      <c r="C35" s="33"/>
      <c r="D35" s="103"/>
      <c r="E35" s="103"/>
      <c r="F35" s="103"/>
    </row>
    <row r="36" spans="1:6" ht="15.9" customHeight="1">
      <c r="A36" s="173" t="s">
        <v>113</v>
      </c>
      <c r="B36" s="33"/>
      <c r="C36" s="33"/>
      <c r="D36" s="103"/>
      <c r="E36" s="103"/>
      <c r="F36" s="103"/>
    </row>
    <row r="37" spans="1:6" ht="15.9" customHeight="1" thickBot="1">
      <c r="A37" s="174" t="s">
        <v>114</v>
      </c>
      <c r="B37" s="35"/>
      <c r="C37" s="35"/>
      <c r="D37" s="104"/>
      <c r="E37" s="104"/>
      <c r="F37" s="104"/>
    </row>
    <row r="38" spans="1:6" ht="15.9" customHeight="1" thickBot="1">
      <c r="A38" s="825" t="s">
        <v>50</v>
      </c>
      <c r="B38" s="826"/>
      <c r="C38" s="175"/>
      <c r="D38" s="176">
        <f>SUM(D5:D37)</f>
        <v>3562</v>
      </c>
      <c r="E38" s="176">
        <f>SUM(E5:E37)</f>
        <v>14309</v>
      </c>
      <c r="F38" s="176">
        <f>SUM(F5:F37)</f>
        <v>14309</v>
      </c>
    </row>
    <row r="39" spans="1:6">
      <c r="A39" t="s">
        <v>180</v>
      </c>
    </row>
  </sheetData>
  <mergeCells count="3">
    <mergeCell ref="A38:B38"/>
    <mergeCell ref="A1:F1"/>
    <mergeCell ref="C3:F3"/>
  </mergeCells>
  <phoneticPr fontId="28" type="noConversion"/>
  <conditionalFormatting sqref="D38:F38">
    <cfRule type="cellIs" dxfId="1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E68"/>
  <sheetViews>
    <sheetView zoomScaleNormal="100" workbookViewId="0">
      <selection sqref="A1:E1"/>
    </sheetView>
  </sheetViews>
  <sheetFormatPr defaultRowHeight="13.2"/>
  <cols>
    <col min="1" max="1" width="39.109375" customWidth="1"/>
    <col min="2" max="2" width="8.6640625" customWidth="1"/>
    <col min="3" max="3" width="13" customWidth="1"/>
    <col min="4" max="4" width="14.44140625" customWidth="1"/>
    <col min="5" max="5" width="18.6640625" customWidth="1"/>
  </cols>
  <sheetData>
    <row r="1" spans="1:5" ht="15.6">
      <c r="A1" s="829" t="str">
        <f>+CONCATENATE("VAGYONKIMUTATÁS",CHAR(10),"a könyvviteli mérlegben értékkel szereplő eszközökről",CHAR(10),LEFT([3]ÖSSZEFÜGGÉSEK!A4,4),".")</f>
        <v>VAGYONKIMUTATÁS
a könyvviteli mérlegben értékkel szereplő eszközökről
2014.</v>
      </c>
      <c r="B1" s="830"/>
      <c r="C1" s="830"/>
      <c r="D1" s="830"/>
      <c r="E1" s="830"/>
    </row>
    <row r="2" spans="1:5" ht="16.2" thickBot="1">
      <c r="A2" s="632"/>
      <c r="B2" s="633"/>
      <c r="C2" s="831" t="s">
        <v>615</v>
      </c>
      <c r="D2" s="831"/>
      <c r="E2" s="831"/>
    </row>
    <row r="3" spans="1:5">
      <c r="A3" s="832" t="s">
        <v>616</v>
      </c>
      <c r="B3" s="835" t="s">
        <v>600</v>
      </c>
      <c r="C3" s="838" t="s">
        <v>617</v>
      </c>
      <c r="D3" s="838" t="s">
        <v>618</v>
      </c>
      <c r="E3" s="840" t="s">
        <v>619</v>
      </c>
    </row>
    <row r="4" spans="1:5">
      <c r="A4" s="833"/>
      <c r="B4" s="836"/>
      <c r="C4" s="839"/>
      <c r="D4" s="839"/>
      <c r="E4" s="841"/>
    </row>
    <row r="5" spans="1:5">
      <c r="A5" s="834"/>
      <c r="B5" s="837"/>
      <c r="C5" s="842" t="s">
        <v>620</v>
      </c>
      <c r="D5" s="842"/>
      <c r="E5" s="843"/>
    </row>
    <row r="6" spans="1:5" ht="13.8" thickBot="1">
      <c r="A6" s="634" t="s">
        <v>621</v>
      </c>
      <c r="B6" s="635" t="s">
        <v>469</v>
      </c>
      <c r="C6" s="635" t="s">
        <v>470</v>
      </c>
      <c r="D6" s="635" t="s">
        <v>472</v>
      </c>
      <c r="E6" s="636" t="s">
        <v>471</v>
      </c>
    </row>
    <row r="7" spans="1:5">
      <c r="A7" s="637" t="s">
        <v>622</v>
      </c>
      <c r="B7" s="638" t="s">
        <v>623</v>
      </c>
      <c r="C7" s="639">
        <v>1300</v>
      </c>
      <c r="D7" s="639">
        <v>899</v>
      </c>
      <c r="E7" s="640">
        <v>899</v>
      </c>
    </row>
    <row r="8" spans="1:5">
      <c r="A8" s="641" t="s">
        <v>624</v>
      </c>
      <c r="B8" s="642" t="s">
        <v>625</v>
      </c>
      <c r="C8" s="643">
        <f>+C9+C14+C19+C24+C29</f>
        <v>1741127</v>
      </c>
      <c r="D8" s="643">
        <f>+D9+D14+D19+D24+D29</f>
        <v>1075353</v>
      </c>
      <c r="E8" s="644">
        <f>+E9+E14+E19+E24+E29</f>
        <v>1426495</v>
      </c>
    </row>
    <row r="9" spans="1:5" ht="20.399999999999999">
      <c r="A9" s="641" t="s">
        <v>626</v>
      </c>
      <c r="B9" s="642" t="s">
        <v>627</v>
      </c>
      <c r="C9" s="643">
        <f>+C10+C11+C12+C13</f>
        <v>1722233</v>
      </c>
      <c r="D9" s="643">
        <f>+D10+D11+D12+D13</f>
        <v>1063900</v>
      </c>
      <c r="E9" s="644">
        <f>+E10+E11+E12+E13</f>
        <v>1415042</v>
      </c>
    </row>
    <row r="10" spans="1:5" ht="20.399999999999999">
      <c r="A10" s="645" t="s">
        <v>628</v>
      </c>
      <c r="B10" s="642" t="s">
        <v>629</v>
      </c>
      <c r="C10" s="646">
        <v>605600</v>
      </c>
      <c r="D10" s="646">
        <v>459171</v>
      </c>
      <c r="E10" s="647">
        <v>447543</v>
      </c>
    </row>
    <row r="11" spans="1:5" ht="30.6">
      <c r="A11" s="645" t="s">
        <v>630</v>
      </c>
      <c r="B11" s="642" t="s">
        <v>631</v>
      </c>
      <c r="C11" s="648"/>
      <c r="D11" s="648"/>
      <c r="E11" s="649"/>
    </row>
    <row r="12" spans="1:5" ht="20.399999999999999">
      <c r="A12" s="645" t="s">
        <v>632</v>
      </c>
      <c r="B12" s="642" t="s">
        <v>633</v>
      </c>
      <c r="C12" s="648">
        <v>1065827</v>
      </c>
      <c r="D12" s="648">
        <v>553923</v>
      </c>
      <c r="E12" s="649">
        <v>951630</v>
      </c>
    </row>
    <row r="13" spans="1:5">
      <c r="A13" s="645" t="s">
        <v>634</v>
      </c>
      <c r="B13" s="642" t="s">
        <v>635</v>
      </c>
      <c r="C13" s="648">
        <v>50806</v>
      </c>
      <c r="D13" s="648">
        <v>50806</v>
      </c>
      <c r="E13" s="649">
        <v>15869</v>
      </c>
    </row>
    <row r="14" spans="1:5" ht="20.399999999999999">
      <c r="A14" s="641" t="s">
        <v>636</v>
      </c>
      <c r="B14" s="642" t="s">
        <v>637</v>
      </c>
      <c r="C14" s="650">
        <f>+C15+C16+C17+C18</f>
        <v>18694</v>
      </c>
      <c r="D14" s="650">
        <f>+D15+D16+D17+D18</f>
        <v>11253</v>
      </c>
      <c r="E14" s="651">
        <f>+E15+E16+E17+E18</f>
        <v>11253</v>
      </c>
    </row>
    <row r="15" spans="1:5" ht="20.399999999999999">
      <c r="A15" s="645" t="s">
        <v>638</v>
      </c>
      <c r="B15" s="642" t="s">
        <v>639</v>
      </c>
      <c r="C15" s="648"/>
      <c r="D15" s="648"/>
      <c r="E15" s="649"/>
    </row>
    <row r="16" spans="1:5" ht="30.6">
      <c r="A16" s="645" t="s">
        <v>640</v>
      </c>
      <c r="B16" s="642" t="s">
        <v>24</v>
      </c>
      <c r="C16" s="648"/>
      <c r="D16" s="648"/>
      <c r="E16" s="649"/>
    </row>
    <row r="17" spans="1:5" ht="20.399999999999999">
      <c r="A17" s="645" t="s">
        <v>641</v>
      </c>
      <c r="B17" s="642" t="s">
        <v>25</v>
      </c>
      <c r="C17" s="648"/>
      <c r="D17" s="648"/>
      <c r="E17" s="649"/>
    </row>
    <row r="18" spans="1:5">
      <c r="A18" s="645" t="s">
        <v>642</v>
      </c>
      <c r="B18" s="642" t="s">
        <v>26</v>
      </c>
      <c r="C18" s="648">
        <v>18694</v>
      </c>
      <c r="D18" s="648">
        <v>11253</v>
      </c>
      <c r="E18" s="649">
        <v>11253</v>
      </c>
    </row>
    <row r="19" spans="1:5">
      <c r="A19" s="641" t="s">
        <v>643</v>
      </c>
      <c r="B19" s="642" t="s">
        <v>27</v>
      </c>
      <c r="C19" s="650">
        <f>+C20+C21+C22+C23</f>
        <v>0</v>
      </c>
      <c r="D19" s="650">
        <f>+D20+D21+D22+D23</f>
        <v>0</v>
      </c>
      <c r="E19" s="651">
        <f>+E20+E21+E22+E23</f>
        <v>0</v>
      </c>
    </row>
    <row r="20" spans="1:5">
      <c r="A20" s="645" t="s">
        <v>644</v>
      </c>
      <c r="B20" s="642" t="s">
        <v>28</v>
      </c>
      <c r="C20" s="648"/>
      <c r="D20" s="648"/>
      <c r="E20" s="649"/>
    </row>
    <row r="21" spans="1:5" ht="20.399999999999999">
      <c r="A21" s="645" t="s">
        <v>645</v>
      </c>
      <c r="B21" s="642" t="s">
        <v>29</v>
      </c>
      <c r="C21" s="648"/>
      <c r="D21" s="648"/>
      <c r="E21" s="649"/>
    </row>
    <row r="22" spans="1:5">
      <c r="A22" s="645" t="s">
        <v>646</v>
      </c>
      <c r="B22" s="642" t="s">
        <v>30</v>
      </c>
      <c r="C22" s="648"/>
      <c r="D22" s="648"/>
      <c r="E22" s="649"/>
    </row>
    <row r="23" spans="1:5">
      <c r="A23" s="645" t="s">
        <v>647</v>
      </c>
      <c r="B23" s="642" t="s">
        <v>31</v>
      </c>
      <c r="C23" s="648"/>
      <c r="D23" s="648"/>
      <c r="E23" s="649"/>
    </row>
    <row r="24" spans="1:5">
      <c r="A24" s="641" t="s">
        <v>648</v>
      </c>
      <c r="B24" s="642" t="s">
        <v>32</v>
      </c>
      <c r="C24" s="650">
        <f>+C25+C26+C27+C28</f>
        <v>200</v>
      </c>
      <c r="D24" s="650">
        <f>+D25+D26+D27+D28</f>
        <v>200</v>
      </c>
      <c r="E24" s="651">
        <f>+E25+E26+E27+E28</f>
        <v>200</v>
      </c>
    </row>
    <row r="25" spans="1:5">
      <c r="A25" s="645" t="s">
        <v>649</v>
      </c>
      <c r="B25" s="642" t="s">
        <v>33</v>
      </c>
      <c r="C25" s="648"/>
      <c r="D25" s="648"/>
      <c r="E25" s="649"/>
    </row>
    <row r="26" spans="1:5" ht="20.399999999999999">
      <c r="A26" s="645" t="s">
        <v>650</v>
      </c>
      <c r="B26" s="642" t="s">
        <v>34</v>
      </c>
      <c r="C26" s="648"/>
      <c r="D26" s="648"/>
      <c r="E26" s="649"/>
    </row>
    <row r="27" spans="1:5">
      <c r="A27" s="645" t="s">
        <v>651</v>
      </c>
      <c r="B27" s="642" t="s">
        <v>35</v>
      </c>
      <c r="C27" s="648">
        <v>200</v>
      </c>
      <c r="D27" s="648">
        <v>200</v>
      </c>
      <c r="E27" s="649">
        <v>200</v>
      </c>
    </row>
    <row r="28" spans="1:5">
      <c r="A28" s="645" t="s">
        <v>652</v>
      </c>
      <c r="B28" s="642" t="s">
        <v>36</v>
      </c>
      <c r="C28" s="648"/>
      <c r="D28" s="648"/>
      <c r="E28" s="649"/>
    </row>
    <row r="29" spans="1:5">
      <c r="A29" s="641" t="s">
        <v>653</v>
      </c>
      <c r="B29" s="642" t="s">
        <v>37</v>
      </c>
      <c r="C29" s="650">
        <f>+C30+C31+C32+C33</f>
        <v>0</v>
      </c>
      <c r="D29" s="650">
        <f>+D30+D31+D32+D33</f>
        <v>0</v>
      </c>
      <c r="E29" s="651">
        <f>+E30+E31+E32+E33</f>
        <v>0</v>
      </c>
    </row>
    <row r="30" spans="1:5">
      <c r="A30" s="645" t="s">
        <v>654</v>
      </c>
      <c r="B30" s="642" t="s">
        <v>38</v>
      </c>
      <c r="C30" s="648"/>
      <c r="D30" s="648"/>
      <c r="E30" s="649"/>
    </row>
    <row r="31" spans="1:5" ht="30.6">
      <c r="A31" s="645" t="s">
        <v>655</v>
      </c>
      <c r="B31" s="642" t="s">
        <v>39</v>
      </c>
      <c r="C31" s="648"/>
      <c r="D31" s="648"/>
      <c r="E31" s="649"/>
    </row>
    <row r="32" spans="1:5" ht="20.399999999999999">
      <c r="A32" s="645" t="s">
        <v>656</v>
      </c>
      <c r="B32" s="642" t="s">
        <v>40</v>
      </c>
      <c r="C32" s="648"/>
      <c r="D32" s="648"/>
      <c r="E32" s="649"/>
    </row>
    <row r="33" spans="1:5">
      <c r="A33" s="645" t="s">
        <v>657</v>
      </c>
      <c r="B33" s="642" t="s">
        <v>41</v>
      </c>
      <c r="C33" s="648"/>
      <c r="D33" s="648"/>
      <c r="E33" s="649"/>
    </row>
    <row r="34" spans="1:5">
      <c r="A34" s="641" t="s">
        <v>658</v>
      </c>
      <c r="B34" s="642" t="s">
        <v>42</v>
      </c>
      <c r="C34" s="650">
        <f>+C35+C40+C45</f>
        <v>3740</v>
      </c>
      <c r="D34" s="650">
        <f>+D35+D40+D45</f>
        <v>3740</v>
      </c>
      <c r="E34" s="651">
        <f>+E35+E40+E45</f>
        <v>3740</v>
      </c>
    </row>
    <row r="35" spans="1:5">
      <c r="A35" s="641" t="s">
        <v>659</v>
      </c>
      <c r="B35" s="642" t="s">
        <v>43</v>
      </c>
      <c r="C35" s="650">
        <f>+C36+C37+C38+C39</f>
        <v>3740</v>
      </c>
      <c r="D35" s="650">
        <f>+D36+D37+D38+D39</f>
        <v>3740</v>
      </c>
      <c r="E35" s="651">
        <f>+E36+E37+E38+E39</f>
        <v>3740</v>
      </c>
    </row>
    <row r="36" spans="1:5">
      <c r="A36" s="645" t="s">
        <v>660</v>
      </c>
      <c r="B36" s="642" t="s">
        <v>111</v>
      </c>
      <c r="C36" s="648"/>
      <c r="D36" s="648"/>
      <c r="E36" s="649"/>
    </row>
    <row r="37" spans="1:5" ht="20.399999999999999">
      <c r="A37" s="645" t="s">
        <v>661</v>
      </c>
      <c r="B37" s="642" t="s">
        <v>112</v>
      </c>
      <c r="C37" s="648"/>
      <c r="D37" s="648"/>
      <c r="E37" s="649"/>
    </row>
    <row r="38" spans="1:5">
      <c r="A38" s="645" t="s">
        <v>662</v>
      </c>
      <c r="B38" s="642" t="s">
        <v>113</v>
      </c>
      <c r="C38" s="648"/>
      <c r="D38" s="648"/>
      <c r="E38" s="649"/>
    </row>
    <row r="39" spans="1:5">
      <c r="A39" s="645" t="s">
        <v>663</v>
      </c>
      <c r="B39" s="642" t="s">
        <v>114</v>
      </c>
      <c r="C39" s="648">
        <v>3740</v>
      </c>
      <c r="D39" s="648">
        <v>3740</v>
      </c>
      <c r="E39" s="649">
        <v>3740</v>
      </c>
    </row>
    <row r="40" spans="1:5" ht="20.399999999999999">
      <c r="A40" s="641" t="s">
        <v>664</v>
      </c>
      <c r="B40" s="642" t="s">
        <v>665</v>
      </c>
      <c r="C40" s="650">
        <f>+C41+C42+C43+C44</f>
        <v>0</v>
      </c>
      <c r="D40" s="650">
        <f>+D41+D42+D43+D44</f>
        <v>0</v>
      </c>
      <c r="E40" s="651">
        <f>+E41+E42+E43+E44</f>
        <v>0</v>
      </c>
    </row>
    <row r="41" spans="1:5" ht="20.399999999999999">
      <c r="A41" s="645" t="s">
        <v>666</v>
      </c>
      <c r="B41" s="642" t="s">
        <v>667</v>
      </c>
      <c r="C41" s="648"/>
      <c r="D41" s="648"/>
      <c r="E41" s="649"/>
    </row>
    <row r="42" spans="1:5" ht="30.6">
      <c r="A42" s="645" t="s">
        <v>668</v>
      </c>
      <c r="B42" s="642" t="s">
        <v>669</v>
      </c>
      <c r="C42" s="648"/>
      <c r="D42" s="648"/>
      <c r="E42" s="649"/>
    </row>
    <row r="43" spans="1:5" ht="20.399999999999999">
      <c r="A43" s="645" t="s">
        <v>670</v>
      </c>
      <c r="B43" s="642" t="s">
        <v>671</v>
      </c>
      <c r="C43" s="648"/>
      <c r="D43" s="648"/>
      <c r="E43" s="649"/>
    </row>
    <row r="44" spans="1:5">
      <c r="A44" s="645" t="s">
        <v>672</v>
      </c>
      <c r="B44" s="642" t="s">
        <v>673</v>
      </c>
      <c r="C44" s="648"/>
      <c r="D44" s="648"/>
      <c r="E44" s="649"/>
    </row>
    <row r="45" spans="1:5" ht="20.399999999999999">
      <c r="A45" s="641" t="s">
        <v>674</v>
      </c>
      <c r="B45" s="642" t="s">
        <v>675</v>
      </c>
      <c r="C45" s="650">
        <f>+C46+C47+C48+C49</f>
        <v>0</v>
      </c>
      <c r="D45" s="650">
        <f>+D46+D47+D48+D49</f>
        <v>0</v>
      </c>
      <c r="E45" s="651">
        <f>+E46+E47+E48+E49</f>
        <v>0</v>
      </c>
    </row>
    <row r="46" spans="1:5" ht="20.399999999999999">
      <c r="A46" s="645" t="s">
        <v>676</v>
      </c>
      <c r="B46" s="642" t="s">
        <v>677</v>
      </c>
      <c r="C46" s="648"/>
      <c r="D46" s="648"/>
      <c r="E46" s="649"/>
    </row>
    <row r="47" spans="1:5" ht="30.6">
      <c r="A47" s="645" t="s">
        <v>678</v>
      </c>
      <c r="B47" s="642" t="s">
        <v>679</v>
      </c>
      <c r="C47" s="648"/>
      <c r="D47" s="648"/>
      <c r="E47" s="649"/>
    </row>
    <row r="48" spans="1:5" ht="20.399999999999999">
      <c r="A48" s="645" t="s">
        <v>680</v>
      </c>
      <c r="B48" s="642" t="s">
        <v>681</v>
      </c>
      <c r="C48" s="648"/>
      <c r="D48" s="648"/>
      <c r="E48" s="649"/>
    </row>
    <row r="49" spans="1:5">
      <c r="A49" s="645" t="s">
        <v>682</v>
      </c>
      <c r="B49" s="642" t="s">
        <v>683</v>
      </c>
      <c r="C49" s="648"/>
      <c r="D49" s="648"/>
      <c r="E49" s="649"/>
    </row>
    <row r="50" spans="1:5">
      <c r="A50" s="641" t="s">
        <v>684</v>
      </c>
      <c r="B50" s="642" t="s">
        <v>685</v>
      </c>
      <c r="C50" s="648">
        <v>197110</v>
      </c>
      <c r="D50" s="648">
        <v>114088</v>
      </c>
      <c r="E50" s="649">
        <v>114088</v>
      </c>
    </row>
    <row r="51" spans="1:5" ht="30.6">
      <c r="A51" s="641" t="s">
        <v>686</v>
      </c>
      <c r="B51" s="642" t="s">
        <v>687</v>
      </c>
      <c r="C51" s="650">
        <f>+C7+C8+C34+C50</f>
        <v>1943277</v>
      </c>
      <c r="D51" s="650">
        <f>+D7+D8+D34+D50</f>
        <v>1194080</v>
      </c>
      <c r="E51" s="651">
        <f>+E7+E8+E34+E50</f>
        <v>1545222</v>
      </c>
    </row>
    <row r="52" spans="1:5">
      <c r="A52" s="641" t="s">
        <v>688</v>
      </c>
      <c r="B52" s="642" t="s">
        <v>689</v>
      </c>
      <c r="C52" s="648"/>
      <c r="D52" s="648"/>
      <c r="E52" s="649"/>
    </row>
    <row r="53" spans="1:5">
      <c r="A53" s="641" t="s">
        <v>690</v>
      </c>
      <c r="B53" s="642" t="s">
        <v>691</v>
      </c>
      <c r="C53" s="648"/>
      <c r="D53" s="648"/>
      <c r="E53" s="649"/>
    </row>
    <row r="54" spans="1:5" ht="20.399999999999999">
      <c r="A54" s="641" t="s">
        <v>692</v>
      </c>
      <c r="B54" s="642" t="s">
        <v>693</v>
      </c>
      <c r="C54" s="650">
        <f>+C52+C53</f>
        <v>0</v>
      </c>
      <c r="D54" s="650">
        <f>+D52+D53</f>
        <v>0</v>
      </c>
      <c r="E54" s="651">
        <f>+E52+E53</f>
        <v>0</v>
      </c>
    </row>
    <row r="55" spans="1:5">
      <c r="A55" s="641" t="s">
        <v>694</v>
      </c>
      <c r="B55" s="642" t="s">
        <v>695</v>
      </c>
      <c r="C55" s="648"/>
      <c r="D55" s="648"/>
      <c r="E55" s="649"/>
    </row>
    <row r="56" spans="1:5">
      <c r="A56" s="641" t="s">
        <v>696</v>
      </c>
      <c r="B56" s="642" t="s">
        <v>697</v>
      </c>
      <c r="C56" s="648">
        <v>479</v>
      </c>
      <c r="D56" s="648">
        <v>479</v>
      </c>
      <c r="E56" s="649">
        <v>479</v>
      </c>
    </row>
    <row r="57" spans="1:5">
      <c r="A57" s="641" t="s">
        <v>698</v>
      </c>
      <c r="B57" s="642" t="s">
        <v>699</v>
      </c>
      <c r="C57" s="648">
        <v>119687</v>
      </c>
      <c r="D57" s="648">
        <v>119687</v>
      </c>
      <c r="E57" s="649">
        <v>119687</v>
      </c>
    </row>
    <row r="58" spans="1:5">
      <c r="A58" s="641" t="s">
        <v>700</v>
      </c>
      <c r="B58" s="642" t="s">
        <v>701</v>
      </c>
      <c r="C58" s="648"/>
      <c r="D58" s="648"/>
      <c r="E58" s="649"/>
    </row>
    <row r="59" spans="1:5">
      <c r="A59" s="641" t="s">
        <v>702</v>
      </c>
      <c r="B59" s="642" t="s">
        <v>703</v>
      </c>
      <c r="C59" s="650">
        <f>+C55+C56+C57+C58</f>
        <v>120166</v>
      </c>
      <c r="D59" s="650">
        <f>+D55+D56+D57+D58</f>
        <v>120166</v>
      </c>
      <c r="E59" s="651">
        <f>+E55+E56+E57+E58</f>
        <v>120166</v>
      </c>
    </row>
    <row r="60" spans="1:5">
      <c r="A60" s="641" t="s">
        <v>704</v>
      </c>
      <c r="B60" s="642" t="s">
        <v>705</v>
      </c>
      <c r="C60" s="648">
        <v>6093</v>
      </c>
      <c r="D60" s="648">
        <v>6093</v>
      </c>
      <c r="E60" s="649">
        <v>6093</v>
      </c>
    </row>
    <row r="61" spans="1:5">
      <c r="A61" s="641" t="s">
        <v>706</v>
      </c>
      <c r="B61" s="642" t="s">
        <v>707</v>
      </c>
      <c r="C61" s="648">
        <v>2468</v>
      </c>
      <c r="D61" s="648">
        <v>2468</v>
      </c>
      <c r="E61" s="649">
        <v>2468</v>
      </c>
    </row>
    <row r="62" spans="1:5">
      <c r="A62" s="641" t="s">
        <v>708</v>
      </c>
      <c r="B62" s="642" t="s">
        <v>709</v>
      </c>
      <c r="C62" s="648">
        <v>45</v>
      </c>
      <c r="D62" s="648">
        <v>45</v>
      </c>
      <c r="E62" s="649">
        <v>45</v>
      </c>
    </row>
    <row r="63" spans="1:5">
      <c r="A63" s="641" t="s">
        <v>710</v>
      </c>
      <c r="B63" s="642" t="s">
        <v>711</v>
      </c>
      <c r="C63" s="650">
        <f>+C60+C61+C62</f>
        <v>8606</v>
      </c>
      <c r="D63" s="650">
        <f>+D60+D61+D62</f>
        <v>8606</v>
      </c>
      <c r="E63" s="651">
        <f>+E60+E61+E62</f>
        <v>8606</v>
      </c>
    </row>
    <row r="64" spans="1:5">
      <c r="A64" s="641" t="s">
        <v>712</v>
      </c>
      <c r="B64" s="642" t="s">
        <v>713</v>
      </c>
      <c r="C64" s="648">
        <v>1533</v>
      </c>
      <c r="D64" s="648">
        <v>1533</v>
      </c>
      <c r="E64" s="649">
        <v>1533</v>
      </c>
    </row>
    <row r="65" spans="1:5" ht="30.6">
      <c r="A65" s="641" t="s">
        <v>714</v>
      </c>
      <c r="B65" s="642" t="s">
        <v>715</v>
      </c>
      <c r="C65" s="648"/>
      <c r="D65" s="648"/>
      <c r="E65" s="649"/>
    </row>
    <row r="66" spans="1:5" ht="20.399999999999999">
      <c r="A66" s="641" t="s">
        <v>716</v>
      </c>
      <c r="B66" s="642" t="s">
        <v>717</v>
      </c>
      <c r="C66" s="650">
        <f>+C64+C65</f>
        <v>1533</v>
      </c>
      <c r="D66" s="650">
        <f>+D64+D65</f>
        <v>1533</v>
      </c>
      <c r="E66" s="651">
        <f>+E64+E65</f>
        <v>1533</v>
      </c>
    </row>
    <row r="67" spans="1:5">
      <c r="A67" s="641" t="s">
        <v>718</v>
      </c>
      <c r="B67" s="642" t="s">
        <v>719</v>
      </c>
      <c r="C67" s="648"/>
      <c r="D67" s="648"/>
      <c r="E67" s="649"/>
    </row>
    <row r="68" spans="1:5" ht="13.8" thickBot="1">
      <c r="A68" s="652" t="s">
        <v>720</v>
      </c>
      <c r="B68" s="653" t="s">
        <v>721</v>
      </c>
      <c r="C68" s="654">
        <f>+C51+C54+C59+C63+C66+C67</f>
        <v>2073582</v>
      </c>
      <c r="D68" s="654">
        <f>+D51+D54+D59+D63+D66+D67</f>
        <v>1324385</v>
      </c>
      <c r="E68" s="655">
        <f>+E51+E54+E59+E63+E66+E67</f>
        <v>1675527</v>
      </c>
    </row>
  </sheetData>
  <mergeCells count="8">
    <mergeCell ref="A1:E1"/>
    <mergeCell ref="C2:E2"/>
    <mergeCell ref="A3:A5"/>
    <mergeCell ref="B3:B5"/>
    <mergeCell ref="C3:C4"/>
    <mergeCell ref="D3:D4"/>
    <mergeCell ref="E3:E4"/>
    <mergeCell ref="C5:E5"/>
  </mergeCells>
  <pageMargins left="0.7" right="0.7" top="0.75" bottom="0.75" header="0.3" footer="0.3"/>
  <pageSetup paperSize="9" orientation="portrait" r:id="rId1"/>
  <headerFooter>
    <oddHeader>&amp;C&amp;12
Győrzámoly Község Önkormányzat
&amp;R&amp;"Times New Roman CE,Félkövér dőlt" 12.1. melléklet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zoomScaleNormal="100" workbookViewId="0">
      <selection sqref="A1:C1"/>
    </sheetView>
  </sheetViews>
  <sheetFormatPr defaultColWidth="9.33203125" defaultRowHeight="13.2"/>
  <cols>
    <col min="1" max="1" width="71.109375" style="658" customWidth="1"/>
    <col min="2" max="2" width="6.109375" style="657" customWidth="1"/>
    <col min="3" max="3" width="18" style="656" customWidth="1"/>
    <col min="4" max="16384" width="9.33203125" style="656"/>
  </cols>
  <sheetData>
    <row r="1" spans="1:3" ht="32.25" customHeight="1">
      <c r="A1" s="845" t="s">
        <v>738</v>
      </c>
      <c r="B1" s="845"/>
      <c r="C1" s="845"/>
    </row>
    <row r="2" spans="1:3" ht="15.6">
      <c r="A2" s="846" t="s">
        <v>601</v>
      </c>
      <c r="B2" s="846"/>
      <c r="C2" s="846"/>
    </row>
    <row r="4" spans="1:3" ht="13.8" thickBot="1">
      <c r="B4" s="847" t="s">
        <v>615</v>
      </c>
      <c r="C4" s="847"/>
    </row>
    <row r="5" spans="1:3" s="675" customFormat="1" ht="31.5" customHeight="1">
      <c r="A5" s="848" t="s">
        <v>737</v>
      </c>
      <c r="B5" s="850" t="s">
        <v>600</v>
      </c>
      <c r="C5" s="852" t="s">
        <v>736</v>
      </c>
    </row>
    <row r="6" spans="1:3" s="675" customFormat="1">
      <c r="A6" s="849"/>
      <c r="B6" s="851"/>
      <c r="C6" s="853"/>
    </row>
    <row r="7" spans="1:3" s="671" customFormat="1" ht="13.8" thickBot="1">
      <c r="A7" s="674" t="s">
        <v>468</v>
      </c>
      <c r="B7" s="673" t="s">
        <v>469</v>
      </c>
      <c r="C7" s="672" t="s">
        <v>470</v>
      </c>
    </row>
    <row r="8" spans="1:3" ht="15.75" customHeight="1">
      <c r="A8" s="641" t="s">
        <v>735</v>
      </c>
      <c r="B8" s="670" t="s">
        <v>623</v>
      </c>
      <c r="C8" s="669">
        <v>1046189</v>
      </c>
    </row>
    <row r="9" spans="1:3" ht="15.75" customHeight="1">
      <c r="A9" s="641" t="s">
        <v>734</v>
      </c>
      <c r="B9" s="642" t="s">
        <v>625</v>
      </c>
      <c r="C9" s="669"/>
    </row>
    <row r="10" spans="1:3" ht="15.75" customHeight="1">
      <c r="A10" s="641" t="s">
        <v>733</v>
      </c>
      <c r="B10" s="642" t="s">
        <v>627</v>
      </c>
      <c r="C10" s="669">
        <v>99484</v>
      </c>
    </row>
    <row r="11" spans="1:3" ht="15.75" customHeight="1">
      <c r="A11" s="641" t="s">
        <v>732</v>
      </c>
      <c r="B11" s="642" t="s">
        <v>629</v>
      </c>
      <c r="C11" s="665">
        <v>37119</v>
      </c>
    </row>
    <row r="12" spans="1:3" ht="15.75" customHeight="1">
      <c r="A12" s="641" t="s">
        <v>731</v>
      </c>
      <c r="B12" s="642" t="s">
        <v>631</v>
      </c>
      <c r="C12" s="665"/>
    </row>
    <row r="13" spans="1:3" ht="15.75" customHeight="1">
      <c r="A13" s="641" t="s">
        <v>730</v>
      </c>
      <c r="B13" s="642" t="s">
        <v>633</v>
      </c>
      <c r="C13" s="665">
        <v>132254</v>
      </c>
    </row>
    <row r="14" spans="1:3" ht="15.75" customHeight="1">
      <c r="A14" s="641" t="s">
        <v>729</v>
      </c>
      <c r="B14" s="642" t="s">
        <v>635</v>
      </c>
      <c r="C14" s="667">
        <f>+C8+C9+C10+C11+C12+C13</f>
        <v>1315046</v>
      </c>
    </row>
    <row r="15" spans="1:3" ht="15.75" customHeight="1">
      <c r="A15" s="641" t="s">
        <v>728</v>
      </c>
      <c r="B15" s="642" t="s">
        <v>637</v>
      </c>
      <c r="C15" s="668">
        <v>5</v>
      </c>
    </row>
    <row r="16" spans="1:3" ht="15.75" customHeight="1">
      <c r="A16" s="641" t="s">
        <v>727</v>
      </c>
      <c r="B16" s="642" t="s">
        <v>639</v>
      </c>
      <c r="C16" s="665">
        <v>7281</v>
      </c>
    </row>
    <row r="17" spans="1:5" ht="15.75" customHeight="1">
      <c r="A17" s="641" t="s">
        <v>726</v>
      </c>
      <c r="B17" s="642" t="s">
        <v>24</v>
      </c>
      <c r="C17" s="665">
        <v>520</v>
      </c>
    </row>
    <row r="18" spans="1:5" ht="15.75" customHeight="1">
      <c r="A18" s="641" t="s">
        <v>725</v>
      </c>
      <c r="B18" s="642" t="s">
        <v>25</v>
      </c>
      <c r="C18" s="667">
        <f>+C15+C16+C17</f>
        <v>7806</v>
      </c>
    </row>
    <row r="19" spans="1:5" s="666" customFormat="1" ht="15.75" customHeight="1">
      <c r="A19" s="641" t="s">
        <v>724</v>
      </c>
      <c r="B19" s="642" t="s">
        <v>26</v>
      </c>
      <c r="C19" s="665"/>
    </row>
    <row r="20" spans="1:5" ht="15.75" customHeight="1">
      <c r="A20" s="641" t="s">
        <v>723</v>
      </c>
      <c r="B20" s="642" t="s">
        <v>27</v>
      </c>
      <c r="C20" s="665">
        <v>1533</v>
      </c>
    </row>
    <row r="21" spans="1:5" ht="15.75" customHeight="1" thickBot="1">
      <c r="A21" s="664" t="s">
        <v>722</v>
      </c>
      <c r="B21" s="653" t="s">
        <v>28</v>
      </c>
      <c r="C21" s="663">
        <f>+C14+C18+C19+C20</f>
        <v>1324385</v>
      </c>
    </row>
    <row r="22" spans="1:5" ht="15.6">
      <c r="A22" s="662"/>
      <c r="B22" s="661"/>
      <c r="C22" s="660"/>
      <c r="D22" s="660"/>
      <c r="E22" s="660"/>
    </row>
    <row r="23" spans="1:5" ht="15.6">
      <c r="A23" s="662"/>
      <c r="B23" s="661"/>
      <c r="C23" s="660"/>
      <c r="D23" s="660"/>
      <c r="E23" s="660"/>
    </row>
    <row r="24" spans="1:5" ht="15.6">
      <c r="A24" s="661"/>
      <c r="B24" s="661"/>
      <c r="C24" s="660"/>
      <c r="D24" s="660"/>
      <c r="E24" s="660"/>
    </row>
    <row r="25" spans="1:5" ht="15.6">
      <c r="A25" s="844"/>
      <c r="B25" s="844"/>
      <c r="C25" s="844"/>
      <c r="D25" s="659"/>
      <c r="E25" s="659"/>
    </row>
    <row r="26" spans="1:5" ht="15.6">
      <c r="A26" s="844"/>
      <c r="B26" s="844"/>
      <c r="C26" s="844"/>
      <c r="D26" s="659"/>
      <c r="E26" s="659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&amp;C&amp;"Times New Roman CE,Félkövér"Győrzámoly Község Önkormányzat&amp;R&amp;"Times New Roman CE,Félkövér dőlt"12.2. melléklet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K44"/>
  <sheetViews>
    <sheetView topLeftCell="A22" zoomScaleNormal="100" workbookViewId="0">
      <selection activeCell="C6" sqref="C6"/>
    </sheetView>
  </sheetViews>
  <sheetFormatPr defaultColWidth="12" defaultRowHeight="15.6"/>
  <cols>
    <col min="1" max="1" width="58.77734375" style="676" customWidth="1"/>
    <col min="2" max="2" width="6.77734375" style="676" customWidth="1"/>
    <col min="3" max="3" width="17.109375" style="676" customWidth="1"/>
    <col min="4" max="4" width="19.109375" style="676" customWidth="1"/>
    <col min="5" max="10" width="12" style="676"/>
    <col min="11" max="11" width="12" style="676" customWidth="1"/>
    <col min="12" max="16384" width="12" style="676"/>
  </cols>
  <sheetData>
    <row r="1" spans="1:11" ht="67.5" customHeight="1">
      <c r="A1" s="854" t="s">
        <v>782</v>
      </c>
      <c r="B1" s="854"/>
      <c r="C1" s="854"/>
      <c r="D1" s="854"/>
      <c r="H1" s="854"/>
      <c r="I1" s="858"/>
      <c r="J1" s="858"/>
      <c r="K1" s="858"/>
    </row>
    <row r="2" spans="1:11" ht="16.2" thickBot="1"/>
    <row r="3" spans="1:11" ht="43.5" customHeight="1" thickBot="1">
      <c r="A3" s="706" t="s">
        <v>60</v>
      </c>
      <c r="B3" s="705" t="s">
        <v>600</v>
      </c>
      <c r="C3" s="704" t="s">
        <v>760</v>
      </c>
      <c r="D3" s="703" t="s">
        <v>759</v>
      </c>
    </row>
    <row r="4" spans="1:11" ht="16.2" thickBot="1">
      <c r="A4" s="702" t="s">
        <v>468</v>
      </c>
      <c r="B4" s="701" t="s">
        <v>469</v>
      </c>
      <c r="C4" s="701" t="s">
        <v>470</v>
      </c>
      <c r="D4" s="700" t="s">
        <v>472</v>
      </c>
    </row>
    <row r="5" spans="1:11" ht="15.75" customHeight="1">
      <c r="A5" s="692" t="s">
        <v>758</v>
      </c>
      <c r="B5" s="695" t="s">
        <v>15</v>
      </c>
      <c r="C5" s="694"/>
      <c r="D5" s="693">
        <v>18254</v>
      </c>
    </row>
    <row r="6" spans="1:11" ht="15.75" customHeight="1">
      <c r="A6" s="692" t="s">
        <v>757</v>
      </c>
      <c r="B6" s="691" t="s">
        <v>16</v>
      </c>
      <c r="C6" s="690"/>
      <c r="D6" s="689">
        <v>84</v>
      </c>
    </row>
    <row r="7" spans="1:11" ht="15.75" customHeight="1">
      <c r="A7" s="692" t="s">
        <v>756</v>
      </c>
      <c r="B7" s="691" t="s">
        <v>17</v>
      </c>
      <c r="C7" s="690"/>
      <c r="D7" s="689">
        <v>223</v>
      </c>
    </row>
    <row r="8" spans="1:11" ht="15.75" customHeight="1" thickBot="1">
      <c r="A8" s="688" t="s">
        <v>755</v>
      </c>
      <c r="B8" s="687" t="s">
        <v>18</v>
      </c>
      <c r="C8" s="686"/>
      <c r="D8" s="685"/>
    </row>
    <row r="9" spans="1:11" ht="15.75" customHeight="1" thickBot="1">
      <c r="A9" s="699" t="s">
        <v>754</v>
      </c>
      <c r="B9" s="698" t="s">
        <v>19</v>
      </c>
      <c r="C9" s="697"/>
      <c r="D9" s="683">
        <f>+D10+D11+D12+D13</f>
        <v>11900</v>
      </c>
    </row>
    <row r="10" spans="1:11" ht="15.75" customHeight="1">
      <c r="A10" s="696" t="s">
        <v>753</v>
      </c>
      <c r="B10" s="695" t="s">
        <v>20</v>
      </c>
      <c r="C10" s="694"/>
      <c r="D10" s="693">
        <v>11900</v>
      </c>
    </row>
    <row r="11" spans="1:11" ht="15.75" customHeight="1">
      <c r="A11" s="692" t="s">
        <v>752</v>
      </c>
      <c r="B11" s="691" t="s">
        <v>21</v>
      </c>
      <c r="C11" s="690"/>
      <c r="D11" s="689"/>
    </row>
    <row r="12" spans="1:11" ht="15.75" customHeight="1">
      <c r="A12" s="692" t="s">
        <v>751</v>
      </c>
      <c r="B12" s="691" t="s">
        <v>22</v>
      </c>
      <c r="C12" s="690"/>
      <c r="D12" s="689"/>
    </row>
    <row r="13" spans="1:11" ht="15.75" customHeight="1" thickBot="1">
      <c r="A13" s="688" t="s">
        <v>750</v>
      </c>
      <c r="B13" s="687" t="s">
        <v>23</v>
      </c>
      <c r="C13" s="686"/>
      <c r="D13" s="685"/>
    </row>
    <row r="14" spans="1:11" ht="15.75" customHeight="1" thickBot="1">
      <c r="A14" s="699" t="s">
        <v>749</v>
      </c>
      <c r="B14" s="698" t="s">
        <v>24</v>
      </c>
      <c r="C14" s="697"/>
      <c r="D14" s="683">
        <f>+D15+D16+D17</f>
        <v>0</v>
      </c>
    </row>
    <row r="15" spans="1:11" ht="15.75" customHeight="1">
      <c r="A15" s="696" t="s">
        <v>748</v>
      </c>
      <c r="B15" s="695" t="s">
        <v>25</v>
      </c>
      <c r="C15" s="694"/>
      <c r="D15" s="693"/>
    </row>
    <row r="16" spans="1:11" ht="15.75" customHeight="1">
      <c r="A16" s="692" t="s">
        <v>747</v>
      </c>
      <c r="B16" s="691" t="s">
        <v>26</v>
      </c>
      <c r="C16" s="690"/>
      <c r="D16" s="689"/>
    </row>
    <row r="17" spans="1:4" ht="15.75" customHeight="1" thickBot="1">
      <c r="A17" s="688" t="s">
        <v>746</v>
      </c>
      <c r="B17" s="687" t="s">
        <v>27</v>
      </c>
      <c r="C17" s="686"/>
      <c r="D17" s="685"/>
    </row>
    <row r="18" spans="1:4" ht="15.75" customHeight="1" thickBot="1">
      <c r="A18" s="699" t="s">
        <v>745</v>
      </c>
      <c r="B18" s="698" t="s">
        <v>28</v>
      </c>
      <c r="C18" s="697"/>
      <c r="D18" s="683">
        <f>+D19+D20+D21</f>
        <v>0</v>
      </c>
    </row>
    <row r="19" spans="1:4" ht="15.75" customHeight="1">
      <c r="A19" s="696" t="s">
        <v>744</v>
      </c>
      <c r="B19" s="695" t="s">
        <v>29</v>
      </c>
      <c r="C19" s="694"/>
      <c r="D19" s="693"/>
    </row>
    <row r="20" spans="1:4" ht="15.75" customHeight="1">
      <c r="A20" s="692" t="s">
        <v>743</v>
      </c>
      <c r="B20" s="691" t="s">
        <v>30</v>
      </c>
      <c r="C20" s="690"/>
      <c r="D20" s="689"/>
    </row>
    <row r="21" spans="1:4" ht="15.75" customHeight="1">
      <c r="A21" s="692" t="s">
        <v>742</v>
      </c>
      <c r="B21" s="691" t="s">
        <v>31</v>
      </c>
      <c r="C21" s="690"/>
      <c r="D21" s="689"/>
    </row>
    <row r="22" spans="1:4" ht="15.75" customHeight="1">
      <c r="A22" s="692" t="s">
        <v>741</v>
      </c>
      <c r="B22" s="691" t="s">
        <v>32</v>
      </c>
      <c r="C22" s="690"/>
      <c r="D22" s="689"/>
    </row>
    <row r="23" spans="1:4" ht="15.75" customHeight="1">
      <c r="A23" s="692"/>
      <c r="B23" s="691" t="s">
        <v>33</v>
      </c>
      <c r="C23" s="690"/>
      <c r="D23" s="689"/>
    </row>
    <row r="24" spans="1:4" ht="15.75" customHeight="1">
      <c r="A24" s="692"/>
      <c r="B24" s="691" t="s">
        <v>34</v>
      </c>
      <c r="C24" s="690"/>
      <c r="D24" s="689"/>
    </row>
    <row r="25" spans="1:4" ht="15.75" customHeight="1">
      <c r="A25" s="692"/>
      <c r="B25" s="691" t="s">
        <v>35</v>
      </c>
      <c r="C25" s="690"/>
      <c r="D25" s="689"/>
    </row>
    <row r="26" spans="1:4" ht="15.75" customHeight="1">
      <c r="A26" s="692"/>
      <c r="B26" s="691" t="s">
        <v>36</v>
      </c>
      <c r="C26" s="690"/>
      <c r="D26" s="689"/>
    </row>
    <row r="27" spans="1:4" ht="15.75" customHeight="1">
      <c r="A27" s="692"/>
      <c r="B27" s="691" t="s">
        <v>37</v>
      </c>
      <c r="C27" s="690"/>
      <c r="D27" s="689"/>
    </row>
    <row r="28" spans="1:4" ht="15.75" customHeight="1">
      <c r="A28" s="692"/>
      <c r="B28" s="691" t="s">
        <v>38</v>
      </c>
      <c r="C28" s="690"/>
      <c r="D28" s="689"/>
    </row>
    <row r="29" spans="1:4" ht="15.75" customHeight="1">
      <c r="A29" s="692"/>
      <c r="B29" s="691" t="s">
        <v>39</v>
      </c>
      <c r="C29" s="690"/>
      <c r="D29" s="689"/>
    </row>
    <row r="30" spans="1:4" ht="15.75" customHeight="1">
      <c r="A30" s="692"/>
      <c r="B30" s="691" t="s">
        <v>40</v>
      </c>
      <c r="C30" s="690"/>
      <c r="D30" s="689"/>
    </row>
    <row r="31" spans="1:4" ht="15.75" customHeight="1">
      <c r="A31" s="692"/>
      <c r="B31" s="691" t="s">
        <v>41</v>
      </c>
      <c r="C31" s="690"/>
      <c r="D31" s="689"/>
    </row>
    <row r="32" spans="1:4" ht="15.75" customHeight="1">
      <c r="A32" s="692"/>
      <c r="B32" s="691" t="s">
        <v>42</v>
      </c>
      <c r="C32" s="690"/>
      <c r="D32" s="689"/>
    </row>
    <row r="33" spans="1:6" ht="15.75" customHeight="1">
      <c r="A33" s="692"/>
      <c r="B33" s="691" t="s">
        <v>43</v>
      </c>
      <c r="C33" s="690"/>
      <c r="D33" s="689"/>
    </row>
    <row r="34" spans="1:6" ht="15.75" customHeight="1">
      <c r="A34" s="692"/>
      <c r="B34" s="691" t="s">
        <v>111</v>
      </c>
      <c r="C34" s="690"/>
      <c r="D34" s="689"/>
    </row>
    <row r="35" spans="1:6" ht="15.75" customHeight="1">
      <c r="A35" s="692"/>
      <c r="B35" s="691" t="s">
        <v>112</v>
      </c>
      <c r="C35" s="690"/>
      <c r="D35" s="689"/>
    </row>
    <row r="36" spans="1:6" ht="15.75" customHeight="1">
      <c r="A36" s="692"/>
      <c r="B36" s="691" t="s">
        <v>113</v>
      </c>
      <c r="C36" s="690"/>
      <c r="D36" s="689"/>
    </row>
    <row r="37" spans="1:6" ht="15.75" customHeight="1" thickBot="1">
      <c r="A37" s="688"/>
      <c r="B37" s="687" t="s">
        <v>114</v>
      </c>
      <c r="C37" s="686"/>
      <c r="D37" s="685"/>
    </row>
    <row r="38" spans="1:6" ht="15.75" customHeight="1" thickBot="1">
      <c r="A38" s="855" t="s">
        <v>740</v>
      </c>
      <c r="B38" s="856"/>
      <c r="C38" s="684"/>
      <c r="D38" s="683">
        <f>+D5+D6+D7+D8+D9+D14+D18+D22+D23+D24+D25+D26+D27+D28+D29+D30+D31+D32+D33+D34+D35+D36+D37</f>
        <v>30461</v>
      </c>
      <c r="F38" s="682"/>
    </row>
    <row r="39" spans="1:6">
      <c r="A39" s="681" t="s">
        <v>739</v>
      </c>
    </row>
    <row r="40" spans="1:6">
      <c r="A40" s="680"/>
      <c r="B40" s="678"/>
      <c r="C40" s="857"/>
      <c r="D40" s="857"/>
    </row>
    <row r="41" spans="1:6">
      <c r="A41" s="680"/>
      <c r="B41" s="678"/>
      <c r="C41" s="679"/>
      <c r="D41" s="679"/>
    </row>
    <row r="42" spans="1:6">
      <c r="A42" s="678"/>
      <c r="B42" s="678"/>
      <c r="C42" s="857"/>
      <c r="D42" s="857"/>
    </row>
    <row r="43" spans="1:6">
      <c r="A43" s="677"/>
      <c r="B43" s="677"/>
    </row>
    <row r="44" spans="1:6">
      <c r="A44" s="677"/>
      <c r="B44" s="677"/>
      <c r="C44" s="677"/>
    </row>
  </sheetData>
  <mergeCells count="5">
    <mergeCell ref="A1:D1"/>
    <mergeCell ref="A38:B38"/>
    <mergeCell ref="C40:D40"/>
    <mergeCell ref="C42:D42"/>
    <mergeCell ref="H1:K1"/>
  </mergeCells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>
    <oddHeader>&amp;C&amp;"Times New Roman CE,Félkövér"Győrzámoly Község Önkormányzata&amp;R&amp;"Times New Roman,Félkövér dőlt"12.3.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10" zoomScaleNormal="110" zoomScaleSheetLayoutView="100" workbookViewId="0">
      <selection activeCell="A2" sqref="A2:B2"/>
    </sheetView>
  </sheetViews>
  <sheetFormatPr defaultColWidth="9.33203125" defaultRowHeight="15.6"/>
  <cols>
    <col min="1" max="1" width="9.44140625" style="341" customWidth="1"/>
    <col min="2" max="2" width="91.6640625" style="341" customWidth="1"/>
    <col min="3" max="3" width="14" style="342" customWidth="1"/>
    <col min="4" max="5" width="11.109375" style="372" bestFit="1" customWidth="1"/>
    <col min="6" max="16384" width="9.33203125" style="372"/>
  </cols>
  <sheetData>
    <row r="1" spans="1:6" ht="15.9" customHeight="1">
      <c r="A1" s="727" t="s">
        <v>12</v>
      </c>
      <c r="B1" s="727"/>
      <c r="C1" s="727"/>
    </row>
    <row r="2" spans="1:6" ht="15.9" customHeight="1" thickBot="1">
      <c r="A2" s="728" t="s">
        <v>136</v>
      </c>
      <c r="B2" s="728"/>
      <c r="C2" s="732" t="s">
        <v>204</v>
      </c>
      <c r="D2" s="732"/>
      <c r="E2" s="732"/>
      <c r="F2" s="732"/>
    </row>
    <row r="3" spans="1:6" ht="15.9" customHeight="1" thickBot="1">
      <c r="A3" s="740" t="s">
        <v>68</v>
      </c>
      <c r="B3" s="740" t="s">
        <v>14</v>
      </c>
      <c r="C3" s="737" t="s">
        <v>601</v>
      </c>
      <c r="D3" s="738"/>
      <c r="E3" s="738"/>
      <c r="F3" s="739"/>
    </row>
    <row r="4" spans="1:6" ht="38.1" customHeight="1" thickBot="1">
      <c r="A4" s="741"/>
      <c r="B4" s="741"/>
      <c r="C4" s="43" t="s">
        <v>583</v>
      </c>
      <c r="D4" s="43" t="s">
        <v>584</v>
      </c>
      <c r="E4" s="43" t="s">
        <v>585</v>
      </c>
      <c r="F4" s="43" t="s">
        <v>586</v>
      </c>
    </row>
    <row r="5" spans="1:6" s="373" customFormat="1" ht="12" customHeight="1" thickBot="1">
      <c r="A5" s="367" t="s">
        <v>468</v>
      </c>
      <c r="B5" s="368" t="s">
        <v>469</v>
      </c>
      <c r="C5" s="369" t="s">
        <v>470</v>
      </c>
      <c r="D5" s="369" t="s">
        <v>472</v>
      </c>
      <c r="E5" s="369" t="s">
        <v>471</v>
      </c>
      <c r="F5" s="369" t="s">
        <v>473</v>
      </c>
    </row>
    <row r="6" spans="1:6" s="374" customFormat="1" ht="12" customHeight="1" thickBot="1">
      <c r="A6" s="19" t="s">
        <v>15</v>
      </c>
      <c r="B6" s="20" t="s">
        <v>224</v>
      </c>
      <c r="C6" s="260">
        <f>+C7+C8+C9+C10+C11+C12</f>
        <v>32930</v>
      </c>
      <c r="D6" s="260">
        <f>+D7+D8+D9+D10+D11+D12</f>
        <v>32930</v>
      </c>
      <c r="E6" s="260">
        <f>+E7+E8+E9+E10+E11+E12</f>
        <v>0</v>
      </c>
      <c r="F6" s="523">
        <f>E6/C6</f>
        <v>0</v>
      </c>
    </row>
    <row r="7" spans="1:6" s="374" customFormat="1" ht="12" customHeight="1">
      <c r="A7" s="14" t="s">
        <v>85</v>
      </c>
      <c r="B7" s="375" t="s">
        <v>225</v>
      </c>
      <c r="C7" s="263">
        <v>32930</v>
      </c>
      <c r="D7" s="263">
        <v>32930</v>
      </c>
      <c r="E7" s="263"/>
      <c r="F7" s="496">
        <f>E7/C7</f>
        <v>0</v>
      </c>
    </row>
    <row r="8" spans="1:6" s="374" customFormat="1" ht="12" customHeight="1">
      <c r="A8" s="13" t="s">
        <v>86</v>
      </c>
      <c r="B8" s="376" t="s">
        <v>226</v>
      </c>
      <c r="C8" s="262"/>
      <c r="D8" s="262"/>
      <c r="E8" s="262"/>
      <c r="F8" s="524"/>
    </row>
    <row r="9" spans="1:6" s="374" customFormat="1" ht="12" customHeight="1">
      <c r="A9" s="13" t="s">
        <v>87</v>
      </c>
      <c r="B9" s="376" t="s">
        <v>227</v>
      </c>
      <c r="C9" s="262"/>
      <c r="D9" s="262"/>
      <c r="E9" s="262"/>
      <c r="F9" s="524"/>
    </row>
    <row r="10" spans="1:6" s="374" customFormat="1" ht="12" customHeight="1">
      <c r="A10" s="13" t="s">
        <v>88</v>
      </c>
      <c r="B10" s="376" t="s">
        <v>228</v>
      </c>
      <c r="C10" s="262"/>
      <c r="D10" s="262"/>
      <c r="E10" s="262"/>
      <c r="F10" s="524"/>
    </row>
    <row r="11" spans="1:6" s="374" customFormat="1" ht="12" customHeight="1">
      <c r="A11" s="13" t="s">
        <v>133</v>
      </c>
      <c r="B11" s="256" t="s">
        <v>410</v>
      </c>
      <c r="C11" s="262"/>
      <c r="D11" s="262"/>
      <c r="E11" s="262"/>
      <c r="F11" s="524"/>
    </row>
    <row r="12" spans="1:6" s="374" customFormat="1" ht="12" customHeight="1" thickBot="1">
      <c r="A12" s="15" t="s">
        <v>89</v>
      </c>
      <c r="B12" s="257" t="s">
        <v>411</v>
      </c>
      <c r="C12" s="262"/>
      <c r="D12" s="262"/>
      <c r="E12" s="262"/>
      <c r="F12" s="524"/>
    </row>
    <row r="13" spans="1:6" s="374" customFormat="1" ht="12" customHeight="1" thickBot="1">
      <c r="A13" s="19" t="s">
        <v>16</v>
      </c>
      <c r="B13" s="255" t="s">
        <v>229</v>
      </c>
      <c r="C13" s="260">
        <f>+C14+C15+C16+C17+C18</f>
        <v>56</v>
      </c>
      <c r="D13" s="260">
        <f>+D14+D15+D16+D17+D18</f>
        <v>65</v>
      </c>
      <c r="E13" s="260">
        <f>+E14+E15+E16+E17+E18</f>
        <v>0</v>
      </c>
      <c r="F13" s="523">
        <f>E13/C13</f>
        <v>0</v>
      </c>
    </row>
    <row r="14" spans="1:6" s="374" customFormat="1" ht="12" customHeight="1">
      <c r="A14" s="14" t="s">
        <v>91</v>
      </c>
      <c r="B14" s="375" t="s">
        <v>230</v>
      </c>
      <c r="C14" s="263"/>
      <c r="D14" s="263"/>
      <c r="E14" s="263"/>
      <c r="F14" s="496"/>
    </row>
    <row r="15" spans="1:6" s="374" customFormat="1" ht="12" customHeight="1">
      <c r="A15" s="13" t="s">
        <v>92</v>
      </c>
      <c r="B15" s="376" t="s">
        <v>231</v>
      </c>
      <c r="C15" s="262"/>
      <c r="D15" s="262"/>
      <c r="E15" s="262"/>
      <c r="F15" s="524"/>
    </row>
    <row r="16" spans="1:6" s="374" customFormat="1" ht="12" customHeight="1">
      <c r="A16" s="13" t="s">
        <v>93</v>
      </c>
      <c r="B16" s="376" t="s">
        <v>400</v>
      </c>
      <c r="C16" s="262"/>
      <c r="D16" s="262"/>
      <c r="E16" s="262"/>
      <c r="F16" s="524"/>
    </row>
    <row r="17" spans="1:6" s="374" customFormat="1" ht="12" customHeight="1">
      <c r="A17" s="13" t="s">
        <v>94</v>
      </c>
      <c r="B17" s="376" t="s">
        <v>401</v>
      </c>
      <c r="C17" s="262"/>
      <c r="D17" s="262"/>
      <c r="E17" s="262"/>
      <c r="F17" s="524"/>
    </row>
    <row r="18" spans="1:6" s="374" customFormat="1" ht="12" customHeight="1">
      <c r="A18" s="13" t="s">
        <v>95</v>
      </c>
      <c r="B18" s="376" t="s">
        <v>232</v>
      </c>
      <c r="C18" s="262">
        <v>56</v>
      </c>
      <c r="D18" s="262">
        <v>65</v>
      </c>
      <c r="E18" s="262"/>
      <c r="F18" s="524">
        <f>E18/C18</f>
        <v>0</v>
      </c>
    </row>
    <row r="19" spans="1:6" s="374" customFormat="1" ht="12" customHeight="1" thickBot="1">
      <c r="A19" s="15" t="s">
        <v>101</v>
      </c>
      <c r="B19" s="257" t="s">
        <v>233</v>
      </c>
      <c r="C19" s="264"/>
      <c r="D19" s="264"/>
      <c r="E19" s="264"/>
      <c r="F19" s="525"/>
    </row>
    <row r="20" spans="1:6" s="374" customFormat="1" ht="12" customHeight="1" thickBot="1">
      <c r="A20" s="19" t="s">
        <v>17</v>
      </c>
      <c r="B20" s="20" t="s">
        <v>234</v>
      </c>
      <c r="C20" s="260">
        <f>+C21+C22+C23+C24+C25</f>
        <v>0</v>
      </c>
      <c r="D20" s="260">
        <f>+D21+D22+D23+D24+D25</f>
        <v>0</v>
      </c>
      <c r="E20" s="260">
        <f>+E21+E22+E23+E24+E25</f>
        <v>0</v>
      </c>
      <c r="F20" s="523"/>
    </row>
    <row r="21" spans="1:6" s="374" customFormat="1" ht="12" customHeight="1">
      <c r="A21" s="14" t="s">
        <v>74</v>
      </c>
      <c r="B21" s="375" t="s">
        <v>235</v>
      </c>
      <c r="C21" s="263"/>
      <c r="D21" s="263"/>
      <c r="E21" s="263"/>
      <c r="F21" s="496"/>
    </row>
    <row r="22" spans="1:6" s="374" customFormat="1" ht="12" customHeight="1">
      <c r="A22" s="13" t="s">
        <v>75</v>
      </c>
      <c r="B22" s="376" t="s">
        <v>236</v>
      </c>
      <c r="C22" s="262"/>
      <c r="D22" s="262"/>
      <c r="E22" s="262"/>
      <c r="F22" s="524"/>
    </row>
    <row r="23" spans="1:6" s="374" customFormat="1" ht="12" customHeight="1">
      <c r="A23" s="13" t="s">
        <v>76</v>
      </c>
      <c r="B23" s="376" t="s">
        <v>402</v>
      </c>
      <c r="C23" s="262"/>
      <c r="D23" s="262"/>
      <c r="E23" s="262"/>
      <c r="F23" s="524"/>
    </row>
    <row r="24" spans="1:6" s="374" customFormat="1" ht="12" customHeight="1">
      <c r="A24" s="13" t="s">
        <v>77</v>
      </c>
      <c r="B24" s="376" t="s">
        <v>403</v>
      </c>
      <c r="C24" s="262"/>
      <c r="D24" s="262"/>
      <c r="E24" s="262"/>
      <c r="F24" s="524"/>
    </row>
    <row r="25" spans="1:6" s="374" customFormat="1" ht="12" customHeight="1">
      <c r="A25" s="13" t="s">
        <v>154</v>
      </c>
      <c r="B25" s="376" t="s">
        <v>237</v>
      </c>
      <c r="C25" s="262"/>
      <c r="D25" s="262"/>
      <c r="E25" s="262"/>
      <c r="F25" s="524"/>
    </row>
    <row r="26" spans="1:6" s="374" customFormat="1" ht="12" customHeight="1" thickBot="1">
      <c r="A26" s="15" t="s">
        <v>155</v>
      </c>
      <c r="B26" s="377" t="s">
        <v>238</v>
      </c>
      <c r="C26" s="264"/>
      <c r="D26" s="264"/>
      <c r="E26" s="264"/>
      <c r="F26" s="525"/>
    </row>
    <row r="27" spans="1:6" s="374" customFormat="1" ht="12" customHeight="1" thickBot="1">
      <c r="A27" s="19" t="s">
        <v>156</v>
      </c>
      <c r="B27" s="20" t="s">
        <v>239</v>
      </c>
      <c r="C27" s="266">
        <f>+C28+C32+C33+C34</f>
        <v>0</v>
      </c>
      <c r="D27" s="266">
        <f>+D28+D32+D33+D34</f>
        <v>22</v>
      </c>
      <c r="E27" s="266">
        <f>+E28+E32+E33+E34</f>
        <v>0</v>
      </c>
      <c r="F27" s="526"/>
    </row>
    <row r="28" spans="1:6" s="374" customFormat="1" ht="12" customHeight="1">
      <c r="A28" s="14" t="s">
        <v>240</v>
      </c>
      <c r="B28" s="375" t="s">
        <v>417</v>
      </c>
      <c r="C28" s="370">
        <f>+C29+C30+C31</f>
        <v>0</v>
      </c>
      <c r="D28" s="370">
        <f>+D29+D30+D31</f>
        <v>0</v>
      </c>
      <c r="E28" s="370">
        <f>+E29+E30+E31</f>
        <v>0</v>
      </c>
      <c r="F28" s="527"/>
    </row>
    <row r="29" spans="1:6" s="374" customFormat="1" ht="12" customHeight="1">
      <c r="A29" s="13" t="s">
        <v>241</v>
      </c>
      <c r="B29" s="376" t="s">
        <v>246</v>
      </c>
      <c r="C29" s="262"/>
      <c r="D29" s="262"/>
      <c r="E29" s="262"/>
      <c r="F29" s="524"/>
    </row>
    <row r="30" spans="1:6" s="374" customFormat="1" ht="12" customHeight="1">
      <c r="A30" s="13" t="s">
        <v>242</v>
      </c>
      <c r="B30" s="376" t="s">
        <v>247</v>
      </c>
      <c r="C30" s="262"/>
      <c r="D30" s="262"/>
      <c r="E30" s="262"/>
      <c r="F30" s="524"/>
    </row>
    <row r="31" spans="1:6" s="374" customFormat="1" ht="12" customHeight="1">
      <c r="A31" s="13" t="s">
        <v>415</v>
      </c>
      <c r="B31" s="439" t="s">
        <v>416</v>
      </c>
      <c r="C31" s="262"/>
      <c r="D31" s="262"/>
      <c r="E31" s="262"/>
      <c r="F31" s="524"/>
    </row>
    <row r="32" spans="1:6" s="374" customFormat="1" ht="12" customHeight="1">
      <c r="A32" s="13" t="s">
        <v>243</v>
      </c>
      <c r="B32" s="376" t="s">
        <v>248</v>
      </c>
      <c r="C32" s="262"/>
      <c r="D32" s="262"/>
      <c r="E32" s="262"/>
      <c r="F32" s="524"/>
    </row>
    <row r="33" spans="1:6" s="374" customFormat="1" ht="12" customHeight="1">
      <c r="A33" s="13" t="s">
        <v>244</v>
      </c>
      <c r="B33" s="376" t="s">
        <v>249</v>
      </c>
      <c r="C33" s="262"/>
      <c r="D33" s="262"/>
      <c r="E33" s="262"/>
      <c r="F33" s="524"/>
    </row>
    <row r="34" spans="1:6" s="374" customFormat="1" ht="12" customHeight="1" thickBot="1">
      <c r="A34" s="15" t="s">
        <v>245</v>
      </c>
      <c r="B34" s="377" t="s">
        <v>250</v>
      </c>
      <c r="C34" s="264"/>
      <c r="D34" s="264">
        <v>22</v>
      </c>
      <c r="E34" s="264"/>
      <c r="F34" s="525"/>
    </row>
    <row r="35" spans="1:6" s="374" customFormat="1" ht="12" customHeight="1" thickBot="1">
      <c r="A35" s="19" t="s">
        <v>19</v>
      </c>
      <c r="B35" s="20" t="s">
        <v>412</v>
      </c>
      <c r="C35" s="260">
        <f>SUM(C36:C46)</f>
        <v>0</v>
      </c>
      <c r="D35" s="260">
        <f>SUM(D36:D46)</f>
        <v>0</v>
      </c>
      <c r="E35" s="260">
        <f>SUM(E36:E46)</f>
        <v>0</v>
      </c>
      <c r="F35" s="523"/>
    </row>
    <row r="36" spans="1:6" s="374" customFormat="1" ht="12" customHeight="1">
      <c r="A36" s="14" t="s">
        <v>78</v>
      </c>
      <c r="B36" s="375" t="s">
        <v>253</v>
      </c>
      <c r="C36" s="263"/>
      <c r="D36" s="263"/>
      <c r="E36" s="263"/>
      <c r="F36" s="496"/>
    </row>
    <row r="37" spans="1:6" s="374" customFormat="1" ht="12" customHeight="1">
      <c r="A37" s="13" t="s">
        <v>79</v>
      </c>
      <c r="B37" s="376" t="s">
        <v>254</v>
      </c>
      <c r="C37" s="262"/>
      <c r="D37" s="262"/>
      <c r="E37" s="262"/>
      <c r="F37" s="524"/>
    </row>
    <row r="38" spans="1:6" s="374" customFormat="1" ht="12" customHeight="1">
      <c r="A38" s="13" t="s">
        <v>80</v>
      </c>
      <c r="B38" s="376" t="s">
        <v>255</v>
      </c>
      <c r="C38" s="262"/>
      <c r="D38" s="262"/>
      <c r="E38" s="262"/>
      <c r="F38" s="524"/>
    </row>
    <row r="39" spans="1:6" s="374" customFormat="1" ht="12" customHeight="1">
      <c r="A39" s="13" t="s">
        <v>158</v>
      </c>
      <c r="B39" s="376" t="s">
        <v>256</v>
      </c>
      <c r="C39" s="262"/>
      <c r="D39" s="262"/>
      <c r="E39" s="262"/>
      <c r="F39" s="524"/>
    </row>
    <row r="40" spans="1:6" s="374" customFormat="1" ht="12" customHeight="1">
      <c r="A40" s="13" t="s">
        <v>159</v>
      </c>
      <c r="B40" s="376" t="s">
        <v>257</v>
      </c>
      <c r="C40" s="262"/>
      <c r="D40" s="262"/>
      <c r="E40" s="262"/>
      <c r="F40" s="524"/>
    </row>
    <row r="41" spans="1:6" s="374" customFormat="1" ht="12" customHeight="1">
      <c r="A41" s="13" t="s">
        <v>160</v>
      </c>
      <c r="B41" s="376" t="s">
        <v>258</v>
      </c>
      <c r="C41" s="262"/>
      <c r="D41" s="262"/>
      <c r="E41" s="262"/>
      <c r="F41" s="524"/>
    </row>
    <row r="42" spans="1:6" s="374" customFormat="1" ht="12" customHeight="1">
      <c r="A42" s="13" t="s">
        <v>161</v>
      </c>
      <c r="B42" s="376" t="s">
        <v>259</v>
      </c>
      <c r="C42" s="262"/>
      <c r="D42" s="262"/>
      <c r="E42" s="262"/>
      <c r="F42" s="524"/>
    </row>
    <row r="43" spans="1:6" s="374" customFormat="1" ht="12" customHeight="1">
      <c r="A43" s="13" t="s">
        <v>162</v>
      </c>
      <c r="B43" s="376" t="s">
        <v>260</v>
      </c>
      <c r="C43" s="262"/>
      <c r="D43" s="262"/>
      <c r="E43" s="262"/>
      <c r="F43" s="524"/>
    </row>
    <row r="44" spans="1:6" s="374" customFormat="1" ht="12" customHeight="1">
      <c r="A44" s="13" t="s">
        <v>251</v>
      </c>
      <c r="B44" s="376" t="s">
        <v>261</v>
      </c>
      <c r="C44" s="265"/>
      <c r="D44" s="265"/>
      <c r="E44" s="265"/>
      <c r="F44" s="528"/>
    </row>
    <row r="45" spans="1:6" s="374" customFormat="1" ht="12" customHeight="1">
      <c r="A45" s="15" t="s">
        <v>252</v>
      </c>
      <c r="B45" s="377" t="s">
        <v>414</v>
      </c>
      <c r="C45" s="361"/>
      <c r="D45" s="361"/>
      <c r="E45" s="361"/>
      <c r="F45" s="529"/>
    </row>
    <row r="46" spans="1:6" s="374" customFormat="1" ht="12" customHeight="1" thickBot="1">
      <c r="A46" s="15" t="s">
        <v>413</v>
      </c>
      <c r="B46" s="257" t="s">
        <v>262</v>
      </c>
      <c r="C46" s="361"/>
      <c r="D46" s="361"/>
      <c r="E46" s="361"/>
      <c r="F46" s="529"/>
    </row>
    <row r="47" spans="1:6" s="374" customFormat="1" ht="12" customHeight="1" thickBot="1">
      <c r="A47" s="19" t="s">
        <v>20</v>
      </c>
      <c r="B47" s="20" t="s">
        <v>263</v>
      </c>
      <c r="C47" s="260">
        <f>SUM(C48:C52)</f>
        <v>0</v>
      </c>
      <c r="D47" s="260">
        <f>SUM(D48:D52)</f>
        <v>0</v>
      </c>
      <c r="E47" s="260">
        <f>SUM(E48:E52)</f>
        <v>0</v>
      </c>
      <c r="F47" s="523"/>
    </row>
    <row r="48" spans="1:6" s="374" customFormat="1" ht="12" customHeight="1">
      <c r="A48" s="14" t="s">
        <v>81</v>
      </c>
      <c r="B48" s="375" t="s">
        <v>267</v>
      </c>
      <c r="C48" s="419"/>
      <c r="D48" s="419"/>
      <c r="E48" s="419"/>
      <c r="F48" s="530"/>
    </row>
    <row r="49" spans="1:6" s="374" customFormat="1" ht="12" customHeight="1">
      <c r="A49" s="13" t="s">
        <v>82</v>
      </c>
      <c r="B49" s="376" t="s">
        <v>268</v>
      </c>
      <c r="C49" s="265"/>
      <c r="D49" s="265"/>
      <c r="E49" s="265"/>
      <c r="F49" s="528"/>
    </row>
    <row r="50" spans="1:6" s="374" customFormat="1" ht="12" customHeight="1">
      <c r="A50" s="13" t="s">
        <v>264</v>
      </c>
      <c r="B50" s="376" t="s">
        <v>269</v>
      </c>
      <c r="C50" s="265"/>
      <c r="D50" s="265"/>
      <c r="E50" s="265"/>
      <c r="F50" s="528"/>
    </row>
    <row r="51" spans="1:6" s="374" customFormat="1" ht="12" customHeight="1">
      <c r="A51" s="13" t="s">
        <v>265</v>
      </c>
      <c r="B51" s="376" t="s">
        <v>270</v>
      </c>
      <c r="C51" s="265"/>
      <c r="D51" s="265"/>
      <c r="E51" s="265"/>
      <c r="F51" s="528"/>
    </row>
    <row r="52" spans="1:6" s="374" customFormat="1" ht="12" customHeight="1" thickBot="1">
      <c r="A52" s="15" t="s">
        <v>266</v>
      </c>
      <c r="B52" s="257" t="s">
        <v>271</v>
      </c>
      <c r="C52" s="361"/>
      <c r="D52" s="361"/>
      <c r="E52" s="361"/>
      <c r="F52" s="529"/>
    </row>
    <row r="53" spans="1:6" s="374" customFormat="1" ht="12" customHeight="1" thickBot="1">
      <c r="A53" s="19" t="s">
        <v>163</v>
      </c>
      <c r="B53" s="20" t="s">
        <v>272</v>
      </c>
      <c r="C53" s="260">
        <f>SUM(C54:C56)</f>
        <v>0</v>
      </c>
      <c r="D53" s="260">
        <f>SUM(D54:D56)</f>
        <v>0</v>
      </c>
      <c r="E53" s="260">
        <f>SUM(E54:E56)</f>
        <v>0</v>
      </c>
      <c r="F53" s="523"/>
    </row>
    <row r="54" spans="1:6" s="374" customFormat="1" ht="12" customHeight="1">
      <c r="A54" s="14" t="s">
        <v>83</v>
      </c>
      <c r="B54" s="375" t="s">
        <v>273</v>
      </c>
      <c r="C54" s="263"/>
      <c r="D54" s="263"/>
      <c r="E54" s="263"/>
      <c r="F54" s="496"/>
    </row>
    <row r="55" spans="1:6" s="374" customFormat="1" ht="12" customHeight="1">
      <c r="A55" s="13" t="s">
        <v>84</v>
      </c>
      <c r="B55" s="376" t="s">
        <v>404</v>
      </c>
      <c r="C55" s="262"/>
      <c r="D55" s="262"/>
      <c r="E55" s="262"/>
      <c r="F55" s="524"/>
    </row>
    <row r="56" spans="1:6" s="374" customFormat="1" ht="12" customHeight="1">
      <c r="A56" s="13" t="s">
        <v>276</v>
      </c>
      <c r="B56" s="376" t="s">
        <v>274</v>
      </c>
      <c r="C56" s="262"/>
      <c r="D56" s="262"/>
      <c r="E56" s="262"/>
      <c r="F56" s="524"/>
    </row>
    <row r="57" spans="1:6" s="374" customFormat="1" ht="12" customHeight="1" thickBot="1">
      <c r="A57" s="15" t="s">
        <v>277</v>
      </c>
      <c r="B57" s="257" t="s">
        <v>275</v>
      </c>
      <c r="C57" s="264"/>
      <c r="D57" s="264"/>
      <c r="E57" s="264"/>
      <c r="F57" s="525"/>
    </row>
    <row r="58" spans="1:6" s="374" customFormat="1" ht="12" customHeight="1" thickBot="1">
      <c r="A58" s="19" t="s">
        <v>22</v>
      </c>
      <c r="B58" s="255" t="s">
        <v>278</v>
      </c>
      <c r="C58" s="260">
        <f>SUM(C59:C61)</f>
        <v>0</v>
      </c>
      <c r="D58" s="260">
        <f>SUM(D59:D61)</f>
        <v>0</v>
      </c>
      <c r="E58" s="260">
        <f>SUM(E59:E61)</f>
        <v>0</v>
      </c>
      <c r="F58" s="523"/>
    </row>
    <row r="59" spans="1:6" s="374" customFormat="1" ht="12" customHeight="1">
      <c r="A59" s="14" t="s">
        <v>164</v>
      </c>
      <c r="B59" s="375" t="s">
        <v>280</v>
      </c>
      <c r="C59" s="265"/>
      <c r="D59" s="265"/>
      <c r="E59" s="265"/>
      <c r="F59" s="528"/>
    </row>
    <row r="60" spans="1:6" s="374" customFormat="1" ht="12" customHeight="1">
      <c r="A60" s="13" t="s">
        <v>165</v>
      </c>
      <c r="B60" s="376" t="s">
        <v>405</v>
      </c>
      <c r="C60" s="265"/>
      <c r="D60" s="265"/>
      <c r="E60" s="265"/>
      <c r="F60" s="528"/>
    </row>
    <row r="61" spans="1:6" s="374" customFormat="1" ht="12" customHeight="1">
      <c r="A61" s="13" t="s">
        <v>205</v>
      </c>
      <c r="B61" s="376" t="s">
        <v>281</v>
      </c>
      <c r="C61" s="265"/>
      <c r="D61" s="265"/>
      <c r="E61" s="265"/>
      <c r="F61" s="528"/>
    </row>
    <row r="62" spans="1:6" s="374" customFormat="1" ht="12" customHeight="1" thickBot="1">
      <c r="A62" s="15" t="s">
        <v>279</v>
      </c>
      <c r="B62" s="257" t="s">
        <v>282</v>
      </c>
      <c r="C62" s="265"/>
      <c r="D62" s="265"/>
      <c r="E62" s="265"/>
      <c r="F62" s="528"/>
    </row>
    <row r="63" spans="1:6" s="374" customFormat="1" ht="12" customHeight="1" thickBot="1">
      <c r="A63" s="446" t="s">
        <v>457</v>
      </c>
      <c r="B63" s="20" t="s">
        <v>283</v>
      </c>
      <c r="C63" s="266">
        <f>+C6+C13+C20+C27+C35+C47+C53+C58</f>
        <v>32986</v>
      </c>
      <c r="D63" s="266">
        <f>+D6+D13+D20+D27+D35+D47+D53+D58</f>
        <v>33017</v>
      </c>
      <c r="E63" s="266">
        <f>+E6+E13+E20+E27+E35+E47+E53+E58</f>
        <v>0</v>
      </c>
      <c r="F63" s="526">
        <f>E63/C63</f>
        <v>0</v>
      </c>
    </row>
    <row r="64" spans="1:6" s="374" customFormat="1" ht="12" customHeight="1" thickBot="1">
      <c r="A64" s="422" t="s">
        <v>284</v>
      </c>
      <c r="B64" s="255" t="s">
        <v>285</v>
      </c>
      <c r="C64" s="260">
        <f>SUM(C65:C67)</f>
        <v>0</v>
      </c>
      <c r="D64" s="260">
        <f>SUM(D65:D67)</f>
        <v>0</v>
      </c>
      <c r="E64" s="260">
        <f>SUM(E65:E67)</f>
        <v>0</v>
      </c>
      <c r="F64" s="523"/>
    </row>
    <row r="65" spans="1:6" s="374" customFormat="1" ht="12" customHeight="1">
      <c r="A65" s="14" t="s">
        <v>316</v>
      </c>
      <c r="B65" s="375" t="s">
        <v>286</v>
      </c>
      <c r="C65" s="265"/>
      <c r="D65" s="265"/>
      <c r="E65" s="265"/>
      <c r="F65" s="528"/>
    </row>
    <row r="66" spans="1:6" s="374" customFormat="1" ht="12" customHeight="1">
      <c r="A66" s="13" t="s">
        <v>325</v>
      </c>
      <c r="B66" s="376" t="s">
        <v>287</v>
      </c>
      <c r="C66" s="265"/>
      <c r="D66" s="265"/>
      <c r="E66" s="265"/>
      <c r="F66" s="528"/>
    </row>
    <row r="67" spans="1:6" s="374" customFormat="1" ht="12" customHeight="1" thickBot="1">
      <c r="A67" s="15" t="s">
        <v>326</v>
      </c>
      <c r="B67" s="440" t="s">
        <v>442</v>
      </c>
      <c r="C67" s="265"/>
      <c r="D67" s="265"/>
      <c r="E67" s="265"/>
      <c r="F67" s="528"/>
    </row>
    <row r="68" spans="1:6" s="374" customFormat="1" ht="12" customHeight="1" thickBot="1">
      <c r="A68" s="422" t="s">
        <v>289</v>
      </c>
      <c r="B68" s="255" t="s">
        <v>290</v>
      </c>
      <c r="C68" s="260">
        <f>SUM(C69:C72)</f>
        <v>0</v>
      </c>
      <c r="D68" s="260">
        <f>SUM(D69:D72)</f>
        <v>0</v>
      </c>
      <c r="E68" s="260">
        <f>SUM(E69:E72)</f>
        <v>0</v>
      </c>
      <c r="F68" s="523"/>
    </row>
    <row r="69" spans="1:6" s="374" customFormat="1" ht="12" customHeight="1">
      <c r="A69" s="14" t="s">
        <v>134</v>
      </c>
      <c r="B69" s="375" t="s">
        <v>291</v>
      </c>
      <c r="C69" s="265"/>
      <c r="D69" s="265"/>
      <c r="E69" s="265"/>
      <c r="F69" s="528"/>
    </row>
    <row r="70" spans="1:6" s="374" customFormat="1" ht="12" customHeight="1">
      <c r="A70" s="13" t="s">
        <v>135</v>
      </c>
      <c r="B70" s="376" t="s">
        <v>292</v>
      </c>
      <c r="C70" s="265"/>
      <c r="D70" s="265"/>
      <c r="E70" s="265"/>
      <c r="F70" s="528"/>
    </row>
    <row r="71" spans="1:6" s="374" customFormat="1" ht="12" customHeight="1">
      <c r="A71" s="13" t="s">
        <v>317</v>
      </c>
      <c r="B71" s="376" t="s">
        <v>293</v>
      </c>
      <c r="C71" s="265"/>
      <c r="D71" s="265"/>
      <c r="E71" s="265"/>
      <c r="F71" s="528"/>
    </row>
    <row r="72" spans="1:6" s="374" customFormat="1" ht="12" customHeight="1" thickBot="1">
      <c r="A72" s="15" t="s">
        <v>318</v>
      </c>
      <c r="B72" s="257" t="s">
        <v>294</v>
      </c>
      <c r="C72" s="265"/>
      <c r="D72" s="265"/>
      <c r="E72" s="265"/>
      <c r="F72" s="528"/>
    </row>
    <row r="73" spans="1:6" s="374" customFormat="1" ht="12" customHeight="1" thickBot="1">
      <c r="A73" s="422" t="s">
        <v>295</v>
      </c>
      <c r="B73" s="255" t="s">
        <v>296</v>
      </c>
      <c r="C73" s="260">
        <f>SUM(C74:C75)</f>
        <v>838</v>
      </c>
      <c r="D73" s="260">
        <f>SUM(D74:D75)</f>
        <v>1215</v>
      </c>
      <c r="E73" s="260">
        <f>SUM(E74:E75)</f>
        <v>0</v>
      </c>
      <c r="F73" s="523">
        <f>E73/C73</f>
        <v>0</v>
      </c>
    </row>
    <row r="74" spans="1:6" s="374" customFormat="1" ht="12" customHeight="1">
      <c r="A74" s="14" t="s">
        <v>319</v>
      </c>
      <c r="B74" s="375" t="s">
        <v>297</v>
      </c>
      <c r="C74" s="265">
        <v>838</v>
      </c>
      <c r="D74" s="265">
        <v>1215</v>
      </c>
      <c r="E74" s="265"/>
      <c r="F74" s="528"/>
    </row>
    <row r="75" spans="1:6" s="374" customFormat="1" ht="12" customHeight="1" thickBot="1">
      <c r="A75" s="15" t="s">
        <v>320</v>
      </c>
      <c r="B75" s="257" t="s">
        <v>298</v>
      </c>
      <c r="C75" s="265"/>
      <c r="D75" s="265"/>
      <c r="E75" s="265"/>
      <c r="F75" s="528"/>
    </row>
    <row r="76" spans="1:6" s="374" customFormat="1" ht="12" customHeight="1" thickBot="1">
      <c r="A76" s="422" t="s">
        <v>299</v>
      </c>
      <c r="B76" s="255" t="s">
        <v>300</v>
      </c>
      <c r="C76" s="260">
        <f>SUM(C77:C79)</f>
        <v>0</v>
      </c>
      <c r="D76" s="260">
        <f>SUM(D77:D79)</f>
        <v>0</v>
      </c>
      <c r="E76" s="260">
        <f>SUM(E77:E79)</f>
        <v>0</v>
      </c>
      <c r="F76" s="523"/>
    </row>
    <row r="77" spans="1:6" s="374" customFormat="1" ht="12" customHeight="1">
      <c r="A77" s="14" t="s">
        <v>321</v>
      </c>
      <c r="B77" s="375" t="s">
        <v>301</v>
      </c>
      <c r="C77" s="265"/>
      <c r="D77" s="265"/>
      <c r="E77" s="265"/>
      <c r="F77" s="528"/>
    </row>
    <row r="78" spans="1:6" s="374" customFormat="1" ht="12" customHeight="1">
      <c r="A78" s="13" t="s">
        <v>322</v>
      </c>
      <c r="B78" s="376" t="s">
        <v>302</v>
      </c>
      <c r="C78" s="265"/>
      <c r="D78" s="265"/>
      <c r="E78" s="265"/>
      <c r="F78" s="528"/>
    </row>
    <row r="79" spans="1:6" s="374" customFormat="1" ht="12" customHeight="1" thickBot="1">
      <c r="A79" s="15" t="s">
        <v>323</v>
      </c>
      <c r="B79" s="257" t="s">
        <v>303</v>
      </c>
      <c r="C79" s="265"/>
      <c r="D79" s="265"/>
      <c r="E79" s="265"/>
      <c r="F79" s="528"/>
    </row>
    <row r="80" spans="1:6" s="374" customFormat="1" ht="12" customHeight="1" thickBot="1">
      <c r="A80" s="422" t="s">
        <v>304</v>
      </c>
      <c r="B80" s="255" t="s">
        <v>324</v>
      </c>
      <c r="C80" s="260">
        <f>SUM(C81:C84)</f>
        <v>0</v>
      </c>
      <c r="D80" s="260">
        <f>SUM(D81:D84)</f>
        <v>0</v>
      </c>
      <c r="E80" s="260">
        <f>SUM(E81:E84)</f>
        <v>0</v>
      </c>
      <c r="F80" s="523"/>
    </row>
    <row r="81" spans="1:6" s="374" customFormat="1" ht="12" customHeight="1">
      <c r="A81" s="379" t="s">
        <v>305</v>
      </c>
      <c r="B81" s="375" t="s">
        <v>306</v>
      </c>
      <c r="C81" s="265"/>
      <c r="D81" s="265"/>
      <c r="E81" s="265"/>
      <c r="F81" s="528"/>
    </row>
    <row r="82" spans="1:6" s="374" customFormat="1" ht="12" customHeight="1">
      <c r="A82" s="380" t="s">
        <v>307</v>
      </c>
      <c r="B82" s="376" t="s">
        <v>308</v>
      </c>
      <c r="C82" s="265"/>
      <c r="D82" s="265"/>
      <c r="E82" s="265"/>
      <c r="F82" s="528"/>
    </row>
    <row r="83" spans="1:6" s="374" customFormat="1" ht="12" customHeight="1">
      <c r="A83" s="380" t="s">
        <v>309</v>
      </c>
      <c r="B83" s="376" t="s">
        <v>310</v>
      </c>
      <c r="C83" s="265"/>
      <c r="D83" s="265"/>
      <c r="E83" s="265"/>
      <c r="F83" s="528"/>
    </row>
    <row r="84" spans="1:6" s="374" customFormat="1" ht="12" customHeight="1" thickBot="1">
      <c r="A84" s="381" t="s">
        <v>311</v>
      </c>
      <c r="B84" s="257" t="s">
        <v>312</v>
      </c>
      <c r="C84" s="265"/>
      <c r="D84" s="265"/>
      <c r="E84" s="265"/>
      <c r="F84" s="528"/>
    </row>
    <row r="85" spans="1:6" s="374" customFormat="1" ht="12" customHeight="1" thickBot="1">
      <c r="A85" s="422" t="s">
        <v>313</v>
      </c>
      <c r="B85" s="255" t="s">
        <v>456</v>
      </c>
      <c r="C85" s="420"/>
      <c r="D85" s="420"/>
      <c r="E85" s="420"/>
      <c r="F85" s="531"/>
    </row>
    <row r="86" spans="1:6" s="374" customFormat="1" ht="13.5" customHeight="1" thickBot="1">
      <c r="A86" s="422" t="s">
        <v>315</v>
      </c>
      <c r="B86" s="255" t="s">
        <v>314</v>
      </c>
      <c r="C86" s="420"/>
      <c r="D86" s="420"/>
      <c r="E86" s="420"/>
      <c r="F86" s="531"/>
    </row>
    <row r="87" spans="1:6" s="374" customFormat="1" ht="15.75" customHeight="1" thickBot="1">
      <c r="A87" s="422" t="s">
        <v>327</v>
      </c>
      <c r="B87" s="382" t="s">
        <v>459</v>
      </c>
      <c r="C87" s="266">
        <f>+C64+C68+C73+C76+C80+C86+C85</f>
        <v>838</v>
      </c>
      <c r="D87" s="266">
        <f>+D64+D68+D73+D76+D80+D86+D85</f>
        <v>1215</v>
      </c>
      <c r="E87" s="266">
        <f>+E64+E68+E73+E76+E80+E86+E85</f>
        <v>0</v>
      </c>
      <c r="F87" s="526">
        <f>E87/C87</f>
        <v>0</v>
      </c>
    </row>
    <row r="88" spans="1:6" s="374" customFormat="1" ht="16.5" customHeight="1" thickBot="1">
      <c r="A88" s="423" t="s">
        <v>458</v>
      </c>
      <c r="B88" s="383" t="s">
        <v>460</v>
      </c>
      <c r="C88" s="266">
        <f>+C63+C87</f>
        <v>33824</v>
      </c>
      <c r="D88" s="266">
        <f>+D63+D87</f>
        <v>34232</v>
      </c>
      <c r="E88" s="266">
        <f>+E63+E87</f>
        <v>0</v>
      </c>
      <c r="F88" s="526">
        <f>E88/C88</f>
        <v>0</v>
      </c>
    </row>
    <row r="89" spans="1:6" s="374" customFormat="1" ht="83.25" customHeight="1">
      <c r="A89" s="4"/>
      <c r="B89" s="5"/>
      <c r="C89" s="267"/>
    </row>
    <row r="90" spans="1:6" ht="16.5" customHeight="1">
      <c r="A90" s="727" t="s">
        <v>44</v>
      </c>
      <c r="B90" s="727"/>
      <c r="C90" s="727"/>
    </row>
    <row r="91" spans="1:6" s="384" customFormat="1" ht="16.5" customHeight="1" thickBot="1">
      <c r="A91" s="729" t="s">
        <v>137</v>
      </c>
      <c r="B91" s="729"/>
      <c r="C91" s="731" t="s">
        <v>204</v>
      </c>
      <c r="D91" s="731"/>
      <c r="E91" s="731"/>
      <c r="F91" s="731"/>
    </row>
    <row r="92" spans="1:6" s="384" customFormat="1" ht="16.5" customHeight="1" thickBot="1">
      <c r="A92" s="740" t="s">
        <v>68</v>
      </c>
      <c r="B92" s="740" t="s">
        <v>45</v>
      </c>
      <c r="C92" s="742" t="s">
        <v>601</v>
      </c>
      <c r="D92" s="743"/>
      <c r="E92" s="743"/>
      <c r="F92" s="744"/>
    </row>
    <row r="93" spans="1:6" ht="38.1" customHeight="1" thickBot="1">
      <c r="A93" s="741"/>
      <c r="B93" s="741"/>
      <c r="C93" s="43" t="str">
        <f>+C4</f>
        <v>Eredeti előirányzat</v>
      </c>
      <c r="D93" s="43" t="str">
        <f>+D4</f>
        <v>Módosított előirányzat</v>
      </c>
      <c r="E93" s="43" t="str">
        <f>+E4</f>
        <v>Teljesítés</v>
      </c>
      <c r="F93" s="43" t="str">
        <f>+F4</f>
        <v>Teljesítés %-a</v>
      </c>
    </row>
    <row r="94" spans="1:6" s="373" customFormat="1" ht="12" customHeight="1" thickBot="1">
      <c r="A94" s="36" t="s">
        <v>468</v>
      </c>
      <c r="B94" s="37" t="s">
        <v>469</v>
      </c>
      <c r="C94" s="38" t="s">
        <v>470</v>
      </c>
      <c r="D94" s="38" t="s">
        <v>472</v>
      </c>
      <c r="E94" s="38" t="s">
        <v>471</v>
      </c>
      <c r="F94" s="38" t="s">
        <v>473</v>
      </c>
    </row>
    <row r="95" spans="1:6" ht="12" customHeight="1" thickBot="1">
      <c r="A95" s="21" t="s">
        <v>15</v>
      </c>
      <c r="B95" s="30" t="s">
        <v>418</v>
      </c>
      <c r="C95" s="259">
        <f>C96+C97+C98+C99+C100+C113</f>
        <v>33393</v>
      </c>
      <c r="D95" s="259">
        <f>D96+D97+D98+D99+D100+D113</f>
        <v>33737</v>
      </c>
      <c r="E95" s="259">
        <f>E96+E97+E98+E99+E100+E113</f>
        <v>0</v>
      </c>
      <c r="F95" s="532">
        <f>E95/C95</f>
        <v>0</v>
      </c>
    </row>
    <row r="96" spans="1:6" ht="12" customHeight="1" thickBot="1">
      <c r="A96" s="16" t="s">
        <v>85</v>
      </c>
      <c r="B96" s="9" t="s">
        <v>46</v>
      </c>
      <c r="C96" s="261">
        <v>20685</v>
      </c>
      <c r="D96" s="261">
        <v>21137</v>
      </c>
      <c r="E96" s="261"/>
      <c r="F96" s="533">
        <f>E96/C96</f>
        <v>0</v>
      </c>
    </row>
    <row r="97" spans="1:6" ht="12" customHeight="1" thickBot="1">
      <c r="A97" s="13" t="s">
        <v>86</v>
      </c>
      <c r="B97" s="7" t="s">
        <v>166</v>
      </c>
      <c r="C97" s="262">
        <v>5564</v>
      </c>
      <c r="D97" s="262">
        <v>5678</v>
      </c>
      <c r="E97" s="262"/>
      <c r="F97" s="533">
        <f>E97/C97</f>
        <v>0</v>
      </c>
    </row>
    <row r="98" spans="1:6" ht="12" customHeight="1" thickBot="1">
      <c r="A98" s="13" t="s">
        <v>87</v>
      </c>
      <c r="B98" s="7" t="s">
        <v>125</v>
      </c>
      <c r="C98" s="264">
        <v>7082</v>
      </c>
      <c r="D98" s="264">
        <v>6857</v>
      </c>
      <c r="E98" s="264"/>
      <c r="F98" s="533">
        <f>E98/C98</f>
        <v>0</v>
      </c>
    </row>
    <row r="99" spans="1:6" ht="12" customHeight="1">
      <c r="A99" s="13" t="s">
        <v>88</v>
      </c>
      <c r="B99" s="10" t="s">
        <v>167</v>
      </c>
      <c r="C99" s="264">
        <v>62</v>
      </c>
      <c r="D99" s="264">
        <v>65</v>
      </c>
      <c r="E99" s="264"/>
      <c r="F99" s="533">
        <f>E99/C99</f>
        <v>0</v>
      </c>
    </row>
    <row r="100" spans="1:6" ht="12" customHeight="1">
      <c r="A100" s="13" t="s">
        <v>96</v>
      </c>
      <c r="B100" s="18" t="s">
        <v>168</v>
      </c>
      <c r="C100" s="264"/>
      <c r="D100" s="264"/>
      <c r="E100" s="264"/>
      <c r="F100" s="525"/>
    </row>
    <row r="101" spans="1:6" ht="12" customHeight="1">
      <c r="A101" s="13" t="s">
        <v>89</v>
      </c>
      <c r="B101" s="7" t="s">
        <v>423</v>
      </c>
      <c r="C101" s="264"/>
      <c r="D101" s="264"/>
      <c r="E101" s="264"/>
      <c r="F101" s="525"/>
    </row>
    <row r="102" spans="1:6" ht="12" customHeight="1">
      <c r="A102" s="13" t="s">
        <v>90</v>
      </c>
      <c r="B102" s="135" t="s">
        <v>422</v>
      </c>
      <c r="C102" s="264"/>
      <c r="D102" s="264"/>
      <c r="E102" s="264"/>
      <c r="F102" s="525"/>
    </row>
    <row r="103" spans="1:6" ht="12" customHeight="1">
      <c r="A103" s="13" t="s">
        <v>97</v>
      </c>
      <c r="B103" s="135" t="s">
        <v>421</v>
      </c>
      <c r="C103" s="264"/>
      <c r="D103" s="264"/>
      <c r="E103" s="264"/>
      <c r="F103" s="525"/>
    </row>
    <row r="104" spans="1:6" ht="12" customHeight="1">
      <c r="A104" s="13" t="s">
        <v>98</v>
      </c>
      <c r="B104" s="133" t="s">
        <v>330</v>
      </c>
      <c r="C104" s="264"/>
      <c r="D104" s="264"/>
      <c r="E104" s="264"/>
      <c r="F104" s="525"/>
    </row>
    <row r="105" spans="1:6" ht="12" customHeight="1">
      <c r="A105" s="13" t="s">
        <v>99</v>
      </c>
      <c r="B105" s="134" t="s">
        <v>331</v>
      </c>
      <c r="C105" s="264"/>
      <c r="D105" s="264"/>
      <c r="E105" s="264"/>
      <c r="F105" s="525"/>
    </row>
    <row r="106" spans="1:6" ht="12" customHeight="1">
      <c r="A106" s="13" t="s">
        <v>100</v>
      </c>
      <c r="B106" s="134" t="s">
        <v>332</v>
      </c>
      <c r="C106" s="264"/>
      <c r="D106" s="264"/>
      <c r="E106" s="264"/>
      <c r="F106" s="525"/>
    </row>
    <row r="107" spans="1:6" ht="12" customHeight="1">
      <c r="A107" s="13" t="s">
        <v>102</v>
      </c>
      <c r="B107" s="133" t="s">
        <v>333</v>
      </c>
      <c r="C107" s="264"/>
      <c r="D107" s="264"/>
      <c r="E107" s="264"/>
      <c r="F107" s="525"/>
    </row>
    <row r="108" spans="1:6" ht="12" customHeight="1">
      <c r="A108" s="13" t="s">
        <v>169</v>
      </c>
      <c r="B108" s="133" t="s">
        <v>334</v>
      </c>
      <c r="C108" s="264"/>
      <c r="D108" s="264"/>
      <c r="E108" s="264"/>
      <c r="F108" s="525"/>
    </row>
    <row r="109" spans="1:6" ht="12" customHeight="1">
      <c r="A109" s="13" t="s">
        <v>328</v>
      </c>
      <c r="B109" s="134" t="s">
        <v>335</v>
      </c>
      <c r="C109" s="264"/>
      <c r="D109" s="264"/>
      <c r="E109" s="264"/>
      <c r="F109" s="525"/>
    </row>
    <row r="110" spans="1:6" ht="12" customHeight="1">
      <c r="A110" s="12" t="s">
        <v>329</v>
      </c>
      <c r="B110" s="135" t="s">
        <v>336</v>
      </c>
      <c r="C110" s="264"/>
      <c r="D110" s="264"/>
      <c r="E110" s="264"/>
      <c r="F110" s="525"/>
    </row>
    <row r="111" spans="1:6" ht="12" customHeight="1">
      <c r="A111" s="13" t="s">
        <v>419</v>
      </c>
      <c r="B111" s="135" t="s">
        <v>337</v>
      </c>
      <c r="C111" s="264"/>
      <c r="D111" s="264"/>
      <c r="E111" s="264"/>
      <c r="F111" s="525"/>
    </row>
    <row r="112" spans="1:6" ht="12" customHeight="1">
      <c r="A112" s="15" t="s">
        <v>420</v>
      </c>
      <c r="B112" s="135" t="s">
        <v>338</v>
      </c>
      <c r="C112" s="264"/>
      <c r="D112" s="264"/>
      <c r="E112" s="264"/>
      <c r="F112" s="525"/>
    </row>
    <row r="113" spans="1:6" ht="12" customHeight="1">
      <c r="A113" s="13" t="s">
        <v>424</v>
      </c>
      <c r="B113" s="10" t="s">
        <v>47</v>
      </c>
      <c r="C113" s="262"/>
      <c r="D113" s="262"/>
      <c r="E113" s="262"/>
      <c r="F113" s="524"/>
    </row>
    <row r="114" spans="1:6" ht="12" customHeight="1">
      <c r="A114" s="13" t="s">
        <v>425</v>
      </c>
      <c r="B114" s="7" t="s">
        <v>427</v>
      </c>
      <c r="C114" s="262"/>
      <c r="D114" s="262"/>
      <c r="E114" s="262"/>
      <c r="F114" s="524"/>
    </row>
    <row r="115" spans="1:6" ht="12" customHeight="1" thickBot="1">
      <c r="A115" s="17" t="s">
        <v>426</v>
      </c>
      <c r="B115" s="444" t="s">
        <v>428</v>
      </c>
      <c r="C115" s="268"/>
      <c r="D115" s="268"/>
      <c r="E115" s="268"/>
      <c r="F115" s="534"/>
    </row>
    <row r="116" spans="1:6" ht="12" customHeight="1" thickBot="1">
      <c r="A116" s="441" t="s">
        <v>16</v>
      </c>
      <c r="B116" s="442" t="s">
        <v>339</v>
      </c>
      <c r="C116" s="443">
        <f>+C117+C119+C121</f>
        <v>431</v>
      </c>
      <c r="D116" s="443">
        <f>+D117+D119+D121</f>
        <v>495</v>
      </c>
      <c r="E116" s="443">
        <f>+E117+E119+E121</f>
        <v>0</v>
      </c>
      <c r="F116" s="535">
        <f>E116/C116</f>
        <v>0</v>
      </c>
    </row>
    <row r="117" spans="1:6" ht="12" customHeight="1">
      <c r="A117" s="14" t="s">
        <v>91</v>
      </c>
      <c r="B117" s="7" t="s">
        <v>203</v>
      </c>
      <c r="C117" s="263">
        <v>431</v>
      </c>
      <c r="D117" s="263">
        <v>495</v>
      </c>
      <c r="E117" s="263"/>
      <c r="F117" s="496">
        <f>E117/C117</f>
        <v>0</v>
      </c>
    </row>
    <row r="118" spans="1:6" ht="12" customHeight="1">
      <c r="A118" s="14" t="s">
        <v>92</v>
      </c>
      <c r="B118" s="11" t="s">
        <v>343</v>
      </c>
      <c r="C118" s="263"/>
      <c r="D118" s="263"/>
      <c r="E118" s="263"/>
      <c r="F118" s="496"/>
    </row>
    <row r="119" spans="1:6" ht="12" customHeight="1">
      <c r="A119" s="14" t="s">
        <v>93</v>
      </c>
      <c r="B119" s="11" t="s">
        <v>170</v>
      </c>
      <c r="C119" s="262"/>
      <c r="D119" s="262"/>
      <c r="E119" s="262"/>
      <c r="F119" s="524"/>
    </row>
    <row r="120" spans="1:6" ht="12" customHeight="1">
      <c r="A120" s="14" t="s">
        <v>94</v>
      </c>
      <c r="B120" s="11" t="s">
        <v>344</v>
      </c>
      <c r="C120" s="233"/>
      <c r="D120" s="233"/>
      <c r="E120" s="233"/>
      <c r="F120" s="536"/>
    </row>
    <row r="121" spans="1:6" ht="12" customHeight="1">
      <c r="A121" s="14" t="s">
        <v>95</v>
      </c>
      <c r="B121" s="257" t="s">
        <v>206</v>
      </c>
      <c r="C121" s="233"/>
      <c r="D121" s="233"/>
      <c r="E121" s="233"/>
      <c r="F121" s="536"/>
    </row>
    <row r="122" spans="1:6" ht="12" customHeight="1">
      <c r="A122" s="14" t="s">
        <v>101</v>
      </c>
      <c r="B122" s="256" t="s">
        <v>406</v>
      </c>
      <c r="C122" s="233"/>
      <c r="D122" s="233"/>
      <c r="E122" s="233"/>
      <c r="F122" s="536"/>
    </row>
    <row r="123" spans="1:6" ht="12" customHeight="1">
      <c r="A123" s="14" t="s">
        <v>103</v>
      </c>
      <c r="B123" s="371" t="s">
        <v>349</v>
      </c>
      <c r="C123" s="233"/>
      <c r="D123" s="233"/>
      <c r="E123" s="233"/>
      <c r="F123" s="536"/>
    </row>
    <row r="124" spans="1:6">
      <c r="A124" s="14" t="s">
        <v>171</v>
      </c>
      <c r="B124" s="134" t="s">
        <v>332</v>
      </c>
      <c r="C124" s="233"/>
      <c r="D124" s="233"/>
      <c r="E124" s="233"/>
      <c r="F124" s="536"/>
    </row>
    <row r="125" spans="1:6" ht="12" customHeight="1">
      <c r="A125" s="14" t="s">
        <v>172</v>
      </c>
      <c r="B125" s="134" t="s">
        <v>348</v>
      </c>
      <c r="C125" s="233"/>
      <c r="D125" s="233"/>
      <c r="E125" s="233"/>
      <c r="F125" s="536"/>
    </row>
    <row r="126" spans="1:6" ht="12" customHeight="1">
      <c r="A126" s="14" t="s">
        <v>173</v>
      </c>
      <c r="B126" s="134" t="s">
        <v>347</v>
      </c>
      <c r="C126" s="233"/>
      <c r="D126" s="233"/>
      <c r="E126" s="233"/>
      <c r="F126" s="536"/>
    </row>
    <row r="127" spans="1:6" ht="12" customHeight="1">
      <c r="A127" s="14" t="s">
        <v>340</v>
      </c>
      <c r="B127" s="134" t="s">
        <v>335</v>
      </c>
      <c r="C127" s="233"/>
      <c r="D127" s="233"/>
      <c r="E127" s="233"/>
      <c r="F127" s="536"/>
    </row>
    <row r="128" spans="1:6" ht="12" customHeight="1">
      <c r="A128" s="14" t="s">
        <v>341</v>
      </c>
      <c r="B128" s="134" t="s">
        <v>346</v>
      </c>
      <c r="C128" s="233"/>
      <c r="D128" s="233"/>
      <c r="E128" s="233"/>
      <c r="F128" s="536"/>
    </row>
    <row r="129" spans="1:6" ht="16.2" thickBot="1">
      <c r="A129" s="12" t="s">
        <v>342</v>
      </c>
      <c r="B129" s="134" t="s">
        <v>345</v>
      </c>
      <c r="C129" s="235"/>
      <c r="D129" s="235"/>
      <c r="E129" s="235"/>
      <c r="F129" s="537"/>
    </row>
    <row r="130" spans="1:6" ht="12" customHeight="1" thickBot="1">
      <c r="A130" s="19" t="s">
        <v>17</v>
      </c>
      <c r="B130" s="125" t="s">
        <v>429</v>
      </c>
      <c r="C130" s="260">
        <f>+C95+C116</f>
        <v>33824</v>
      </c>
      <c r="D130" s="260">
        <f>+D95+D116</f>
        <v>34232</v>
      </c>
      <c r="E130" s="260">
        <f>+E95+E116</f>
        <v>0</v>
      </c>
      <c r="F130" s="523">
        <f>E130/C130</f>
        <v>0</v>
      </c>
    </row>
    <row r="131" spans="1:6" ht="12" customHeight="1" thickBot="1">
      <c r="A131" s="19" t="s">
        <v>18</v>
      </c>
      <c r="B131" s="125" t="s">
        <v>430</v>
      </c>
      <c r="C131" s="260">
        <f>+C132+C133+C134</f>
        <v>0</v>
      </c>
      <c r="D131" s="260">
        <f>+D132+D133+D134</f>
        <v>0</v>
      </c>
      <c r="E131" s="260">
        <f>+E132+E133+E134</f>
        <v>0</v>
      </c>
      <c r="F131" s="523"/>
    </row>
    <row r="132" spans="1:6" ht="12" customHeight="1">
      <c r="A132" s="14" t="s">
        <v>240</v>
      </c>
      <c r="B132" s="11" t="s">
        <v>437</v>
      </c>
      <c r="C132" s="233"/>
      <c r="D132" s="233"/>
      <c r="E132" s="233"/>
      <c r="F132" s="536"/>
    </row>
    <row r="133" spans="1:6" ht="12" customHeight="1">
      <c r="A133" s="14" t="s">
        <v>243</v>
      </c>
      <c r="B133" s="11" t="s">
        <v>438</v>
      </c>
      <c r="C133" s="233"/>
      <c r="D133" s="233"/>
      <c r="E133" s="233"/>
      <c r="F133" s="536"/>
    </row>
    <row r="134" spans="1:6" ht="12" customHeight="1" thickBot="1">
      <c r="A134" s="12" t="s">
        <v>244</v>
      </c>
      <c r="B134" s="11" t="s">
        <v>439</v>
      </c>
      <c r="C134" s="233"/>
      <c r="D134" s="233"/>
      <c r="E134" s="233"/>
      <c r="F134" s="536"/>
    </row>
    <row r="135" spans="1:6" ht="12" customHeight="1" thickBot="1">
      <c r="A135" s="19" t="s">
        <v>19</v>
      </c>
      <c r="B135" s="125" t="s">
        <v>431</v>
      </c>
      <c r="C135" s="260">
        <f>SUM(C136:C141)</f>
        <v>0</v>
      </c>
      <c r="D135" s="260">
        <f>SUM(D136:D141)</f>
        <v>0</v>
      </c>
      <c r="E135" s="260">
        <f>SUM(E136:E141)</f>
        <v>0</v>
      </c>
      <c r="F135" s="523"/>
    </row>
    <row r="136" spans="1:6" ht="12" customHeight="1">
      <c r="A136" s="14" t="s">
        <v>78</v>
      </c>
      <c r="B136" s="8" t="s">
        <v>440</v>
      </c>
      <c r="C136" s="233"/>
      <c r="D136" s="233"/>
      <c r="E136" s="233"/>
      <c r="F136" s="536"/>
    </row>
    <row r="137" spans="1:6" ht="12" customHeight="1">
      <c r="A137" s="14" t="s">
        <v>79</v>
      </c>
      <c r="B137" s="8" t="s">
        <v>432</v>
      </c>
      <c r="C137" s="233"/>
      <c r="D137" s="233"/>
      <c r="E137" s="233"/>
      <c r="F137" s="536"/>
    </row>
    <row r="138" spans="1:6" ht="12" customHeight="1">
      <c r="A138" s="14" t="s">
        <v>80</v>
      </c>
      <c r="B138" s="8" t="s">
        <v>433</v>
      </c>
      <c r="C138" s="233"/>
      <c r="D138" s="233"/>
      <c r="E138" s="233"/>
      <c r="F138" s="536"/>
    </row>
    <row r="139" spans="1:6" ht="12" customHeight="1">
      <c r="A139" s="14" t="s">
        <v>158</v>
      </c>
      <c r="B139" s="8" t="s">
        <v>434</v>
      </c>
      <c r="C139" s="233"/>
      <c r="D139" s="233"/>
      <c r="E139" s="233"/>
      <c r="F139" s="536"/>
    </row>
    <row r="140" spans="1:6" ht="12" customHeight="1">
      <c r="A140" s="14" t="s">
        <v>159</v>
      </c>
      <c r="B140" s="8" t="s">
        <v>435</v>
      </c>
      <c r="C140" s="233"/>
      <c r="D140" s="233"/>
      <c r="E140" s="233"/>
      <c r="F140" s="536"/>
    </row>
    <row r="141" spans="1:6" ht="12" customHeight="1" thickBot="1">
      <c r="A141" s="12" t="s">
        <v>160</v>
      </c>
      <c r="B141" s="8" t="s">
        <v>436</v>
      </c>
      <c r="C141" s="233"/>
      <c r="D141" s="233"/>
      <c r="E141" s="233"/>
      <c r="F141" s="536"/>
    </row>
    <row r="142" spans="1:6" ht="12" customHeight="1" thickBot="1">
      <c r="A142" s="19" t="s">
        <v>20</v>
      </c>
      <c r="B142" s="125" t="s">
        <v>444</v>
      </c>
      <c r="C142" s="266">
        <f>+C143+C144+C145+C146</f>
        <v>0</v>
      </c>
      <c r="D142" s="266">
        <f>+D143+D144+D145+D146</f>
        <v>0</v>
      </c>
      <c r="E142" s="266">
        <f>+E143+E144+E145+E146</f>
        <v>0</v>
      </c>
      <c r="F142" s="526"/>
    </row>
    <row r="143" spans="1:6" ht="12" customHeight="1">
      <c r="A143" s="14" t="s">
        <v>81</v>
      </c>
      <c r="B143" s="8" t="s">
        <v>350</v>
      </c>
      <c r="C143" s="233"/>
      <c r="D143" s="233"/>
      <c r="E143" s="233"/>
      <c r="F143" s="536"/>
    </row>
    <row r="144" spans="1:6" ht="12" customHeight="1">
      <c r="A144" s="14" t="s">
        <v>82</v>
      </c>
      <c r="B144" s="8" t="s">
        <v>351</v>
      </c>
      <c r="C144" s="233"/>
      <c r="D144" s="233"/>
      <c r="E144" s="233"/>
      <c r="F144" s="536"/>
    </row>
    <row r="145" spans="1:9" ht="12" customHeight="1">
      <c r="A145" s="14" t="s">
        <v>264</v>
      </c>
      <c r="B145" s="8" t="s">
        <v>445</v>
      </c>
      <c r="C145" s="233"/>
      <c r="D145" s="233"/>
      <c r="E145" s="233"/>
      <c r="F145" s="536"/>
    </row>
    <row r="146" spans="1:9" ht="12" customHeight="1" thickBot="1">
      <c r="A146" s="12" t="s">
        <v>265</v>
      </c>
      <c r="B146" s="6" t="s">
        <v>370</v>
      </c>
      <c r="C146" s="233"/>
      <c r="D146" s="233"/>
      <c r="E146" s="233"/>
      <c r="F146" s="536"/>
    </row>
    <row r="147" spans="1:9" ht="12" customHeight="1" thickBot="1">
      <c r="A147" s="19" t="s">
        <v>21</v>
      </c>
      <c r="B147" s="125" t="s">
        <v>446</v>
      </c>
      <c r="C147" s="269">
        <f>SUM(C148:C152)</f>
        <v>0</v>
      </c>
      <c r="D147" s="269">
        <f>SUM(D148:D152)</f>
        <v>0</v>
      </c>
      <c r="E147" s="269">
        <f>SUM(E148:E152)</f>
        <v>0</v>
      </c>
      <c r="F147" s="538"/>
    </row>
    <row r="148" spans="1:9" ht="12" customHeight="1">
      <c r="A148" s="14" t="s">
        <v>83</v>
      </c>
      <c r="B148" s="8" t="s">
        <v>441</v>
      </c>
      <c r="C148" s="233"/>
      <c r="D148" s="233"/>
      <c r="E148" s="233"/>
      <c r="F148" s="536"/>
    </row>
    <row r="149" spans="1:9" ht="12" customHeight="1">
      <c r="A149" s="14" t="s">
        <v>84</v>
      </c>
      <c r="B149" s="8" t="s">
        <v>448</v>
      </c>
      <c r="C149" s="233"/>
      <c r="D149" s="233"/>
      <c r="E149" s="233"/>
      <c r="F149" s="536"/>
    </row>
    <row r="150" spans="1:9" ht="12" customHeight="1">
      <c r="A150" s="14" t="s">
        <v>276</v>
      </c>
      <c r="B150" s="8" t="s">
        <v>443</v>
      </c>
      <c r="C150" s="233"/>
      <c r="D150" s="233"/>
      <c r="E150" s="233"/>
      <c r="F150" s="536"/>
    </row>
    <row r="151" spans="1:9" ht="12" customHeight="1">
      <c r="A151" s="14" t="s">
        <v>277</v>
      </c>
      <c r="B151" s="8" t="s">
        <v>449</v>
      </c>
      <c r="C151" s="233"/>
      <c r="D151" s="233"/>
      <c r="E151" s="233"/>
      <c r="F151" s="536"/>
    </row>
    <row r="152" spans="1:9" ht="12" customHeight="1" thickBot="1">
      <c r="A152" s="14" t="s">
        <v>447</v>
      </c>
      <c r="B152" s="8" t="s">
        <v>450</v>
      </c>
      <c r="C152" s="233"/>
      <c r="D152" s="233"/>
      <c r="E152" s="233"/>
      <c r="F152" s="536"/>
    </row>
    <row r="153" spans="1:9" ht="12" customHeight="1" thickBot="1">
      <c r="A153" s="19" t="s">
        <v>22</v>
      </c>
      <c r="B153" s="125" t="s">
        <v>451</v>
      </c>
      <c r="C153" s="445"/>
      <c r="D153" s="445"/>
      <c r="E153" s="445"/>
      <c r="F153" s="539"/>
    </row>
    <row r="154" spans="1:9" ht="12" customHeight="1" thickBot="1">
      <c r="A154" s="19" t="s">
        <v>23</v>
      </c>
      <c r="B154" s="125" t="s">
        <v>452</v>
      </c>
      <c r="C154" s="445"/>
      <c r="D154" s="445"/>
      <c r="E154" s="445"/>
      <c r="F154" s="539"/>
    </row>
    <row r="155" spans="1:9" ht="15" customHeight="1" thickBot="1">
      <c r="A155" s="19" t="s">
        <v>24</v>
      </c>
      <c r="B155" s="125" t="s">
        <v>454</v>
      </c>
      <c r="C155" s="385">
        <f>+C131+C135+C142+C147+C153+C154</f>
        <v>0</v>
      </c>
      <c r="D155" s="385">
        <f>+D131+D135+D142+D147+D153+D154</f>
        <v>0</v>
      </c>
      <c r="E155" s="385">
        <f>+E131+E135+E142+E147+E153+E154</f>
        <v>0</v>
      </c>
      <c r="F155" s="540"/>
      <c r="G155" s="386"/>
      <c r="H155" s="386"/>
      <c r="I155" s="386"/>
    </row>
    <row r="156" spans="1:9" s="374" customFormat="1" ht="12.9" customHeight="1" thickBot="1">
      <c r="A156" s="258" t="s">
        <v>25</v>
      </c>
      <c r="B156" s="340" t="s">
        <v>453</v>
      </c>
      <c r="C156" s="385">
        <f>+C130+C155</f>
        <v>33824</v>
      </c>
      <c r="D156" s="385">
        <f>+D130+D155</f>
        <v>34232</v>
      </c>
      <c r="E156" s="385">
        <f>+E130+E155</f>
        <v>0</v>
      </c>
      <c r="F156" s="540">
        <f>E156/C156</f>
        <v>0</v>
      </c>
    </row>
    <row r="157" spans="1:9" ht="7.5" customHeight="1"/>
    <row r="158" spans="1:9">
      <c r="A158" s="730" t="s">
        <v>352</v>
      </c>
      <c r="B158" s="730"/>
      <c r="C158" s="730"/>
    </row>
    <row r="159" spans="1:9" ht="15" customHeight="1" thickBot="1">
      <c r="A159" s="728" t="s">
        <v>138</v>
      </c>
      <c r="B159" s="728"/>
      <c r="C159" s="732" t="s">
        <v>204</v>
      </c>
      <c r="D159" s="732"/>
      <c r="E159" s="732"/>
    </row>
    <row r="160" spans="1:9" ht="13.5" customHeight="1" thickBot="1">
      <c r="A160" s="19">
        <v>1</v>
      </c>
      <c r="B160" s="29" t="s">
        <v>455</v>
      </c>
      <c r="C160" s="260">
        <f>+C63-C130</f>
        <v>-838</v>
      </c>
      <c r="D160" s="260">
        <f>+D63-D130</f>
        <v>-1215</v>
      </c>
      <c r="E160" s="260">
        <f>+E63-E130</f>
        <v>0</v>
      </c>
    </row>
    <row r="161" spans="1:5" ht="27.75" customHeight="1" thickBot="1">
      <c r="A161" s="19" t="s">
        <v>16</v>
      </c>
      <c r="B161" s="29" t="s">
        <v>461</v>
      </c>
      <c r="C161" s="260">
        <f>+C87-C155</f>
        <v>838</v>
      </c>
      <c r="D161" s="260">
        <f>+D87-D155</f>
        <v>1215</v>
      </c>
      <c r="E161" s="260">
        <f>+E87-E155</f>
        <v>0</v>
      </c>
    </row>
  </sheetData>
  <mergeCells count="15">
    <mergeCell ref="A1:C1"/>
    <mergeCell ref="A2:B2"/>
    <mergeCell ref="A90:C90"/>
    <mergeCell ref="A91:B91"/>
    <mergeCell ref="C2:F2"/>
    <mergeCell ref="C91:F91"/>
    <mergeCell ref="A3:A4"/>
    <mergeCell ref="B3:B4"/>
    <mergeCell ref="C3:F3"/>
    <mergeCell ref="A92:A93"/>
    <mergeCell ref="B92:B93"/>
    <mergeCell ref="C92:F92"/>
    <mergeCell ref="A158:C158"/>
    <mergeCell ref="A159:B159"/>
    <mergeCell ref="C159:E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Győrzámoly Község Önkormányzat
2015. ÉVI KÖLTSÉGVETÉS
ÁLLAMI (ÁLLAMIGAZGATÁSI) FELADATOK MÉRLEGE
&amp;R&amp;"Times New Roman CE,Félkövér dőlt"&amp;11 1.4. melléklet a 8/2016. (V. 25.) önkormányzati rendelethez</oddHeader>
  </headerFooter>
  <rowBreaks count="1" manualBreakCount="1">
    <brk id="89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K38"/>
  <sheetViews>
    <sheetView topLeftCell="A13" zoomScaleNormal="100" workbookViewId="0">
      <selection activeCell="D18" sqref="D18"/>
    </sheetView>
  </sheetViews>
  <sheetFormatPr defaultColWidth="12" defaultRowHeight="15.6"/>
  <cols>
    <col min="1" max="1" width="56.109375" style="676" customWidth="1"/>
    <col min="2" max="2" width="6.77734375" style="676" customWidth="1"/>
    <col min="3" max="3" width="17.109375" style="676" customWidth="1"/>
    <col min="4" max="4" width="19.109375" style="676" customWidth="1"/>
    <col min="5" max="10" width="12" style="676"/>
    <col min="11" max="11" width="25.77734375" style="676" customWidth="1"/>
    <col min="12" max="256" width="12" style="676"/>
    <col min="257" max="257" width="56.109375" style="676" customWidth="1"/>
    <col min="258" max="258" width="6.77734375" style="676" customWidth="1"/>
    <col min="259" max="259" width="17.109375" style="676" customWidth="1"/>
    <col min="260" max="260" width="19.109375" style="676" customWidth="1"/>
    <col min="261" max="512" width="12" style="676"/>
    <col min="513" max="513" width="56.109375" style="676" customWidth="1"/>
    <col min="514" max="514" width="6.77734375" style="676" customWidth="1"/>
    <col min="515" max="515" width="17.109375" style="676" customWidth="1"/>
    <col min="516" max="516" width="19.109375" style="676" customWidth="1"/>
    <col min="517" max="768" width="12" style="676"/>
    <col min="769" max="769" width="56.109375" style="676" customWidth="1"/>
    <col min="770" max="770" width="6.77734375" style="676" customWidth="1"/>
    <col min="771" max="771" width="17.109375" style="676" customWidth="1"/>
    <col min="772" max="772" width="19.109375" style="676" customWidth="1"/>
    <col min="773" max="1024" width="12" style="676"/>
    <col min="1025" max="1025" width="56.109375" style="676" customWidth="1"/>
    <col min="1026" max="1026" width="6.77734375" style="676" customWidth="1"/>
    <col min="1027" max="1027" width="17.109375" style="676" customWidth="1"/>
    <col min="1028" max="1028" width="19.109375" style="676" customWidth="1"/>
    <col min="1029" max="1280" width="12" style="676"/>
    <col min="1281" max="1281" width="56.109375" style="676" customWidth="1"/>
    <col min="1282" max="1282" width="6.77734375" style="676" customWidth="1"/>
    <col min="1283" max="1283" width="17.109375" style="676" customWidth="1"/>
    <col min="1284" max="1284" width="19.109375" style="676" customWidth="1"/>
    <col min="1285" max="1536" width="12" style="676"/>
    <col min="1537" max="1537" width="56.109375" style="676" customWidth="1"/>
    <col min="1538" max="1538" width="6.77734375" style="676" customWidth="1"/>
    <col min="1539" max="1539" width="17.109375" style="676" customWidth="1"/>
    <col min="1540" max="1540" width="19.109375" style="676" customWidth="1"/>
    <col min="1541" max="1792" width="12" style="676"/>
    <col min="1793" max="1793" width="56.109375" style="676" customWidth="1"/>
    <col min="1794" max="1794" width="6.77734375" style="676" customWidth="1"/>
    <col min="1795" max="1795" width="17.109375" style="676" customWidth="1"/>
    <col min="1796" max="1796" width="19.109375" style="676" customWidth="1"/>
    <col min="1797" max="2048" width="12" style="676"/>
    <col min="2049" max="2049" width="56.109375" style="676" customWidth="1"/>
    <col min="2050" max="2050" width="6.77734375" style="676" customWidth="1"/>
    <col min="2051" max="2051" width="17.109375" style="676" customWidth="1"/>
    <col min="2052" max="2052" width="19.109375" style="676" customWidth="1"/>
    <col min="2053" max="2304" width="12" style="676"/>
    <col min="2305" max="2305" width="56.109375" style="676" customWidth="1"/>
    <col min="2306" max="2306" width="6.77734375" style="676" customWidth="1"/>
    <col min="2307" max="2307" width="17.109375" style="676" customWidth="1"/>
    <col min="2308" max="2308" width="19.109375" style="676" customWidth="1"/>
    <col min="2309" max="2560" width="12" style="676"/>
    <col min="2561" max="2561" width="56.109375" style="676" customWidth="1"/>
    <col min="2562" max="2562" width="6.77734375" style="676" customWidth="1"/>
    <col min="2563" max="2563" width="17.109375" style="676" customWidth="1"/>
    <col min="2564" max="2564" width="19.109375" style="676" customWidth="1"/>
    <col min="2565" max="2816" width="12" style="676"/>
    <col min="2817" max="2817" width="56.109375" style="676" customWidth="1"/>
    <col min="2818" max="2818" width="6.77734375" style="676" customWidth="1"/>
    <col min="2819" max="2819" width="17.109375" style="676" customWidth="1"/>
    <col min="2820" max="2820" width="19.109375" style="676" customWidth="1"/>
    <col min="2821" max="3072" width="12" style="676"/>
    <col min="3073" max="3073" width="56.109375" style="676" customWidth="1"/>
    <col min="3074" max="3074" width="6.77734375" style="676" customWidth="1"/>
    <col min="3075" max="3075" width="17.109375" style="676" customWidth="1"/>
    <col min="3076" max="3076" width="19.109375" style="676" customWidth="1"/>
    <col min="3077" max="3328" width="12" style="676"/>
    <col min="3329" max="3329" width="56.109375" style="676" customWidth="1"/>
    <col min="3330" max="3330" width="6.77734375" style="676" customWidth="1"/>
    <col min="3331" max="3331" width="17.109375" style="676" customWidth="1"/>
    <col min="3332" max="3332" width="19.109375" style="676" customWidth="1"/>
    <col min="3333" max="3584" width="12" style="676"/>
    <col min="3585" max="3585" width="56.109375" style="676" customWidth="1"/>
    <col min="3586" max="3586" width="6.77734375" style="676" customWidth="1"/>
    <col min="3587" max="3587" width="17.109375" style="676" customWidth="1"/>
    <col min="3588" max="3588" width="19.109375" style="676" customWidth="1"/>
    <col min="3589" max="3840" width="12" style="676"/>
    <col min="3841" max="3841" width="56.109375" style="676" customWidth="1"/>
    <col min="3842" max="3842" width="6.77734375" style="676" customWidth="1"/>
    <col min="3843" max="3843" width="17.109375" style="676" customWidth="1"/>
    <col min="3844" max="3844" width="19.109375" style="676" customWidth="1"/>
    <col min="3845" max="4096" width="12" style="676"/>
    <col min="4097" max="4097" width="56.109375" style="676" customWidth="1"/>
    <col min="4098" max="4098" width="6.77734375" style="676" customWidth="1"/>
    <col min="4099" max="4099" width="17.109375" style="676" customWidth="1"/>
    <col min="4100" max="4100" width="19.109375" style="676" customWidth="1"/>
    <col min="4101" max="4352" width="12" style="676"/>
    <col min="4353" max="4353" width="56.109375" style="676" customWidth="1"/>
    <col min="4354" max="4354" width="6.77734375" style="676" customWidth="1"/>
    <col min="4355" max="4355" width="17.109375" style="676" customWidth="1"/>
    <col min="4356" max="4356" width="19.109375" style="676" customWidth="1"/>
    <col min="4357" max="4608" width="12" style="676"/>
    <col min="4609" max="4609" width="56.109375" style="676" customWidth="1"/>
    <col min="4610" max="4610" width="6.77734375" style="676" customWidth="1"/>
    <col min="4611" max="4611" width="17.109375" style="676" customWidth="1"/>
    <col min="4612" max="4612" width="19.109375" style="676" customWidth="1"/>
    <col min="4613" max="4864" width="12" style="676"/>
    <col min="4865" max="4865" width="56.109375" style="676" customWidth="1"/>
    <col min="4866" max="4866" width="6.77734375" style="676" customWidth="1"/>
    <col min="4867" max="4867" width="17.109375" style="676" customWidth="1"/>
    <col min="4868" max="4868" width="19.109375" style="676" customWidth="1"/>
    <col min="4869" max="5120" width="12" style="676"/>
    <col min="5121" max="5121" width="56.109375" style="676" customWidth="1"/>
    <col min="5122" max="5122" width="6.77734375" style="676" customWidth="1"/>
    <col min="5123" max="5123" width="17.109375" style="676" customWidth="1"/>
    <col min="5124" max="5124" width="19.109375" style="676" customWidth="1"/>
    <col min="5125" max="5376" width="12" style="676"/>
    <col min="5377" max="5377" width="56.109375" style="676" customWidth="1"/>
    <col min="5378" max="5378" width="6.77734375" style="676" customWidth="1"/>
    <col min="5379" max="5379" width="17.109375" style="676" customWidth="1"/>
    <col min="5380" max="5380" width="19.109375" style="676" customWidth="1"/>
    <col min="5381" max="5632" width="12" style="676"/>
    <col min="5633" max="5633" width="56.109375" style="676" customWidth="1"/>
    <col min="5634" max="5634" width="6.77734375" style="676" customWidth="1"/>
    <col min="5635" max="5635" width="17.109375" style="676" customWidth="1"/>
    <col min="5636" max="5636" width="19.109375" style="676" customWidth="1"/>
    <col min="5637" max="5888" width="12" style="676"/>
    <col min="5889" max="5889" width="56.109375" style="676" customWidth="1"/>
    <col min="5890" max="5890" width="6.77734375" style="676" customWidth="1"/>
    <col min="5891" max="5891" width="17.109375" style="676" customWidth="1"/>
    <col min="5892" max="5892" width="19.109375" style="676" customWidth="1"/>
    <col min="5893" max="6144" width="12" style="676"/>
    <col min="6145" max="6145" width="56.109375" style="676" customWidth="1"/>
    <col min="6146" max="6146" width="6.77734375" style="676" customWidth="1"/>
    <col min="6147" max="6147" width="17.109375" style="676" customWidth="1"/>
    <col min="6148" max="6148" width="19.109375" style="676" customWidth="1"/>
    <col min="6149" max="6400" width="12" style="676"/>
    <col min="6401" max="6401" width="56.109375" style="676" customWidth="1"/>
    <col min="6402" max="6402" width="6.77734375" style="676" customWidth="1"/>
    <col min="6403" max="6403" width="17.109375" style="676" customWidth="1"/>
    <col min="6404" max="6404" width="19.109375" style="676" customWidth="1"/>
    <col min="6405" max="6656" width="12" style="676"/>
    <col min="6657" max="6657" width="56.109375" style="676" customWidth="1"/>
    <col min="6658" max="6658" width="6.77734375" style="676" customWidth="1"/>
    <col min="6659" max="6659" width="17.109375" style="676" customWidth="1"/>
    <col min="6660" max="6660" width="19.109375" style="676" customWidth="1"/>
    <col min="6661" max="6912" width="12" style="676"/>
    <col min="6913" max="6913" width="56.109375" style="676" customWidth="1"/>
    <col min="6914" max="6914" width="6.77734375" style="676" customWidth="1"/>
    <col min="6915" max="6915" width="17.109375" style="676" customWidth="1"/>
    <col min="6916" max="6916" width="19.109375" style="676" customWidth="1"/>
    <col min="6917" max="7168" width="12" style="676"/>
    <col min="7169" max="7169" width="56.109375" style="676" customWidth="1"/>
    <col min="7170" max="7170" width="6.77734375" style="676" customWidth="1"/>
    <col min="7171" max="7171" width="17.109375" style="676" customWidth="1"/>
    <col min="7172" max="7172" width="19.109375" style="676" customWidth="1"/>
    <col min="7173" max="7424" width="12" style="676"/>
    <col min="7425" max="7425" width="56.109375" style="676" customWidth="1"/>
    <col min="7426" max="7426" width="6.77734375" style="676" customWidth="1"/>
    <col min="7427" max="7427" width="17.109375" style="676" customWidth="1"/>
    <col min="7428" max="7428" width="19.109375" style="676" customWidth="1"/>
    <col min="7429" max="7680" width="12" style="676"/>
    <col min="7681" max="7681" width="56.109375" style="676" customWidth="1"/>
    <col min="7682" max="7682" width="6.77734375" style="676" customWidth="1"/>
    <col min="7683" max="7683" width="17.109375" style="676" customWidth="1"/>
    <col min="7684" max="7684" width="19.109375" style="676" customWidth="1"/>
    <col min="7685" max="7936" width="12" style="676"/>
    <col min="7937" max="7937" width="56.109375" style="676" customWidth="1"/>
    <col min="7938" max="7938" width="6.77734375" style="676" customWidth="1"/>
    <col min="7939" max="7939" width="17.109375" style="676" customWidth="1"/>
    <col min="7940" max="7940" width="19.109375" style="676" customWidth="1"/>
    <col min="7941" max="8192" width="12" style="676"/>
    <col min="8193" max="8193" width="56.109375" style="676" customWidth="1"/>
    <col min="8194" max="8194" width="6.77734375" style="676" customWidth="1"/>
    <col min="8195" max="8195" width="17.109375" style="676" customWidth="1"/>
    <col min="8196" max="8196" width="19.109375" style="676" customWidth="1"/>
    <col min="8197" max="8448" width="12" style="676"/>
    <col min="8449" max="8449" width="56.109375" style="676" customWidth="1"/>
    <col min="8450" max="8450" width="6.77734375" style="676" customWidth="1"/>
    <col min="8451" max="8451" width="17.109375" style="676" customWidth="1"/>
    <col min="8452" max="8452" width="19.109375" style="676" customWidth="1"/>
    <col min="8453" max="8704" width="12" style="676"/>
    <col min="8705" max="8705" width="56.109375" style="676" customWidth="1"/>
    <col min="8706" max="8706" width="6.77734375" style="676" customWidth="1"/>
    <col min="8707" max="8707" width="17.109375" style="676" customWidth="1"/>
    <col min="8708" max="8708" width="19.109375" style="676" customWidth="1"/>
    <col min="8709" max="8960" width="12" style="676"/>
    <col min="8961" max="8961" width="56.109375" style="676" customWidth="1"/>
    <col min="8962" max="8962" width="6.77734375" style="676" customWidth="1"/>
    <col min="8963" max="8963" width="17.109375" style="676" customWidth="1"/>
    <col min="8964" max="8964" width="19.109375" style="676" customWidth="1"/>
    <col min="8965" max="9216" width="12" style="676"/>
    <col min="9217" max="9217" width="56.109375" style="676" customWidth="1"/>
    <col min="9218" max="9218" width="6.77734375" style="676" customWidth="1"/>
    <col min="9219" max="9219" width="17.109375" style="676" customWidth="1"/>
    <col min="9220" max="9220" width="19.109375" style="676" customWidth="1"/>
    <col min="9221" max="9472" width="12" style="676"/>
    <col min="9473" max="9473" width="56.109375" style="676" customWidth="1"/>
    <col min="9474" max="9474" width="6.77734375" style="676" customWidth="1"/>
    <col min="9475" max="9475" width="17.109375" style="676" customWidth="1"/>
    <col min="9476" max="9476" width="19.109375" style="676" customWidth="1"/>
    <col min="9477" max="9728" width="12" style="676"/>
    <col min="9729" max="9729" width="56.109375" style="676" customWidth="1"/>
    <col min="9730" max="9730" width="6.77734375" style="676" customWidth="1"/>
    <col min="9731" max="9731" width="17.109375" style="676" customWidth="1"/>
    <col min="9732" max="9732" width="19.109375" style="676" customWidth="1"/>
    <col min="9733" max="9984" width="12" style="676"/>
    <col min="9985" max="9985" width="56.109375" style="676" customWidth="1"/>
    <col min="9986" max="9986" width="6.77734375" style="676" customWidth="1"/>
    <col min="9987" max="9987" width="17.109375" style="676" customWidth="1"/>
    <col min="9988" max="9988" width="19.109375" style="676" customWidth="1"/>
    <col min="9989" max="10240" width="12" style="676"/>
    <col min="10241" max="10241" width="56.109375" style="676" customWidth="1"/>
    <col min="10242" max="10242" width="6.77734375" style="676" customWidth="1"/>
    <col min="10243" max="10243" width="17.109375" style="676" customWidth="1"/>
    <col min="10244" max="10244" width="19.109375" style="676" customWidth="1"/>
    <col min="10245" max="10496" width="12" style="676"/>
    <col min="10497" max="10497" width="56.109375" style="676" customWidth="1"/>
    <col min="10498" max="10498" width="6.77734375" style="676" customWidth="1"/>
    <col min="10499" max="10499" width="17.109375" style="676" customWidth="1"/>
    <col min="10500" max="10500" width="19.109375" style="676" customWidth="1"/>
    <col min="10501" max="10752" width="12" style="676"/>
    <col min="10753" max="10753" width="56.109375" style="676" customWidth="1"/>
    <col min="10754" max="10754" width="6.77734375" style="676" customWidth="1"/>
    <col min="10755" max="10755" width="17.109375" style="676" customWidth="1"/>
    <col min="10756" max="10756" width="19.109375" style="676" customWidth="1"/>
    <col min="10757" max="11008" width="12" style="676"/>
    <col min="11009" max="11009" width="56.109375" style="676" customWidth="1"/>
    <col min="11010" max="11010" width="6.77734375" style="676" customWidth="1"/>
    <col min="11011" max="11011" width="17.109375" style="676" customWidth="1"/>
    <col min="11012" max="11012" width="19.109375" style="676" customWidth="1"/>
    <col min="11013" max="11264" width="12" style="676"/>
    <col min="11265" max="11265" width="56.109375" style="676" customWidth="1"/>
    <col min="11266" max="11266" width="6.77734375" style="676" customWidth="1"/>
    <col min="11267" max="11267" width="17.109375" style="676" customWidth="1"/>
    <col min="11268" max="11268" width="19.109375" style="676" customWidth="1"/>
    <col min="11269" max="11520" width="12" style="676"/>
    <col min="11521" max="11521" width="56.109375" style="676" customWidth="1"/>
    <col min="11522" max="11522" width="6.77734375" style="676" customWidth="1"/>
    <col min="11523" max="11523" width="17.109375" style="676" customWidth="1"/>
    <col min="11524" max="11524" width="19.109375" style="676" customWidth="1"/>
    <col min="11525" max="11776" width="12" style="676"/>
    <col min="11777" max="11777" width="56.109375" style="676" customWidth="1"/>
    <col min="11778" max="11778" width="6.77734375" style="676" customWidth="1"/>
    <col min="11779" max="11779" width="17.109375" style="676" customWidth="1"/>
    <col min="11780" max="11780" width="19.109375" style="676" customWidth="1"/>
    <col min="11781" max="12032" width="12" style="676"/>
    <col min="12033" max="12033" width="56.109375" style="676" customWidth="1"/>
    <col min="12034" max="12034" width="6.77734375" style="676" customWidth="1"/>
    <col min="12035" max="12035" width="17.109375" style="676" customWidth="1"/>
    <col min="12036" max="12036" width="19.109375" style="676" customWidth="1"/>
    <col min="12037" max="12288" width="12" style="676"/>
    <col min="12289" max="12289" width="56.109375" style="676" customWidth="1"/>
    <col min="12290" max="12290" width="6.77734375" style="676" customWidth="1"/>
    <col min="12291" max="12291" width="17.109375" style="676" customWidth="1"/>
    <col min="12292" max="12292" width="19.109375" style="676" customWidth="1"/>
    <col min="12293" max="12544" width="12" style="676"/>
    <col min="12545" max="12545" width="56.109375" style="676" customWidth="1"/>
    <col min="12546" max="12546" width="6.77734375" style="676" customWidth="1"/>
    <col min="12547" max="12547" width="17.109375" style="676" customWidth="1"/>
    <col min="12548" max="12548" width="19.109375" style="676" customWidth="1"/>
    <col min="12549" max="12800" width="12" style="676"/>
    <col min="12801" max="12801" width="56.109375" style="676" customWidth="1"/>
    <col min="12802" max="12802" width="6.77734375" style="676" customWidth="1"/>
    <col min="12803" max="12803" width="17.109375" style="676" customWidth="1"/>
    <col min="12804" max="12804" width="19.109375" style="676" customWidth="1"/>
    <col min="12805" max="13056" width="12" style="676"/>
    <col min="13057" max="13057" width="56.109375" style="676" customWidth="1"/>
    <col min="13058" max="13058" width="6.77734375" style="676" customWidth="1"/>
    <col min="13059" max="13059" width="17.109375" style="676" customWidth="1"/>
    <col min="13060" max="13060" width="19.109375" style="676" customWidth="1"/>
    <col min="13061" max="13312" width="12" style="676"/>
    <col min="13313" max="13313" width="56.109375" style="676" customWidth="1"/>
    <col min="13314" max="13314" width="6.77734375" style="676" customWidth="1"/>
    <col min="13315" max="13315" width="17.109375" style="676" customWidth="1"/>
    <col min="13316" max="13316" width="19.109375" style="676" customWidth="1"/>
    <col min="13317" max="13568" width="12" style="676"/>
    <col min="13569" max="13569" width="56.109375" style="676" customWidth="1"/>
    <col min="13570" max="13570" width="6.77734375" style="676" customWidth="1"/>
    <col min="13571" max="13571" width="17.109375" style="676" customWidth="1"/>
    <col min="13572" max="13572" width="19.109375" style="676" customWidth="1"/>
    <col min="13573" max="13824" width="12" style="676"/>
    <col min="13825" max="13825" width="56.109375" style="676" customWidth="1"/>
    <col min="13826" max="13826" width="6.77734375" style="676" customWidth="1"/>
    <col min="13827" max="13827" width="17.109375" style="676" customWidth="1"/>
    <col min="13828" max="13828" width="19.109375" style="676" customWidth="1"/>
    <col min="13829" max="14080" width="12" style="676"/>
    <col min="14081" max="14081" width="56.109375" style="676" customWidth="1"/>
    <col min="14082" max="14082" width="6.77734375" style="676" customWidth="1"/>
    <col min="14083" max="14083" width="17.109375" style="676" customWidth="1"/>
    <col min="14084" max="14084" width="19.109375" style="676" customWidth="1"/>
    <col min="14085" max="14336" width="12" style="676"/>
    <col min="14337" max="14337" width="56.109375" style="676" customWidth="1"/>
    <col min="14338" max="14338" width="6.77734375" style="676" customWidth="1"/>
    <col min="14339" max="14339" width="17.109375" style="676" customWidth="1"/>
    <col min="14340" max="14340" width="19.109375" style="676" customWidth="1"/>
    <col min="14341" max="14592" width="12" style="676"/>
    <col min="14593" max="14593" width="56.109375" style="676" customWidth="1"/>
    <col min="14594" max="14594" width="6.77734375" style="676" customWidth="1"/>
    <col min="14595" max="14595" width="17.109375" style="676" customWidth="1"/>
    <col min="14596" max="14596" width="19.109375" style="676" customWidth="1"/>
    <col min="14597" max="14848" width="12" style="676"/>
    <col min="14849" max="14849" width="56.109375" style="676" customWidth="1"/>
    <col min="14850" max="14850" width="6.77734375" style="676" customWidth="1"/>
    <col min="14851" max="14851" width="17.109375" style="676" customWidth="1"/>
    <col min="14852" max="14852" width="19.109375" style="676" customWidth="1"/>
    <col min="14853" max="15104" width="12" style="676"/>
    <col min="15105" max="15105" width="56.109375" style="676" customWidth="1"/>
    <col min="15106" max="15106" width="6.77734375" style="676" customWidth="1"/>
    <col min="15107" max="15107" width="17.109375" style="676" customWidth="1"/>
    <col min="15108" max="15108" width="19.109375" style="676" customWidth="1"/>
    <col min="15109" max="15360" width="12" style="676"/>
    <col min="15361" max="15361" width="56.109375" style="676" customWidth="1"/>
    <col min="15362" max="15362" width="6.77734375" style="676" customWidth="1"/>
    <col min="15363" max="15363" width="17.109375" style="676" customWidth="1"/>
    <col min="15364" max="15364" width="19.109375" style="676" customWidth="1"/>
    <col min="15365" max="15616" width="12" style="676"/>
    <col min="15617" max="15617" width="56.109375" style="676" customWidth="1"/>
    <col min="15618" max="15618" width="6.77734375" style="676" customWidth="1"/>
    <col min="15619" max="15619" width="17.109375" style="676" customWidth="1"/>
    <col min="15620" max="15620" width="19.109375" style="676" customWidth="1"/>
    <col min="15621" max="15872" width="12" style="676"/>
    <col min="15873" max="15873" width="56.109375" style="676" customWidth="1"/>
    <col min="15874" max="15874" width="6.77734375" style="676" customWidth="1"/>
    <col min="15875" max="15875" width="17.109375" style="676" customWidth="1"/>
    <col min="15876" max="15876" width="19.109375" style="676" customWidth="1"/>
    <col min="15877" max="16128" width="12" style="676"/>
    <col min="16129" max="16129" width="56.109375" style="676" customWidth="1"/>
    <col min="16130" max="16130" width="6.77734375" style="676" customWidth="1"/>
    <col min="16131" max="16131" width="17.109375" style="676" customWidth="1"/>
    <col min="16132" max="16132" width="19.109375" style="676" customWidth="1"/>
    <col min="16133" max="16384" width="12" style="676"/>
  </cols>
  <sheetData>
    <row r="1" spans="1:11" ht="57" customHeight="1">
      <c r="A1" s="854" t="s">
        <v>783</v>
      </c>
      <c r="B1" s="854"/>
      <c r="C1" s="854"/>
      <c r="D1" s="854"/>
      <c r="H1" s="861"/>
      <c r="I1" s="862"/>
      <c r="J1" s="862"/>
      <c r="K1" s="862"/>
    </row>
    <row r="2" spans="1:11" ht="16.2" thickBot="1"/>
    <row r="3" spans="1:11" ht="53.4" thickBot="1">
      <c r="A3" s="707" t="s">
        <v>60</v>
      </c>
      <c r="B3" s="705" t="s">
        <v>600</v>
      </c>
      <c r="C3" s="708" t="s">
        <v>761</v>
      </c>
      <c r="D3" s="709" t="s">
        <v>759</v>
      </c>
    </row>
    <row r="4" spans="1:11" ht="16.2" thickBot="1">
      <c r="A4" s="710" t="s">
        <v>468</v>
      </c>
      <c r="B4" s="711" t="s">
        <v>469</v>
      </c>
      <c r="C4" s="711" t="s">
        <v>470</v>
      </c>
      <c r="D4" s="712" t="s">
        <v>472</v>
      </c>
    </row>
    <row r="5" spans="1:11" ht="15.75" customHeight="1">
      <c r="A5" s="713" t="s">
        <v>762</v>
      </c>
      <c r="B5" s="695" t="s">
        <v>15</v>
      </c>
      <c r="C5" s="694"/>
      <c r="D5" s="693"/>
    </row>
    <row r="6" spans="1:11" ht="15.75" customHeight="1">
      <c r="A6" s="713" t="s">
        <v>763</v>
      </c>
      <c r="B6" s="691" t="s">
        <v>16</v>
      </c>
      <c r="C6" s="690"/>
      <c r="D6" s="689"/>
    </row>
    <row r="7" spans="1:11" ht="15.75" customHeight="1" thickBot="1">
      <c r="A7" s="714" t="s">
        <v>764</v>
      </c>
      <c r="B7" s="687" t="s">
        <v>17</v>
      </c>
      <c r="C7" s="686"/>
      <c r="D7" s="685">
        <v>8606</v>
      </c>
    </row>
    <row r="8" spans="1:11" ht="15.75" customHeight="1" thickBot="1">
      <c r="A8" s="699" t="s">
        <v>765</v>
      </c>
      <c r="B8" s="698" t="s">
        <v>18</v>
      </c>
      <c r="C8" s="697"/>
      <c r="D8" s="683">
        <f>+D5+D6+D7</f>
        <v>8606</v>
      </c>
    </row>
    <row r="9" spans="1:11" ht="15.75" customHeight="1">
      <c r="A9" s="715" t="s">
        <v>766</v>
      </c>
      <c r="B9" s="695" t="s">
        <v>19</v>
      </c>
      <c r="C9" s="694"/>
      <c r="D9" s="693"/>
    </row>
    <row r="10" spans="1:11" ht="15.75" customHeight="1">
      <c r="A10" s="713" t="s">
        <v>767</v>
      </c>
      <c r="B10" s="691" t="s">
        <v>20</v>
      </c>
      <c r="C10" s="690"/>
      <c r="D10" s="689"/>
    </row>
    <row r="11" spans="1:11" ht="15.75" customHeight="1">
      <c r="A11" s="713" t="s">
        <v>768</v>
      </c>
      <c r="B11" s="691" t="s">
        <v>21</v>
      </c>
      <c r="C11" s="690"/>
      <c r="D11" s="689"/>
    </row>
    <row r="12" spans="1:11" ht="15.75" customHeight="1">
      <c r="A12" s="713" t="s">
        <v>769</v>
      </c>
      <c r="B12" s="691" t="s">
        <v>22</v>
      </c>
      <c r="C12" s="690"/>
      <c r="D12" s="689"/>
    </row>
    <row r="13" spans="1:11" ht="15.75" customHeight="1" thickBot="1">
      <c r="A13" s="714" t="s">
        <v>770</v>
      </c>
      <c r="B13" s="687" t="s">
        <v>23</v>
      </c>
      <c r="C13" s="686"/>
      <c r="D13" s="685"/>
    </row>
    <row r="14" spans="1:11" ht="15.75" customHeight="1" thickBot="1">
      <c r="A14" s="699" t="s">
        <v>771</v>
      </c>
      <c r="B14" s="698" t="s">
        <v>24</v>
      </c>
      <c r="C14" s="716"/>
      <c r="D14" s="683">
        <f>+D9+D10+D11+D12+D13</f>
        <v>0</v>
      </c>
    </row>
    <row r="15" spans="1:11" ht="15.75" customHeight="1">
      <c r="A15" s="715"/>
      <c r="B15" s="695" t="s">
        <v>25</v>
      </c>
      <c r="C15" s="694"/>
      <c r="D15" s="693"/>
    </row>
    <row r="16" spans="1:11" ht="15.75" customHeight="1">
      <c r="A16" s="713"/>
      <c r="B16" s="691" t="s">
        <v>26</v>
      </c>
      <c r="C16" s="690"/>
      <c r="D16" s="689"/>
    </row>
    <row r="17" spans="1:4" ht="15.75" customHeight="1">
      <c r="A17" s="713"/>
      <c r="B17" s="691" t="s">
        <v>27</v>
      </c>
      <c r="C17" s="690"/>
      <c r="D17" s="689"/>
    </row>
    <row r="18" spans="1:4" ht="15.75" customHeight="1">
      <c r="A18" s="713"/>
      <c r="B18" s="691" t="s">
        <v>28</v>
      </c>
      <c r="C18" s="690"/>
      <c r="D18" s="689"/>
    </row>
    <row r="19" spans="1:4" ht="15.75" customHeight="1">
      <c r="A19" s="713"/>
      <c r="B19" s="691" t="s">
        <v>29</v>
      </c>
      <c r="C19" s="690"/>
      <c r="D19" s="689"/>
    </row>
    <row r="20" spans="1:4" ht="15.75" customHeight="1">
      <c r="A20" s="713"/>
      <c r="B20" s="691" t="s">
        <v>30</v>
      </c>
      <c r="C20" s="690"/>
      <c r="D20" s="689"/>
    </row>
    <row r="21" spans="1:4" ht="15.75" customHeight="1">
      <c r="A21" s="713"/>
      <c r="B21" s="691" t="s">
        <v>31</v>
      </c>
      <c r="C21" s="690"/>
      <c r="D21" s="689"/>
    </row>
    <row r="22" spans="1:4" ht="15.75" customHeight="1">
      <c r="A22" s="713"/>
      <c r="B22" s="691" t="s">
        <v>32</v>
      </c>
      <c r="C22" s="690"/>
      <c r="D22" s="689"/>
    </row>
    <row r="23" spans="1:4" ht="15.75" customHeight="1">
      <c r="A23" s="713"/>
      <c r="B23" s="691" t="s">
        <v>33</v>
      </c>
      <c r="C23" s="690"/>
      <c r="D23" s="689"/>
    </row>
    <row r="24" spans="1:4" ht="15.75" customHeight="1">
      <c r="A24" s="713"/>
      <c r="B24" s="691" t="s">
        <v>34</v>
      </c>
      <c r="C24" s="690"/>
      <c r="D24" s="689"/>
    </row>
    <row r="25" spans="1:4" ht="15.75" customHeight="1">
      <c r="A25" s="713"/>
      <c r="B25" s="691" t="s">
        <v>35</v>
      </c>
      <c r="C25" s="690"/>
      <c r="D25" s="689"/>
    </row>
    <row r="26" spans="1:4" ht="15.75" customHeight="1">
      <c r="A26" s="713"/>
      <c r="B26" s="691" t="s">
        <v>36</v>
      </c>
      <c r="C26" s="690"/>
      <c r="D26" s="689"/>
    </row>
    <row r="27" spans="1:4" ht="15.75" customHeight="1">
      <c r="A27" s="713"/>
      <c r="B27" s="691" t="s">
        <v>37</v>
      </c>
      <c r="C27" s="690"/>
      <c r="D27" s="689"/>
    </row>
    <row r="28" spans="1:4" ht="15.75" customHeight="1">
      <c r="A28" s="713"/>
      <c r="B28" s="691" t="s">
        <v>38</v>
      </c>
      <c r="C28" s="690"/>
      <c r="D28" s="689"/>
    </row>
    <row r="29" spans="1:4" ht="15.75" customHeight="1">
      <c r="A29" s="713"/>
      <c r="B29" s="691" t="s">
        <v>39</v>
      </c>
      <c r="C29" s="690"/>
      <c r="D29" s="689"/>
    </row>
    <row r="30" spans="1:4" ht="15.75" customHeight="1">
      <c r="A30" s="713"/>
      <c r="B30" s="691" t="s">
        <v>40</v>
      </c>
      <c r="C30" s="690"/>
      <c r="D30" s="689"/>
    </row>
    <row r="31" spans="1:4" ht="15.75" customHeight="1">
      <c r="A31" s="713"/>
      <c r="B31" s="691" t="s">
        <v>41</v>
      </c>
      <c r="C31" s="690"/>
      <c r="D31" s="689"/>
    </row>
    <row r="32" spans="1:4" ht="15.75" customHeight="1">
      <c r="A32" s="713"/>
      <c r="B32" s="691" t="s">
        <v>42</v>
      </c>
      <c r="C32" s="690"/>
      <c r="D32" s="689"/>
    </row>
    <row r="33" spans="1:6" ht="15.75" customHeight="1">
      <c r="A33" s="713"/>
      <c r="B33" s="691" t="s">
        <v>43</v>
      </c>
      <c r="C33" s="690"/>
      <c r="D33" s="689"/>
    </row>
    <row r="34" spans="1:6" ht="15.75" customHeight="1">
      <c r="A34" s="713"/>
      <c r="B34" s="691" t="s">
        <v>111</v>
      </c>
      <c r="C34" s="690"/>
      <c r="D34" s="689"/>
    </row>
    <row r="35" spans="1:6" ht="15.75" customHeight="1">
      <c r="A35" s="713"/>
      <c r="B35" s="691" t="s">
        <v>112</v>
      </c>
      <c r="C35" s="690"/>
      <c r="D35" s="689"/>
    </row>
    <row r="36" spans="1:6" ht="15.75" customHeight="1">
      <c r="A36" s="713"/>
      <c r="B36" s="691" t="s">
        <v>113</v>
      </c>
      <c r="C36" s="690"/>
      <c r="D36" s="689"/>
    </row>
    <row r="37" spans="1:6" ht="15.75" customHeight="1" thickBot="1">
      <c r="A37" s="717"/>
      <c r="B37" s="718" t="s">
        <v>114</v>
      </c>
      <c r="C37" s="719"/>
      <c r="D37" s="720"/>
    </row>
    <row r="38" spans="1:6" ht="15.75" customHeight="1" thickBot="1">
      <c r="A38" s="859" t="s">
        <v>772</v>
      </c>
      <c r="B38" s="860"/>
      <c r="C38" s="684"/>
      <c r="D38" s="683">
        <f>+D8+D14+SUM(D15:D37)</f>
        <v>8606</v>
      </c>
      <c r="F38" s="721"/>
    </row>
  </sheetData>
  <mergeCells count="3">
    <mergeCell ref="A1:D1"/>
    <mergeCell ref="A38:B38"/>
    <mergeCell ref="H1:K1"/>
  </mergeCells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&amp;C&amp;"Times New Roman CE,Félkövér"Győrzámoly Község Önkormányzata&amp;R&amp;"Times New Roman,Félkövér dőlt"12.4. melléklet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F11" sqref="F11"/>
    </sheetView>
  </sheetViews>
  <sheetFormatPr defaultRowHeight="13.2"/>
  <cols>
    <col min="1" max="1" width="5.77734375" bestFit="1" customWidth="1"/>
    <col min="2" max="2" width="46.33203125" customWidth="1"/>
    <col min="3" max="3" width="28.44140625" customWidth="1"/>
  </cols>
  <sheetData>
    <row r="1" spans="1:4" ht="12.75" customHeight="1">
      <c r="A1" s="864" t="s">
        <v>819</v>
      </c>
      <c r="B1" s="864"/>
      <c r="C1" s="864"/>
      <c r="D1" s="864"/>
    </row>
    <row r="2" spans="1:4" ht="13.8">
      <c r="A2" s="611"/>
      <c r="B2" s="611"/>
      <c r="C2" s="611"/>
    </row>
    <row r="3" spans="1:4" ht="13.8">
      <c r="A3" s="863" t="s">
        <v>609</v>
      </c>
      <c r="B3" s="863"/>
      <c r="C3" s="863"/>
    </row>
    <row r="4" spans="1:4" ht="13.8" thickBot="1">
      <c r="A4" s="50"/>
      <c r="B4" s="50"/>
      <c r="C4" s="612"/>
    </row>
    <row r="5" spans="1:4" ht="27" thickBot="1">
      <c r="A5" s="613" t="s">
        <v>13</v>
      </c>
      <c r="B5" s="614" t="s">
        <v>60</v>
      </c>
      <c r="C5" s="615" t="s">
        <v>610</v>
      </c>
    </row>
    <row r="6" spans="1:4" ht="26.4">
      <c r="A6" s="616" t="s">
        <v>15</v>
      </c>
      <c r="B6" s="617" t="str">
        <f>+CONCATENATE("Pénzkészlet ",LEFT([3]ÖSSZEFÜGGÉSEK!A4,4),". január 1-jén",CHAR(10),"ebből:")</f>
        <v>Pénzkészlet 2014. január 1-jén
ebből:</v>
      </c>
      <c r="C6" s="618">
        <f>C7+C8</f>
        <v>40780</v>
      </c>
    </row>
    <row r="7" spans="1:4">
      <c r="A7" s="619" t="s">
        <v>16</v>
      </c>
      <c r="B7" s="620" t="s">
        <v>611</v>
      </c>
      <c r="C7" s="621">
        <v>40137</v>
      </c>
    </row>
    <row r="8" spans="1:4">
      <c r="A8" s="619" t="s">
        <v>17</v>
      </c>
      <c r="B8" s="620" t="s">
        <v>612</v>
      </c>
      <c r="C8" s="621">
        <v>643</v>
      </c>
    </row>
    <row r="9" spans="1:4">
      <c r="A9" s="619" t="s">
        <v>18</v>
      </c>
      <c r="B9" s="622" t="s">
        <v>613</v>
      </c>
      <c r="C9" s="621">
        <v>420841</v>
      </c>
    </row>
    <row r="10" spans="1:4" ht="13.8" thickBot="1">
      <c r="A10" s="623" t="s">
        <v>19</v>
      </c>
      <c r="B10" s="624" t="s">
        <v>614</v>
      </c>
      <c r="C10" s="625">
        <v>341455</v>
      </c>
    </row>
    <row r="11" spans="1:4" ht="26.4">
      <c r="A11" s="626" t="s">
        <v>20</v>
      </c>
      <c r="B11" s="627" t="str">
        <f>+CONCATENATE("Záró pénzkészlet ",LEFT([3]ÖSSZEFÜGGÉSEK!A4,4),". december 31-én",CHAR(10),"ebből:")</f>
        <v>Záró pénzkészlet 2014. december 31-én
ebből:</v>
      </c>
      <c r="C11" s="628">
        <f>C6+C9-C10</f>
        <v>120166</v>
      </c>
    </row>
    <row r="12" spans="1:4">
      <c r="A12" s="619" t="s">
        <v>21</v>
      </c>
      <c r="B12" s="620" t="s">
        <v>611</v>
      </c>
      <c r="C12" s="621">
        <v>119687</v>
      </c>
    </row>
    <row r="13" spans="1:4" ht="13.8" thickBot="1">
      <c r="A13" s="629" t="s">
        <v>22</v>
      </c>
      <c r="B13" s="630" t="s">
        <v>612</v>
      </c>
      <c r="C13" s="631">
        <v>479</v>
      </c>
    </row>
  </sheetData>
  <mergeCells count="2">
    <mergeCell ref="A3:C3"/>
    <mergeCell ref="A1:D1"/>
  </mergeCells>
  <phoneticPr fontId="28" type="noConversion"/>
  <conditionalFormatting sqref="C11">
    <cfRule type="cellIs" dxfId="0" priority="1" stopIfTrue="1" operator="notEqual">
      <formula>SUM(C12:C13)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33"/>
  <sheetViews>
    <sheetView topLeftCell="A10" zoomScale="94" zoomScaleNormal="94" zoomScaleSheetLayoutView="100" workbookViewId="0">
      <selection activeCell="G1" sqref="G1"/>
    </sheetView>
  </sheetViews>
  <sheetFormatPr defaultColWidth="9.33203125" defaultRowHeight="13.2"/>
  <cols>
    <col min="1" max="1" width="6.77734375" style="60" customWidth="1"/>
    <col min="2" max="2" width="55.109375" style="151" customWidth="1"/>
    <col min="3" max="6" width="16.33203125" style="60" customWidth="1"/>
    <col min="7" max="7" width="55.109375" style="60" customWidth="1"/>
    <col min="8" max="11" width="16.33203125" style="60" customWidth="1"/>
    <col min="12" max="12" width="4.77734375" style="60" customWidth="1"/>
    <col min="13" max="16384" width="9.33203125" style="60"/>
  </cols>
  <sheetData>
    <row r="1" spans="1:12" ht="39.75" customHeight="1">
      <c r="B1" s="281" t="s">
        <v>141</v>
      </c>
      <c r="C1" s="282"/>
      <c r="D1" s="282"/>
      <c r="E1" s="282"/>
      <c r="F1" s="282"/>
      <c r="G1" s="282"/>
      <c r="H1" s="282"/>
      <c r="I1" s="282"/>
      <c r="J1" s="282"/>
      <c r="K1" s="282"/>
      <c r="L1" s="748" t="s">
        <v>796</v>
      </c>
    </row>
    <row r="2" spans="1:12" ht="14.4" thickBot="1">
      <c r="H2" s="750" t="s">
        <v>59</v>
      </c>
      <c r="I2" s="750"/>
      <c r="J2" s="750"/>
      <c r="K2" s="750"/>
      <c r="L2" s="748"/>
    </row>
    <row r="3" spans="1:12" ht="18" customHeight="1" thickBot="1">
      <c r="A3" s="746" t="s">
        <v>68</v>
      </c>
      <c r="B3" s="283" t="s">
        <v>54</v>
      </c>
      <c r="C3" s="284"/>
      <c r="D3" s="505"/>
      <c r="E3" s="505"/>
      <c r="F3" s="505"/>
      <c r="G3" s="561" t="s">
        <v>55</v>
      </c>
      <c r="H3" s="562"/>
      <c r="I3" s="514"/>
      <c r="J3" s="514"/>
      <c r="K3" s="515"/>
      <c r="L3" s="748"/>
    </row>
    <row r="4" spans="1:12" s="286" customFormat="1" ht="35.25" customHeight="1" thickBot="1">
      <c r="A4" s="747"/>
      <c r="B4" s="152" t="s">
        <v>60</v>
      </c>
      <c r="C4" s="153" t="str">
        <f>+'1.1.sz.mell.'!C4</f>
        <v>Eredeti előirányzat</v>
      </c>
      <c r="D4" s="153" t="s">
        <v>596</v>
      </c>
      <c r="E4" s="153" t="s">
        <v>582</v>
      </c>
      <c r="F4" s="506" t="s">
        <v>586</v>
      </c>
      <c r="G4" s="152" t="s">
        <v>60</v>
      </c>
      <c r="H4" s="56" t="str">
        <f>+C4</f>
        <v>Eredeti előirányzat</v>
      </c>
      <c r="I4" s="56" t="str">
        <f>+D4</f>
        <v>2015. évi módosított előírányzat</v>
      </c>
      <c r="J4" s="56" t="str">
        <f>+E4</f>
        <v>2015. évi teljesítés</v>
      </c>
      <c r="K4" s="56" t="str">
        <f>+F4</f>
        <v>Teljesítés %-a</v>
      </c>
      <c r="L4" s="748"/>
    </row>
    <row r="5" spans="1:12" s="291" customFormat="1" ht="12" customHeight="1" thickBot="1">
      <c r="A5" s="287" t="s">
        <v>468</v>
      </c>
      <c r="B5" s="288" t="s">
        <v>469</v>
      </c>
      <c r="C5" s="289" t="s">
        <v>470</v>
      </c>
      <c r="D5" s="507" t="s">
        <v>472</v>
      </c>
      <c r="E5" s="507" t="s">
        <v>471</v>
      </c>
      <c r="F5" s="507" t="s">
        <v>473</v>
      </c>
      <c r="G5" s="288" t="s">
        <v>475</v>
      </c>
      <c r="H5" s="290" t="s">
        <v>476</v>
      </c>
      <c r="I5" s="290" t="s">
        <v>604</v>
      </c>
      <c r="J5" s="290" t="s">
        <v>605</v>
      </c>
      <c r="K5" s="290" t="s">
        <v>606</v>
      </c>
      <c r="L5" s="748"/>
    </row>
    <row r="6" spans="1:12" ht="12.9" customHeight="1">
      <c r="A6" s="292" t="s">
        <v>15</v>
      </c>
      <c r="B6" s="293" t="s">
        <v>353</v>
      </c>
      <c r="C6" s="270">
        <v>173063</v>
      </c>
      <c r="D6" s="508">
        <v>157043</v>
      </c>
      <c r="E6" s="508">
        <v>157043</v>
      </c>
      <c r="F6" s="544">
        <f>E6/C6</f>
        <v>0.90743255346318974</v>
      </c>
      <c r="G6" s="293" t="s">
        <v>61</v>
      </c>
      <c r="H6" s="276">
        <v>108410</v>
      </c>
      <c r="I6" s="276">
        <v>116404</v>
      </c>
      <c r="J6" s="276">
        <v>108653</v>
      </c>
      <c r="K6" s="554">
        <f>J6/H6</f>
        <v>1.0022414906373951</v>
      </c>
      <c r="L6" s="748"/>
    </row>
    <row r="7" spans="1:12" ht="12.9" customHeight="1">
      <c r="A7" s="294" t="s">
        <v>16</v>
      </c>
      <c r="B7" s="295" t="s">
        <v>354</v>
      </c>
      <c r="C7" s="271">
        <v>6386</v>
      </c>
      <c r="D7" s="509">
        <v>19978</v>
      </c>
      <c r="E7" s="509">
        <v>16418</v>
      </c>
      <c r="F7" s="544">
        <f>E7/C7</f>
        <v>2.5709364234262448</v>
      </c>
      <c r="G7" s="295" t="s">
        <v>166</v>
      </c>
      <c r="H7" s="277">
        <v>29342</v>
      </c>
      <c r="I7" s="277">
        <v>30872</v>
      </c>
      <c r="J7" s="277">
        <v>28476</v>
      </c>
      <c r="K7" s="554">
        <f>J7/H7</f>
        <v>0.97048599277486203</v>
      </c>
      <c r="L7" s="748"/>
    </row>
    <row r="8" spans="1:12" ht="12.9" customHeight="1">
      <c r="A8" s="294" t="s">
        <v>17</v>
      </c>
      <c r="B8" s="295" t="s">
        <v>375</v>
      </c>
      <c r="C8" s="271"/>
      <c r="D8" s="509"/>
      <c r="E8" s="509"/>
      <c r="F8" s="545"/>
      <c r="G8" s="295" t="s">
        <v>208</v>
      </c>
      <c r="H8" s="277">
        <v>88429</v>
      </c>
      <c r="I8" s="277">
        <v>97251</v>
      </c>
      <c r="J8" s="277">
        <v>77777</v>
      </c>
      <c r="K8" s="554">
        <f>J8/H8</f>
        <v>0.87954177928055277</v>
      </c>
      <c r="L8" s="748"/>
    </row>
    <row r="9" spans="1:12" ht="12.9" customHeight="1">
      <c r="A9" s="294" t="s">
        <v>18</v>
      </c>
      <c r="B9" s="295" t="s">
        <v>157</v>
      </c>
      <c r="C9" s="271">
        <v>41400</v>
      </c>
      <c r="D9" s="509">
        <v>55081</v>
      </c>
      <c r="E9" s="509">
        <v>55077</v>
      </c>
      <c r="F9" s="545">
        <f>E9/C9</f>
        <v>1.3303623188405798</v>
      </c>
      <c r="G9" s="295" t="s">
        <v>167</v>
      </c>
      <c r="H9" s="277">
        <v>4503</v>
      </c>
      <c r="I9" s="277">
        <v>4416</v>
      </c>
      <c r="J9" s="277">
        <v>3889</v>
      </c>
      <c r="K9" s="554">
        <f>J9/H9</f>
        <v>0.86364645791694428</v>
      </c>
      <c r="L9" s="748"/>
    </row>
    <row r="10" spans="1:12" ht="12.9" customHeight="1">
      <c r="A10" s="294" t="s">
        <v>19</v>
      </c>
      <c r="B10" s="296" t="s">
        <v>399</v>
      </c>
      <c r="C10" s="271">
        <v>29216</v>
      </c>
      <c r="D10" s="509">
        <v>48862</v>
      </c>
      <c r="E10" s="509">
        <v>48002</v>
      </c>
      <c r="F10" s="545">
        <f>E10/C10</f>
        <v>1.6430038335158816</v>
      </c>
      <c r="G10" s="295" t="s">
        <v>168</v>
      </c>
      <c r="H10" s="277">
        <v>25799</v>
      </c>
      <c r="I10" s="277">
        <v>22160</v>
      </c>
      <c r="J10" s="277">
        <v>19567</v>
      </c>
      <c r="K10" s="554">
        <f>J10/H10</f>
        <v>0.75844024962207834</v>
      </c>
      <c r="L10" s="748"/>
    </row>
    <row r="11" spans="1:12" ht="12.9" customHeight="1">
      <c r="A11" s="294" t="s">
        <v>20</v>
      </c>
      <c r="B11" s="295" t="s">
        <v>355</v>
      </c>
      <c r="C11" s="271"/>
      <c r="D11" s="271">
        <v>165</v>
      </c>
      <c r="E11" s="271">
        <v>165</v>
      </c>
      <c r="F11" s="546"/>
      <c r="G11" s="295" t="s">
        <v>47</v>
      </c>
      <c r="H11" s="277">
        <v>12389</v>
      </c>
      <c r="I11" s="277">
        <v>80665</v>
      </c>
      <c r="J11" s="277"/>
      <c r="K11" s="555"/>
      <c r="L11" s="748"/>
    </row>
    <row r="12" spans="1:12" ht="12.9" customHeight="1">
      <c r="A12" s="294" t="s">
        <v>21</v>
      </c>
      <c r="B12" s="295" t="s">
        <v>462</v>
      </c>
      <c r="C12" s="271"/>
      <c r="D12" s="509"/>
      <c r="E12" s="509"/>
      <c r="F12" s="545"/>
      <c r="G12" s="49"/>
      <c r="H12" s="277"/>
      <c r="I12" s="277"/>
      <c r="J12" s="277"/>
      <c r="K12" s="555"/>
      <c r="L12" s="748"/>
    </row>
    <row r="13" spans="1:12" ht="12.9" customHeight="1">
      <c r="A13" s="294" t="s">
        <v>22</v>
      </c>
      <c r="B13" s="49"/>
      <c r="C13" s="271"/>
      <c r="D13" s="509"/>
      <c r="E13" s="509"/>
      <c r="F13" s="545"/>
      <c r="G13" s="49"/>
      <c r="H13" s="277"/>
      <c r="I13" s="277"/>
      <c r="J13" s="277"/>
      <c r="K13" s="555"/>
      <c r="L13" s="748"/>
    </row>
    <row r="14" spans="1:12" ht="12.9" customHeight="1">
      <c r="A14" s="294" t="s">
        <v>23</v>
      </c>
      <c r="B14" s="387"/>
      <c r="C14" s="272"/>
      <c r="D14" s="510"/>
      <c r="E14" s="510"/>
      <c r="F14" s="546"/>
      <c r="G14" s="49"/>
      <c r="H14" s="277"/>
      <c r="I14" s="277"/>
      <c r="J14" s="277"/>
      <c r="K14" s="555"/>
      <c r="L14" s="748"/>
    </row>
    <row r="15" spans="1:12" ht="12.9" customHeight="1">
      <c r="A15" s="294" t="s">
        <v>24</v>
      </c>
      <c r="B15" s="49"/>
      <c r="C15" s="271"/>
      <c r="D15" s="509"/>
      <c r="E15" s="509"/>
      <c r="F15" s="545"/>
      <c r="G15" s="49"/>
      <c r="H15" s="277"/>
      <c r="I15" s="277"/>
      <c r="J15" s="277"/>
      <c r="K15" s="555"/>
      <c r="L15" s="748"/>
    </row>
    <row r="16" spans="1:12" ht="12.9" customHeight="1">
      <c r="A16" s="294" t="s">
        <v>25</v>
      </c>
      <c r="B16" s="49"/>
      <c r="C16" s="271"/>
      <c r="D16" s="509"/>
      <c r="E16" s="509"/>
      <c r="F16" s="545"/>
      <c r="G16" s="49"/>
      <c r="H16" s="277"/>
      <c r="I16" s="277"/>
      <c r="J16" s="277"/>
      <c r="K16" s="555"/>
      <c r="L16" s="748"/>
    </row>
    <row r="17" spans="1:12" ht="12.9" customHeight="1" thickBot="1">
      <c r="A17" s="294" t="s">
        <v>26</v>
      </c>
      <c r="B17" s="62"/>
      <c r="C17" s="273"/>
      <c r="D17" s="511"/>
      <c r="E17" s="511"/>
      <c r="F17" s="547"/>
      <c r="G17" s="49"/>
      <c r="H17" s="278"/>
      <c r="I17" s="278"/>
      <c r="J17" s="278"/>
      <c r="K17" s="556"/>
      <c r="L17" s="748"/>
    </row>
    <row r="18" spans="1:12" ht="15.9" customHeight="1" thickBot="1">
      <c r="A18" s="297" t="s">
        <v>27</v>
      </c>
      <c r="B18" s="126" t="s">
        <v>463</v>
      </c>
      <c r="C18" s="274">
        <f>SUM(C6:C17)</f>
        <v>250065</v>
      </c>
      <c r="D18" s="274">
        <f>SUM(D6:D17)</f>
        <v>281129</v>
      </c>
      <c r="E18" s="274">
        <f>SUM(E6:E17)</f>
        <v>276705</v>
      </c>
      <c r="F18" s="548">
        <f>E18/C18</f>
        <v>1.1065323016015836</v>
      </c>
      <c r="G18" s="126" t="s">
        <v>361</v>
      </c>
      <c r="H18" s="279">
        <f>SUM(H6:H17)</f>
        <v>268872</v>
      </c>
      <c r="I18" s="279">
        <f>SUM(I6:I17)</f>
        <v>351768</v>
      </c>
      <c r="J18" s="279">
        <f>SUM(J6:J17)</f>
        <v>238362</v>
      </c>
      <c r="K18" s="557">
        <f>J18/H18</f>
        <v>0.88652593055431583</v>
      </c>
      <c r="L18" s="748"/>
    </row>
    <row r="19" spans="1:12" ht="12.9" customHeight="1">
      <c r="A19" s="298" t="s">
        <v>28</v>
      </c>
      <c r="B19" s="299" t="s">
        <v>358</v>
      </c>
      <c r="C19" s="447">
        <f>+C20+C21+C22+C23</f>
        <v>24801</v>
      </c>
      <c r="D19" s="447">
        <f>+D20+D21+D22+D23</f>
        <v>46023</v>
      </c>
      <c r="E19" s="447">
        <f>+E20+E21+E22+E23</f>
        <v>46023</v>
      </c>
      <c r="F19" s="549">
        <f>E19/C19</f>
        <v>1.8556913027700497</v>
      </c>
      <c r="G19" s="300" t="s">
        <v>174</v>
      </c>
      <c r="H19" s="280"/>
      <c r="I19" s="280"/>
      <c r="J19" s="280"/>
      <c r="K19" s="558"/>
      <c r="L19" s="748"/>
    </row>
    <row r="20" spans="1:12" ht="12.9" customHeight="1">
      <c r="A20" s="301" t="s">
        <v>29</v>
      </c>
      <c r="B20" s="300" t="s">
        <v>201</v>
      </c>
      <c r="C20" s="95">
        <v>18807</v>
      </c>
      <c r="D20" s="128">
        <v>40173</v>
      </c>
      <c r="E20" s="128">
        <v>40173</v>
      </c>
      <c r="F20" s="549">
        <f>E20/C20</f>
        <v>2.1360663582708566</v>
      </c>
      <c r="G20" s="300" t="s">
        <v>360</v>
      </c>
      <c r="H20" s="96"/>
      <c r="I20" s="96"/>
      <c r="J20" s="96"/>
      <c r="K20" s="559"/>
      <c r="L20" s="748"/>
    </row>
    <row r="21" spans="1:12" ht="12.9" customHeight="1">
      <c r="A21" s="301" t="s">
        <v>30</v>
      </c>
      <c r="B21" s="300" t="s">
        <v>202</v>
      </c>
      <c r="C21" s="95"/>
      <c r="D21" s="128"/>
      <c r="E21" s="128"/>
      <c r="F21" s="550"/>
      <c r="G21" s="300" t="s">
        <v>139</v>
      </c>
      <c r="H21" s="96"/>
      <c r="I21" s="96"/>
      <c r="J21" s="96"/>
      <c r="K21" s="559"/>
      <c r="L21" s="748"/>
    </row>
    <row r="22" spans="1:12" ht="12.9" customHeight="1">
      <c r="A22" s="301" t="s">
        <v>31</v>
      </c>
      <c r="B22" s="300" t="s">
        <v>207</v>
      </c>
      <c r="C22" s="95"/>
      <c r="D22" s="128"/>
      <c r="E22" s="128"/>
      <c r="F22" s="550"/>
      <c r="G22" s="300" t="s">
        <v>140</v>
      </c>
      <c r="H22" s="96"/>
      <c r="I22" s="96"/>
      <c r="J22" s="96"/>
      <c r="K22" s="559"/>
      <c r="L22" s="748"/>
    </row>
    <row r="23" spans="1:12" ht="20.25" customHeight="1">
      <c r="A23" s="301" t="s">
        <v>32</v>
      </c>
      <c r="B23" s="300" t="s">
        <v>566</v>
      </c>
      <c r="C23" s="95">
        <v>5994</v>
      </c>
      <c r="D23" s="512">
        <v>5850</v>
      </c>
      <c r="E23" s="512">
        <v>5850</v>
      </c>
      <c r="F23" s="551">
        <f>E23/C23</f>
        <v>0.97597597597597596</v>
      </c>
      <c r="G23" s="299" t="s">
        <v>209</v>
      </c>
      <c r="H23" s="96"/>
      <c r="I23" s="96"/>
      <c r="J23" s="96"/>
      <c r="K23" s="559"/>
      <c r="L23" s="748"/>
    </row>
    <row r="24" spans="1:12" ht="12.9" customHeight="1">
      <c r="A24" s="301" t="s">
        <v>33</v>
      </c>
      <c r="B24" s="300" t="s">
        <v>359</v>
      </c>
      <c r="C24" s="302">
        <f>+C25+C26</f>
        <v>0</v>
      </c>
      <c r="D24" s="513"/>
      <c r="E24" s="513"/>
      <c r="F24" s="552"/>
      <c r="G24" s="300" t="s">
        <v>175</v>
      </c>
      <c r="H24" s="96"/>
      <c r="I24" s="96"/>
      <c r="J24" s="96"/>
      <c r="K24" s="559"/>
      <c r="L24" s="748"/>
    </row>
    <row r="25" spans="1:12" ht="12.9" customHeight="1">
      <c r="A25" s="298" t="s">
        <v>34</v>
      </c>
      <c r="B25" s="299" t="s">
        <v>356</v>
      </c>
      <c r="C25" s="275"/>
      <c r="D25" s="512"/>
      <c r="E25" s="512"/>
      <c r="F25" s="551"/>
      <c r="G25" s="293" t="s">
        <v>445</v>
      </c>
      <c r="H25" s="280"/>
      <c r="I25" s="280"/>
      <c r="J25" s="280"/>
      <c r="K25" s="558"/>
      <c r="L25" s="748"/>
    </row>
    <row r="26" spans="1:12" ht="12.9" customHeight="1">
      <c r="A26" s="301" t="s">
        <v>35</v>
      </c>
      <c r="B26" s="300" t="s">
        <v>357</v>
      </c>
      <c r="C26" s="95"/>
      <c r="D26" s="128"/>
      <c r="E26" s="128"/>
      <c r="F26" s="550"/>
      <c r="G26" s="295" t="s">
        <v>451</v>
      </c>
      <c r="H26" s="96"/>
      <c r="I26" s="96"/>
      <c r="J26" s="96"/>
      <c r="K26" s="559"/>
      <c r="L26" s="748"/>
    </row>
    <row r="27" spans="1:12" ht="12.9" customHeight="1">
      <c r="A27" s="294" t="s">
        <v>36</v>
      </c>
      <c r="B27" s="300" t="s">
        <v>456</v>
      </c>
      <c r="C27" s="95"/>
      <c r="D27" s="128"/>
      <c r="E27" s="128"/>
      <c r="F27" s="550"/>
      <c r="G27" s="295" t="s">
        <v>452</v>
      </c>
      <c r="H27" s="96"/>
      <c r="I27" s="96"/>
      <c r="J27" s="96"/>
      <c r="K27" s="559"/>
      <c r="L27" s="748"/>
    </row>
    <row r="28" spans="1:12" ht="12.9" customHeight="1" thickBot="1">
      <c r="A28" s="351" t="s">
        <v>37</v>
      </c>
      <c r="B28" s="299" t="s">
        <v>314</v>
      </c>
      <c r="C28" s="275"/>
      <c r="D28" s="512"/>
      <c r="E28" s="512"/>
      <c r="F28" s="551"/>
      <c r="G28" s="389" t="s">
        <v>351</v>
      </c>
      <c r="H28" s="280">
        <v>5994</v>
      </c>
      <c r="I28" s="280">
        <v>5994</v>
      </c>
      <c r="J28" s="280">
        <v>5994</v>
      </c>
      <c r="K28" s="558">
        <f>J28/H28</f>
        <v>1</v>
      </c>
      <c r="L28" s="748"/>
    </row>
    <row r="29" spans="1:12" ht="15.9" customHeight="1" thickBot="1">
      <c r="A29" s="297" t="s">
        <v>38</v>
      </c>
      <c r="B29" s="126" t="s">
        <v>464</v>
      </c>
      <c r="C29" s="274">
        <f>+C19+C24+C27+C28</f>
        <v>24801</v>
      </c>
      <c r="D29" s="274">
        <f>+D19+D24+D27+D28</f>
        <v>46023</v>
      </c>
      <c r="E29" s="274">
        <f>+E19+E24+E27+E28</f>
        <v>46023</v>
      </c>
      <c r="F29" s="548">
        <f>E29/C29</f>
        <v>1.8556913027700497</v>
      </c>
      <c r="G29" s="126" t="s">
        <v>466</v>
      </c>
      <c r="H29" s="279">
        <f>SUM(H19:H28)</f>
        <v>5994</v>
      </c>
      <c r="I29" s="279">
        <f>SUM(I19:I28)</f>
        <v>5994</v>
      </c>
      <c r="J29" s="279">
        <f>SUM(J19:J28)</f>
        <v>5994</v>
      </c>
      <c r="K29" s="557">
        <f>SUM(K19:K28)</f>
        <v>1</v>
      </c>
      <c r="L29" s="748"/>
    </row>
    <row r="30" spans="1:12" ht="13.8" thickBot="1">
      <c r="A30" s="297" t="s">
        <v>39</v>
      </c>
      <c r="B30" s="303" t="s">
        <v>465</v>
      </c>
      <c r="C30" s="304">
        <f>+C18+C29</f>
        <v>274866</v>
      </c>
      <c r="D30" s="304">
        <f>+D18+D29</f>
        <v>327152</v>
      </c>
      <c r="E30" s="304">
        <f>+E18+E29</f>
        <v>322728</v>
      </c>
      <c r="F30" s="553">
        <f>E30/C30</f>
        <v>1.1741284844251381</v>
      </c>
      <c r="G30" s="303" t="s">
        <v>467</v>
      </c>
      <c r="H30" s="304">
        <f>+H18+H29</f>
        <v>274866</v>
      </c>
      <c r="I30" s="304">
        <f>+I18+I29</f>
        <v>357762</v>
      </c>
      <c r="J30" s="304">
        <f>+J18+J29</f>
        <v>244356</v>
      </c>
      <c r="K30" s="560">
        <f>J30/H30</f>
        <v>0.88900045840518649</v>
      </c>
      <c r="L30" s="748"/>
    </row>
    <row r="31" spans="1:12" ht="13.8" thickBot="1">
      <c r="A31" s="297" t="s">
        <v>40</v>
      </c>
      <c r="B31" s="303" t="s">
        <v>152</v>
      </c>
      <c r="C31" s="304">
        <f>IF(C18-H18&lt;0,H18-C18,"-")</f>
        <v>18807</v>
      </c>
      <c r="D31" s="304">
        <f>IF(D18-I18&lt;0,I18-D18,"-")</f>
        <v>70639</v>
      </c>
      <c r="E31" s="304" t="str">
        <f>IF(E18-J18&lt;0,J18-E18,"-")</f>
        <v>-</v>
      </c>
      <c r="F31" s="553"/>
      <c r="G31" s="303" t="s">
        <v>153</v>
      </c>
      <c r="H31" s="304" t="str">
        <f>IF(C18-H18&gt;0,C18-H18,"-")</f>
        <v>-</v>
      </c>
      <c r="I31" s="304" t="str">
        <f>IF(D18-I18&gt;0,D18-I18,"-")</f>
        <v>-</v>
      </c>
      <c r="J31" s="304">
        <f>IF(E18-J18&gt;0,E18-J18,"-")</f>
        <v>38343</v>
      </c>
      <c r="K31" s="560"/>
      <c r="L31" s="748"/>
    </row>
    <row r="32" spans="1:12" ht="13.8" thickBot="1">
      <c r="A32" s="297" t="s">
        <v>41</v>
      </c>
      <c r="B32" s="303" t="s">
        <v>210</v>
      </c>
      <c r="C32" s="304" t="str">
        <f>IF(C18+C29-H30&lt;0,H30-(C18+C29),"-")</f>
        <v>-</v>
      </c>
      <c r="D32" s="304">
        <f>IF(D18+D29-I30&lt;0,I30-(D18+D29),"-")</f>
        <v>30610</v>
      </c>
      <c r="E32" s="304" t="str">
        <f>IF(E18+E29-J30&lt;0,J30-(E18+E29),"-")</f>
        <v>-</v>
      </c>
      <c r="F32" s="553"/>
      <c r="G32" s="303" t="s">
        <v>211</v>
      </c>
      <c r="H32" s="304" t="str">
        <f>IF(C18+C29-H30&gt;0,C18+C29-H30,"-")</f>
        <v>-</v>
      </c>
      <c r="I32" s="304" t="str">
        <f>IF(D18+D29-I30&gt;0,D18+D29-I30,"-")</f>
        <v>-</v>
      </c>
      <c r="J32" s="304">
        <f>IF(E18+E29-J30&gt;0,E18+E29-J30,"-")</f>
        <v>78372</v>
      </c>
      <c r="K32" s="560"/>
      <c r="L32" s="748"/>
    </row>
    <row r="33" spans="2:7" ht="17.399999999999999">
      <c r="B33" s="749"/>
      <c r="C33" s="749"/>
      <c r="D33" s="749"/>
      <c r="E33" s="749"/>
      <c r="F33" s="749"/>
      <c r="G33" s="749"/>
    </row>
  </sheetData>
  <mergeCells count="4">
    <mergeCell ref="A3:A4"/>
    <mergeCell ref="L1:L32"/>
    <mergeCell ref="B33:G33"/>
    <mergeCell ref="H2:K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61" fitToHeight="0" orientation="landscape" verticalDpi="300" r:id="rId1"/>
  <headerFooter alignWithMargins="0">
    <oddHeader xml:space="preserve">&amp;C&amp;"Times New Roman CE,Félkövér"Győrzámoly Község Önkormányzata&amp;R&amp;"Times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33"/>
  <sheetViews>
    <sheetView topLeftCell="G1" zoomScaleNormal="100" zoomScaleSheetLayoutView="115" workbookViewId="0">
      <selection activeCell="M13" sqref="M13"/>
    </sheetView>
  </sheetViews>
  <sheetFormatPr defaultColWidth="9.33203125" defaultRowHeight="13.2"/>
  <cols>
    <col min="1" max="1" width="6.77734375" style="60" customWidth="1"/>
    <col min="2" max="2" width="55.109375" style="151" customWidth="1"/>
    <col min="3" max="6" width="16.33203125" style="60" customWidth="1"/>
    <col min="7" max="7" width="55.109375" style="60" customWidth="1"/>
    <col min="8" max="11" width="16.33203125" style="60" customWidth="1"/>
    <col min="12" max="12" width="4.77734375" style="60" customWidth="1"/>
    <col min="13" max="16384" width="9.33203125" style="60"/>
  </cols>
  <sheetData>
    <row r="1" spans="1:13" ht="31.2">
      <c r="B1" s="281" t="s">
        <v>142</v>
      </c>
      <c r="C1" s="282"/>
      <c r="D1" s="282"/>
      <c r="E1" s="282"/>
      <c r="F1" s="282"/>
      <c r="G1" s="282"/>
      <c r="H1" s="282"/>
      <c r="I1" s="282"/>
      <c r="J1" s="282"/>
      <c r="K1" s="282"/>
      <c r="L1" s="748" t="s">
        <v>797</v>
      </c>
    </row>
    <row r="2" spans="1:13" ht="14.4" thickBot="1">
      <c r="H2" s="750" t="s">
        <v>59</v>
      </c>
      <c r="I2" s="750"/>
      <c r="J2" s="750"/>
      <c r="K2" s="750"/>
      <c r="L2" s="748"/>
    </row>
    <row r="3" spans="1:13" ht="13.8" thickBot="1">
      <c r="A3" s="751" t="s">
        <v>68</v>
      </c>
      <c r="B3" s="283" t="s">
        <v>54</v>
      </c>
      <c r="C3" s="284"/>
      <c r="D3" s="505"/>
      <c r="E3" s="505"/>
      <c r="F3" s="505"/>
      <c r="G3" s="283" t="s">
        <v>55</v>
      </c>
      <c r="H3" s="285"/>
      <c r="I3" s="514"/>
      <c r="J3" s="514"/>
      <c r="K3" s="515"/>
      <c r="L3" s="748"/>
    </row>
    <row r="4" spans="1:13" s="286" customFormat="1" ht="23.4" thickBot="1">
      <c r="A4" s="752"/>
      <c r="B4" s="152" t="s">
        <v>60</v>
      </c>
      <c r="C4" s="153" t="str">
        <f>+'2.1.sz.mell  '!C4</f>
        <v>Eredeti előirányzat</v>
      </c>
      <c r="D4" s="153" t="str">
        <f>+'2.1.sz.mell  '!D4</f>
        <v>2015. évi módosított előírányzat</v>
      </c>
      <c r="E4" s="153" t="str">
        <f>+'2.1.sz.mell  '!E4</f>
        <v>2015. évi teljesítés</v>
      </c>
      <c r="F4" s="153" t="str">
        <f>+'2.1.sz.mell  '!F4</f>
        <v>Teljesítés %-a</v>
      </c>
      <c r="G4" s="468" t="s">
        <v>60</v>
      </c>
      <c r="H4" s="469" t="str">
        <f>+'2.1.sz.mell  '!C4</f>
        <v>Eredeti előirányzat</v>
      </c>
      <c r="I4" s="469" t="str">
        <f>+'2.1.sz.mell  '!D4</f>
        <v>2015. évi módosított előírányzat</v>
      </c>
      <c r="J4" s="469" t="str">
        <f>+'2.1.sz.mell  '!E4</f>
        <v>2015. évi teljesítés</v>
      </c>
      <c r="K4" s="469" t="str">
        <f>+'2.1.sz.mell  '!F4</f>
        <v>Teljesítés %-a</v>
      </c>
      <c r="L4" s="748"/>
    </row>
    <row r="5" spans="1:13" s="286" customFormat="1" ht="13.8" thickBot="1">
      <c r="A5" s="287" t="s">
        <v>468</v>
      </c>
      <c r="B5" s="288" t="s">
        <v>469</v>
      </c>
      <c r="C5" s="289" t="s">
        <v>470</v>
      </c>
      <c r="D5" s="289" t="s">
        <v>472</v>
      </c>
      <c r="E5" s="289" t="s">
        <v>471</v>
      </c>
      <c r="F5" s="289" t="s">
        <v>473</v>
      </c>
      <c r="G5" s="288" t="s">
        <v>475</v>
      </c>
      <c r="H5" s="290" t="s">
        <v>476</v>
      </c>
      <c r="I5" s="290" t="s">
        <v>604</v>
      </c>
      <c r="J5" s="290" t="s">
        <v>605</v>
      </c>
      <c r="K5" s="290" t="s">
        <v>606</v>
      </c>
      <c r="L5" s="748"/>
    </row>
    <row r="6" spans="1:13" ht="12.9" customHeight="1">
      <c r="A6" s="292" t="s">
        <v>15</v>
      </c>
      <c r="B6" s="293" t="s">
        <v>362</v>
      </c>
      <c r="C6" s="270"/>
      <c r="D6" s="270">
        <v>91977</v>
      </c>
      <c r="E6" s="270">
        <v>91977</v>
      </c>
      <c r="F6" s="563"/>
      <c r="G6" s="293" t="s">
        <v>203</v>
      </c>
      <c r="H6" s="276">
        <v>16988</v>
      </c>
      <c r="I6" s="276">
        <v>23846</v>
      </c>
      <c r="J6" s="276">
        <v>13299</v>
      </c>
      <c r="K6" s="554">
        <f>J6/H6</f>
        <v>0.78284671532846717</v>
      </c>
      <c r="L6" s="748"/>
    </row>
    <row r="7" spans="1:13">
      <c r="A7" s="294" t="s">
        <v>16</v>
      </c>
      <c r="B7" s="295" t="s">
        <v>363</v>
      </c>
      <c r="C7" s="271"/>
      <c r="D7" s="271"/>
      <c r="E7" s="271"/>
      <c r="F7" s="564"/>
      <c r="G7" s="295" t="s">
        <v>368</v>
      </c>
      <c r="H7" s="277"/>
      <c r="I7" s="277"/>
      <c r="J7" s="277"/>
      <c r="K7" s="555"/>
      <c r="L7" s="748"/>
    </row>
    <row r="8" spans="1:13" ht="12.9" customHeight="1">
      <c r="A8" s="294" t="s">
        <v>17</v>
      </c>
      <c r="B8" s="295" t="s">
        <v>10</v>
      </c>
      <c r="C8" s="271">
        <v>8189</v>
      </c>
      <c r="D8" s="271">
        <v>58574</v>
      </c>
      <c r="E8" s="271">
        <v>58574</v>
      </c>
      <c r="F8" s="564">
        <f>E8/C8</f>
        <v>7.1527659054829646</v>
      </c>
      <c r="G8" s="295" t="s">
        <v>170</v>
      </c>
      <c r="H8" s="277">
        <v>13712</v>
      </c>
      <c r="I8" s="277">
        <v>107977</v>
      </c>
      <c r="J8" s="277">
        <v>107532</v>
      </c>
      <c r="K8" s="555">
        <f>J8/H8</f>
        <v>7.8421820303383898</v>
      </c>
      <c r="L8" s="748"/>
    </row>
    <row r="9" spans="1:13" ht="12.9" customHeight="1">
      <c r="A9" s="294" t="s">
        <v>18</v>
      </c>
      <c r="B9" s="295" t="s">
        <v>364</v>
      </c>
      <c r="C9" s="271">
        <v>1145</v>
      </c>
      <c r="D9" s="271">
        <v>22181</v>
      </c>
      <c r="E9" s="271">
        <v>22181</v>
      </c>
      <c r="F9" s="564">
        <f>E9/C9</f>
        <v>19.372052401746725</v>
      </c>
      <c r="G9" s="295" t="s">
        <v>369</v>
      </c>
      <c r="H9" s="277">
        <v>191</v>
      </c>
      <c r="I9" s="277"/>
      <c r="J9" s="277"/>
      <c r="K9" s="555"/>
      <c r="L9" s="748"/>
    </row>
    <row r="10" spans="1:13" ht="12.75" customHeight="1">
      <c r="A10" s="294" t="s">
        <v>19</v>
      </c>
      <c r="B10" s="295" t="s">
        <v>365</v>
      </c>
      <c r="C10" s="271"/>
      <c r="D10" s="271"/>
      <c r="E10" s="271"/>
      <c r="F10" s="564"/>
      <c r="G10" s="295" t="s">
        <v>206</v>
      </c>
      <c r="H10" s="277"/>
      <c r="I10" s="277">
        <v>10284</v>
      </c>
      <c r="J10" s="277">
        <v>10284</v>
      </c>
      <c r="K10" s="555"/>
      <c r="L10" s="748"/>
    </row>
    <row r="11" spans="1:13" ht="12.9" customHeight="1">
      <c r="A11" s="294" t="s">
        <v>20</v>
      </c>
      <c r="B11" s="295" t="s">
        <v>366</v>
      </c>
      <c r="C11" s="272"/>
      <c r="D11" s="272"/>
      <c r="E11" s="272"/>
      <c r="F11" s="565"/>
      <c r="G11" s="390"/>
      <c r="H11" s="277"/>
      <c r="I11" s="277"/>
      <c r="J11" s="277"/>
      <c r="K11" s="555"/>
      <c r="L11" s="748"/>
    </row>
    <row r="12" spans="1:13" ht="12.9" customHeight="1">
      <c r="A12" s="294" t="s">
        <v>21</v>
      </c>
      <c r="B12" s="49"/>
      <c r="C12" s="271"/>
      <c r="D12" s="271"/>
      <c r="E12" s="271"/>
      <c r="F12" s="564"/>
      <c r="G12" s="390"/>
      <c r="H12" s="277"/>
      <c r="I12" s="277"/>
      <c r="J12" s="277"/>
      <c r="K12" s="555"/>
      <c r="L12" s="748"/>
    </row>
    <row r="13" spans="1:13" ht="12.9" customHeight="1">
      <c r="A13" s="294" t="s">
        <v>22</v>
      </c>
      <c r="B13" s="49"/>
      <c r="C13" s="271"/>
      <c r="D13" s="271"/>
      <c r="E13" s="271"/>
      <c r="F13" s="564"/>
      <c r="G13" s="391"/>
      <c r="H13" s="277"/>
      <c r="I13" s="277"/>
      <c r="J13" s="277"/>
      <c r="K13" s="555"/>
      <c r="L13" s="748"/>
    </row>
    <row r="14" spans="1:13" ht="12.9" customHeight="1">
      <c r="A14" s="294" t="s">
        <v>23</v>
      </c>
      <c r="B14" s="388"/>
      <c r="C14" s="272"/>
      <c r="D14" s="272"/>
      <c r="E14" s="272"/>
      <c r="F14" s="565"/>
      <c r="G14" s="390"/>
      <c r="H14" s="277"/>
      <c r="I14" s="277"/>
      <c r="J14" s="277"/>
      <c r="K14" s="555"/>
      <c r="L14" s="748"/>
      <c r="M14" s="60" t="s">
        <v>545</v>
      </c>
    </row>
    <row r="15" spans="1:13">
      <c r="A15" s="294" t="s">
        <v>24</v>
      </c>
      <c r="B15" s="49"/>
      <c r="C15" s="272"/>
      <c r="D15" s="272"/>
      <c r="E15" s="272"/>
      <c r="F15" s="565"/>
      <c r="G15" s="390"/>
      <c r="H15" s="277"/>
      <c r="I15" s="277"/>
      <c r="J15" s="277"/>
      <c r="K15" s="555"/>
      <c r="L15" s="748"/>
    </row>
    <row r="16" spans="1:13" ht="12.9" customHeight="1" thickBot="1">
      <c r="A16" s="351" t="s">
        <v>25</v>
      </c>
      <c r="B16" s="389"/>
      <c r="C16" s="353"/>
      <c r="D16" s="353"/>
      <c r="E16" s="353"/>
      <c r="F16" s="566"/>
      <c r="G16" s="352" t="s">
        <v>47</v>
      </c>
      <c r="H16" s="318"/>
      <c r="I16" s="318"/>
      <c r="J16" s="318"/>
      <c r="K16" s="571"/>
      <c r="L16" s="748"/>
    </row>
    <row r="17" spans="1:12" ht="15.9" customHeight="1" thickBot="1">
      <c r="A17" s="297" t="s">
        <v>26</v>
      </c>
      <c r="B17" s="126" t="s">
        <v>376</v>
      </c>
      <c r="C17" s="274">
        <f>+C6+C8+C9+C11+C12+C13+C14+C15+C16</f>
        <v>9334</v>
      </c>
      <c r="D17" s="274">
        <f>+D6+D8+D9+D11+D12+D13+D14+D15+D16</f>
        <v>172732</v>
      </c>
      <c r="E17" s="274">
        <f>+E6+E8+E9+E11+E12+E13+E14+E15+E16</f>
        <v>172732</v>
      </c>
      <c r="F17" s="567">
        <f>E17/C17</f>
        <v>18.505678165845296</v>
      </c>
      <c r="G17" s="126" t="s">
        <v>377</v>
      </c>
      <c r="H17" s="279">
        <f>+H6+H8+H10+H11+H12+H13+H14+H15+H16</f>
        <v>30700</v>
      </c>
      <c r="I17" s="279">
        <f>+I6+I8+I10+I11+I12+I13+I14+I15+I16</f>
        <v>142107</v>
      </c>
      <c r="J17" s="279">
        <f>+J6+J8+J10+J11+J12+J13+J14+J15+J16</f>
        <v>131115</v>
      </c>
      <c r="K17" s="557">
        <f>J17/H17</f>
        <v>4.2708469055374589</v>
      </c>
      <c r="L17" s="748"/>
    </row>
    <row r="18" spans="1:12" ht="12.9" customHeight="1">
      <c r="A18" s="292" t="s">
        <v>27</v>
      </c>
      <c r="B18" s="307" t="s">
        <v>223</v>
      </c>
      <c r="C18" s="314">
        <f>+C19+C20+C21+C22+C23</f>
        <v>21366</v>
      </c>
      <c r="D18" s="314"/>
      <c r="E18" s="314"/>
      <c r="F18" s="568"/>
      <c r="G18" s="300" t="s">
        <v>174</v>
      </c>
      <c r="H18" s="93"/>
      <c r="I18" s="93"/>
      <c r="J18" s="93"/>
      <c r="K18" s="572"/>
      <c r="L18" s="748"/>
    </row>
    <row r="19" spans="1:12" ht="12.9" customHeight="1">
      <c r="A19" s="294" t="s">
        <v>28</v>
      </c>
      <c r="B19" s="308" t="s">
        <v>212</v>
      </c>
      <c r="C19" s="95">
        <v>21366</v>
      </c>
      <c r="D19" s="95"/>
      <c r="E19" s="95"/>
      <c r="F19" s="569"/>
      <c r="G19" s="300" t="s">
        <v>177</v>
      </c>
      <c r="H19" s="96"/>
      <c r="I19" s="96"/>
      <c r="J19" s="96"/>
      <c r="K19" s="559"/>
      <c r="L19" s="748"/>
    </row>
    <row r="20" spans="1:12" ht="12.9" customHeight="1">
      <c r="A20" s="292" t="s">
        <v>29</v>
      </c>
      <c r="B20" s="308" t="s">
        <v>213</v>
      </c>
      <c r="C20" s="95"/>
      <c r="D20" s="95"/>
      <c r="E20" s="95"/>
      <c r="F20" s="569"/>
      <c r="G20" s="300" t="s">
        <v>139</v>
      </c>
      <c r="H20" s="96"/>
      <c r="I20" s="96"/>
      <c r="J20" s="96"/>
      <c r="K20" s="559"/>
      <c r="L20" s="748"/>
    </row>
    <row r="21" spans="1:12" ht="12.9" customHeight="1">
      <c r="A21" s="294" t="s">
        <v>30</v>
      </c>
      <c r="B21" s="308" t="s">
        <v>214</v>
      </c>
      <c r="C21" s="95"/>
      <c r="D21" s="95"/>
      <c r="E21" s="95"/>
      <c r="F21" s="569"/>
      <c r="G21" s="300" t="s">
        <v>140</v>
      </c>
      <c r="H21" s="96"/>
      <c r="I21" s="96"/>
      <c r="J21" s="96"/>
      <c r="K21" s="559"/>
      <c r="L21" s="748"/>
    </row>
    <row r="22" spans="1:12" ht="12.9" customHeight="1">
      <c r="A22" s="292" t="s">
        <v>31</v>
      </c>
      <c r="B22" s="308" t="s">
        <v>215</v>
      </c>
      <c r="C22" s="95"/>
      <c r="D22" s="95"/>
      <c r="E22" s="95"/>
      <c r="F22" s="569"/>
      <c r="G22" s="299" t="s">
        <v>209</v>
      </c>
      <c r="H22" s="96"/>
      <c r="I22" s="96"/>
      <c r="J22" s="96"/>
      <c r="K22" s="559"/>
      <c r="L22" s="748"/>
    </row>
    <row r="23" spans="1:12" ht="12.9" customHeight="1">
      <c r="A23" s="294" t="s">
        <v>32</v>
      </c>
      <c r="B23" s="309" t="s">
        <v>216</v>
      </c>
      <c r="C23" s="95"/>
      <c r="D23" s="95"/>
      <c r="E23" s="95"/>
      <c r="F23" s="569"/>
      <c r="G23" s="300" t="s">
        <v>178</v>
      </c>
      <c r="H23" s="96"/>
      <c r="I23" s="96"/>
      <c r="J23" s="96"/>
      <c r="K23" s="559"/>
      <c r="L23" s="748"/>
    </row>
    <row r="24" spans="1:12" ht="12.9" customHeight="1">
      <c r="A24" s="292" t="s">
        <v>33</v>
      </c>
      <c r="B24" s="310" t="s">
        <v>217</v>
      </c>
      <c r="C24" s="302">
        <f>+C25+C26+C27+C28+C29</f>
        <v>0</v>
      </c>
      <c r="D24" s="302">
        <f>+D25+D26+D27+D28+D29</f>
        <v>0</v>
      </c>
      <c r="E24" s="302">
        <f>+E25+E26+E27+E28+E29</f>
        <v>0</v>
      </c>
      <c r="F24" s="570"/>
      <c r="G24" s="311" t="s">
        <v>176</v>
      </c>
      <c r="H24" s="96"/>
      <c r="I24" s="96"/>
      <c r="J24" s="96"/>
      <c r="K24" s="559"/>
      <c r="L24" s="748"/>
    </row>
    <row r="25" spans="1:12" ht="12.9" customHeight="1">
      <c r="A25" s="294" t="s">
        <v>34</v>
      </c>
      <c r="B25" s="309" t="s">
        <v>218</v>
      </c>
      <c r="C25" s="95"/>
      <c r="D25" s="95"/>
      <c r="E25" s="95"/>
      <c r="F25" s="569"/>
      <c r="G25" s="311" t="s">
        <v>370</v>
      </c>
      <c r="H25" s="96"/>
      <c r="I25" s="96"/>
      <c r="J25" s="96"/>
      <c r="K25" s="559"/>
      <c r="L25" s="748"/>
    </row>
    <row r="26" spans="1:12" ht="12.9" customHeight="1">
      <c r="A26" s="292" t="s">
        <v>35</v>
      </c>
      <c r="B26" s="309" t="s">
        <v>219</v>
      </c>
      <c r="C26" s="95"/>
      <c r="D26" s="95"/>
      <c r="E26" s="95"/>
      <c r="F26" s="569"/>
      <c r="G26" s="306"/>
      <c r="H26" s="96"/>
      <c r="I26" s="96"/>
      <c r="J26" s="96"/>
      <c r="K26" s="559"/>
      <c r="L26" s="748"/>
    </row>
    <row r="27" spans="1:12" ht="12.9" customHeight="1">
      <c r="A27" s="294" t="s">
        <v>36</v>
      </c>
      <c r="B27" s="308" t="s">
        <v>220</v>
      </c>
      <c r="C27" s="95"/>
      <c r="D27" s="95"/>
      <c r="E27" s="95"/>
      <c r="F27" s="569"/>
      <c r="G27" s="123"/>
      <c r="H27" s="96"/>
      <c r="I27" s="96"/>
      <c r="J27" s="96"/>
      <c r="K27" s="559"/>
      <c r="L27" s="748"/>
    </row>
    <row r="28" spans="1:12" ht="12.9" customHeight="1">
      <c r="A28" s="292" t="s">
        <v>37</v>
      </c>
      <c r="B28" s="312" t="s">
        <v>221</v>
      </c>
      <c r="C28" s="95"/>
      <c r="D28" s="95"/>
      <c r="E28" s="95"/>
      <c r="F28" s="569"/>
      <c r="G28" s="49"/>
      <c r="H28" s="96"/>
      <c r="I28" s="96"/>
      <c r="J28" s="96"/>
      <c r="K28" s="559"/>
      <c r="L28" s="748"/>
    </row>
    <row r="29" spans="1:12" ht="12.9" customHeight="1" thickBot="1">
      <c r="A29" s="294" t="s">
        <v>38</v>
      </c>
      <c r="B29" s="313" t="s">
        <v>222</v>
      </c>
      <c r="C29" s="95"/>
      <c r="D29" s="95"/>
      <c r="E29" s="95"/>
      <c r="F29" s="569"/>
      <c r="G29" s="123"/>
      <c r="H29" s="96"/>
      <c r="I29" s="96"/>
      <c r="J29" s="96"/>
      <c r="K29" s="559"/>
      <c r="L29" s="748"/>
    </row>
    <row r="30" spans="1:12" ht="21.75" customHeight="1" thickBot="1">
      <c r="A30" s="297" t="s">
        <v>39</v>
      </c>
      <c r="B30" s="126" t="s">
        <v>367</v>
      </c>
      <c r="C30" s="274">
        <f>+C18+C24</f>
        <v>21366</v>
      </c>
      <c r="D30" s="274">
        <f>+D18+D24</f>
        <v>0</v>
      </c>
      <c r="E30" s="274">
        <f>+E18+E24</f>
        <v>0</v>
      </c>
      <c r="F30" s="567"/>
      <c r="G30" s="126" t="s">
        <v>371</v>
      </c>
      <c r="H30" s="279">
        <f>SUM(H18:H29)</f>
        <v>0</v>
      </c>
      <c r="I30" s="279">
        <f>SUM(I18:I29)</f>
        <v>0</v>
      </c>
      <c r="J30" s="279">
        <f>SUM(J18:J29)</f>
        <v>0</v>
      </c>
      <c r="K30" s="557"/>
      <c r="L30" s="748"/>
    </row>
    <row r="31" spans="1:12" ht="13.8" thickBot="1">
      <c r="A31" s="297" t="s">
        <v>40</v>
      </c>
      <c r="B31" s="303" t="s">
        <v>372</v>
      </c>
      <c r="C31" s="304">
        <f>+C17+C30</f>
        <v>30700</v>
      </c>
      <c r="D31" s="304">
        <f>+D17+D30</f>
        <v>172732</v>
      </c>
      <c r="E31" s="304">
        <f>+E17+E30</f>
        <v>172732</v>
      </c>
      <c r="F31" s="560">
        <f>E31/C31</f>
        <v>5.6264495114006516</v>
      </c>
      <c r="G31" s="303" t="s">
        <v>373</v>
      </c>
      <c r="H31" s="304">
        <f>+H17+H30</f>
        <v>30700</v>
      </c>
      <c r="I31" s="304">
        <f>+I17+I30</f>
        <v>142107</v>
      </c>
      <c r="J31" s="304">
        <f>+J17+J30</f>
        <v>131115</v>
      </c>
      <c r="K31" s="560">
        <f>J31/H31</f>
        <v>4.2708469055374589</v>
      </c>
      <c r="L31" s="748"/>
    </row>
    <row r="32" spans="1:12" ht="13.8" thickBot="1">
      <c r="A32" s="297" t="s">
        <v>41</v>
      </c>
      <c r="B32" s="303" t="s">
        <v>152</v>
      </c>
      <c r="C32" s="304">
        <f>IF(C17-H17&lt;0,H17-C17,"-")</f>
        <v>21366</v>
      </c>
      <c r="D32" s="304" t="str">
        <f>IF(D17-I17&lt;0,I17-D17,"-")</f>
        <v>-</v>
      </c>
      <c r="E32" s="304" t="str">
        <f>IF(E17-J17&lt;0,J17-E17,"-")</f>
        <v>-</v>
      </c>
      <c r="F32" s="304" t="str">
        <f>IF(F17-K17&lt;0,K17-F17,"-")</f>
        <v>-</v>
      </c>
      <c r="G32" s="303" t="s">
        <v>153</v>
      </c>
      <c r="H32" s="304" t="str">
        <f>IF(C17-H17&gt;0,C17-H17,"-")</f>
        <v>-</v>
      </c>
      <c r="I32" s="304">
        <f>IF(D17-I17&gt;0,D17-I17,"-")</f>
        <v>30625</v>
      </c>
      <c r="J32" s="304">
        <f>IF(E17-J17&gt;0,E17-J17,"-")</f>
        <v>41617</v>
      </c>
      <c r="K32" s="304"/>
      <c r="L32" s="748"/>
    </row>
    <row r="33" spans="1:12" ht="13.8" thickBot="1">
      <c r="A33" s="297" t="s">
        <v>42</v>
      </c>
      <c r="B33" s="303" t="s">
        <v>210</v>
      </c>
      <c r="C33" s="304" t="str">
        <f>IF(C17+C30-H26&lt;0,H26-(C17+C30),"-")</f>
        <v>-</v>
      </c>
      <c r="D33" s="304" t="str">
        <f>IF(D17+D30-I26&lt;0,I26-(D17+D30),"-")</f>
        <v>-</v>
      </c>
      <c r="E33" s="304" t="str">
        <f>IF(E17+E30-J26&lt;0,J26-(E17+E30),"-")</f>
        <v>-</v>
      </c>
      <c r="F33" s="304" t="str">
        <f>IF(F17+F30-K26&lt;0,K26-(F17+F30),"-")</f>
        <v>-</v>
      </c>
      <c r="G33" s="303" t="s">
        <v>211</v>
      </c>
      <c r="H33" s="304">
        <f>IF(C17+C30-H26&gt;0,C17+C30-H26,"-")</f>
        <v>30700</v>
      </c>
      <c r="I33" s="304">
        <f>IF(D17+D30-I26&gt;0,D17+D30-I26,"-")</f>
        <v>172732</v>
      </c>
      <c r="J33" s="304">
        <f>IF(E17+E30-J26&gt;0,E17+E30-J26,"-")</f>
        <v>172732</v>
      </c>
      <c r="K33" s="304"/>
      <c r="L33" s="748"/>
    </row>
  </sheetData>
  <mergeCells count="3">
    <mergeCell ref="A3:A4"/>
    <mergeCell ref="L1:L33"/>
    <mergeCell ref="H2:K2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5" fitToHeight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26"/>
  <sheetViews>
    <sheetView topLeftCell="A7" zoomScale="78" zoomScaleNormal="78" workbookViewId="0">
      <selection activeCell="D2" sqref="D2"/>
    </sheetView>
  </sheetViews>
  <sheetFormatPr defaultRowHeight="13.2"/>
  <cols>
    <col min="1" max="1" width="47.109375" style="46" customWidth="1"/>
    <col min="2" max="2" width="15.6640625" style="45" customWidth="1"/>
    <col min="3" max="3" width="16.33203125" style="45" customWidth="1"/>
    <col min="4" max="4" width="18" style="45" customWidth="1"/>
    <col min="5" max="7" width="16.6640625" style="45" customWidth="1"/>
    <col min="8" max="8" width="18.77734375" style="60" customWidth="1"/>
    <col min="9" max="10" width="12.77734375" style="45" customWidth="1"/>
    <col min="11" max="11" width="13.77734375" style="45" customWidth="1"/>
    <col min="12" max="256" width="9.33203125" style="45"/>
    <col min="257" max="257" width="47.109375" style="45" customWidth="1"/>
    <col min="258" max="258" width="15.6640625" style="45" customWidth="1"/>
    <col min="259" max="259" width="16.33203125" style="45" customWidth="1"/>
    <col min="260" max="260" width="18" style="45" customWidth="1"/>
    <col min="261" max="263" width="16.6640625" style="45" customWidth="1"/>
    <col min="264" max="264" width="18.77734375" style="45" customWidth="1"/>
    <col min="265" max="266" width="12.77734375" style="45" customWidth="1"/>
    <col min="267" max="267" width="13.77734375" style="45" customWidth="1"/>
    <col min="268" max="512" width="9.33203125" style="45"/>
    <col min="513" max="513" width="47.109375" style="45" customWidth="1"/>
    <col min="514" max="514" width="15.6640625" style="45" customWidth="1"/>
    <col min="515" max="515" width="16.33203125" style="45" customWidth="1"/>
    <col min="516" max="516" width="18" style="45" customWidth="1"/>
    <col min="517" max="519" width="16.6640625" style="45" customWidth="1"/>
    <col min="520" max="520" width="18.77734375" style="45" customWidth="1"/>
    <col min="521" max="522" width="12.77734375" style="45" customWidth="1"/>
    <col min="523" max="523" width="13.77734375" style="45" customWidth="1"/>
    <col min="524" max="768" width="9.33203125" style="45"/>
    <col min="769" max="769" width="47.109375" style="45" customWidth="1"/>
    <col min="770" max="770" width="15.6640625" style="45" customWidth="1"/>
    <col min="771" max="771" width="16.33203125" style="45" customWidth="1"/>
    <col min="772" max="772" width="18" style="45" customWidth="1"/>
    <col min="773" max="775" width="16.6640625" style="45" customWidth="1"/>
    <col min="776" max="776" width="18.77734375" style="45" customWidth="1"/>
    <col min="777" max="778" width="12.77734375" style="45" customWidth="1"/>
    <col min="779" max="779" width="13.77734375" style="45" customWidth="1"/>
    <col min="780" max="1024" width="9.33203125" style="45"/>
    <col min="1025" max="1025" width="47.109375" style="45" customWidth="1"/>
    <col min="1026" max="1026" width="15.6640625" style="45" customWidth="1"/>
    <col min="1027" max="1027" width="16.33203125" style="45" customWidth="1"/>
    <col min="1028" max="1028" width="18" style="45" customWidth="1"/>
    <col min="1029" max="1031" width="16.6640625" style="45" customWidth="1"/>
    <col min="1032" max="1032" width="18.77734375" style="45" customWidth="1"/>
    <col min="1033" max="1034" width="12.77734375" style="45" customWidth="1"/>
    <col min="1035" max="1035" width="13.77734375" style="45" customWidth="1"/>
    <col min="1036" max="1280" width="9.33203125" style="45"/>
    <col min="1281" max="1281" width="47.109375" style="45" customWidth="1"/>
    <col min="1282" max="1282" width="15.6640625" style="45" customWidth="1"/>
    <col min="1283" max="1283" width="16.33203125" style="45" customWidth="1"/>
    <col min="1284" max="1284" width="18" style="45" customWidth="1"/>
    <col min="1285" max="1287" width="16.6640625" style="45" customWidth="1"/>
    <col min="1288" max="1288" width="18.77734375" style="45" customWidth="1"/>
    <col min="1289" max="1290" width="12.77734375" style="45" customWidth="1"/>
    <col min="1291" max="1291" width="13.77734375" style="45" customWidth="1"/>
    <col min="1292" max="1536" width="9.33203125" style="45"/>
    <col min="1537" max="1537" width="47.109375" style="45" customWidth="1"/>
    <col min="1538" max="1538" width="15.6640625" style="45" customWidth="1"/>
    <col min="1539" max="1539" width="16.33203125" style="45" customWidth="1"/>
    <col min="1540" max="1540" width="18" style="45" customWidth="1"/>
    <col min="1541" max="1543" width="16.6640625" style="45" customWidth="1"/>
    <col min="1544" max="1544" width="18.77734375" style="45" customWidth="1"/>
    <col min="1545" max="1546" width="12.77734375" style="45" customWidth="1"/>
    <col min="1547" max="1547" width="13.77734375" style="45" customWidth="1"/>
    <col min="1548" max="1792" width="9.33203125" style="45"/>
    <col min="1793" max="1793" width="47.109375" style="45" customWidth="1"/>
    <col min="1794" max="1794" width="15.6640625" style="45" customWidth="1"/>
    <col min="1795" max="1795" width="16.33203125" style="45" customWidth="1"/>
    <col min="1796" max="1796" width="18" style="45" customWidth="1"/>
    <col min="1797" max="1799" width="16.6640625" style="45" customWidth="1"/>
    <col min="1800" max="1800" width="18.77734375" style="45" customWidth="1"/>
    <col min="1801" max="1802" width="12.77734375" style="45" customWidth="1"/>
    <col min="1803" max="1803" width="13.77734375" style="45" customWidth="1"/>
    <col min="1804" max="2048" width="9.33203125" style="45"/>
    <col min="2049" max="2049" width="47.109375" style="45" customWidth="1"/>
    <col min="2050" max="2050" width="15.6640625" style="45" customWidth="1"/>
    <col min="2051" max="2051" width="16.33203125" style="45" customWidth="1"/>
    <col min="2052" max="2052" width="18" style="45" customWidth="1"/>
    <col min="2053" max="2055" width="16.6640625" style="45" customWidth="1"/>
    <col min="2056" max="2056" width="18.77734375" style="45" customWidth="1"/>
    <col min="2057" max="2058" width="12.77734375" style="45" customWidth="1"/>
    <col min="2059" max="2059" width="13.77734375" style="45" customWidth="1"/>
    <col min="2060" max="2304" width="9.33203125" style="45"/>
    <col min="2305" max="2305" width="47.109375" style="45" customWidth="1"/>
    <col min="2306" max="2306" width="15.6640625" style="45" customWidth="1"/>
    <col min="2307" max="2307" width="16.33203125" style="45" customWidth="1"/>
    <col min="2308" max="2308" width="18" style="45" customWidth="1"/>
    <col min="2309" max="2311" width="16.6640625" style="45" customWidth="1"/>
    <col min="2312" max="2312" width="18.77734375" style="45" customWidth="1"/>
    <col min="2313" max="2314" width="12.77734375" style="45" customWidth="1"/>
    <col min="2315" max="2315" width="13.77734375" style="45" customWidth="1"/>
    <col min="2316" max="2560" width="9.33203125" style="45"/>
    <col min="2561" max="2561" width="47.109375" style="45" customWidth="1"/>
    <col min="2562" max="2562" width="15.6640625" style="45" customWidth="1"/>
    <col min="2563" max="2563" width="16.33203125" style="45" customWidth="1"/>
    <col min="2564" max="2564" width="18" style="45" customWidth="1"/>
    <col min="2565" max="2567" width="16.6640625" style="45" customWidth="1"/>
    <col min="2568" max="2568" width="18.77734375" style="45" customWidth="1"/>
    <col min="2569" max="2570" width="12.77734375" style="45" customWidth="1"/>
    <col min="2571" max="2571" width="13.77734375" style="45" customWidth="1"/>
    <col min="2572" max="2816" width="9.33203125" style="45"/>
    <col min="2817" max="2817" width="47.109375" style="45" customWidth="1"/>
    <col min="2818" max="2818" width="15.6640625" style="45" customWidth="1"/>
    <col min="2819" max="2819" width="16.33203125" style="45" customWidth="1"/>
    <col min="2820" max="2820" width="18" style="45" customWidth="1"/>
    <col min="2821" max="2823" width="16.6640625" style="45" customWidth="1"/>
    <col min="2824" max="2824" width="18.77734375" style="45" customWidth="1"/>
    <col min="2825" max="2826" width="12.77734375" style="45" customWidth="1"/>
    <col min="2827" max="2827" width="13.77734375" style="45" customWidth="1"/>
    <col min="2828" max="3072" width="9.33203125" style="45"/>
    <col min="3073" max="3073" width="47.109375" style="45" customWidth="1"/>
    <col min="3074" max="3074" width="15.6640625" style="45" customWidth="1"/>
    <col min="3075" max="3075" width="16.33203125" style="45" customWidth="1"/>
    <col min="3076" max="3076" width="18" style="45" customWidth="1"/>
    <col min="3077" max="3079" width="16.6640625" style="45" customWidth="1"/>
    <col min="3080" max="3080" width="18.77734375" style="45" customWidth="1"/>
    <col min="3081" max="3082" width="12.77734375" style="45" customWidth="1"/>
    <col min="3083" max="3083" width="13.77734375" style="45" customWidth="1"/>
    <col min="3084" max="3328" width="9.33203125" style="45"/>
    <col min="3329" max="3329" width="47.109375" style="45" customWidth="1"/>
    <col min="3330" max="3330" width="15.6640625" style="45" customWidth="1"/>
    <col min="3331" max="3331" width="16.33203125" style="45" customWidth="1"/>
    <col min="3332" max="3332" width="18" style="45" customWidth="1"/>
    <col min="3333" max="3335" width="16.6640625" style="45" customWidth="1"/>
    <col min="3336" max="3336" width="18.77734375" style="45" customWidth="1"/>
    <col min="3337" max="3338" width="12.77734375" style="45" customWidth="1"/>
    <col min="3339" max="3339" width="13.77734375" style="45" customWidth="1"/>
    <col min="3340" max="3584" width="9.33203125" style="45"/>
    <col min="3585" max="3585" width="47.109375" style="45" customWidth="1"/>
    <col min="3586" max="3586" width="15.6640625" style="45" customWidth="1"/>
    <col min="3587" max="3587" width="16.33203125" style="45" customWidth="1"/>
    <col min="3588" max="3588" width="18" style="45" customWidth="1"/>
    <col min="3589" max="3591" width="16.6640625" style="45" customWidth="1"/>
    <col min="3592" max="3592" width="18.77734375" style="45" customWidth="1"/>
    <col min="3593" max="3594" width="12.77734375" style="45" customWidth="1"/>
    <col min="3595" max="3595" width="13.77734375" style="45" customWidth="1"/>
    <col min="3596" max="3840" width="9.33203125" style="45"/>
    <col min="3841" max="3841" width="47.109375" style="45" customWidth="1"/>
    <col min="3842" max="3842" width="15.6640625" style="45" customWidth="1"/>
    <col min="3843" max="3843" width="16.33203125" style="45" customWidth="1"/>
    <col min="3844" max="3844" width="18" style="45" customWidth="1"/>
    <col min="3845" max="3847" width="16.6640625" style="45" customWidth="1"/>
    <col min="3848" max="3848" width="18.77734375" style="45" customWidth="1"/>
    <col min="3849" max="3850" width="12.77734375" style="45" customWidth="1"/>
    <col min="3851" max="3851" width="13.77734375" style="45" customWidth="1"/>
    <col min="3852" max="4096" width="9.33203125" style="45"/>
    <col min="4097" max="4097" width="47.109375" style="45" customWidth="1"/>
    <col min="4098" max="4098" width="15.6640625" style="45" customWidth="1"/>
    <col min="4099" max="4099" width="16.33203125" style="45" customWidth="1"/>
    <col min="4100" max="4100" width="18" style="45" customWidth="1"/>
    <col min="4101" max="4103" width="16.6640625" style="45" customWidth="1"/>
    <col min="4104" max="4104" width="18.77734375" style="45" customWidth="1"/>
    <col min="4105" max="4106" width="12.77734375" style="45" customWidth="1"/>
    <col min="4107" max="4107" width="13.77734375" style="45" customWidth="1"/>
    <col min="4108" max="4352" width="9.33203125" style="45"/>
    <col min="4353" max="4353" width="47.109375" style="45" customWidth="1"/>
    <col min="4354" max="4354" width="15.6640625" style="45" customWidth="1"/>
    <col min="4355" max="4355" width="16.33203125" style="45" customWidth="1"/>
    <col min="4356" max="4356" width="18" style="45" customWidth="1"/>
    <col min="4357" max="4359" width="16.6640625" style="45" customWidth="1"/>
    <col min="4360" max="4360" width="18.77734375" style="45" customWidth="1"/>
    <col min="4361" max="4362" width="12.77734375" style="45" customWidth="1"/>
    <col min="4363" max="4363" width="13.77734375" style="45" customWidth="1"/>
    <col min="4364" max="4608" width="9.33203125" style="45"/>
    <col min="4609" max="4609" width="47.109375" style="45" customWidth="1"/>
    <col min="4610" max="4610" width="15.6640625" style="45" customWidth="1"/>
    <col min="4611" max="4611" width="16.33203125" style="45" customWidth="1"/>
    <col min="4612" max="4612" width="18" style="45" customWidth="1"/>
    <col min="4613" max="4615" width="16.6640625" style="45" customWidth="1"/>
    <col min="4616" max="4616" width="18.77734375" style="45" customWidth="1"/>
    <col min="4617" max="4618" width="12.77734375" style="45" customWidth="1"/>
    <col min="4619" max="4619" width="13.77734375" style="45" customWidth="1"/>
    <col min="4620" max="4864" width="9.33203125" style="45"/>
    <col min="4865" max="4865" width="47.109375" style="45" customWidth="1"/>
    <col min="4866" max="4866" width="15.6640625" style="45" customWidth="1"/>
    <col min="4867" max="4867" width="16.33203125" style="45" customWidth="1"/>
    <col min="4868" max="4868" width="18" style="45" customWidth="1"/>
    <col min="4869" max="4871" width="16.6640625" style="45" customWidth="1"/>
    <col min="4872" max="4872" width="18.77734375" style="45" customWidth="1"/>
    <col min="4873" max="4874" width="12.77734375" style="45" customWidth="1"/>
    <col min="4875" max="4875" width="13.77734375" style="45" customWidth="1"/>
    <col min="4876" max="5120" width="9.33203125" style="45"/>
    <col min="5121" max="5121" width="47.109375" style="45" customWidth="1"/>
    <col min="5122" max="5122" width="15.6640625" style="45" customWidth="1"/>
    <col min="5123" max="5123" width="16.33203125" style="45" customWidth="1"/>
    <col min="5124" max="5124" width="18" style="45" customWidth="1"/>
    <col min="5125" max="5127" width="16.6640625" style="45" customWidth="1"/>
    <col min="5128" max="5128" width="18.77734375" style="45" customWidth="1"/>
    <col min="5129" max="5130" width="12.77734375" style="45" customWidth="1"/>
    <col min="5131" max="5131" width="13.77734375" style="45" customWidth="1"/>
    <col min="5132" max="5376" width="9.33203125" style="45"/>
    <col min="5377" max="5377" width="47.109375" style="45" customWidth="1"/>
    <col min="5378" max="5378" width="15.6640625" style="45" customWidth="1"/>
    <col min="5379" max="5379" width="16.33203125" style="45" customWidth="1"/>
    <col min="5380" max="5380" width="18" style="45" customWidth="1"/>
    <col min="5381" max="5383" width="16.6640625" style="45" customWidth="1"/>
    <col min="5384" max="5384" width="18.77734375" style="45" customWidth="1"/>
    <col min="5385" max="5386" width="12.77734375" style="45" customWidth="1"/>
    <col min="5387" max="5387" width="13.77734375" style="45" customWidth="1"/>
    <col min="5388" max="5632" width="9.33203125" style="45"/>
    <col min="5633" max="5633" width="47.109375" style="45" customWidth="1"/>
    <col min="5634" max="5634" width="15.6640625" style="45" customWidth="1"/>
    <col min="5635" max="5635" width="16.33203125" style="45" customWidth="1"/>
    <col min="5636" max="5636" width="18" style="45" customWidth="1"/>
    <col min="5637" max="5639" width="16.6640625" style="45" customWidth="1"/>
    <col min="5640" max="5640" width="18.77734375" style="45" customWidth="1"/>
    <col min="5641" max="5642" width="12.77734375" style="45" customWidth="1"/>
    <col min="5643" max="5643" width="13.77734375" style="45" customWidth="1"/>
    <col min="5644" max="5888" width="9.33203125" style="45"/>
    <col min="5889" max="5889" width="47.109375" style="45" customWidth="1"/>
    <col min="5890" max="5890" width="15.6640625" style="45" customWidth="1"/>
    <col min="5891" max="5891" width="16.33203125" style="45" customWidth="1"/>
    <col min="5892" max="5892" width="18" style="45" customWidth="1"/>
    <col min="5893" max="5895" width="16.6640625" style="45" customWidth="1"/>
    <col min="5896" max="5896" width="18.77734375" style="45" customWidth="1"/>
    <col min="5897" max="5898" width="12.77734375" style="45" customWidth="1"/>
    <col min="5899" max="5899" width="13.77734375" style="45" customWidth="1"/>
    <col min="5900" max="6144" width="9.33203125" style="45"/>
    <col min="6145" max="6145" width="47.109375" style="45" customWidth="1"/>
    <col min="6146" max="6146" width="15.6640625" style="45" customWidth="1"/>
    <col min="6147" max="6147" width="16.33203125" style="45" customWidth="1"/>
    <col min="6148" max="6148" width="18" style="45" customWidth="1"/>
    <col min="6149" max="6151" width="16.6640625" style="45" customWidth="1"/>
    <col min="6152" max="6152" width="18.77734375" style="45" customWidth="1"/>
    <col min="6153" max="6154" width="12.77734375" style="45" customWidth="1"/>
    <col min="6155" max="6155" width="13.77734375" style="45" customWidth="1"/>
    <col min="6156" max="6400" width="9.33203125" style="45"/>
    <col min="6401" max="6401" width="47.109375" style="45" customWidth="1"/>
    <col min="6402" max="6402" width="15.6640625" style="45" customWidth="1"/>
    <col min="6403" max="6403" width="16.33203125" style="45" customWidth="1"/>
    <col min="6404" max="6404" width="18" style="45" customWidth="1"/>
    <col min="6405" max="6407" width="16.6640625" style="45" customWidth="1"/>
    <col min="6408" max="6408" width="18.77734375" style="45" customWidth="1"/>
    <col min="6409" max="6410" width="12.77734375" style="45" customWidth="1"/>
    <col min="6411" max="6411" width="13.77734375" style="45" customWidth="1"/>
    <col min="6412" max="6656" width="9.33203125" style="45"/>
    <col min="6657" max="6657" width="47.109375" style="45" customWidth="1"/>
    <col min="6658" max="6658" width="15.6640625" style="45" customWidth="1"/>
    <col min="6659" max="6659" width="16.33203125" style="45" customWidth="1"/>
    <col min="6660" max="6660" width="18" style="45" customWidth="1"/>
    <col min="6661" max="6663" width="16.6640625" style="45" customWidth="1"/>
    <col min="6664" max="6664" width="18.77734375" style="45" customWidth="1"/>
    <col min="6665" max="6666" width="12.77734375" style="45" customWidth="1"/>
    <col min="6667" max="6667" width="13.77734375" style="45" customWidth="1"/>
    <col min="6668" max="6912" width="9.33203125" style="45"/>
    <col min="6913" max="6913" width="47.109375" style="45" customWidth="1"/>
    <col min="6914" max="6914" width="15.6640625" style="45" customWidth="1"/>
    <col min="6915" max="6915" width="16.33203125" style="45" customWidth="1"/>
    <col min="6916" max="6916" width="18" style="45" customWidth="1"/>
    <col min="6917" max="6919" width="16.6640625" style="45" customWidth="1"/>
    <col min="6920" max="6920" width="18.77734375" style="45" customWidth="1"/>
    <col min="6921" max="6922" width="12.77734375" style="45" customWidth="1"/>
    <col min="6923" max="6923" width="13.77734375" style="45" customWidth="1"/>
    <col min="6924" max="7168" width="9.33203125" style="45"/>
    <col min="7169" max="7169" width="47.109375" style="45" customWidth="1"/>
    <col min="7170" max="7170" width="15.6640625" style="45" customWidth="1"/>
    <col min="7171" max="7171" width="16.33203125" style="45" customWidth="1"/>
    <col min="7172" max="7172" width="18" style="45" customWidth="1"/>
    <col min="7173" max="7175" width="16.6640625" style="45" customWidth="1"/>
    <col min="7176" max="7176" width="18.77734375" style="45" customWidth="1"/>
    <col min="7177" max="7178" width="12.77734375" style="45" customWidth="1"/>
    <col min="7179" max="7179" width="13.77734375" style="45" customWidth="1"/>
    <col min="7180" max="7424" width="9.33203125" style="45"/>
    <col min="7425" max="7425" width="47.109375" style="45" customWidth="1"/>
    <col min="7426" max="7426" width="15.6640625" style="45" customWidth="1"/>
    <col min="7427" max="7427" width="16.33203125" style="45" customWidth="1"/>
    <col min="7428" max="7428" width="18" style="45" customWidth="1"/>
    <col min="7429" max="7431" width="16.6640625" style="45" customWidth="1"/>
    <col min="7432" max="7432" width="18.77734375" style="45" customWidth="1"/>
    <col min="7433" max="7434" width="12.77734375" style="45" customWidth="1"/>
    <col min="7435" max="7435" width="13.77734375" style="45" customWidth="1"/>
    <col min="7436" max="7680" width="9.33203125" style="45"/>
    <col min="7681" max="7681" width="47.109375" style="45" customWidth="1"/>
    <col min="7682" max="7682" width="15.6640625" style="45" customWidth="1"/>
    <col min="7683" max="7683" width="16.33203125" style="45" customWidth="1"/>
    <col min="7684" max="7684" width="18" style="45" customWidth="1"/>
    <col min="7685" max="7687" width="16.6640625" style="45" customWidth="1"/>
    <col min="7688" max="7688" width="18.77734375" style="45" customWidth="1"/>
    <col min="7689" max="7690" width="12.77734375" style="45" customWidth="1"/>
    <col min="7691" max="7691" width="13.77734375" style="45" customWidth="1"/>
    <col min="7692" max="7936" width="9.33203125" style="45"/>
    <col min="7937" max="7937" width="47.109375" style="45" customWidth="1"/>
    <col min="7938" max="7938" width="15.6640625" style="45" customWidth="1"/>
    <col min="7939" max="7939" width="16.33203125" style="45" customWidth="1"/>
    <col min="7940" max="7940" width="18" style="45" customWidth="1"/>
    <col min="7941" max="7943" width="16.6640625" style="45" customWidth="1"/>
    <col min="7944" max="7944" width="18.77734375" style="45" customWidth="1"/>
    <col min="7945" max="7946" width="12.77734375" style="45" customWidth="1"/>
    <col min="7947" max="7947" width="13.77734375" style="45" customWidth="1"/>
    <col min="7948" max="8192" width="9.33203125" style="45"/>
    <col min="8193" max="8193" width="47.109375" style="45" customWidth="1"/>
    <col min="8194" max="8194" width="15.6640625" style="45" customWidth="1"/>
    <col min="8195" max="8195" width="16.33203125" style="45" customWidth="1"/>
    <col min="8196" max="8196" width="18" style="45" customWidth="1"/>
    <col min="8197" max="8199" width="16.6640625" style="45" customWidth="1"/>
    <col min="8200" max="8200" width="18.77734375" style="45" customWidth="1"/>
    <col min="8201" max="8202" width="12.77734375" style="45" customWidth="1"/>
    <col min="8203" max="8203" width="13.77734375" style="45" customWidth="1"/>
    <col min="8204" max="8448" width="9.33203125" style="45"/>
    <col min="8449" max="8449" width="47.109375" style="45" customWidth="1"/>
    <col min="8450" max="8450" width="15.6640625" style="45" customWidth="1"/>
    <col min="8451" max="8451" width="16.33203125" style="45" customWidth="1"/>
    <col min="8452" max="8452" width="18" style="45" customWidth="1"/>
    <col min="8453" max="8455" width="16.6640625" style="45" customWidth="1"/>
    <col min="8456" max="8456" width="18.77734375" style="45" customWidth="1"/>
    <col min="8457" max="8458" width="12.77734375" style="45" customWidth="1"/>
    <col min="8459" max="8459" width="13.77734375" style="45" customWidth="1"/>
    <col min="8460" max="8704" width="9.33203125" style="45"/>
    <col min="8705" max="8705" width="47.109375" style="45" customWidth="1"/>
    <col min="8706" max="8706" width="15.6640625" style="45" customWidth="1"/>
    <col min="8707" max="8707" width="16.33203125" style="45" customWidth="1"/>
    <col min="8708" max="8708" width="18" style="45" customWidth="1"/>
    <col min="8709" max="8711" width="16.6640625" style="45" customWidth="1"/>
    <col min="8712" max="8712" width="18.77734375" style="45" customWidth="1"/>
    <col min="8713" max="8714" width="12.77734375" style="45" customWidth="1"/>
    <col min="8715" max="8715" width="13.77734375" style="45" customWidth="1"/>
    <col min="8716" max="8960" width="9.33203125" style="45"/>
    <col min="8961" max="8961" width="47.109375" style="45" customWidth="1"/>
    <col min="8962" max="8962" width="15.6640625" style="45" customWidth="1"/>
    <col min="8963" max="8963" width="16.33203125" style="45" customWidth="1"/>
    <col min="8964" max="8964" width="18" style="45" customWidth="1"/>
    <col min="8965" max="8967" width="16.6640625" style="45" customWidth="1"/>
    <col min="8968" max="8968" width="18.77734375" style="45" customWidth="1"/>
    <col min="8969" max="8970" width="12.77734375" style="45" customWidth="1"/>
    <col min="8971" max="8971" width="13.77734375" style="45" customWidth="1"/>
    <col min="8972" max="9216" width="9.33203125" style="45"/>
    <col min="9217" max="9217" width="47.109375" style="45" customWidth="1"/>
    <col min="9218" max="9218" width="15.6640625" style="45" customWidth="1"/>
    <col min="9219" max="9219" width="16.33203125" style="45" customWidth="1"/>
    <col min="9220" max="9220" width="18" style="45" customWidth="1"/>
    <col min="9221" max="9223" width="16.6640625" style="45" customWidth="1"/>
    <col min="9224" max="9224" width="18.77734375" style="45" customWidth="1"/>
    <col min="9225" max="9226" width="12.77734375" style="45" customWidth="1"/>
    <col min="9227" max="9227" width="13.77734375" style="45" customWidth="1"/>
    <col min="9228" max="9472" width="9.33203125" style="45"/>
    <col min="9473" max="9473" width="47.109375" style="45" customWidth="1"/>
    <col min="9474" max="9474" width="15.6640625" style="45" customWidth="1"/>
    <col min="9475" max="9475" width="16.33203125" style="45" customWidth="1"/>
    <col min="9476" max="9476" width="18" style="45" customWidth="1"/>
    <col min="9477" max="9479" width="16.6640625" style="45" customWidth="1"/>
    <col min="9480" max="9480" width="18.77734375" style="45" customWidth="1"/>
    <col min="9481" max="9482" width="12.77734375" style="45" customWidth="1"/>
    <col min="9483" max="9483" width="13.77734375" style="45" customWidth="1"/>
    <col min="9484" max="9728" width="9.33203125" style="45"/>
    <col min="9729" max="9729" width="47.109375" style="45" customWidth="1"/>
    <col min="9730" max="9730" width="15.6640625" style="45" customWidth="1"/>
    <col min="9731" max="9731" width="16.33203125" style="45" customWidth="1"/>
    <col min="9732" max="9732" width="18" style="45" customWidth="1"/>
    <col min="9733" max="9735" width="16.6640625" style="45" customWidth="1"/>
    <col min="9736" max="9736" width="18.77734375" style="45" customWidth="1"/>
    <col min="9737" max="9738" width="12.77734375" style="45" customWidth="1"/>
    <col min="9739" max="9739" width="13.77734375" style="45" customWidth="1"/>
    <col min="9740" max="9984" width="9.33203125" style="45"/>
    <col min="9985" max="9985" width="47.109375" style="45" customWidth="1"/>
    <col min="9986" max="9986" width="15.6640625" style="45" customWidth="1"/>
    <col min="9987" max="9987" width="16.33203125" style="45" customWidth="1"/>
    <col min="9988" max="9988" width="18" style="45" customWidth="1"/>
    <col min="9989" max="9991" width="16.6640625" style="45" customWidth="1"/>
    <col min="9992" max="9992" width="18.77734375" style="45" customWidth="1"/>
    <col min="9993" max="9994" width="12.77734375" style="45" customWidth="1"/>
    <col min="9995" max="9995" width="13.77734375" style="45" customWidth="1"/>
    <col min="9996" max="10240" width="9.33203125" style="45"/>
    <col min="10241" max="10241" width="47.109375" style="45" customWidth="1"/>
    <col min="10242" max="10242" width="15.6640625" style="45" customWidth="1"/>
    <col min="10243" max="10243" width="16.33203125" style="45" customWidth="1"/>
    <col min="10244" max="10244" width="18" style="45" customWidth="1"/>
    <col min="10245" max="10247" width="16.6640625" style="45" customWidth="1"/>
    <col min="10248" max="10248" width="18.77734375" style="45" customWidth="1"/>
    <col min="10249" max="10250" width="12.77734375" style="45" customWidth="1"/>
    <col min="10251" max="10251" width="13.77734375" style="45" customWidth="1"/>
    <col min="10252" max="10496" width="9.33203125" style="45"/>
    <col min="10497" max="10497" width="47.109375" style="45" customWidth="1"/>
    <col min="10498" max="10498" width="15.6640625" style="45" customWidth="1"/>
    <col min="10499" max="10499" width="16.33203125" style="45" customWidth="1"/>
    <col min="10500" max="10500" width="18" style="45" customWidth="1"/>
    <col min="10501" max="10503" width="16.6640625" style="45" customWidth="1"/>
    <col min="10504" max="10504" width="18.77734375" style="45" customWidth="1"/>
    <col min="10505" max="10506" width="12.77734375" style="45" customWidth="1"/>
    <col min="10507" max="10507" width="13.77734375" style="45" customWidth="1"/>
    <col min="10508" max="10752" width="9.33203125" style="45"/>
    <col min="10753" max="10753" width="47.109375" style="45" customWidth="1"/>
    <col min="10754" max="10754" width="15.6640625" style="45" customWidth="1"/>
    <col min="10755" max="10755" width="16.33203125" style="45" customWidth="1"/>
    <col min="10756" max="10756" width="18" style="45" customWidth="1"/>
    <col min="10757" max="10759" width="16.6640625" style="45" customWidth="1"/>
    <col min="10760" max="10760" width="18.77734375" style="45" customWidth="1"/>
    <col min="10761" max="10762" width="12.77734375" style="45" customWidth="1"/>
    <col min="10763" max="10763" width="13.77734375" style="45" customWidth="1"/>
    <col min="10764" max="11008" width="9.33203125" style="45"/>
    <col min="11009" max="11009" width="47.109375" style="45" customWidth="1"/>
    <col min="11010" max="11010" width="15.6640625" style="45" customWidth="1"/>
    <col min="11011" max="11011" width="16.33203125" style="45" customWidth="1"/>
    <col min="11012" max="11012" width="18" style="45" customWidth="1"/>
    <col min="11013" max="11015" width="16.6640625" style="45" customWidth="1"/>
    <col min="11016" max="11016" width="18.77734375" style="45" customWidth="1"/>
    <col min="11017" max="11018" width="12.77734375" style="45" customWidth="1"/>
    <col min="11019" max="11019" width="13.77734375" style="45" customWidth="1"/>
    <col min="11020" max="11264" width="9.33203125" style="45"/>
    <col min="11265" max="11265" width="47.109375" style="45" customWidth="1"/>
    <col min="11266" max="11266" width="15.6640625" style="45" customWidth="1"/>
    <col min="11267" max="11267" width="16.33203125" style="45" customWidth="1"/>
    <col min="11268" max="11268" width="18" style="45" customWidth="1"/>
    <col min="11269" max="11271" width="16.6640625" style="45" customWidth="1"/>
    <col min="11272" max="11272" width="18.77734375" style="45" customWidth="1"/>
    <col min="11273" max="11274" width="12.77734375" style="45" customWidth="1"/>
    <col min="11275" max="11275" width="13.77734375" style="45" customWidth="1"/>
    <col min="11276" max="11520" width="9.33203125" style="45"/>
    <col min="11521" max="11521" width="47.109375" style="45" customWidth="1"/>
    <col min="11522" max="11522" width="15.6640625" style="45" customWidth="1"/>
    <col min="11523" max="11523" width="16.33203125" style="45" customWidth="1"/>
    <col min="11524" max="11524" width="18" style="45" customWidth="1"/>
    <col min="11525" max="11527" width="16.6640625" style="45" customWidth="1"/>
    <col min="11528" max="11528" width="18.77734375" style="45" customWidth="1"/>
    <col min="11529" max="11530" width="12.77734375" style="45" customWidth="1"/>
    <col min="11531" max="11531" width="13.77734375" style="45" customWidth="1"/>
    <col min="11532" max="11776" width="9.33203125" style="45"/>
    <col min="11777" max="11777" width="47.109375" style="45" customWidth="1"/>
    <col min="11778" max="11778" width="15.6640625" style="45" customWidth="1"/>
    <col min="11779" max="11779" width="16.33203125" style="45" customWidth="1"/>
    <col min="11780" max="11780" width="18" style="45" customWidth="1"/>
    <col min="11781" max="11783" width="16.6640625" style="45" customWidth="1"/>
    <col min="11784" max="11784" width="18.77734375" style="45" customWidth="1"/>
    <col min="11785" max="11786" width="12.77734375" style="45" customWidth="1"/>
    <col min="11787" max="11787" width="13.77734375" style="45" customWidth="1"/>
    <col min="11788" max="12032" width="9.33203125" style="45"/>
    <col min="12033" max="12033" width="47.109375" style="45" customWidth="1"/>
    <col min="12034" max="12034" width="15.6640625" style="45" customWidth="1"/>
    <col min="12035" max="12035" width="16.33203125" style="45" customWidth="1"/>
    <col min="12036" max="12036" width="18" style="45" customWidth="1"/>
    <col min="12037" max="12039" width="16.6640625" style="45" customWidth="1"/>
    <col min="12040" max="12040" width="18.77734375" style="45" customWidth="1"/>
    <col min="12041" max="12042" width="12.77734375" style="45" customWidth="1"/>
    <col min="12043" max="12043" width="13.77734375" style="45" customWidth="1"/>
    <col min="12044" max="12288" width="9.33203125" style="45"/>
    <col min="12289" max="12289" width="47.109375" style="45" customWidth="1"/>
    <col min="12290" max="12290" width="15.6640625" style="45" customWidth="1"/>
    <col min="12291" max="12291" width="16.33203125" style="45" customWidth="1"/>
    <col min="12292" max="12292" width="18" style="45" customWidth="1"/>
    <col min="12293" max="12295" width="16.6640625" style="45" customWidth="1"/>
    <col min="12296" max="12296" width="18.77734375" style="45" customWidth="1"/>
    <col min="12297" max="12298" width="12.77734375" style="45" customWidth="1"/>
    <col min="12299" max="12299" width="13.77734375" style="45" customWidth="1"/>
    <col min="12300" max="12544" width="9.33203125" style="45"/>
    <col min="12545" max="12545" width="47.109375" style="45" customWidth="1"/>
    <col min="12546" max="12546" width="15.6640625" style="45" customWidth="1"/>
    <col min="12547" max="12547" width="16.33203125" style="45" customWidth="1"/>
    <col min="12548" max="12548" width="18" style="45" customWidth="1"/>
    <col min="12549" max="12551" width="16.6640625" style="45" customWidth="1"/>
    <col min="12552" max="12552" width="18.77734375" style="45" customWidth="1"/>
    <col min="12553" max="12554" width="12.77734375" style="45" customWidth="1"/>
    <col min="12555" max="12555" width="13.77734375" style="45" customWidth="1"/>
    <col min="12556" max="12800" width="9.33203125" style="45"/>
    <col min="12801" max="12801" width="47.109375" style="45" customWidth="1"/>
    <col min="12802" max="12802" width="15.6640625" style="45" customWidth="1"/>
    <col min="12803" max="12803" width="16.33203125" style="45" customWidth="1"/>
    <col min="12804" max="12804" width="18" style="45" customWidth="1"/>
    <col min="12805" max="12807" width="16.6640625" style="45" customWidth="1"/>
    <col min="12808" max="12808" width="18.77734375" style="45" customWidth="1"/>
    <col min="12809" max="12810" width="12.77734375" style="45" customWidth="1"/>
    <col min="12811" max="12811" width="13.77734375" style="45" customWidth="1"/>
    <col min="12812" max="13056" width="9.33203125" style="45"/>
    <col min="13057" max="13057" width="47.109375" style="45" customWidth="1"/>
    <col min="13058" max="13058" width="15.6640625" style="45" customWidth="1"/>
    <col min="13059" max="13059" width="16.33203125" style="45" customWidth="1"/>
    <col min="13060" max="13060" width="18" style="45" customWidth="1"/>
    <col min="13061" max="13063" width="16.6640625" style="45" customWidth="1"/>
    <col min="13064" max="13064" width="18.77734375" style="45" customWidth="1"/>
    <col min="13065" max="13066" width="12.77734375" style="45" customWidth="1"/>
    <col min="13067" max="13067" width="13.77734375" style="45" customWidth="1"/>
    <col min="13068" max="13312" width="9.33203125" style="45"/>
    <col min="13313" max="13313" width="47.109375" style="45" customWidth="1"/>
    <col min="13314" max="13314" width="15.6640625" style="45" customWidth="1"/>
    <col min="13315" max="13315" width="16.33203125" style="45" customWidth="1"/>
    <col min="13316" max="13316" width="18" style="45" customWidth="1"/>
    <col min="13317" max="13319" width="16.6640625" style="45" customWidth="1"/>
    <col min="13320" max="13320" width="18.77734375" style="45" customWidth="1"/>
    <col min="13321" max="13322" width="12.77734375" style="45" customWidth="1"/>
    <col min="13323" max="13323" width="13.77734375" style="45" customWidth="1"/>
    <col min="13324" max="13568" width="9.33203125" style="45"/>
    <col min="13569" max="13569" width="47.109375" style="45" customWidth="1"/>
    <col min="13570" max="13570" width="15.6640625" style="45" customWidth="1"/>
    <col min="13571" max="13571" width="16.33203125" style="45" customWidth="1"/>
    <col min="13572" max="13572" width="18" style="45" customWidth="1"/>
    <col min="13573" max="13575" width="16.6640625" style="45" customWidth="1"/>
    <col min="13576" max="13576" width="18.77734375" style="45" customWidth="1"/>
    <col min="13577" max="13578" width="12.77734375" style="45" customWidth="1"/>
    <col min="13579" max="13579" width="13.77734375" style="45" customWidth="1"/>
    <col min="13580" max="13824" width="9.33203125" style="45"/>
    <col min="13825" max="13825" width="47.109375" style="45" customWidth="1"/>
    <col min="13826" max="13826" width="15.6640625" style="45" customWidth="1"/>
    <col min="13827" max="13827" width="16.33203125" style="45" customWidth="1"/>
    <col min="13828" max="13828" width="18" style="45" customWidth="1"/>
    <col min="13829" max="13831" width="16.6640625" style="45" customWidth="1"/>
    <col min="13832" max="13832" width="18.77734375" style="45" customWidth="1"/>
    <col min="13833" max="13834" width="12.77734375" style="45" customWidth="1"/>
    <col min="13835" max="13835" width="13.77734375" style="45" customWidth="1"/>
    <col min="13836" max="14080" width="9.33203125" style="45"/>
    <col min="14081" max="14081" width="47.109375" style="45" customWidth="1"/>
    <col min="14082" max="14082" width="15.6640625" style="45" customWidth="1"/>
    <col min="14083" max="14083" width="16.33203125" style="45" customWidth="1"/>
    <col min="14084" max="14084" width="18" style="45" customWidth="1"/>
    <col min="14085" max="14087" width="16.6640625" style="45" customWidth="1"/>
    <col min="14088" max="14088" width="18.77734375" style="45" customWidth="1"/>
    <col min="14089" max="14090" width="12.77734375" style="45" customWidth="1"/>
    <col min="14091" max="14091" width="13.77734375" style="45" customWidth="1"/>
    <col min="14092" max="14336" width="9.33203125" style="45"/>
    <col min="14337" max="14337" width="47.109375" style="45" customWidth="1"/>
    <col min="14338" max="14338" width="15.6640625" style="45" customWidth="1"/>
    <col min="14339" max="14339" width="16.33203125" style="45" customWidth="1"/>
    <col min="14340" max="14340" width="18" style="45" customWidth="1"/>
    <col min="14341" max="14343" width="16.6640625" style="45" customWidth="1"/>
    <col min="14344" max="14344" width="18.77734375" style="45" customWidth="1"/>
    <col min="14345" max="14346" width="12.77734375" style="45" customWidth="1"/>
    <col min="14347" max="14347" width="13.77734375" style="45" customWidth="1"/>
    <col min="14348" max="14592" width="9.33203125" style="45"/>
    <col min="14593" max="14593" width="47.109375" style="45" customWidth="1"/>
    <col min="14594" max="14594" width="15.6640625" style="45" customWidth="1"/>
    <col min="14595" max="14595" width="16.33203125" style="45" customWidth="1"/>
    <col min="14596" max="14596" width="18" style="45" customWidth="1"/>
    <col min="14597" max="14599" width="16.6640625" style="45" customWidth="1"/>
    <col min="14600" max="14600" width="18.77734375" style="45" customWidth="1"/>
    <col min="14601" max="14602" width="12.77734375" style="45" customWidth="1"/>
    <col min="14603" max="14603" width="13.77734375" style="45" customWidth="1"/>
    <col min="14604" max="14848" width="9.33203125" style="45"/>
    <col min="14849" max="14849" width="47.109375" style="45" customWidth="1"/>
    <col min="14850" max="14850" width="15.6640625" style="45" customWidth="1"/>
    <col min="14851" max="14851" width="16.33203125" style="45" customWidth="1"/>
    <col min="14852" max="14852" width="18" style="45" customWidth="1"/>
    <col min="14853" max="14855" width="16.6640625" style="45" customWidth="1"/>
    <col min="14856" max="14856" width="18.77734375" style="45" customWidth="1"/>
    <col min="14857" max="14858" width="12.77734375" style="45" customWidth="1"/>
    <col min="14859" max="14859" width="13.77734375" style="45" customWidth="1"/>
    <col min="14860" max="15104" width="9.33203125" style="45"/>
    <col min="15105" max="15105" width="47.109375" style="45" customWidth="1"/>
    <col min="15106" max="15106" width="15.6640625" style="45" customWidth="1"/>
    <col min="15107" max="15107" width="16.33203125" style="45" customWidth="1"/>
    <col min="15108" max="15108" width="18" style="45" customWidth="1"/>
    <col min="15109" max="15111" width="16.6640625" style="45" customWidth="1"/>
    <col min="15112" max="15112" width="18.77734375" style="45" customWidth="1"/>
    <col min="15113" max="15114" width="12.77734375" style="45" customWidth="1"/>
    <col min="15115" max="15115" width="13.77734375" style="45" customWidth="1"/>
    <col min="15116" max="15360" width="9.33203125" style="45"/>
    <col min="15361" max="15361" width="47.109375" style="45" customWidth="1"/>
    <col min="15362" max="15362" width="15.6640625" style="45" customWidth="1"/>
    <col min="15363" max="15363" width="16.33203125" style="45" customWidth="1"/>
    <col min="15364" max="15364" width="18" style="45" customWidth="1"/>
    <col min="15365" max="15367" width="16.6640625" style="45" customWidth="1"/>
    <col min="15368" max="15368" width="18.77734375" style="45" customWidth="1"/>
    <col min="15369" max="15370" width="12.77734375" style="45" customWidth="1"/>
    <col min="15371" max="15371" width="13.77734375" style="45" customWidth="1"/>
    <col min="15372" max="15616" width="9.33203125" style="45"/>
    <col min="15617" max="15617" width="47.109375" style="45" customWidth="1"/>
    <col min="15618" max="15618" width="15.6640625" style="45" customWidth="1"/>
    <col min="15619" max="15619" width="16.33203125" style="45" customWidth="1"/>
    <col min="15620" max="15620" width="18" style="45" customWidth="1"/>
    <col min="15621" max="15623" width="16.6640625" style="45" customWidth="1"/>
    <col min="15624" max="15624" width="18.77734375" style="45" customWidth="1"/>
    <col min="15625" max="15626" width="12.77734375" style="45" customWidth="1"/>
    <col min="15627" max="15627" width="13.77734375" style="45" customWidth="1"/>
    <col min="15628" max="15872" width="9.33203125" style="45"/>
    <col min="15873" max="15873" width="47.109375" style="45" customWidth="1"/>
    <col min="15874" max="15874" width="15.6640625" style="45" customWidth="1"/>
    <col min="15875" max="15875" width="16.33203125" style="45" customWidth="1"/>
    <col min="15876" max="15876" width="18" style="45" customWidth="1"/>
    <col min="15877" max="15879" width="16.6640625" style="45" customWidth="1"/>
    <col min="15880" max="15880" width="18.77734375" style="45" customWidth="1"/>
    <col min="15881" max="15882" width="12.77734375" style="45" customWidth="1"/>
    <col min="15883" max="15883" width="13.77734375" style="45" customWidth="1"/>
    <col min="15884" max="16128" width="9.33203125" style="45"/>
    <col min="16129" max="16129" width="47.109375" style="45" customWidth="1"/>
    <col min="16130" max="16130" width="15.6640625" style="45" customWidth="1"/>
    <col min="16131" max="16131" width="16.33203125" style="45" customWidth="1"/>
    <col min="16132" max="16132" width="18" style="45" customWidth="1"/>
    <col min="16133" max="16135" width="16.6640625" style="45" customWidth="1"/>
    <col min="16136" max="16136" width="18.77734375" style="45" customWidth="1"/>
    <col min="16137" max="16138" width="12.77734375" style="45" customWidth="1"/>
    <col min="16139" max="16139" width="13.77734375" style="45" customWidth="1"/>
    <col min="16140" max="16384" width="9.33203125" style="45"/>
  </cols>
  <sheetData>
    <row r="1" spans="1:8" ht="25.5" customHeight="1">
      <c r="A1" s="753" t="s">
        <v>0</v>
      </c>
      <c r="B1" s="753"/>
      <c r="C1" s="753"/>
      <c r="D1" s="753"/>
      <c r="E1" s="753"/>
      <c r="F1" s="753"/>
      <c r="G1" s="753"/>
      <c r="H1" s="753"/>
    </row>
    <row r="2" spans="1:8" ht="22.5" customHeight="1" thickBot="1">
      <c r="A2" s="151"/>
      <c r="B2" s="60"/>
      <c r="C2" s="60"/>
      <c r="D2" s="60"/>
      <c r="E2" s="60"/>
      <c r="F2" s="60"/>
      <c r="G2" s="60"/>
      <c r="H2" s="55" t="s">
        <v>59</v>
      </c>
    </row>
    <row r="3" spans="1:8" s="48" customFormat="1" ht="44.25" customHeight="1" thickBot="1">
      <c r="A3" s="152" t="s">
        <v>63</v>
      </c>
      <c r="B3" s="153" t="s">
        <v>64</v>
      </c>
      <c r="C3" s="153" t="s">
        <v>65</v>
      </c>
      <c r="D3" s="153" t="str">
        <f>+CONCATENATE("Felhasználás   ",LEFT([1]ÖSSZEFÜGGÉSEK!A5,4)-1,". XII. 31-ig")</f>
        <v>Felhasználás   2014. XII. 31-ig</v>
      </c>
      <c r="E3" s="153" t="str">
        <f>+'[1]1.1.sz.mell.'!C3</f>
        <v>2015. évi előirányzat</v>
      </c>
      <c r="F3" s="492" t="s">
        <v>773</v>
      </c>
      <c r="G3" s="492" t="s">
        <v>774</v>
      </c>
      <c r="H3" s="56" t="str">
        <f>+CONCATENATE(LEFT([1]ÖSSZEFÜGGÉSEK!A5,4),". utáni szükséglet")</f>
        <v>2015. utáni szükséglet</v>
      </c>
    </row>
    <row r="4" spans="1:8" s="60" customFormat="1" ht="12" customHeight="1" thickBot="1">
      <c r="A4" s="57" t="s">
        <v>468</v>
      </c>
      <c r="B4" s="58" t="s">
        <v>469</v>
      </c>
      <c r="C4" s="58" t="s">
        <v>470</v>
      </c>
      <c r="D4" s="58" t="s">
        <v>472</v>
      </c>
      <c r="E4" s="58" t="s">
        <v>471</v>
      </c>
      <c r="F4" s="493" t="s">
        <v>473</v>
      </c>
      <c r="G4" s="493" t="s">
        <v>475</v>
      </c>
      <c r="H4" s="59" t="s">
        <v>474</v>
      </c>
    </row>
    <row r="5" spans="1:8" ht="15.9" customHeight="1">
      <c r="A5" s="463" t="s">
        <v>509</v>
      </c>
      <c r="B5" s="464">
        <v>3810</v>
      </c>
      <c r="C5" s="465" t="s">
        <v>510</v>
      </c>
      <c r="D5" s="464"/>
      <c r="E5" s="464">
        <v>3810</v>
      </c>
      <c r="F5" s="494">
        <v>3810</v>
      </c>
      <c r="G5" s="498">
        <v>0</v>
      </c>
      <c r="H5" s="466">
        <f t="shared" ref="H5:H25" si="0">B5-D5-E5</f>
        <v>0</v>
      </c>
    </row>
    <row r="6" spans="1:8" ht="15.9" customHeight="1">
      <c r="A6" s="463" t="s">
        <v>511</v>
      </c>
      <c r="B6" s="464">
        <v>243</v>
      </c>
      <c r="C6" s="465" t="s">
        <v>510</v>
      </c>
      <c r="D6" s="464"/>
      <c r="E6" s="464">
        <v>243</v>
      </c>
      <c r="F6" s="494">
        <v>243</v>
      </c>
      <c r="G6" s="498" t="s">
        <v>587</v>
      </c>
      <c r="H6" s="61">
        <f t="shared" si="0"/>
        <v>0</v>
      </c>
    </row>
    <row r="7" spans="1:8" ht="15.9" customHeight="1">
      <c r="A7" s="463" t="s">
        <v>512</v>
      </c>
      <c r="B7" s="464">
        <v>500</v>
      </c>
      <c r="C7" s="465" t="s">
        <v>510</v>
      </c>
      <c r="D7" s="464"/>
      <c r="E7" s="464">
        <v>500</v>
      </c>
      <c r="F7" s="498" t="s">
        <v>775</v>
      </c>
      <c r="G7" s="498" t="s">
        <v>593</v>
      </c>
      <c r="H7" s="61">
        <f t="shared" si="0"/>
        <v>0</v>
      </c>
    </row>
    <row r="8" spans="1:8" ht="15.9" customHeight="1">
      <c r="A8" s="467" t="s">
        <v>513</v>
      </c>
      <c r="B8" s="464">
        <v>3556</v>
      </c>
      <c r="C8" s="465" t="s">
        <v>514</v>
      </c>
      <c r="D8" s="464">
        <v>744</v>
      </c>
      <c r="E8" s="464">
        <v>2812</v>
      </c>
      <c r="F8" s="494">
        <v>2214</v>
      </c>
      <c r="G8" s="498" t="s">
        <v>590</v>
      </c>
      <c r="H8" s="61">
        <f t="shared" si="0"/>
        <v>0</v>
      </c>
    </row>
    <row r="9" spans="1:8" ht="15.9" customHeight="1">
      <c r="A9" s="463" t="s">
        <v>515</v>
      </c>
      <c r="B9" s="464">
        <v>3810</v>
      </c>
      <c r="C9" s="465" t="s">
        <v>510</v>
      </c>
      <c r="D9" s="464"/>
      <c r="E9" s="464">
        <v>3810</v>
      </c>
      <c r="F9" s="494">
        <v>3472</v>
      </c>
      <c r="G9" s="498" t="s">
        <v>776</v>
      </c>
      <c r="H9" s="61">
        <f t="shared" si="0"/>
        <v>0</v>
      </c>
    </row>
    <row r="10" spans="1:8" ht="15.9" customHeight="1">
      <c r="A10" s="467" t="s">
        <v>516</v>
      </c>
      <c r="B10" s="464">
        <v>1457</v>
      </c>
      <c r="C10" s="465" t="s">
        <v>510</v>
      </c>
      <c r="D10" s="464"/>
      <c r="E10" s="464">
        <v>1457</v>
      </c>
      <c r="F10" s="494">
        <v>1273</v>
      </c>
      <c r="G10" s="498" t="s">
        <v>777</v>
      </c>
      <c r="H10" s="61">
        <f t="shared" si="0"/>
        <v>0</v>
      </c>
    </row>
    <row r="11" spans="1:8" ht="15.9" customHeight="1">
      <c r="A11" s="463" t="s">
        <v>517</v>
      </c>
      <c r="B11" s="464">
        <v>1842</v>
      </c>
      <c r="C11" s="465" t="s">
        <v>510</v>
      </c>
      <c r="D11" s="464"/>
      <c r="E11" s="464">
        <v>1842</v>
      </c>
      <c r="F11" s="494">
        <v>1244</v>
      </c>
      <c r="G11" s="498" t="s">
        <v>593</v>
      </c>
      <c r="H11" s="722">
        <f t="shared" si="0"/>
        <v>0</v>
      </c>
    </row>
    <row r="12" spans="1:8" ht="15.9" customHeight="1">
      <c r="A12" s="463" t="s">
        <v>518</v>
      </c>
      <c r="B12" s="464">
        <v>1270</v>
      </c>
      <c r="C12" s="465" t="s">
        <v>510</v>
      </c>
      <c r="D12" s="464"/>
      <c r="E12" s="464">
        <v>1270</v>
      </c>
      <c r="F12" s="494">
        <v>1178</v>
      </c>
      <c r="G12" s="498" t="s">
        <v>592</v>
      </c>
      <c r="H12" s="61">
        <f t="shared" si="0"/>
        <v>0</v>
      </c>
    </row>
    <row r="13" spans="1:8" ht="31.5" customHeight="1">
      <c r="A13" s="463" t="s">
        <v>519</v>
      </c>
      <c r="B13" s="464">
        <v>431</v>
      </c>
      <c r="C13" s="465" t="s">
        <v>510</v>
      </c>
      <c r="D13" s="464"/>
      <c r="E13" s="464">
        <v>431</v>
      </c>
      <c r="F13" s="494">
        <v>495</v>
      </c>
      <c r="G13" s="498" t="s">
        <v>778</v>
      </c>
      <c r="H13" s="61">
        <f t="shared" si="0"/>
        <v>0</v>
      </c>
    </row>
    <row r="14" spans="1:8" ht="33.75" customHeight="1">
      <c r="A14" s="463" t="s">
        <v>520</v>
      </c>
      <c r="B14" s="464">
        <v>127</v>
      </c>
      <c r="C14" s="465" t="s">
        <v>510</v>
      </c>
      <c r="D14" s="464"/>
      <c r="E14" s="464">
        <v>127</v>
      </c>
      <c r="F14" s="494">
        <v>229</v>
      </c>
      <c r="G14" s="498" t="s">
        <v>595</v>
      </c>
      <c r="H14" s="61">
        <f t="shared" si="0"/>
        <v>0</v>
      </c>
    </row>
    <row r="15" spans="1:8" ht="19.5" customHeight="1">
      <c r="A15" s="463" t="s">
        <v>521</v>
      </c>
      <c r="B15" s="464">
        <v>445</v>
      </c>
      <c r="C15" s="465" t="s">
        <v>510</v>
      </c>
      <c r="D15" s="464"/>
      <c r="E15" s="464">
        <v>445</v>
      </c>
      <c r="F15" s="498">
        <v>0</v>
      </c>
      <c r="G15" s="497"/>
      <c r="H15" s="61">
        <f t="shared" si="0"/>
        <v>0</v>
      </c>
    </row>
    <row r="16" spans="1:8" ht="15.9" customHeight="1">
      <c r="A16" s="463" t="s">
        <v>522</v>
      </c>
      <c r="B16" s="464">
        <v>114</v>
      </c>
      <c r="C16" s="465" t="s">
        <v>510</v>
      </c>
      <c r="D16" s="464"/>
      <c r="E16" s="464">
        <v>114</v>
      </c>
      <c r="F16" s="494">
        <v>200</v>
      </c>
      <c r="G16" s="498" t="s">
        <v>594</v>
      </c>
      <c r="H16" s="61">
        <f t="shared" si="0"/>
        <v>0</v>
      </c>
    </row>
    <row r="17" spans="1:8" ht="15.9" customHeight="1">
      <c r="A17" s="463" t="s">
        <v>523</v>
      </c>
      <c r="B17" s="464">
        <v>127</v>
      </c>
      <c r="C17" s="465" t="s">
        <v>510</v>
      </c>
      <c r="D17" s="464"/>
      <c r="E17" s="464">
        <v>127</v>
      </c>
      <c r="F17" s="494">
        <v>111</v>
      </c>
      <c r="G17" s="497"/>
      <c r="H17" s="61">
        <f t="shared" si="0"/>
        <v>0</v>
      </c>
    </row>
    <row r="18" spans="1:8" ht="15.9" customHeight="1">
      <c r="A18" s="463" t="s">
        <v>588</v>
      </c>
      <c r="B18" s="27"/>
      <c r="C18" s="426"/>
      <c r="D18" s="27"/>
      <c r="E18" s="27"/>
      <c r="F18" s="494">
        <v>138</v>
      </c>
      <c r="G18" s="494">
        <v>138</v>
      </c>
      <c r="H18" s="61">
        <f t="shared" si="0"/>
        <v>0</v>
      </c>
    </row>
    <row r="19" spans="1:8" ht="15.9" customHeight="1">
      <c r="A19" s="463" t="s">
        <v>790</v>
      </c>
      <c r="B19" s="27"/>
      <c r="C19" s="426"/>
      <c r="D19" s="27"/>
      <c r="E19" s="27"/>
      <c r="F19" s="494">
        <v>1130</v>
      </c>
      <c r="G19" s="494">
        <v>1130</v>
      </c>
      <c r="H19" s="61">
        <f t="shared" si="0"/>
        <v>0</v>
      </c>
    </row>
    <row r="20" spans="1:8" ht="15.9" customHeight="1">
      <c r="A20" s="463" t="s">
        <v>589</v>
      </c>
      <c r="B20" s="27"/>
      <c r="C20" s="426"/>
      <c r="D20" s="27"/>
      <c r="E20" s="27"/>
      <c r="F20" s="494">
        <v>27</v>
      </c>
      <c r="G20" s="494">
        <v>27</v>
      </c>
      <c r="H20" s="61">
        <f t="shared" si="0"/>
        <v>0</v>
      </c>
    </row>
    <row r="21" spans="1:8" ht="15.9" customHeight="1">
      <c r="A21" s="463" t="s">
        <v>788</v>
      </c>
      <c r="B21" s="27"/>
      <c r="C21" s="426"/>
      <c r="D21" s="27"/>
      <c r="E21" s="27"/>
      <c r="F21" s="494">
        <v>6314</v>
      </c>
      <c r="G21" s="494">
        <v>6314</v>
      </c>
      <c r="H21" s="61">
        <f t="shared" si="0"/>
        <v>0</v>
      </c>
    </row>
    <row r="22" spans="1:8" ht="15.9" customHeight="1">
      <c r="A22" s="463" t="s">
        <v>591</v>
      </c>
      <c r="B22" s="28"/>
      <c r="C22" s="427"/>
      <c r="D22" s="28"/>
      <c r="E22" s="28"/>
      <c r="F22" s="499">
        <v>143</v>
      </c>
      <c r="G22" s="499">
        <v>143</v>
      </c>
      <c r="H22" s="63"/>
    </row>
    <row r="23" spans="1:8" ht="15.9" customHeight="1">
      <c r="A23" s="463" t="s">
        <v>785</v>
      </c>
      <c r="B23" s="28"/>
      <c r="C23" s="427"/>
      <c r="D23" s="28"/>
      <c r="E23" s="28"/>
      <c r="F23" s="499">
        <v>427</v>
      </c>
      <c r="G23" s="499">
        <v>427</v>
      </c>
      <c r="H23" s="63"/>
    </row>
    <row r="24" spans="1:8" ht="15.9" customHeight="1">
      <c r="A24" s="463" t="s">
        <v>786</v>
      </c>
      <c r="B24" s="28"/>
      <c r="C24" s="427"/>
      <c r="D24" s="28"/>
      <c r="E24" s="28"/>
      <c r="F24" s="499">
        <v>267</v>
      </c>
      <c r="G24" s="499">
        <v>267</v>
      </c>
      <c r="H24" s="63"/>
    </row>
    <row r="25" spans="1:8" ht="15.9" customHeight="1" thickBot="1">
      <c r="A25" s="463" t="s">
        <v>787</v>
      </c>
      <c r="B25" s="28"/>
      <c r="C25" s="427"/>
      <c r="D25" s="28"/>
      <c r="E25" s="28"/>
      <c r="F25" s="499">
        <v>431</v>
      </c>
      <c r="G25" s="723" t="s">
        <v>779</v>
      </c>
      <c r="H25" s="63">
        <f t="shared" si="0"/>
        <v>0</v>
      </c>
    </row>
    <row r="26" spans="1:8" s="66" customFormat="1" ht="18" customHeight="1" thickBot="1">
      <c r="A26" s="154" t="s">
        <v>62</v>
      </c>
      <c r="B26" s="64">
        <f>SUM(B5:B25)</f>
        <v>17732</v>
      </c>
      <c r="C26" s="119"/>
      <c r="D26" s="64">
        <f>SUM(D5:D25)</f>
        <v>744</v>
      </c>
      <c r="E26" s="64">
        <f>SUM(E5:E25)</f>
        <v>16988</v>
      </c>
      <c r="F26" s="495">
        <f>F5+F6+F7+F8+F9+F10+F11+F12+F13+F14+F15+F16+F17+F18+F19+F20+F21+F22+F23+F24+F25</f>
        <v>23846</v>
      </c>
      <c r="G26" s="495">
        <f>G5+G6+G7+G8+G9+G10+G11+G12+G13+G14+G15+G16+G17+G18+G19+G20+G21+G22+G23+G24+G25</f>
        <v>13299</v>
      </c>
      <c r="H26" s="65">
        <f>SUM(H5:H25)</f>
        <v>0</v>
      </c>
    </row>
  </sheetData>
  <mergeCells count="1">
    <mergeCell ref="A1:H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&amp;C&amp;"Times New Roman CE,Félkövér"Győrzámoly Község Önkormányzata&amp;R&amp;"Times New Roman CE,Félkövér dőlt"&amp;11 4. melléklet a 8/2016. (V. 25.)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24"/>
  <sheetViews>
    <sheetView zoomScale="80" zoomScaleNormal="80" workbookViewId="0">
      <selection activeCell="E2" sqref="E2"/>
    </sheetView>
  </sheetViews>
  <sheetFormatPr defaultRowHeight="13.2"/>
  <cols>
    <col min="1" max="1" width="60.6640625" style="46" customWidth="1"/>
    <col min="2" max="2" width="15.6640625" style="45" customWidth="1"/>
    <col min="3" max="3" width="16.33203125" style="45" customWidth="1"/>
    <col min="4" max="4" width="18" style="45" customWidth="1"/>
    <col min="5" max="7" width="16.6640625" style="45" customWidth="1"/>
    <col min="8" max="8" width="18.77734375" style="45" customWidth="1"/>
    <col min="9" max="10" width="12.77734375" style="45" customWidth="1"/>
    <col min="11" max="11" width="13.77734375" style="45" customWidth="1"/>
    <col min="12" max="256" width="9.33203125" style="45"/>
    <col min="257" max="257" width="60.6640625" style="45" customWidth="1"/>
    <col min="258" max="258" width="15.6640625" style="45" customWidth="1"/>
    <col min="259" max="259" width="16.33203125" style="45" customWidth="1"/>
    <col min="260" max="260" width="18" style="45" customWidth="1"/>
    <col min="261" max="263" width="16.6640625" style="45" customWidth="1"/>
    <col min="264" max="264" width="18.77734375" style="45" customWidth="1"/>
    <col min="265" max="266" width="12.77734375" style="45" customWidth="1"/>
    <col min="267" max="267" width="13.77734375" style="45" customWidth="1"/>
    <col min="268" max="512" width="9.33203125" style="45"/>
    <col min="513" max="513" width="60.6640625" style="45" customWidth="1"/>
    <col min="514" max="514" width="15.6640625" style="45" customWidth="1"/>
    <col min="515" max="515" width="16.33203125" style="45" customWidth="1"/>
    <col min="516" max="516" width="18" style="45" customWidth="1"/>
    <col min="517" max="519" width="16.6640625" style="45" customWidth="1"/>
    <col min="520" max="520" width="18.77734375" style="45" customWidth="1"/>
    <col min="521" max="522" width="12.77734375" style="45" customWidth="1"/>
    <col min="523" max="523" width="13.77734375" style="45" customWidth="1"/>
    <col min="524" max="768" width="9.33203125" style="45"/>
    <col min="769" max="769" width="60.6640625" style="45" customWidth="1"/>
    <col min="770" max="770" width="15.6640625" style="45" customWidth="1"/>
    <col min="771" max="771" width="16.33203125" style="45" customWidth="1"/>
    <col min="772" max="772" width="18" style="45" customWidth="1"/>
    <col min="773" max="775" width="16.6640625" style="45" customWidth="1"/>
    <col min="776" max="776" width="18.77734375" style="45" customWidth="1"/>
    <col min="777" max="778" width="12.77734375" style="45" customWidth="1"/>
    <col min="779" max="779" width="13.77734375" style="45" customWidth="1"/>
    <col min="780" max="1024" width="9.33203125" style="45"/>
    <col min="1025" max="1025" width="60.6640625" style="45" customWidth="1"/>
    <col min="1026" max="1026" width="15.6640625" style="45" customWidth="1"/>
    <col min="1027" max="1027" width="16.33203125" style="45" customWidth="1"/>
    <col min="1028" max="1028" width="18" style="45" customWidth="1"/>
    <col min="1029" max="1031" width="16.6640625" style="45" customWidth="1"/>
    <col min="1032" max="1032" width="18.77734375" style="45" customWidth="1"/>
    <col min="1033" max="1034" width="12.77734375" style="45" customWidth="1"/>
    <col min="1035" max="1035" width="13.77734375" style="45" customWidth="1"/>
    <col min="1036" max="1280" width="9.33203125" style="45"/>
    <col min="1281" max="1281" width="60.6640625" style="45" customWidth="1"/>
    <col min="1282" max="1282" width="15.6640625" style="45" customWidth="1"/>
    <col min="1283" max="1283" width="16.33203125" style="45" customWidth="1"/>
    <col min="1284" max="1284" width="18" style="45" customWidth="1"/>
    <col min="1285" max="1287" width="16.6640625" style="45" customWidth="1"/>
    <col min="1288" max="1288" width="18.77734375" style="45" customWidth="1"/>
    <col min="1289" max="1290" width="12.77734375" style="45" customWidth="1"/>
    <col min="1291" max="1291" width="13.77734375" style="45" customWidth="1"/>
    <col min="1292" max="1536" width="9.33203125" style="45"/>
    <col min="1537" max="1537" width="60.6640625" style="45" customWidth="1"/>
    <col min="1538" max="1538" width="15.6640625" style="45" customWidth="1"/>
    <col min="1539" max="1539" width="16.33203125" style="45" customWidth="1"/>
    <col min="1540" max="1540" width="18" style="45" customWidth="1"/>
    <col min="1541" max="1543" width="16.6640625" style="45" customWidth="1"/>
    <col min="1544" max="1544" width="18.77734375" style="45" customWidth="1"/>
    <col min="1545" max="1546" width="12.77734375" style="45" customWidth="1"/>
    <col min="1547" max="1547" width="13.77734375" style="45" customWidth="1"/>
    <col min="1548" max="1792" width="9.33203125" style="45"/>
    <col min="1793" max="1793" width="60.6640625" style="45" customWidth="1"/>
    <col min="1794" max="1794" width="15.6640625" style="45" customWidth="1"/>
    <col min="1795" max="1795" width="16.33203125" style="45" customWidth="1"/>
    <col min="1796" max="1796" width="18" style="45" customWidth="1"/>
    <col min="1797" max="1799" width="16.6640625" style="45" customWidth="1"/>
    <col min="1800" max="1800" width="18.77734375" style="45" customWidth="1"/>
    <col min="1801" max="1802" width="12.77734375" style="45" customWidth="1"/>
    <col min="1803" max="1803" width="13.77734375" style="45" customWidth="1"/>
    <col min="1804" max="2048" width="9.33203125" style="45"/>
    <col min="2049" max="2049" width="60.6640625" style="45" customWidth="1"/>
    <col min="2050" max="2050" width="15.6640625" style="45" customWidth="1"/>
    <col min="2051" max="2051" width="16.33203125" style="45" customWidth="1"/>
    <col min="2052" max="2052" width="18" style="45" customWidth="1"/>
    <col min="2053" max="2055" width="16.6640625" style="45" customWidth="1"/>
    <col min="2056" max="2056" width="18.77734375" style="45" customWidth="1"/>
    <col min="2057" max="2058" width="12.77734375" style="45" customWidth="1"/>
    <col min="2059" max="2059" width="13.77734375" style="45" customWidth="1"/>
    <col min="2060" max="2304" width="9.33203125" style="45"/>
    <col min="2305" max="2305" width="60.6640625" style="45" customWidth="1"/>
    <col min="2306" max="2306" width="15.6640625" style="45" customWidth="1"/>
    <col min="2307" max="2307" width="16.33203125" style="45" customWidth="1"/>
    <col min="2308" max="2308" width="18" style="45" customWidth="1"/>
    <col min="2309" max="2311" width="16.6640625" style="45" customWidth="1"/>
    <col min="2312" max="2312" width="18.77734375" style="45" customWidth="1"/>
    <col min="2313" max="2314" width="12.77734375" style="45" customWidth="1"/>
    <col min="2315" max="2315" width="13.77734375" style="45" customWidth="1"/>
    <col min="2316" max="2560" width="9.33203125" style="45"/>
    <col min="2561" max="2561" width="60.6640625" style="45" customWidth="1"/>
    <col min="2562" max="2562" width="15.6640625" style="45" customWidth="1"/>
    <col min="2563" max="2563" width="16.33203125" style="45" customWidth="1"/>
    <col min="2564" max="2564" width="18" style="45" customWidth="1"/>
    <col min="2565" max="2567" width="16.6640625" style="45" customWidth="1"/>
    <col min="2568" max="2568" width="18.77734375" style="45" customWidth="1"/>
    <col min="2569" max="2570" width="12.77734375" style="45" customWidth="1"/>
    <col min="2571" max="2571" width="13.77734375" style="45" customWidth="1"/>
    <col min="2572" max="2816" width="9.33203125" style="45"/>
    <col min="2817" max="2817" width="60.6640625" style="45" customWidth="1"/>
    <col min="2818" max="2818" width="15.6640625" style="45" customWidth="1"/>
    <col min="2819" max="2819" width="16.33203125" style="45" customWidth="1"/>
    <col min="2820" max="2820" width="18" style="45" customWidth="1"/>
    <col min="2821" max="2823" width="16.6640625" style="45" customWidth="1"/>
    <col min="2824" max="2824" width="18.77734375" style="45" customWidth="1"/>
    <col min="2825" max="2826" width="12.77734375" style="45" customWidth="1"/>
    <col min="2827" max="2827" width="13.77734375" style="45" customWidth="1"/>
    <col min="2828" max="3072" width="9.33203125" style="45"/>
    <col min="3073" max="3073" width="60.6640625" style="45" customWidth="1"/>
    <col min="3074" max="3074" width="15.6640625" style="45" customWidth="1"/>
    <col min="3075" max="3075" width="16.33203125" style="45" customWidth="1"/>
    <col min="3076" max="3076" width="18" style="45" customWidth="1"/>
    <col min="3077" max="3079" width="16.6640625" style="45" customWidth="1"/>
    <col min="3080" max="3080" width="18.77734375" style="45" customWidth="1"/>
    <col min="3081" max="3082" width="12.77734375" style="45" customWidth="1"/>
    <col min="3083" max="3083" width="13.77734375" style="45" customWidth="1"/>
    <col min="3084" max="3328" width="9.33203125" style="45"/>
    <col min="3329" max="3329" width="60.6640625" style="45" customWidth="1"/>
    <col min="3330" max="3330" width="15.6640625" style="45" customWidth="1"/>
    <col min="3331" max="3331" width="16.33203125" style="45" customWidth="1"/>
    <col min="3332" max="3332" width="18" style="45" customWidth="1"/>
    <col min="3333" max="3335" width="16.6640625" style="45" customWidth="1"/>
    <col min="3336" max="3336" width="18.77734375" style="45" customWidth="1"/>
    <col min="3337" max="3338" width="12.77734375" style="45" customWidth="1"/>
    <col min="3339" max="3339" width="13.77734375" style="45" customWidth="1"/>
    <col min="3340" max="3584" width="9.33203125" style="45"/>
    <col min="3585" max="3585" width="60.6640625" style="45" customWidth="1"/>
    <col min="3586" max="3586" width="15.6640625" style="45" customWidth="1"/>
    <col min="3587" max="3587" width="16.33203125" style="45" customWidth="1"/>
    <col min="3588" max="3588" width="18" style="45" customWidth="1"/>
    <col min="3589" max="3591" width="16.6640625" style="45" customWidth="1"/>
    <col min="3592" max="3592" width="18.77734375" style="45" customWidth="1"/>
    <col min="3593" max="3594" width="12.77734375" style="45" customWidth="1"/>
    <col min="3595" max="3595" width="13.77734375" style="45" customWidth="1"/>
    <col min="3596" max="3840" width="9.33203125" style="45"/>
    <col min="3841" max="3841" width="60.6640625" style="45" customWidth="1"/>
    <col min="3842" max="3842" width="15.6640625" style="45" customWidth="1"/>
    <col min="3843" max="3843" width="16.33203125" style="45" customWidth="1"/>
    <col min="3844" max="3844" width="18" style="45" customWidth="1"/>
    <col min="3845" max="3847" width="16.6640625" style="45" customWidth="1"/>
    <col min="3848" max="3848" width="18.77734375" style="45" customWidth="1"/>
    <col min="3849" max="3850" width="12.77734375" style="45" customWidth="1"/>
    <col min="3851" max="3851" width="13.77734375" style="45" customWidth="1"/>
    <col min="3852" max="4096" width="9.33203125" style="45"/>
    <col min="4097" max="4097" width="60.6640625" style="45" customWidth="1"/>
    <col min="4098" max="4098" width="15.6640625" style="45" customWidth="1"/>
    <col min="4099" max="4099" width="16.33203125" style="45" customWidth="1"/>
    <col min="4100" max="4100" width="18" style="45" customWidth="1"/>
    <col min="4101" max="4103" width="16.6640625" style="45" customWidth="1"/>
    <col min="4104" max="4104" width="18.77734375" style="45" customWidth="1"/>
    <col min="4105" max="4106" width="12.77734375" style="45" customWidth="1"/>
    <col min="4107" max="4107" width="13.77734375" style="45" customWidth="1"/>
    <col min="4108" max="4352" width="9.33203125" style="45"/>
    <col min="4353" max="4353" width="60.6640625" style="45" customWidth="1"/>
    <col min="4354" max="4354" width="15.6640625" style="45" customWidth="1"/>
    <col min="4355" max="4355" width="16.33203125" style="45" customWidth="1"/>
    <col min="4356" max="4356" width="18" style="45" customWidth="1"/>
    <col min="4357" max="4359" width="16.6640625" style="45" customWidth="1"/>
    <col min="4360" max="4360" width="18.77734375" style="45" customWidth="1"/>
    <col min="4361" max="4362" width="12.77734375" style="45" customWidth="1"/>
    <col min="4363" max="4363" width="13.77734375" style="45" customWidth="1"/>
    <col min="4364" max="4608" width="9.33203125" style="45"/>
    <col min="4609" max="4609" width="60.6640625" style="45" customWidth="1"/>
    <col min="4610" max="4610" width="15.6640625" style="45" customWidth="1"/>
    <col min="4611" max="4611" width="16.33203125" style="45" customWidth="1"/>
    <col min="4612" max="4612" width="18" style="45" customWidth="1"/>
    <col min="4613" max="4615" width="16.6640625" style="45" customWidth="1"/>
    <col min="4616" max="4616" width="18.77734375" style="45" customWidth="1"/>
    <col min="4617" max="4618" width="12.77734375" style="45" customWidth="1"/>
    <col min="4619" max="4619" width="13.77734375" style="45" customWidth="1"/>
    <col min="4620" max="4864" width="9.33203125" style="45"/>
    <col min="4865" max="4865" width="60.6640625" style="45" customWidth="1"/>
    <col min="4866" max="4866" width="15.6640625" style="45" customWidth="1"/>
    <col min="4867" max="4867" width="16.33203125" style="45" customWidth="1"/>
    <col min="4868" max="4868" width="18" style="45" customWidth="1"/>
    <col min="4869" max="4871" width="16.6640625" style="45" customWidth="1"/>
    <col min="4872" max="4872" width="18.77734375" style="45" customWidth="1"/>
    <col min="4873" max="4874" width="12.77734375" style="45" customWidth="1"/>
    <col min="4875" max="4875" width="13.77734375" style="45" customWidth="1"/>
    <col min="4876" max="5120" width="9.33203125" style="45"/>
    <col min="5121" max="5121" width="60.6640625" style="45" customWidth="1"/>
    <col min="5122" max="5122" width="15.6640625" style="45" customWidth="1"/>
    <col min="5123" max="5123" width="16.33203125" style="45" customWidth="1"/>
    <col min="5124" max="5124" width="18" style="45" customWidth="1"/>
    <col min="5125" max="5127" width="16.6640625" style="45" customWidth="1"/>
    <col min="5128" max="5128" width="18.77734375" style="45" customWidth="1"/>
    <col min="5129" max="5130" width="12.77734375" style="45" customWidth="1"/>
    <col min="5131" max="5131" width="13.77734375" style="45" customWidth="1"/>
    <col min="5132" max="5376" width="9.33203125" style="45"/>
    <col min="5377" max="5377" width="60.6640625" style="45" customWidth="1"/>
    <col min="5378" max="5378" width="15.6640625" style="45" customWidth="1"/>
    <col min="5379" max="5379" width="16.33203125" style="45" customWidth="1"/>
    <col min="5380" max="5380" width="18" style="45" customWidth="1"/>
    <col min="5381" max="5383" width="16.6640625" style="45" customWidth="1"/>
    <col min="5384" max="5384" width="18.77734375" style="45" customWidth="1"/>
    <col min="5385" max="5386" width="12.77734375" style="45" customWidth="1"/>
    <col min="5387" max="5387" width="13.77734375" style="45" customWidth="1"/>
    <col min="5388" max="5632" width="9.33203125" style="45"/>
    <col min="5633" max="5633" width="60.6640625" style="45" customWidth="1"/>
    <col min="5634" max="5634" width="15.6640625" style="45" customWidth="1"/>
    <col min="5635" max="5635" width="16.33203125" style="45" customWidth="1"/>
    <col min="5636" max="5636" width="18" style="45" customWidth="1"/>
    <col min="5637" max="5639" width="16.6640625" style="45" customWidth="1"/>
    <col min="5640" max="5640" width="18.77734375" style="45" customWidth="1"/>
    <col min="5641" max="5642" width="12.77734375" style="45" customWidth="1"/>
    <col min="5643" max="5643" width="13.77734375" style="45" customWidth="1"/>
    <col min="5644" max="5888" width="9.33203125" style="45"/>
    <col min="5889" max="5889" width="60.6640625" style="45" customWidth="1"/>
    <col min="5890" max="5890" width="15.6640625" style="45" customWidth="1"/>
    <col min="5891" max="5891" width="16.33203125" style="45" customWidth="1"/>
    <col min="5892" max="5892" width="18" style="45" customWidth="1"/>
    <col min="5893" max="5895" width="16.6640625" style="45" customWidth="1"/>
    <col min="5896" max="5896" width="18.77734375" style="45" customWidth="1"/>
    <col min="5897" max="5898" width="12.77734375" style="45" customWidth="1"/>
    <col min="5899" max="5899" width="13.77734375" style="45" customWidth="1"/>
    <col min="5900" max="6144" width="9.33203125" style="45"/>
    <col min="6145" max="6145" width="60.6640625" style="45" customWidth="1"/>
    <col min="6146" max="6146" width="15.6640625" style="45" customWidth="1"/>
    <col min="6147" max="6147" width="16.33203125" style="45" customWidth="1"/>
    <col min="6148" max="6148" width="18" style="45" customWidth="1"/>
    <col min="6149" max="6151" width="16.6640625" style="45" customWidth="1"/>
    <col min="6152" max="6152" width="18.77734375" style="45" customWidth="1"/>
    <col min="6153" max="6154" width="12.77734375" style="45" customWidth="1"/>
    <col min="6155" max="6155" width="13.77734375" style="45" customWidth="1"/>
    <col min="6156" max="6400" width="9.33203125" style="45"/>
    <col min="6401" max="6401" width="60.6640625" style="45" customWidth="1"/>
    <col min="6402" max="6402" width="15.6640625" style="45" customWidth="1"/>
    <col min="6403" max="6403" width="16.33203125" style="45" customWidth="1"/>
    <col min="6404" max="6404" width="18" style="45" customWidth="1"/>
    <col min="6405" max="6407" width="16.6640625" style="45" customWidth="1"/>
    <col min="6408" max="6408" width="18.77734375" style="45" customWidth="1"/>
    <col min="6409" max="6410" width="12.77734375" style="45" customWidth="1"/>
    <col min="6411" max="6411" width="13.77734375" style="45" customWidth="1"/>
    <col min="6412" max="6656" width="9.33203125" style="45"/>
    <col min="6657" max="6657" width="60.6640625" style="45" customWidth="1"/>
    <col min="6658" max="6658" width="15.6640625" style="45" customWidth="1"/>
    <col min="6659" max="6659" width="16.33203125" style="45" customWidth="1"/>
    <col min="6660" max="6660" width="18" style="45" customWidth="1"/>
    <col min="6661" max="6663" width="16.6640625" style="45" customWidth="1"/>
    <col min="6664" max="6664" width="18.77734375" style="45" customWidth="1"/>
    <col min="6665" max="6666" width="12.77734375" style="45" customWidth="1"/>
    <col min="6667" max="6667" width="13.77734375" style="45" customWidth="1"/>
    <col min="6668" max="6912" width="9.33203125" style="45"/>
    <col min="6913" max="6913" width="60.6640625" style="45" customWidth="1"/>
    <col min="6914" max="6914" width="15.6640625" style="45" customWidth="1"/>
    <col min="6915" max="6915" width="16.33203125" style="45" customWidth="1"/>
    <col min="6916" max="6916" width="18" style="45" customWidth="1"/>
    <col min="6917" max="6919" width="16.6640625" style="45" customWidth="1"/>
    <col min="6920" max="6920" width="18.77734375" style="45" customWidth="1"/>
    <col min="6921" max="6922" width="12.77734375" style="45" customWidth="1"/>
    <col min="6923" max="6923" width="13.77734375" style="45" customWidth="1"/>
    <col min="6924" max="7168" width="9.33203125" style="45"/>
    <col min="7169" max="7169" width="60.6640625" style="45" customWidth="1"/>
    <col min="7170" max="7170" width="15.6640625" style="45" customWidth="1"/>
    <col min="7171" max="7171" width="16.33203125" style="45" customWidth="1"/>
    <col min="7172" max="7172" width="18" style="45" customWidth="1"/>
    <col min="7173" max="7175" width="16.6640625" style="45" customWidth="1"/>
    <col min="7176" max="7176" width="18.77734375" style="45" customWidth="1"/>
    <col min="7177" max="7178" width="12.77734375" style="45" customWidth="1"/>
    <col min="7179" max="7179" width="13.77734375" style="45" customWidth="1"/>
    <col min="7180" max="7424" width="9.33203125" style="45"/>
    <col min="7425" max="7425" width="60.6640625" style="45" customWidth="1"/>
    <col min="7426" max="7426" width="15.6640625" style="45" customWidth="1"/>
    <col min="7427" max="7427" width="16.33203125" style="45" customWidth="1"/>
    <col min="7428" max="7428" width="18" style="45" customWidth="1"/>
    <col min="7429" max="7431" width="16.6640625" style="45" customWidth="1"/>
    <col min="7432" max="7432" width="18.77734375" style="45" customWidth="1"/>
    <col min="7433" max="7434" width="12.77734375" style="45" customWidth="1"/>
    <col min="7435" max="7435" width="13.77734375" style="45" customWidth="1"/>
    <col min="7436" max="7680" width="9.33203125" style="45"/>
    <col min="7681" max="7681" width="60.6640625" style="45" customWidth="1"/>
    <col min="7682" max="7682" width="15.6640625" style="45" customWidth="1"/>
    <col min="7683" max="7683" width="16.33203125" style="45" customWidth="1"/>
    <col min="7684" max="7684" width="18" style="45" customWidth="1"/>
    <col min="7685" max="7687" width="16.6640625" style="45" customWidth="1"/>
    <col min="7688" max="7688" width="18.77734375" style="45" customWidth="1"/>
    <col min="7689" max="7690" width="12.77734375" style="45" customWidth="1"/>
    <col min="7691" max="7691" width="13.77734375" style="45" customWidth="1"/>
    <col min="7692" max="7936" width="9.33203125" style="45"/>
    <col min="7937" max="7937" width="60.6640625" style="45" customWidth="1"/>
    <col min="7938" max="7938" width="15.6640625" style="45" customWidth="1"/>
    <col min="7939" max="7939" width="16.33203125" style="45" customWidth="1"/>
    <col min="7940" max="7940" width="18" style="45" customWidth="1"/>
    <col min="7941" max="7943" width="16.6640625" style="45" customWidth="1"/>
    <col min="7944" max="7944" width="18.77734375" style="45" customWidth="1"/>
    <col min="7945" max="7946" width="12.77734375" style="45" customWidth="1"/>
    <col min="7947" max="7947" width="13.77734375" style="45" customWidth="1"/>
    <col min="7948" max="8192" width="9.33203125" style="45"/>
    <col min="8193" max="8193" width="60.6640625" style="45" customWidth="1"/>
    <col min="8194" max="8194" width="15.6640625" style="45" customWidth="1"/>
    <col min="8195" max="8195" width="16.33203125" style="45" customWidth="1"/>
    <col min="8196" max="8196" width="18" style="45" customWidth="1"/>
    <col min="8197" max="8199" width="16.6640625" style="45" customWidth="1"/>
    <col min="8200" max="8200" width="18.77734375" style="45" customWidth="1"/>
    <col min="8201" max="8202" width="12.77734375" style="45" customWidth="1"/>
    <col min="8203" max="8203" width="13.77734375" style="45" customWidth="1"/>
    <col min="8204" max="8448" width="9.33203125" style="45"/>
    <col min="8449" max="8449" width="60.6640625" style="45" customWidth="1"/>
    <col min="8450" max="8450" width="15.6640625" style="45" customWidth="1"/>
    <col min="8451" max="8451" width="16.33203125" style="45" customWidth="1"/>
    <col min="8452" max="8452" width="18" style="45" customWidth="1"/>
    <col min="8453" max="8455" width="16.6640625" style="45" customWidth="1"/>
    <col min="8456" max="8456" width="18.77734375" style="45" customWidth="1"/>
    <col min="8457" max="8458" width="12.77734375" style="45" customWidth="1"/>
    <col min="8459" max="8459" width="13.77734375" style="45" customWidth="1"/>
    <col min="8460" max="8704" width="9.33203125" style="45"/>
    <col min="8705" max="8705" width="60.6640625" style="45" customWidth="1"/>
    <col min="8706" max="8706" width="15.6640625" style="45" customWidth="1"/>
    <col min="8707" max="8707" width="16.33203125" style="45" customWidth="1"/>
    <col min="8708" max="8708" width="18" style="45" customWidth="1"/>
    <col min="8709" max="8711" width="16.6640625" style="45" customWidth="1"/>
    <col min="8712" max="8712" width="18.77734375" style="45" customWidth="1"/>
    <col min="8713" max="8714" width="12.77734375" style="45" customWidth="1"/>
    <col min="8715" max="8715" width="13.77734375" style="45" customWidth="1"/>
    <col min="8716" max="8960" width="9.33203125" style="45"/>
    <col min="8961" max="8961" width="60.6640625" style="45" customWidth="1"/>
    <col min="8962" max="8962" width="15.6640625" style="45" customWidth="1"/>
    <col min="8963" max="8963" width="16.33203125" style="45" customWidth="1"/>
    <col min="8964" max="8964" width="18" style="45" customWidth="1"/>
    <col min="8965" max="8967" width="16.6640625" style="45" customWidth="1"/>
    <col min="8968" max="8968" width="18.77734375" style="45" customWidth="1"/>
    <col min="8969" max="8970" width="12.77734375" style="45" customWidth="1"/>
    <col min="8971" max="8971" width="13.77734375" style="45" customWidth="1"/>
    <col min="8972" max="9216" width="9.33203125" style="45"/>
    <col min="9217" max="9217" width="60.6640625" style="45" customWidth="1"/>
    <col min="9218" max="9218" width="15.6640625" style="45" customWidth="1"/>
    <col min="9219" max="9219" width="16.33203125" style="45" customWidth="1"/>
    <col min="9220" max="9220" width="18" style="45" customWidth="1"/>
    <col min="9221" max="9223" width="16.6640625" style="45" customWidth="1"/>
    <col min="9224" max="9224" width="18.77734375" style="45" customWidth="1"/>
    <col min="9225" max="9226" width="12.77734375" style="45" customWidth="1"/>
    <col min="9227" max="9227" width="13.77734375" style="45" customWidth="1"/>
    <col min="9228" max="9472" width="9.33203125" style="45"/>
    <col min="9473" max="9473" width="60.6640625" style="45" customWidth="1"/>
    <col min="9474" max="9474" width="15.6640625" style="45" customWidth="1"/>
    <col min="9475" max="9475" width="16.33203125" style="45" customWidth="1"/>
    <col min="9476" max="9476" width="18" style="45" customWidth="1"/>
    <col min="9477" max="9479" width="16.6640625" style="45" customWidth="1"/>
    <col min="9480" max="9480" width="18.77734375" style="45" customWidth="1"/>
    <col min="9481" max="9482" width="12.77734375" style="45" customWidth="1"/>
    <col min="9483" max="9483" width="13.77734375" style="45" customWidth="1"/>
    <col min="9484" max="9728" width="9.33203125" style="45"/>
    <col min="9729" max="9729" width="60.6640625" style="45" customWidth="1"/>
    <col min="9730" max="9730" width="15.6640625" style="45" customWidth="1"/>
    <col min="9731" max="9731" width="16.33203125" style="45" customWidth="1"/>
    <col min="9732" max="9732" width="18" style="45" customWidth="1"/>
    <col min="9733" max="9735" width="16.6640625" style="45" customWidth="1"/>
    <col min="9736" max="9736" width="18.77734375" style="45" customWidth="1"/>
    <col min="9737" max="9738" width="12.77734375" style="45" customWidth="1"/>
    <col min="9739" max="9739" width="13.77734375" style="45" customWidth="1"/>
    <col min="9740" max="9984" width="9.33203125" style="45"/>
    <col min="9985" max="9985" width="60.6640625" style="45" customWidth="1"/>
    <col min="9986" max="9986" width="15.6640625" style="45" customWidth="1"/>
    <col min="9987" max="9987" width="16.33203125" style="45" customWidth="1"/>
    <col min="9988" max="9988" width="18" style="45" customWidth="1"/>
    <col min="9989" max="9991" width="16.6640625" style="45" customWidth="1"/>
    <col min="9992" max="9992" width="18.77734375" style="45" customWidth="1"/>
    <col min="9993" max="9994" width="12.77734375" style="45" customWidth="1"/>
    <col min="9995" max="9995" width="13.77734375" style="45" customWidth="1"/>
    <col min="9996" max="10240" width="9.33203125" style="45"/>
    <col min="10241" max="10241" width="60.6640625" style="45" customWidth="1"/>
    <col min="10242" max="10242" width="15.6640625" style="45" customWidth="1"/>
    <col min="10243" max="10243" width="16.33203125" style="45" customWidth="1"/>
    <col min="10244" max="10244" width="18" style="45" customWidth="1"/>
    <col min="10245" max="10247" width="16.6640625" style="45" customWidth="1"/>
    <col min="10248" max="10248" width="18.77734375" style="45" customWidth="1"/>
    <col min="10249" max="10250" width="12.77734375" style="45" customWidth="1"/>
    <col min="10251" max="10251" width="13.77734375" style="45" customWidth="1"/>
    <col min="10252" max="10496" width="9.33203125" style="45"/>
    <col min="10497" max="10497" width="60.6640625" style="45" customWidth="1"/>
    <col min="10498" max="10498" width="15.6640625" style="45" customWidth="1"/>
    <col min="10499" max="10499" width="16.33203125" style="45" customWidth="1"/>
    <col min="10500" max="10500" width="18" style="45" customWidth="1"/>
    <col min="10501" max="10503" width="16.6640625" style="45" customWidth="1"/>
    <col min="10504" max="10504" width="18.77734375" style="45" customWidth="1"/>
    <col min="10505" max="10506" width="12.77734375" style="45" customWidth="1"/>
    <col min="10507" max="10507" width="13.77734375" style="45" customWidth="1"/>
    <col min="10508" max="10752" width="9.33203125" style="45"/>
    <col min="10753" max="10753" width="60.6640625" style="45" customWidth="1"/>
    <col min="10754" max="10754" width="15.6640625" style="45" customWidth="1"/>
    <col min="10755" max="10755" width="16.33203125" style="45" customWidth="1"/>
    <col min="10756" max="10756" width="18" style="45" customWidth="1"/>
    <col min="10757" max="10759" width="16.6640625" style="45" customWidth="1"/>
    <col min="10760" max="10760" width="18.77734375" style="45" customWidth="1"/>
    <col min="10761" max="10762" width="12.77734375" style="45" customWidth="1"/>
    <col min="10763" max="10763" width="13.77734375" style="45" customWidth="1"/>
    <col min="10764" max="11008" width="9.33203125" style="45"/>
    <col min="11009" max="11009" width="60.6640625" style="45" customWidth="1"/>
    <col min="11010" max="11010" width="15.6640625" style="45" customWidth="1"/>
    <col min="11011" max="11011" width="16.33203125" style="45" customWidth="1"/>
    <col min="11012" max="11012" width="18" style="45" customWidth="1"/>
    <col min="11013" max="11015" width="16.6640625" style="45" customWidth="1"/>
    <col min="11016" max="11016" width="18.77734375" style="45" customWidth="1"/>
    <col min="11017" max="11018" width="12.77734375" style="45" customWidth="1"/>
    <col min="11019" max="11019" width="13.77734375" style="45" customWidth="1"/>
    <col min="11020" max="11264" width="9.33203125" style="45"/>
    <col min="11265" max="11265" width="60.6640625" style="45" customWidth="1"/>
    <col min="11266" max="11266" width="15.6640625" style="45" customWidth="1"/>
    <col min="11267" max="11267" width="16.33203125" style="45" customWidth="1"/>
    <col min="11268" max="11268" width="18" style="45" customWidth="1"/>
    <col min="11269" max="11271" width="16.6640625" style="45" customWidth="1"/>
    <col min="11272" max="11272" width="18.77734375" style="45" customWidth="1"/>
    <col min="11273" max="11274" width="12.77734375" style="45" customWidth="1"/>
    <col min="11275" max="11275" width="13.77734375" style="45" customWidth="1"/>
    <col min="11276" max="11520" width="9.33203125" style="45"/>
    <col min="11521" max="11521" width="60.6640625" style="45" customWidth="1"/>
    <col min="11522" max="11522" width="15.6640625" style="45" customWidth="1"/>
    <col min="11523" max="11523" width="16.33203125" style="45" customWidth="1"/>
    <col min="11524" max="11524" width="18" style="45" customWidth="1"/>
    <col min="11525" max="11527" width="16.6640625" style="45" customWidth="1"/>
    <col min="11528" max="11528" width="18.77734375" style="45" customWidth="1"/>
    <col min="11529" max="11530" width="12.77734375" style="45" customWidth="1"/>
    <col min="11531" max="11531" width="13.77734375" style="45" customWidth="1"/>
    <col min="11532" max="11776" width="9.33203125" style="45"/>
    <col min="11777" max="11777" width="60.6640625" style="45" customWidth="1"/>
    <col min="11778" max="11778" width="15.6640625" style="45" customWidth="1"/>
    <col min="11779" max="11779" width="16.33203125" style="45" customWidth="1"/>
    <col min="11780" max="11780" width="18" style="45" customWidth="1"/>
    <col min="11781" max="11783" width="16.6640625" style="45" customWidth="1"/>
    <col min="11784" max="11784" width="18.77734375" style="45" customWidth="1"/>
    <col min="11785" max="11786" width="12.77734375" style="45" customWidth="1"/>
    <col min="11787" max="11787" width="13.77734375" style="45" customWidth="1"/>
    <col min="11788" max="12032" width="9.33203125" style="45"/>
    <col min="12033" max="12033" width="60.6640625" style="45" customWidth="1"/>
    <col min="12034" max="12034" width="15.6640625" style="45" customWidth="1"/>
    <col min="12035" max="12035" width="16.33203125" style="45" customWidth="1"/>
    <col min="12036" max="12036" width="18" style="45" customWidth="1"/>
    <col min="12037" max="12039" width="16.6640625" style="45" customWidth="1"/>
    <col min="12040" max="12040" width="18.77734375" style="45" customWidth="1"/>
    <col min="12041" max="12042" width="12.77734375" style="45" customWidth="1"/>
    <col min="12043" max="12043" width="13.77734375" style="45" customWidth="1"/>
    <col min="12044" max="12288" width="9.33203125" style="45"/>
    <col min="12289" max="12289" width="60.6640625" style="45" customWidth="1"/>
    <col min="12290" max="12290" width="15.6640625" style="45" customWidth="1"/>
    <col min="12291" max="12291" width="16.33203125" style="45" customWidth="1"/>
    <col min="12292" max="12292" width="18" style="45" customWidth="1"/>
    <col min="12293" max="12295" width="16.6640625" style="45" customWidth="1"/>
    <col min="12296" max="12296" width="18.77734375" style="45" customWidth="1"/>
    <col min="12297" max="12298" width="12.77734375" style="45" customWidth="1"/>
    <col min="12299" max="12299" width="13.77734375" style="45" customWidth="1"/>
    <col min="12300" max="12544" width="9.33203125" style="45"/>
    <col min="12545" max="12545" width="60.6640625" style="45" customWidth="1"/>
    <col min="12546" max="12546" width="15.6640625" style="45" customWidth="1"/>
    <col min="12547" max="12547" width="16.33203125" style="45" customWidth="1"/>
    <col min="12548" max="12548" width="18" style="45" customWidth="1"/>
    <col min="12549" max="12551" width="16.6640625" style="45" customWidth="1"/>
    <col min="12552" max="12552" width="18.77734375" style="45" customWidth="1"/>
    <col min="12553" max="12554" width="12.77734375" style="45" customWidth="1"/>
    <col min="12555" max="12555" width="13.77734375" style="45" customWidth="1"/>
    <col min="12556" max="12800" width="9.33203125" style="45"/>
    <col min="12801" max="12801" width="60.6640625" style="45" customWidth="1"/>
    <col min="12802" max="12802" width="15.6640625" style="45" customWidth="1"/>
    <col min="12803" max="12803" width="16.33203125" style="45" customWidth="1"/>
    <col min="12804" max="12804" width="18" style="45" customWidth="1"/>
    <col min="12805" max="12807" width="16.6640625" style="45" customWidth="1"/>
    <col min="12808" max="12808" width="18.77734375" style="45" customWidth="1"/>
    <col min="12809" max="12810" width="12.77734375" style="45" customWidth="1"/>
    <col min="12811" max="12811" width="13.77734375" style="45" customWidth="1"/>
    <col min="12812" max="13056" width="9.33203125" style="45"/>
    <col min="13057" max="13057" width="60.6640625" style="45" customWidth="1"/>
    <col min="13058" max="13058" width="15.6640625" style="45" customWidth="1"/>
    <col min="13059" max="13059" width="16.33203125" style="45" customWidth="1"/>
    <col min="13060" max="13060" width="18" style="45" customWidth="1"/>
    <col min="13061" max="13063" width="16.6640625" style="45" customWidth="1"/>
    <col min="13064" max="13064" width="18.77734375" style="45" customWidth="1"/>
    <col min="13065" max="13066" width="12.77734375" style="45" customWidth="1"/>
    <col min="13067" max="13067" width="13.77734375" style="45" customWidth="1"/>
    <col min="13068" max="13312" width="9.33203125" style="45"/>
    <col min="13313" max="13313" width="60.6640625" style="45" customWidth="1"/>
    <col min="13314" max="13314" width="15.6640625" style="45" customWidth="1"/>
    <col min="13315" max="13315" width="16.33203125" style="45" customWidth="1"/>
    <col min="13316" max="13316" width="18" style="45" customWidth="1"/>
    <col min="13317" max="13319" width="16.6640625" style="45" customWidth="1"/>
    <col min="13320" max="13320" width="18.77734375" style="45" customWidth="1"/>
    <col min="13321" max="13322" width="12.77734375" style="45" customWidth="1"/>
    <col min="13323" max="13323" width="13.77734375" style="45" customWidth="1"/>
    <col min="13324" max="13568" width="9.33203125" style="45"/>
    <col min="13569" max="13569" width="60.6640625" style="45" customWidth="1"/>
    <col min="13570" max="13570" width="15.6640625" style="45" customWidth="1"/>
    <col min="13571" max="13571" width="16.33203125" style="45" customWidth="1"/>
    <col min="13572" max="13572" width="18" style="45" customWidth="1"/>
    <col min="13573" max="13575" width="16.6640625" style="45" customWidth="1"/>
    <col min="13576" max="13576" width="18.77734375" style="45" customWidth="1"/>
    <col min="13577" max="13578" width="12.77734375" style="45" customWidth="1"/>
    <col min="13579" max="13579" width="13.77734375" style="45" customWidth="1"/>
    <col min="13580" max="13824" width="9.33203125" style="45"/>
    <col min="13825" max="13825" width="60.6640625" style="45" customWidth="1"/>
    <col min="13826" max="13826" width="15.6640625" style="45" customWidth="1"/>
    <col min="13827" max="13827" width="16.33203125" style="45" customWidth="1"/>
    <col min="13828" max="13828" width="18" style="45" customWidth="1"/>
    <col min="13829" max="13831" width="16.6640625" style="45" customWidth="1"/>
    <col min="13832" max="13832" width="18.77734375" style="45" customWidth="1"/>
    <col min="13833" max="13834" width="12.77734375" style="45" customWidth="1"/>
    <col min="13835" max="13835" width="13.77734375" style="45" customWidth="1"/>
    <col min="13836" max="14080" width="9.33203125" style="45"/>
    <col min="14081" max="14081" width="60.6640625" style="45" customWidth="1"/>
    <col min="14082" max="14082" width="15.6640625" style="45" customWidth="1"/>
    <col min="14083" max="14083" width="16.33203125" style="45" customWidth="1"/>
    <col min="14084" max="14084" width="18" style="45" customWidth="1"/>
    <col min="14085" max="14087" width="16.6640625" style="45" customWidth="1"/>
    <col min="14088" max="14088" width="18.77734375" style="45" customWidth="1"/>
    <col min="14089" max="14090" width="12.77734375" style="45" customWidth="1"/>
    <col min="14091" max="14091" width="13.77734375" style="45" customWidth="1"/>
    <col min="14092" max="14336" width="9.33203125" style="45"/>
    <col min="14337" max="14337" width="60.6640625" style="45" customWidth="1"/>
    <col min="14338" max="14338" width="15.6640625" style="45" customWidth="1"/>
    <col min="14339" max="14339" width="16.33203125" style="45" customWidth="1"/>
    <col min="14340" max="14340" width="18" style="45" customWidth="1"/>
    <col min="14341" max="14343" width="16.6640625" style="45" customWidth="1"/>
    <col min="14344" max="14344" width="18.77734375" style="45" customWidth="1"/>
    <col min="14345" max="14346" width="12.77734375" style="45" customWidth="1"/>
    <col min="14347" max="14347" width="13.77734375" style="45" customWidth="1"/>
    <col min="14348" max="14592" width="9.33203125" style="45"/>
    <col min="14593" max="14593" width="60.6640625" style="45" customWidth="1"/>
    <col min="14594" max="14594" width="15.6640625" style="45" customWidth="1"/>
    <col min="14595" max="14595" width="16.33203125" style="45" customWidth="1"/>
    <col min="14596" max="14596" width="18" style="45" customWidth="1"/>
    <col min="14597" max="14599" width="16.6640625" style="45" customWidth="1"/>
    <col min="14600" max="14600" width="18.77734375" style="45" customWidth="1"/>
    <col min="14601" max="14602" width="12.77734375" style="45" customWidth="1"/>
    <col min="14603" max="14603" width="13.77734375" style="45" customWidth="1"/>
    <col min="14604" max="14848" width="9.33203125" style="45"/>
    <col min="14849" max="14849" width="60.6640625" style="45" customWidth="1"/>
    <col min="14850" max="14850" width="15.6640625" style="45" customWidth="1"/>
    <col min="14851" max="14851" width="16.33203125" style="45" customWidth="1"/>
    <col min="14852" max="14852" width="18" style="45" customWidth="1"/>
    <col min="14853" max="14855" width="16.6640625" style="45" customWidth="1"/>
    <col min="14856" max="14856" width="18.77734375" style="45" customWidth="1"/>
    <col min="14857" max="14858" width="12.77734375" style="45" customWidth="1"/>
    <col min="14859" max="14859" width="13.77734375" style="45" customWidth="1"/>
    <col min="14860" max="15104" width="9.33203125" style="45"/>
    <col min="15105" max="15105" width="60.6640625" style="45" customWidth="1"/>
    <col min="15106" max="15106" width="15.6640625" style="45" customWidth="1"/>
    <col min="15107" max="15107" width="16.33203125" style="45" customWidth="1"/>
    <col min="15108" max="15108" width="18" style="45" customWidth="1"/>
    <col min="15109" max="15111" width="16.6640625" style="45" customWidth="1"/>
    <col min="15112" max="15112" width="18.77734375" style="45" customWidth="1"/>
    <col min="15113" max="15114" width="12.77734375" style="45" customWidth="1"/>
    <col min="15115" max="15115" width="13.77734375" style="45" customWidth="1"/>
    <col min="15116" max="15360" width="9.33203125" style="45"/>
    <col min="15361" max="15361" width="60.6640625" style="45" customWidth="1"/>
    <col min="15362" max="15362" width="15.6640625" style="45" customWidth="1"/>
    <col min="15363" max="15363" width="16.33203125" style="45" customWidth="1"/>
    <col min="15364" max="15364" width="18" style="45" customWidth="1"/>
    <col min="15365" max="15367" width="16.6640625" style="45" customWidth="1"/>
    <col min="15368" max="15368" width="18.77734375" style="45" customWidth="1"/>
    <col min="15369" max="15370" width="12.77734375" style="45" customWidth="1"/>
    <col min="15371" max="15371" width="13.77734375" style="45" customWidth="1"/>
    <col min="15372" max="15616" width="9.33203125" style="45"/>
    <col min="15617" max="15617" width="60.6640625" style="45" customWidth="1"/>
    <col min="15618" max="15618" width="15.6640625" style="45" customWidth="1"/>
    <col min="15619" max="15619" width="16.33203125" style="45" customWidth="1"/>
    <col min="15620" max="15620" width="18" style="45" customWidth="1"/>
    <col min="15621" max="15623" width="16.6640625" style="45" customWidth="1"/>
    <col min="15624" max="15624" width="18.77734375" style="45" customWidth="1"/>
    <col min="15625" max="15626" width="12.77734375" style="45" customWidth="1"/>
    <col min="15627" max="15627" width="13.77734375" style="45" customWidth="1"/>
    <col min="15628" max="15872" width="9.33203125" style="45"/>
    <col min="15873" max="15873" width="60.6640625" style="45" customWidth="1"/>
    <col min="15874" max="15874" width="15.6640625" style="45" customWidth="1"/>
    <col min="15875" max="15875" width="16.33203125" style="45" customWidth="1"/>
    <col min="15876" max="15876" width="18" style="45" customWidth="1"/>
    <col min="15877" max="15879" width="16.6640625" style="45" customWidth="1"/>
    <col min="15880" max="15880" width="18.77734375" style="45" customWidth="1"/>
    <col min="15881" max="15882" width="12.77734375" style="45" customWidth="1"/>
    <col min="15883" max="15883" width="13.77734375" style="45" customWidth="1"/>
    <col min="15884" max="16128" width="9.33203125" style="45"/>
    <col min="16129" max="16129" width="60.6640625" style="45" customWidth="1"/>
    <col min="16130" max="16130" width="15.6640625" style="45" customWidth="1"/>
    <col min="16131" max="16131" width="16.33203125" style="45" customWidth="1"/>
    <col min="16132" max="16132" width="18" style="45" customWidth="1"/>
    <col min="16133" max="16135" width="16.6640625" style="45" customWidth="1"/>
    <col min="16136" max="16136" width="18.77734375" style="45" customWidth="1"/>
    <col min="16137" max="16138" width="12.77734375" style="45" customWidth="1"/>
    <col min="16139" max="16139" width="13.77734375" style="45" customWidth="1"/>
    <col min="16140" max="16384" width="9.33203125" style="45"/>
  </cols>
  <sheetData>
    <row r="1" spans="1:8" ht="24.75" customHeight="1">
      <c r="A1" s="753" t="s">
        <v>1</v>
      </c>
      <c r="B1" s="753"/>
      <c r="C1" s="753"/>
      <c r="D1" s="753"/>
      <c r="E1" s="753"/>
      <c r="F1" s="753"/>
      <c r="G1" s="753"/>
      <c r="H1" s="753"/>
    </row>
    <row r="2" spans="1:8" ht="23.25" customHeight="1" thickBot="1">
      <c r="A2" s="151"/>
      <c r="B2" s="60"/>
      <c r="C2" s="60"/>
      <c r="D2" s="60"/>
      <c r="E2" s="60"/>
      <c r="F2" s="60"/>
      <c r="G2" s="60"/>
      <c r="H2" s="55" t="s">
        <v>59</v>
      </c>
    </row>
    <row r="3" spans="1:8" s="48" customFormat="1" ht="48.75" customHeight="1" thickBot="1">
      <c r="A3" s="152" t="s">
        <v>66</v>
      </c>
      <c r="B3" s="153" t="s">
        <v>64</v>
      </c>
      <c r="C3" s="153" t="s">
        <v>65</v>
      </c>
      <c r="D3" s="153" t="str">
        <f>+'[2]6.sz.mell.'!D3</f>
        <v>Felhasználás   2014. XII. 31-ig</v>
      </c>
      <c r="E3" s="153" t="str">
        <f>+'[2]6.sz.mell.'!E3</f>
        <v>2015. évi előirányzat</v>
      </c>
      <c r="F3" s="492" t="s">
        <v>773</v>
      </c>
      <c r="G3" s="492" t="s">
        <v>774</v>
      </c>
      <c r="H3" s="56" t="s">
        <v>525</v>
      </c>
    </row>
    <row r="4" spans="1:8" s="60" customFormat="1" ht="15" customHeight="1" thickBot="1">
      <c r="A4" s="468" t="s">
        <v>468</v>
      </c>
      <c r="B4" s="469" t="s">
        <v>469</v>
      </c>
      <c r="C4" s="469" t="s">
        <v>470</v>
      </c>
      <c r="D4" s="469" t="s">
        <v>472</v>
      </c>
      <c r="E4" s="469" t="s">
        <v>471</v>
      </c>
      <c r="F4" s="500" t="s">
        <v>473</v>
      </c>
      <c r="G4" s="500" t="s">
        <v>475</v>
      </c>
      <c r="H4" s="59" t="s">
        <v>473</v>
      </c>
    </row>
    <row r="5" spans="1:8" ht="15.9" customHeight="1">
      <c r="A5" s="67" t="s">
        <v>526</v>
      </c>
      <c r="B5" s="68">
        <v>1270</v>
      </c>
      <c r="C5" s="428" t="s">
        <v>510</v>
      </c>
      <c r="D5" s="68"/>
      <c r="E5" s="68">
        <v>1270</v>
      </c>
      <c r="F5" s="724">
        <v>0</v>
      </c>
      <c r="G5" s="724">
        <v>0</v>
      </c>
      <c r="H5" s="69">
        <f t="shared" ref="H5:H23" si="0">B5-D5-E5</f>
        <v>0</v>
      </c>
    </row>
    <row r="6" spans="1:8" ht="15.9" customHeight="1">
      <c r="A6" s="67" t="s">
        <v>527</v>
      </c>
      <c r="B6" s="68">
        <v>2540</v>
      </c>
      <c r="C6" s="428" t="s">
        <v>510</v>
      </c>
      <c r="D6" s="68"/>
      <c r="E6" s="68">
        <v>2540</v>
      </c>
      <c r="F6" s="501">
        <v>1850</v>
      </c>
      <c r="G6" s="501">
        <v>1850</v>
      </c>
      <c r="H6" s="69">
        <f t="shared" si="0"/>
        <v>0</v>
      </c>
    </row>
    <row r="7" spans="1:8" ht="15.9" customHeight="1">
      <c r="A7" s="67" t="s">
        <v>528</v>
      </c>
      <c r="B7" s="68">
        <v>584</v>
      </c>
      <c r="C7" s="428" t="s">
        <v>510</v>
      </c>
      <c r="D7" s="68"/>
      <c r="E7" s="68">
        <v>584</v>
      </c>
      <c r="F7" s="724">
        <v>0</v>
      </c>
      <c r="G7" s="724">
        <v>0</v>
      </c>
      <c r="H7" s="69">
        <f t="shared" si="0"/>
        <v>0</v>
      </c>
    </row>
    <row r="8" spans="1:8" ht="15.9" customHeight="1">
      <c r="A8" s="67" t="s">
        <v>529</v>
      </c>
      <c r="B8" s="68">
        <v>127</v>
      </c>
      <c r="C8" s="428" t="s">
        <v>510</v>
      </c>
      <c r="D8" s="68"/>
      <c r="E8" s="68">
        <v>127</v>
      </c>
      <c r="F8" s="501">
        <v>18550</v>
      </c>
      <c r="G8" s="501">
        <v>18549</v>
      </c>
      <c r="H8" s="69">
        <f t="shared" si="0"/>
        <v>0</v>
      </c>
    </row>
    <row r="9" spans="1:8" ht="15.9" customHeight="1">
      <c r="A9" s="67" t="s">
        <v>530</v>
      </c>
      <c r="B9" s="68">
        <v>1473</v>
      </c>
      <c r="C9" s="428" t="s">
        <v>510</v>
      </c>
      <c r="D9" s="68"/>
      <c r="E9" s="68">
        <v>1473</v>
      </c>
      <c r="F9" s="501"/>
      <c r="G9" s="501"/>
      <c r="H9" s="69">
        <f t="shared" si="0"/>
        <v>0</v>
      </c>
    </row>
    <row r="10" spans="1:8" ht="15.9" customHeight="1">
      <c r="A10" s="67" t="s">
        <v>531</v>
      </c>
      <c r="B10" s="68">
        <v>64</v>
      </c>
      <c r="C10" s="428" t="s">
        <v>510</v>
      </c>
      <c r="D10" s="68"/>
      <c r="E10" s="68">
        <v>64</v>
      </c>
      <c r="F10" s="501">
        <v>15945</v>
      </c>
      <c r="G10" s="501">
        <v>15945</v>
      </c>
      <c r="H10" s="69">
        <f t="shared" si="0"/>
        <v>0</v>
      </c>
    </row>
    <row r="11" spans="1:8" ht="15.9" customHeight="1">
      <c r="A11" s="67" t="s">
        <v>532</v>
      </c>
      <c r="B11" s="68">
        <v>4860</v>
      </c>
      <c r="C11" s="428" t="s">
        <v>510</v>
      </c>
      <c r="D11" s="68"/>
      <c r="E11" s="68">
        <v>4860</v>
      </c>
      <c r="F11" s="724" t="s">
        <v>593</v>
      </c>
      <c r="G11" s="724" t="s">
        <v>593</v>
      </c>
      <c r="H11" s="69">
        <f t="shared" si="0"/>
        <v>0</v>
      </c>
    </row>
    <row r="12" spans="1:8" ht="15.9" customHeight="1">
      <c r="A12" s="67" t="s">
        <v>533</v>
      </c>
      <c r="B12" s="68">
        <v>635</v>
      </c>
      <c r="C12" s="428" t="s">
        <v>510</v>
      </c>
      <c r="D12" s="68"/>
      <c r="E12" s="68">
        <v>635</v>
      </c>
      <c r="F12" s="501">
        <v>722</v>
      </c>
      <c r="G12" s="501">
        <v>722</v>
      </c>
      <c r="H12" s="69">
        <f t="shared" si="0"/>
        <v>0</v>
      </c>
    </row>
    <row r="13" spans="1:8" ht="15.9" customHeight="1">
      <c r="A13" s="67" t="s">
        <v>534</v>
      </c>
      <c r="B13" s="68">
        <v>381</v>
      </c>
      <c r="C13" s="428" t="s">
        <v>510</v>
      </c>
      <c r="D13" s="68"/>
      <c r="E13" s="68">
        <v>381</v>
      </c>
      <c r="F13" s="501">
        <v>490</v>
      </c>
      <c r="G13" s="501">
        <v>490</v>
      </c>
      <c r="H13" s="69">
        <f t="shared" si="0"/>
        <v>0</v>
      </c>
    </row>
    <row r="14" spans="1:8" ht="15.9" customHeight="1">
      <c r="A14" s="67" t="s">
        <v>535</v>
      </c>
      <c r="B14" s="68">
        <v>1270</v>
      </c>
      <c r="C14" s="428" t="s">
        <v>510</v>
      </c>
      <c r="D14" s="68"/>
      <c r="E14" s="68">
        <v>1270</v>
      </c>
      <c r="F14" s="501">
        <v>2656</v>
      </c>
      <c r="G14" s="501">
        <v>2656</v>
      </c>
      <c r="H14" s="69">
        <f t="shared" si="0"/>
        <v>0</v>
      </c>
    </row>
    <row r="15" spans="1:8" ht="15.9" customHeight="1">
      <c r="A15" s="67" t="s">
        <v>536</v>
      </c>
      <c r="B15" s="68">
        <v>508</v>
      </c>
      <c r="C15" s="428" t="s">
        <v>510</v>
      </c>
      <c r="D15" s="68"/>
      <c r="E15" s="68">
        <v>508</v>
      </c>
      <c r="F15" s="501">
        <v>444</v>
      </c>
      <c r="G15" s="501"/>
      <c r="H15" s="69">
        <f t="shared" si="0"/>
        <v>0</v>
      </c>
    </row>
    <row r="16" spans="1:8" ht="15.9" customHeight="1">
      <c r="A16" s="504" t="s">
        <v>791</v>
      </c>
      <c r="B16" s="68"/>
      <c r="C16" s="428"/>
      <c r="D16" s="68"/>
      <c r="E16" s="68"/>
      <c r="F16" s="501">
        <v>51717</v>
      </c>
      <c r="G16" s="501">
        <v>51717</v>
      </c>
      <c r="H16" s="69">
        <f t="shared" si="0"/>
        <v>0</v>
      </c>
    </row>
    <row r="17" spans="1:8" ht="15.9" customHeight="1">
      <c r="A17" s="67" t="s">
        <v>792</v>
      </c>
      <c r="B17" s="68"/>
      <c r="C17" s="428"/>
      <c r="D17" s="68"/>
      <c r="E17" s="68"/>
      <c r="F17" s="501">
        <v>823</v>
      </c>
      <c r="G17" s="501">
        <v>823</v>
      </c>
      <c r="H17" s="69">
        <f t="shared" si="0"/>
        <v>0</v>
      </c>
    </row>
    <row r="18" spans="1:8" ht="15.9" customHeight="1">
      <c r="A18" s="67" t="s">
        <v>780</v>
      </c>
      <c r="B18" s="68"/>
      <c r="C18" s="428"/>
      <c r="D18" s="68"/>
      <c r="E18" s="68"/>
      <c r="F18" s="501">
        <v>12790</v>
      </c>
      <c r="G18" s="501">
        <v>12790</v>
      </c>
      <c r="H18" s="69">
        <f t="shared" si="0"/>
        <v>0</v>
      </c>
    </row>
    <row r="19" spans="1:8" ht="15.9" customHeight="1">
      <c r="A19" s="67" t="s">
        <v>793</v>
      </c>
      <c r="B19" s="68"/>
      <c r="C19" s="428"/>
      <c r="D19" s="68"/>
      <c r="E19" s="68"/>
      <c r="F19" s="501">
        <v>344</v>
      </c>
      <c r="G19" s="501">
        <v>344</v>
      </c>
      <c r="H19" s="69">
        <f t="shared" si="0"/>
        <v>0</v>
      </c>
    </row>
    <row r="20" spans="1:8" ht="15.9" customHeight="1">
      <c r="A20" s="67" t="s">
        <v>795</v>
      </c>
      <c r="B20" s="68"/>
      <c r="C20" s="428"/>
      <c r="D20" s="68"/>
      <c r="E20" s="68"/>
      <c r="F20" s="501">
        <v>661</v>
      </c>
      <c r="G20" s="501">
        <v>661</v>
      </c>
      <c r="H20" s="69">
        <f t="shared" si="0"/>
        <v>0</v>
      </c>
    </row>
    <row r="21" spans="1:8" ht="15.9" customHeight="1">
      <c r="A21" s="67" t="s">
        <v>794</v>
      </c>
      <c r="B21" s="68"/>
      <c r="C21" s="428"/>
      <c r="D21" s="68"/>
      <c r="E21" s="68"/>
      <c r="F21" s="501">
        <v>985</v>
      </c>
      <c r="G21" s="501">
        <v>985</v>
      </c>
      <c r="H21" s="69">
        <f t="shared" si="0"/>
        <v>0</v>
      </c>
    </row>
    <row r="22" spans="1:8" ht="15.9" customHeight="1">
      <c r="A22" s="67"/>
      <c r="B22" s="68"/>
      <c r="C22" s="428"/>
      <c r="D22" s="68"/>
      <c r="E22" s="68"/>
      <c r="F22" s="501"/>
      <c r="G22" s="501"/>
      <c r="H22" s="69">
        <f t="shared" si="0"/>
        <v>0</v>
      </c>
    </row>
    <row r="23" spans="1:8" ht="15.9" customHeight="1" thickBot="1">
      <c r="A23" s="70"/>
      <c r="B23" s="71"/>
      <c r="C23" s="429"/>
      <c r="D23" s="71"/>
      <c r="E23" s="71"/>
      <c r="F23" s="502"/>
      <c r="G23" s="502"/>
      <c r="H23" s="72">
        <f t="shared" si="0"/>
        <v>0</v>
      </c>
    </row>
    <row r="24" spans="1:8" s="66" customFormat="1" ht="18" customHeight="1" thickBot="1">
      <c r="A24" s="154" t="s">
        <v>62</v>
      </c>
      <c r="B24" s="155">
        <f>SUM(B5:B23)</f>
        <v>13712</v>
      </c>
      <c r="C24" s="120"/>
      <c r="D24" s="155">
        <f>SUM(D5:D23)</f>
        <v>0</v>
      </c>
      <c r="E24" s="155">
        <f>SUM(E5:E23)</f>
        <v>13712</v>
      </c>
      <c r="F24" s="503">
        <f>F5+F6+F7+F8+F9+F10+F11+F12+F13+F14+F15+F16+F17+F18+F19+F21+F20+F22+F23</f>
        <v>107977</v>
      </c>
      <c r="G24" s="503">
        <f>G5+G6+G7+G8+G9+G10+G11+G12+G13+G14+G15+G16+G17+G18+G19+G21+G20+G22+G23</f>
        <v>107532</v>
      </c>
      <c r="H24" s="73">
        <f>SUM(H5:H23)</f>
        <v>0</v>
      </c>
    </row>
  </sheetData>
  <mergeCells count="1">
    <mergeCell ref="A1:H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CE,Félkövér"&amp;12Győrzámoly Község Önkormányzata&amp;R&amp;"Times New Roman CE,Félkövér dőlt"&amp;12 &amp;11 5. melléklet a 8/2016. (V. 25.)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53"/>
  <sheetViews>
    <sheetView topLeftCell="A31" zoomScaleNormal="100" workbookViewId="0">
      <selection activeCell="D1" sqref="D1"/>
    </sheetView>
  </sheetViews>
  <sheetFormatPr defaultRowHeight="13.2"/>
  <cols>
    <col min="1" max="1" width="30.77734375" customWidth="1"/>
    <col min="2" max="5" width="13.44140625" customWidth="1"/>
    <col min="6" max="6" width="11.77734375" customWidth="1"/>
    <col min="7" max="7" width="13.109375" customWidth="1"/>
    <col min="8" max="8" width="12.77734375" customWidth="1"/>
  </cols>
  <sheetData>
    <row r="1" spans="1:8">
      <c r="A1" s="177"/>
      <c r="B1" s="177"/>
      <c r="C1" s="177"/>
      <c r="D1" s="177"/>
      <c r="E1" s="177"/>
      <c r="F1" s="177"/>
      <c r="G1" s="177"/>
      <c r="H1" s="177"/>
    </row>
    <row r="2" spans="1:8" ht="15.6">
      <c r="A2" s="178" t="s">
        <v>123</v>
      </c>
      <c r="B2" s="754" t="s">
        <v>542</v>
      </c>
      <c r="C2" s="754"/>
      <c r="D2" s="754"/>
      <c r="E2" s="754"/>
      <c r="F2" s="754"/>
      <c r="G2" s="754"/>
      <c r="H2" s="754"/>
    </row>
    <row r="3" spans="1:8" ht="14.4" thickBot="1">
      <c r="A3" s="177"/>
      <c r="B3" s="177"/>
      <c r="C3" s="177"/>
      <c r="D3" s="177"/>
      <c r="E3" s="177"/>
      <c r="F3" s="177"/>
      <c r="G3" s="755" t="s">
        <v>116</v>
      </c>
      <c r="H3" s="755"/>
    </row>
    <row r="4" spans="1:8" ht="42" customHeight="1" thickBot="1">
      <c r="A4" s="179" t="s">
        <v>115</v>
      </c>
      <c r="B4" s="516" t="s">
        <v>597</v>
      </c>
      <c r="C4" s="516" t="s">
        <v>596</v>
      </c>
      <c r="D4" s="516" t="s">
        <v>582</v>
      </c>
      <c r="E4" s="516" t="s">
        <v>586</v>
      </c>
      <c r="F4" s="180" t="s">
        <v>538</v>
      </c>
      <c r="G4" s="180" t="s">
        <v>539</v>
      </c>
      <c r="H4" s="181" t="s">
        <v>48</v>
      </c>
    </row>
    <row r="5" spans="1:8">
      <c r="A5" s="182" t="s">
        <v>117</v>
      </c>
      <c r="B5" s="105">
        <v>63</v>
      </c>
      <c r="C5" s="105">
        <v>63</v>
      </c>
      <c r="D5" s="105">
        <v>63</v>
      </c>
      <c r="E5" s="573">
        <f>D5/B5</f>
        <v>1</v>
      </c>
      <c r="F5" s="105"/>
      <c r="G5" s="105"/>
      <c r="H5" s="183"/>
    </row>
    <row r="6" spans="1:8">
      <c r="A6" s="184" t="s">
        <v>130</v>
      </c>
      <c r="B6" s="106"/>
      <c r="C6" s="106"/>
      <c r="D6" s="106"/>
      <c r="E6" s="577"/>
      <c r="F6" s="106"/>
      <c r="G6" s="106"/>
      <c r="H6" s="185">
        <f t="shared" ref="H6:H11" si="0">SUM(B6:G6)</f>
        <v>0</v>
      </c>
    </row>
    <row r="7" spans="1:8">
      <c r="A7" s="186" t="s">
        <v>118</v>
      </c>
      <c r="B7" s="107"/>
      <c r="C7" s="107">
        <v>16118</v>
      </c>
      <c r="D7" s="107">
        <v>16118</v>
      </c>
      <c r="E7" s="574"/>
      <c r="F7" s="107"/>
      <c r="G7" s="107"/>
      <c r="H7" s="187"/>
    </row>
    <row r="8" spans="1:8">
      <c r="A8" s="186" t="s">
        <v>131</v>
      </c>
      <c r="B8" s="107"/>
      <c r="C8" s="107"/>
      <c r="D8" s="107"/>
      <c r="E8" s="574"/>
      <c r="F8" s="107"/>
      <c r="G8" s="107"/>
      <c r="H8" s="187">
        <f t="shared" si="0"/>
        <v>0</v>
      </c>
    </row>
    <row r="9" spans="1:8">
      <c r="A9" s="186" t="s">
        <v>119</v>
      </c>
      <c r="B9" s="107"/>
      <c r="C9" s="107"/>
      <c r="D9" s="107"/>
      <c r="E9" s="574"/>
      <c r="F9" s="107"/>
      <c r="G9" s="107"/>
      <c r="H9" s="187">
        <f t="shared" si="0"/>
        <v>0</v>
      </c>
    </row>
    <row r="10" spans="1:8">
      <c r="A10" s="186" t="s">
        <v>120</v>
      </c>
      <c r="B10" s="107"/>
      <c r="C10" s="107"/>
      <c r="D10" s="107"/>
      <c r="E10" s="574"/>
      <c r="F10" s="107"/>
      <c r="G10" s="107"/>
      <c r="H10" s="187">
        <f t="shared" si="0"/>
        <v>0</v>
      </c>
    </row>
    <row r="11" spans="1:8" ht="13.8" thickBot="1">
      <c r="A11" s="108"/>
      <c r="B11" s="109"/>
      <c r="C11" s="109"/>
      <c r="D11" s="109"/>
      <c r="E11" s="575"/>
      <c r="F11" s="109"/>
      <c r="G11" s="109"/>
      <c r="H11" s="187">
        <f t="shared" si="0"/>
        <v>0</v>
      </c>
    </row>
    <row r="12" spans="1:8" ht="13.8" thickBot="1">
      <c r="A12" s="188" t="s">
        <v>122</v>
      </c>
      <c r="B12" s="189">
        <f>B5+SUM(B7:B11)</f>
        <v>63</v>
      </c>
      <c r="C12" s="189">
        <f>C5+SUM(C7:C11)</f>
        <v>16181</v>
      </c>
      <c r="D12" s="189">
        <f>D5+SUM(D7:D11)</f>
        <v>16181</v>
      </c>
      <c r="E12" s="576">
        <f>D12/B12</f>
        <v>256.84126984126982</v>
      </c>
      <c r="F12" s="189">
        <f>F5+SUM(F7:F11)</f>
        <v>0</v>
      </c>
      <c r="G12" s="189">
        <f>G5+SUM(G7:G11)</f>
        <v>0</v>
      </c>
      <c r="H12" s="190">
        <f>H5+SUM(H7:H11)</f>
        <v>0</v>
      </c>
    </row>
    <row r="13" spans="1:8" ht="13.8" thickBot="1">
      <c r="A13" s="54"/>
      <c r="B13" s="54"/>
      <c r="C13" s="54"/>
      <c r="D13" s="54"/>
      <c r="E13" s="54"/>
      <c r="F13" s="54"/>
      <c r="G13" s="54"/>
      <c r="H13" s="54"/>
    </row>
    <row r="14" spans="1:8" ht="34.799999999999997" thickBot="1">
      <c r="A14" s="179" t="s">
        <v>121</v>
      </c>
      <c r="B14" s="516" t="s">
        <v>597</v>
      </c>
      <c r="C14" s="516" t="s">
        <v>596</v>
      </c>
      <c r="D14" s="516" t="s">
        <v>582</v>
      </c>
      <c r="E14" s="516" t="s">
        <v>586</v>
      </c>
      <c r="F14" s="180" t="str">
        <f>+F4</f>
        <v>2016. év</v>
      </c>
      <c r="G14" s="180" t="str">
        <f>+G4</f>
        <v>2016. után</v>
      </c>
      <c r="H14" s="181" t="s">
        <v>48</v>
      </c>
    </row>
    <row r="15" spans="1:8">
      <c r="A15" s="182" t="s">
        <v>126</v>
      </c>
      <c r="B15" s="105"/>
      <c r="C15" s="105"/>
      <c r="D15" s="105"/>
      <c r="E15" s="573"/>
      <c r="F15" s="105"/>
      <c r="G15" s="105"/>
      <c r="H15" s="183">
        <f t="shared" ref="H15:H21" si="1">SUM(B15:G15)</f>
        <v>0</v>
      </c>
    </row>
    <row r="16" spans="1:8">
      <c r="A16" s="191" t="s">
        <v>127</v>
      </c>
      <c r="B16" s="107">
        <v>63</v>
      </c>
      <c r="C16" s="107">
        <v>15944</v>
      </c>
      <c r="D16" s="107">
        <v>15944</v>
      </c>
      <c r="E16" s="574">
        <f>D16/B16</f>
        <v>253.07936507936509</v>
      </c>
      <c r="F16" s="107"/>
      <c r="G16" s="107"/>
      <c r="H16" s="187"/>
    </row>
    <row r="17" spans="1:8">
      <c r="A17" s="186" t="s">
        <v>128</v>
      </c>
      <c r="B17" s="107"/>
      <c r="C17" s="107"/>
      <c r="D17" s="107"/>
      <c r="E17" s="574"/>
      <c r="F17" s="107"/>
      <c r="G17" s="107"/>
      <c r="H17" s="187">
        <f t="shared" si="1"/>
        <v>0</v>
      </c>
    </row>
    <row r="18" spans="1:8">
      <c r="A18" s="186" t="s">
        <v>129</v>
      </c>
      <c r="B18" s="107"/>
      <c r="C18" s="107"/>
      <c r="D18" s="107"/>
      <c r="E18" s="574"/>
      <c r="F18" s="107"/>
      <c r="G18" s="107"/>
      <c r="H18" s="187">
        <f t="shared" si="1"/>
        <v>0</v>
      </c>
    </row>
    <row r="19" spans="1:8">
      <c r="A19" s="110"/>
      <c r="B19" s="107"/>
      <c r="C19" s="107"/>
      <c r="D19" s="107"/>
      <c r="E19" s="574"/>
      <c r="F19" s="107"/>
      <c r="G19" s="107"/>
      <c r="H19" s="187">
        <f t="shared" si="1"/>
        <v>0</v>
      </c>
    </row>
    <row r="20" spans="1:8">
      <c r="A20" s="110"/>
      <c r="B20" s="107"/>
      <c r="C20" s="107"/>
      <c r="D20" s="107"/>
      <c r="E20" s="574"/>
      <c r="F20" s="107"/>
      <c r="G20" s="107"/>
      <c r="H20" s="187">
        <f t="shared" si="1"/>
        <v>0</v>
      </c>
    </row>
    <row r="21" spans="1:8" ht="13.8" thickBot="1">
      <c r="A21" s="108"/>
      <c r="B21" s="109"/>
      <c r="C21" s="109"/>
      <c r="D21" s="109"/>
      <c r="E21" s="575"/>
      <c r="F21" s="109"/>
      <c r="G21" s="109"/>
      <c r="H21" s="187">
        <f t="shared" si="1"/>
        <v>0</v>
      </c>
    </row>
    <row r="22" spans="1:8" ht="13.8" thickBot="1">
      <c r="A22" s="188" t="s">
        <v>50</v>
      </c>
      <c r="B22" s="189">
        <f>SUM(B15:B21)</f>
        <v>63</v>
      </c>
      <c r="C22" s="189">
        <f>SUM(C15:C21)</f>
        <v>15944</v>
      </c>
      <c r="D22" s="189">
        <f>SUM(D15:D21)</f>
        <v>15944</v>
      </c>
      <c r="E22" s="576">
        <f>D22/B22</f>
        <v>253.07936507936509</v>
      </c>
      <c r="F22" s="189">
        <f>SUM(F15:F21)</f>
        <v>0</v>
      </c>
      <c r="G22" s="189">
        <f>SUM(G15:G21)</f>
        <v>0</v>
      </c>
      <c r="H22" s="190">
        <f>SUM(H15:H21)</f>
        <v>0</v>
      </c>
    </row>
    <row r="23" spans="1:8">
      <c r="A23" s="177"/>
      <c r="B23" s="177"/>
      <c r="C23" s="177"/>
      <c r="D23" s="177"/>
      <c r="E23" s="177"/>
      <c r="F23" s="177"/>
      <c r="G23" s="177"/>
      <c r="H23" s="177"/>
    </row>
    <row r="24" spans="1:8">
      <c r="A24" s="177"/>
      <c r="B24" s="177"/>
      <c r="C24" s="177"/>
      <c r="D24" s="177"/>
      <c r="E24" s="177"/>
      <c r="F24" s="177"/>
      <c r="G24" s="177"/>
      <c r="H24" s="177"/>
    </row>
    <row r="25" spans="1:8" ht="15.6">
      <c r="A25" s="178" t="s">
        <v>123</v>
      </c>
      <c r="B25" s="754" t="s">
        <v>599</v>
      </c>
      <c r="C25" s="754"/>
      <c r="D25" s="754"/>
      <c r="E25" s="754"/>
      <c r="F25" s="754"/>
      <c r="G25" s="754"/>
      <c r="H25" s="754"/>
    </row>
    <row r="26" spans="1:8" ht="14.4" thickBot="1">
      <c r="A26" s="177"/>
      <c r="B26" s="177"/>
      <c r="C26" s="177"/>
      <c r="D26" s="177"/>
      <c r="E26" s="177"/>
      <c r="F26" s="177"/>
      <c r="G26" s="755" t="s">
        <v>116</v>
      </c>
      <c r="H26" s="755"/>
    </row>
    <row r="27" spans="1:8" ht="34.799999999999997" thickBot="1">
      <c r="A27" s="179" t="s">
        <v>115</v>
      </c>
      <c r="B27" s="516" t="s">
        <v>524</v>
      </c>
      <c r="C27" s="516" t="s">
        <v>581</v>
      </c>
      <c r="D27" s="516" t="s">
        <v>582</v>
      </c>
      <c r="E27" s="516" t="s">
        <v>586</v>
      </c>
      <c r="F27" s="180" t="str">
        <f>+F14</f>
        <v>2016. év</v>
      </c>
      <c r="G27" s="180" t="str">
        <f>+G14</f>
        <v>2016. után</v>
      </c>
      <c r="H27" s="181" t="s">
        <v>48</v>
      </c>
    </row>
    <row r="28" spans="1:8">
      <c r="A28" s="182" t="s">
        <v>117</v>
      </c>
      <c r="B28" s="105"/>
      <c r="C28" s="105"/>
      <c r="D28" s="105"/>
      <c r="E28" s="105"/>
      <c r="F28" s="105"/>
      <c r="G28" s="105"/>
      <c r="H28" s="183">
        <f t="shared" ref="H28:H34" si="2">SUM(B28:G28)</f>
        <v>0</v>
      </c>
    </row>
    <row r="29" spans="1:8">
      <c r="A29" s="184" t="s">
        <v>130</v>
      </c>
      <c r="B29" s="106"/>
      <c r="C29" s="106"/>
      <c r="D29" s="106"/>
      <c r="E29" s="106"/>
      <c r="F29" s="106"/>
      <c r="G29" s="106"/>
      <c r="H29" s="185">
        <f t="shared" si="2"/>
        <v>0</v>
      </c>
    </row>
    <row r="30" spans="1:8">
      <c r="A30" s="186" t="s">
        <v>118</v>
      </c>
      <c r="B30" s="107"/>
      <c r="C30" s="107">
        <v>51890</v>
      </c>
      <c r="D30" s="107">
        <v>51890</v>
      </c>
      <c r="E30" s="107"/>
      <c r="F30" s="107"/>
      <c r="G30" s="107"/>
      <c r="H30" s="187"/>
    </row>
    <row r="31" spans="1:8">
      <c r="A31" s="186" t="s">
        <v>131</v>
      </c>
      <c r="B31" s="107"/>
      <c r="C31" s="107"/>
      <c r="D31" s="107"/>
      <c r="E31" s="107"/>
      <c r="F31" s="107"/>
      <c r="G31" s="107"/>
      <c r="H31" s="187">
        <f t="shared" si="2"/>
        <v>0</v>
      </c>
    </row>
    <row r="32" spans="1:8">
      <c r="A32" s="186" t="s">
        <v>119</v>
      </c>
      <c r="B32" s="107"/>
      <c r="C32" s="107"/>
      <c r="D32" s="107"/>
      <c r="E32" s="107"/>
      <c r="F32" s="107"/>
      <c r="G32" s="107"/>
      <c r="H32" s="187">
        <f t="shared" si="2"/>
        <v>0</v>
      </c>
    </row>
    <row r="33" spans="1:8">
      <c r="A33" s="186" t="s">
        <v>120</v>
      </c>
      <c r="B33" s="107"/>
      <c r="C33" s="107"/>
      <c r="D33" s="107"/>
      <c r="E33" s="107"/>
      <c r="F33" s="107"/>
      <c r="G33" s="107"/>
      <c r="H33" s="187">
        <f t="shared" si="2"/>
        <v>0</v>
      </c>
    </row>
    <row r="34" spans="1:8" ht="13.8" thickBot="1">
      <c r="A34" s="108"/>
      <c r="B34" s="109"/>
      <c r="C34" s="109"/>
      <c r="D34" s="109"/>
      <c r="E34" s="109"/>
      <c r="F34" s="109"/>
      <c r="G34" s="109"/>
      <c r="H34" s="187">
        <f t="shared" si="2"/>
        <v>0</v>
      </c>
    </row>
    <row r="35" spans="1:8" ht="13.8" thickBot="1">
      <c r="A35" s="188" t="s">
        <v>122</v>
      </c>
      <c r="B35" s="189">
        <f>B28+SUM(B30:B34)</f>
        <v>0</v>
      </c>
      <c r="C35" s="189">
        <f>C28+SUM(C30:C34)</f>
        <v>51890</v>
      </c>
      <c r="D35" s="189">
        <f>D28+SUM(D30:D34)</f>
        <v>51890</v>
      </c>
      <c r="E35" s="189"/>
      <c r="F35" s="189">
        <f>F28+SUM(F30:F34)</f>
        <v>0</v>
      </c>
      <c r="G35" s="189">
        <f>G28+SUM(G30:G34)</f>
        <v>0</v>
      </c>
      <c r="H35" s="190">
        <f>H28+SUM(H30:H34)</f>
        <v>0</v>
      </c>
    </row>
    <row r="36" spans="1:8" ht="13.8" thickBot="1">
      <c r="A36" s="54"/>
      <c r="B36" s="54"/>
      <c r="C36" s="54"/>
      <c r="D36" s="54"/>
      <c r="E36" s="54"/>
      <c r="F36" s="54"/>
      <c r="G36" s="54"/>
      <c r="H36" s="54"/>
    </row>
    <row r="37" spans="1:8" ht="34.799999999999997" thickBot="1">
      <c r="A37" s="179" t="s">
        <v>121</v>
      </c>
      <c r="B37" s="516" t="s">
        <v>524</v>
      </c>
      <c r="C37" s="516" t="s">
        <v>581</v>
      </c>
      <c r="D37" s="516" t="s">
        <v>582</v>
      </c>
      <c r="E37" s="516" t="s">
        <v>586</v>
      </c>
      <c r="F37" s="180" t="str">
        <f>+F27</f>
        <v>2016. év</v>
      </c>
      <c r="G37" s="180" t="str">
        <f>+G27</f>
        <v>2016. után</v>
      </c>
      <c r="H37" s="181" t="s">
        <v>48</v>
      </c>
    </row>
    <row r="38" spans="1:8">
      <c r="A38" s="182" t="s">
        <v>126</v>
      </c>
      <c r="B38" s="105"/>
      <c r="C38" s="105"/>
      <c r="D38" s="105"/>
      <c r="E38" s="105"/>
      <c r="F38" s="105"/>
      <c r="G38" s="105"/>
      <c r="H38" s="183">
        <f t="shared" ref="H38:H44" si="3">SUM(B38:G38)</f>
        <v>0</v>
      </c>
    </row>
    <row r="39" spans="1:8">
      <c r="A39" s="191" t="s">
        <v>127</v>
      </c>
      <c r="B39" s="107"/>
      <c r="C39" s="107">
        <v>51877</v>
      </c>
      <c r="D39" s="107">
        <v>51797</v>
      </c>
      <c r="E39" s="107"/>
      <c r="F39" s="107"/>
      <c r="G39" s="107"/>
      <c r="H39" s="187"/>
    </row>
    <row r="40" spans="1:8">
      <c r="A40" s="186" t="s">
        <v>128</v>
      </c>
      <c r="B40" s="107"/>
      <c r="C40" s="107"/>
      <c r="D40" s="107"/>
      <c r="E40" s="107"/>
      <c r="F40" s="107"/>
      <c r="G40" s="107"/>
      <c r="H40" s="187">
        <f t="shared" si="3"/>
        <v>0</v>
      </c>
    </row>
    <row r="41" spans="1:8">
      <c r="A41" s="186" t="s">
        <v>129</v>
      </c>
      <c r="B41" s="107"/>
      <c r="C41" s="107"/>
      <c r="D41" s="107"/>
      <c r="E41" s="107"/>
      <c r="F41" s="107"/>
      <c r="G41" s="107"/>
      <c r="H41" s="187">
        <f t="shared" si="3"/>
        <v>0</v>
      </c>
    </row>
    <row r="42" spans="1:8">
      <c r="A42" s="110"/>
      <c r="B42" s="107"/>
      <c r="C42" s="107"/>
      <c r="D42" s="107"/>
      <c r="E42" s="107"/>
      <c r="F42" s="107"/>
      <c r="G42" s="107"/>
      <c r="H42" s="187">
        <f t="shared" si="3"/>
        <v>0</v>
      </c>
    </row>
    <row r="43" spans="1:8">
      <c r="A43" s="110"/>
      <c r="B43" s="107"/>
      <c r="C43" s="107"/>
      <c r="D43" s="107"/>
      <c r="E43" s="107"/>
      <c r="F43" s="107"/>
      <c r="G43" s="107"/>
      <c r="H43" s="187">
        <f t="shared" si="3"/>
        <v>0</v>
      </c>
    </row>
    <row r="44" spans="1:8" ht="13.8" thickBot="1">
      <c r="A44" s="108"/>
      <c r="B44" s="109"/>
      <c r="C44" s="109"/>
      <c r="D44" s="109"/>
      <c r="E44" s="109"/>
      <c r="F44" s="109"/>
      <c r="G44" s="109"/>
      <c r="H44" s="187">
        <f t="shared" si="3"/>
        <v>0</v>
      </c>
    </row>
    <row r="45" spans="1:8" ht="13.8" thickBot="1">
      <c r="A45" s="188" t="s">
        <v>50</v>
      </c>
      <c r="B45" s="189">
        <f>SUM(B38:B44)</f>
        <v>0</v>
      </c>
      <c r="C45" s="189">
        <f>SUM(C38:C44)</f>
        <v>51877</v>
      </c>
      <c r="D45" s="189">
        <f>SUM(D38:D44)</f>
        <v>51797</v>
      </c>
      <c r="E45" s="189"/>
      <c r="F45" s="189">
        <f>SUM(F38:F44)</f>
        <v>0</v>
      </c>
      <c r="G45" s="189">
        <f>SUM(G38:G44)</f>
        <v>0</v>
      </c>
      <c r="H45" s="190">
        <f>SUM(H38:H44)</f>
        <v>0</v>
      </c>
    </row>
    <row r="46" spans="1:8">
      <c r="A46" s="177"/>
      <c r="B46" s="177"/>
      <c r="C46" s="177"/>
      <c r="D46" s="177"/>
      <c r="E46" s="177"/>
      <c r="F46" s="177"/>
      <c r="G46" s="177"/>
      <c r="H46" s="177"/>
    </row>
    <row r="47" spans="1:8" ht="15.6">
      <c r="A47" s="756" t="s">
        <v>541</v>
      </c>
      <c r="B47" s="756"/>
      <c r="C47" s="756"/>
      <c r="D47" s="756"/>
      <c r="E47" s="756"/>
      <c r="F47" s="756"/>
      <c r="G47" s="756"/>
      <c r="H47" s="756"/>
    </row>
    <row r="48" spans="1:8" ht="13.8" thickBot="1">
      <c r="A48" s="177"/>
      <c r="B48" s="177"/>
      <c r="C48" s="177"/>
      <c r="D48" s="177"/>
      <c r="E48" s="177"/>
      <c r="F48" s="177"/>
      <c r="G48" s="177"/>
      <c r="H48" s="177"/>
    </row>
    <row r="49" spans="1:8" ht="13.8" thickBot="1">
      <c r="A49" s="762" t="s">
        <v>124</v>
      </c>
      <c r="B49" s="763"/>
      <c r="C49" s="763"/>
      <c r="D49" s="763"/>
      <c r="E49" s="763"/>
      <c r="F49" s="764"/>
      <c r="G49" s="765" t="s">
        <v>132</v>
      </c>
      <c r="H49" s="766"/>
    </row>
    <row r="50" spans="1:8">
      <c r="A50" s="767"/>
      <c r="B50" s="768"/>
      <c r="C50" s="768"/>
      <c r="D50" s="768"/>
      <c r="E50" s="768"/>
      <c r="F50" s="769"/>
      <c r="G50" s="770"/>
      <c r="H50" s="771"/>
    </row>
    <row r="51" spans="1:8" ht="13.8" thickBot="1">
      <c r="A51" s="772"/>
      <c r="B51" s="773"/>
      <c r="C51" s="773"/>
      <c r="D51" s="773"/>
      <c r="E51" s="773"/>
      <c r="F51" s="774"/>
      <c r="G51" s="775"/>
      <c r="H51" s="776"/>
    </row>
    <row r="52" spans="1:8" ht="13.8" thickBot="1">
      <c r="A52" s="757" t="s">
        <v>50</v>
      </c>
      <c r="B52" s="758"/>
      <c r="C52" s="758"/>
      <c r="D52" s="758"/>
      <c r="E52" s="758"/>
      <c r="F52" s="759"/>
      <c r="G52" s="760">
        <f>SUM(G50:H51)</f>
        <v>0</v>
      </c>
      <c r="H52" s="761"/>
    </row>
    <row r="53" spans="1:8">
      <c r="A53" s="50"/>
      <c r="B53" s="50"/>
      <c r="C53" s="50"/>
      <c r="D53" s="50"/>
      <c r="E53" s="50"/>
      <c r="F53" s="50"/>
      <c r="G53" s="50"/>
      <c r="H53" s="50"/>
    </row>
  </sheetData>
  <mergeCells count="13">
    <mergeCell ref="A52:F52"/>
    <mergeCell ref="G52:H52"/>
    <mergeCell ref="A49:F49"/>
    <mergeCell ref="G49:H49"/>
    <mergeCell ref="A50:F50"/>
    <mergeCell ref="G50:H50"/>
    <mergeCell ref="A51:F51"/>
    <mergeCell ref="G51:H51"/>
    <mergeCell ref="B2:H2"/>
    <mergeCell ref="G3:H3"/>
    <mergeCell ref="B25:H25"/>
    <mergeCell ref="G26:H26"/>
    <mergeCell ref="A47:H47"/>
  </mergeCells>
  <conditionalFormatting sqref="H5:H12 H15:H21 H28:H35 H38:H45 G52:H52 B22:H22 B12:G12 B35:G35 B45:G45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 xml:space="preserve">&amp;C
Győrzámoly Község Önkormányzat&amp;R8. melléklet a 8/2016. (V. 25.)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41</vt:i4>
      </vt:variant>
      <vt:variant>
        <vt:lpstr>Névvel ellátott tartományok</vt:lpstr>
      </vt:variant>
      <vt:variant>
        <vt:i4>19</vt:i4>
      </vt:variant>
    </vt:vector>
  </HeadingPairs>
  <TitlesOfParts>
    <vt:vector size="60" baseType="lpstr">
      <vt:lpstr>1.1.sz.mell.</vt:lpstr>
      <vt:lpstr>1.2.sz.mell.</vt:lpstr>
      <vt:lpstr>1.3.sz.mell.</vt:lpstr>
      <vt:lpstr>1.4.sz.mell.</vt:lpstr>
      <vt:lpstr>2.1.sz.mell  </vt:lpstr>
      <vt:lpstr>2.2.sz.mell  </vt:lpstr>
      <vt:lpstr>4.mell. </vt:lpstr>
      <vt:lpstr>5.sz.mell. </vt:lpstr>
      <vt:lpstr>8.1. sz. mell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</vt:lpstr>
      <vt:lpstr>9.4.1. sz. mell.</vt:lpstr>
      <vt:lpstr>9.4.2. sz. mell.</vt:lpstr>
      <vt:lpstr>9.4.3. sz. mell.</vt:lpstr>
      <vt:lpstr>9.5. sz. mell</vt:lpstr>
      <vt:lpstr>9.5.1. sz. mell.</vt:lpstr>
      <vt:lpstr>9.5.2. sz. mell.</vt:lpstr>
      <vt:lpstr>9.5.3. sz. mell.</vt:lpstr>
      <vt:lpstr>10.sz.mell</vt:lpstr>
      <vt:lpstr>1. sz tájékoztató t.</vt:lpstr>
      <vt:lpstr>11. melléklet</vt:lpstr>
      <vt:lpstr>6. melléklet</vt:lpstr>
      <vt:lpstr>3. melléklet</vt:lpstr>
      <vt:lpstr>7. mellékelt</vt:lpstr>
      <vt:lpstr>12.1. melléklet</vt:lpstr>
      <vt:lpstr>12.2. melléklet</vt:lpstr>
      <vt:lpstr>12.3. melléklet</vt:lpstr>
      <vt:lpstr>12.4. melléket</vt:lpstr>
      <vt:lpstr>8. melléklet</vt:lpstr>
      <vt:lpstr>'12.3. melléklet'!_ftn1</vt:lpstr>
      <vt:lpstr>'12.3. melléklet'!_ftnref1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Torma Viktória</cp:lastModifiedBy>
  <cp:lastPrinted>2016-05-20T10:53:38Z</cp:lastPrinted>
  <dcterms:created xsi:type="dcterms:W3CDTF">1999-10-30T10:30:45Z</dcterms:created>
  <dcterms:modified xsi:type="dcterms:W3CDTF">2016-05-21T18:02:58Z</dcterms:modified>
</cp:coreProperties>
</file>