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"/>
    </mc:Choice>
  </mc:AlternateContent>
  <bookViews>
    <workbookView xWindow="0" yWindow="0" windowWidth="19200" windowHeight="11595"/>
  </bookViews>
  <sheets>
    <sheet name="02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C14" i="1" s="1"/>
  <c r="C52" i="1" s="1"/>
  <c r="C60" i="1" s="1"/>
  <c r="D9" i="1"/>
  <c r="E9" i="1"/>
  <c r="F9" i="1"/>
  <c r="G9" i="1"/>
  <c r="G14" i="1" s="1"/>
  <c r="G52" i="1" s="1"/>
  <c r="G60" i="1" s="1"/>
  <c r="H9" i="1"/>
  <c r="I9" i="1"/>
  <c r="B13" i="1"/>
  <c r="C13" i="1"/>
  <c r="D13" i="1"/>
  <c r="E13" i="1"/>
  <c r="F13" i="1"/>
  <c r="G13" i="1"/>
  <c r="H13" i="1"/>
  <c r="B14" i="1"/>
  <c r="D14" i="1"/>
  <c r="E14" i="1" s="1"/>
  <c r="F14" i="1"/>
  <c r="H14" i="1"/>
  <c r="E15" i="1"/>
  <c r="I15" i="1"/>
  <c r="B18" i="1"/>
  <c r="B35" i="1" s="1"/>
  <c r="B52" i="1" s="1"/>
  <c r="C18" i="1"/>
  <c r="D18" i="1"/>
  <c r="E18" i="1" s="1"/>
  <c r="F18" i="1"/>
  <c r="F35" i="1" s="1"/>
  <c r="F52" i="1" s="1"/>
  <c r="G18" i="1"/>
  <c r="I18" i="1"/>
  <c r="B21" i="1"/>
  <c r="C21" i="1"/>
  <c r="D21" i="1"/>
  <c r="E21" i="1"/>
  <c r="F21" i="1"/>
  <c r="G21" i="1"/>
  <c r="H21" i="1"/>
  <c r="I21" i="1"/>
  <c r="B28" i="1"/>
  <c r="C28" i="1"/>
  <c r="D28" i="1"/>
  <c r="E28" i="1"/>
  <c r="F28" i="1"/>
  <c r="G28" i="1"/>
  <c r="H28" i="1"/>
  <c r="I28" i="1"/>
  <c r="B30" i="1"/>
  <c r="C30" i="1"/>
  <c r="D30" i="1"/>
  <c r="E30" i="1"/>
  <c r="F30" i="1"/>
  <c r="G30" i="1"/>
  <c r="H30" i="1"/>
  <c r="I30" i="1"/>
  <c r="B34" i="1"/>
  <c r="C34" i="1"/>
  <c r="D34" i="1"/>
  <c r="E34" i="1"/>
  <c r="F34" i="1"/>
  <c r="G34" i="1"/>
  <c r="H34" i="1"/>
  <c r="I34" i="1"/>
  <c r="C35" i="1"/>
  <c r="G35" i="1"/>
  <c r="H35" i="1"/>
  <c r="I35" i="1"/>
  <c r="B39" i="1"/>
  <c r="C39" i="1"/>
  <c r="D39" i="1"/>
  <c r="E39" i="1"/>
  <c r="F39" i="1"/>
  <c r="G39" i="1"/>
  <c r="H39" i="1"/>
  <c r="B43" i="1"/>
  <c r="C43" i="1"/>
  <c r="D43" i="1"/>
  <c r="E43" i="1" s="1"/>
  <c r="F43" i="1"/>
  <c r="G43" i="1"/>
  <c r="H43" i="1"/>
  <c r="B48" i="1"/>
  <c r="C48" i="1"/>
  <c r="D48" i="1"/>
  <c r="E48" i="1"/>
  <c r="F48" i="1"/>
  <c r="G48" i="1"/>
  <c r="H48" i="1"/>
  <c r="B51" i="1"/>
  <c r="C51" i="1"/>
  <c r="D51" i="1"/>
  <c r="E51" i="1" s="1"/>
  <c r="H52" i="1"/>
  <c r="I52" i="1" s="1"/>
  <c r="B57" i="1"/>
  <c r="B58" i="1" s="1"/>
  <c r="C57" i="1"/>
  <c r="D57" i="1"/>
  <c r="E57" i="1" s="1"/>
  <c r="F57" i="1"/>
  <c r="F58" i="1" s="1"/>
  <c r="G57" i="1"/>
  <c r="H57" i="1"/>
  <c r="H58" i="1" s="1"/>
  <c r="H60" i="1" s="1"/>
  <c r="I60" i="1" s="1"/>
  <c r="C58" i="1"/>
  <c r="G58" i="1"/>
  <c r="B60" i="1" l="1"/>
  <c r="F60" i="1"/>
  <c r="I14" i="1"/>
  <c r="D58" i="1"/>
  <c r="E58" i="1" s="1"/>
  <c r="D35" i="1"/>
  <c r="E35" i="1" l="1"/>
  <c r="D52" i="1"/>
  <c r="E52" i="1" l="1"/>
  <c r="D60" i="1"/>
  <c r="E60" i="1" s="1"/>
</calcChain>
</file>

<file path=xl/sharedStrings.xml><?xml version="1.0" encoding="utf-8"?>
<sst xmlns="http://schemas.openxmlformats.org/spreadsheetml/2006/main" count="67" uniqueCount="63">
  <si>
    <t>KIADÁSOK ÖSSZESEN</t>
  </si>
  <si>
    <t>FINANSZÍROZÁSI KIADÁSOK</t>
  </si>
  <si>
    <t>Belföldi finanszírozási kiadások</t>
  </si>
  <si>
    <t>Központi, irányító szervi támogatások folyósítása</t>
  </si>
  <si>
    <t>Államháztartáson belüli megelőlegzések visszafizetése</t>
  </si>
  <si>
    <t>Hitel-, kölcsöntörlesztés államháztartáson kívülre</t>
  </si>
  <si>
    <t>KÖLTSÉGVETÉSI KIADÁSOK</t>
  </si>
  <si>
    <t>Felújítások</t>
  </si>
  <si>
    <t>Felújítási célú előzetesen felszámított általános forgalmi adó</t>
  </si>
  <si>
    <t>Ingatlanok felújítása</t>
  </si>
  <si>
    <t>Beruházások</t>
  </si>
  <si>
    <t>Beruházási célú előzetesen felszámított általános forgalmi adó</t>
  </si>
  <si>
    <t>Egyéb tárgyi eszközök beszerzése, létesítése</t>
  </si>
  <si>
    <t>Ingatlanok beszerzése, létesítése</t>
  </si>
  <si>
    <t>Immateriális javak beszerzése, létesítése</t>
  </si>
  <si>
    <t>Egyéb működési célú kiadások</t>
  </si>
  <si>
    <t>Egyéb működési célú támogatások államháztartáson kívülre</t>
  </si>
  <si>
    <t>Egyéb működési célú támogatások államháztartáson belülre</t>
  </si>
  <si>
    <t>Elvonások és befizetések (előző évi elszámolásból)</t>
  </si>
  <si>
    <t>Ellátottak pénzbeli juttatásai</t>
  </si>
  <si>
    <t>Egyéb nem intézményi ellátások (települési tám., szoc. tám., stb.)</t>
  </si>
  <si>
    <t>Lakhatással kapcsolatos ellátások</t>
  </si>
  <si>
    <t>Családi támogatások</t>
  </si>
  <si>
    <t>Dologi kiadások</t>
  </si>
  <si>
    <t>Különféle befizetések és egyéb dologi kiadások</t>
  </si>
  <si>
    <t>Egyéb dologi kiadások, kamat kiadások</t>
  </si>
  <si>
    <t>Fizetendő általános forgalmi adó</t>
  </si>
  <si>
    <t>Működési célú előzetesen felszámított általános forgalmi adó</t>
  </si>
  <si>
    <t>Kiküldetések, reklám- és propaganda kiadások</t>
  </si>
  <si>
    <t>Reklám- és propaganda kiadások</t>
  </si>
  <si>
    <t>Szolgáltatási kiadások</t>
  </si>
  <si>
    <t>Egyéb szolgáltatások</t>
  </si>
  <si>
    <t>Szakmai tevékenységet segítő szolgáltatások</t>
  </si>
  <si>
    <t>Karbantartási, kisjavítási szolgáltatások</t>
  </si>
  <si>
    <t>Bérleti és lízing díjak</t>
  </si>
  <si>
    <t>Vásárolt élelmezés</t>
  </si>
  <si>
    <t>Közüzemi díjak</t>
  </si>
  <si>
    <t>Kommunikációs szolgáltatások</t>
  </si>
  <si>
    <t>Egyéb kommunikációs szolgáltatások</t>
  </si>
  <si>
    <t>Informatikai szolgáltatások igénybevétele</t>
  </si>
  <si>
    <t>Készletbeszerzés</t>
  </si>
  <si>
    <t>Üzemeltetési anyagok beszerzése</t>
  </si>
  <si>
    <t>Szakmai anyagok beszerzése</t>
  </si>
  <si>
    <t>Munkaadókat terhelő járulékok és szociális hozzájárulási adó</t>
  </si>
  <si>
    <t>Személyi juttatások</t>
  </si>
  <si>
    <t>Külső személyi juttatások</t>
  </si>
  <si>
    <t>Egyéb külső személyi juttatások</t>
  </si>
  <si>
    <t>Munkavégzésre ir. egyéb jogviszonyban nem saját fogl.-nak fiz. juttatások</t>
  </si>
  <si>
    <t>Választott tisztségviselők juttatásai</t>
  </si>
  <si>
    <t>Foglalkoztatottak személyi juttatásai</t>
  </si>
  <si>
    <t>Foglalkoztatottak egyéb személyi juttatása</t>
  </si>
  <si>
    <t>Béren kívüli juttatások</t>
  </si>
  <si>
    <t>Törvény szerinti illetmények, munkabérek</t>
  </si>
  <si>
    <t>Telj. %</t>
  </si>
  <si>
    <t>Teljesítés</t>
  </si>
  <si>
    <t>Mód. ei.</t>
  </si>
  <si>
    <t>Ered. ei.</t>
  </si>
  <si>
    <t>Megnevezés</t>
  </si>
  <si>
    <t>Mályinka Község Önkormányzata Főzőkonyhája</t>
  </si>
  <si>
    <t>Mályinka Község Önkormányzata</t>
  </si>
  <si>
    <t>KIADÁSOK 2017 (Ft-ban)</t>
  </si>
  <si>
    <t>2. melléklet:</t>
  </si>
  <si>
    <t>Mályinka Község Önkormányzat 2017. évi zárszámadásról szóló 4/2018. (V. 30.)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</si>
</sst>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</fills>
  <borders count="40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9" fontId="3" fillId="0" borderId="1" xfId="1" applyFont="1" applyFill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9" fontId="4" fillId="0" borderId="1" xfId="1" applyFont="1" applyFill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9" fontId="4" fillId="0" borderId="5" xfId="1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9" fontId="3" fillId="3" borderId="7" xfId="1" applyFont="1" applyFill="1" applyBorder="1" applyAlignment="1">
      <alignment vertical="center"/>
    </xf>
    <xf numFmtId="3" fontId="3" fillId="4" borderId="8" xfId="0" applyNumberFormat="1" applyFont="1" applyFill="1" applyBorder="1" applyAlignment="1">
      <alignment vertical="center"/>
    </xf>
    <xf numFmtId="3" fontId="3" fillId="4" borderId="9" xfId="0" applyNumberFormat="1" applyFont="1" applyFill="1" applyBorder="1" applyAlignment="1">
      <alignment vertical="center"/>
    </xf>
    <xf numFmtId="9" fontId="3" fillId="3" borderId="10" xfId="1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3" fontId="2" fillId="0" borderId="12" xfId="0" applyNumberFormat="1" applyFon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16" xfId="0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3" fontId="2" fillId="0" borderId="20" xfId="0" applyNumberFormat="1" applyFont="1" applyBorder="1"/>
    <xf numFmtId="0" fontId="2" fillId="0" borderId="21" xfId="0" applyFont="1" applyBorder="1"/>
    <xf numFmtId="0" fontId="0" fillId="0" borderId="0" xfId="0" applyFont="1"/>
    <xf numFmtId="0" fontId="4" fillId="0" borderId="4" xfId="0" applyFont="1" applyBorder="1" applyAlignment="1">
      <alignment vertical="center"/>
    </xf>
    <xf numFmtId="9" fontId="3" fillId="3" borderId="22" xfId="1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3" fontId="2" fillId="0" borderId="24" xfId="0" applyNumberFormat="1" applyFont="1" applyBorder="1"/>
    <xf numFmtId="3" fontId="2" fillId="0" borderId="25" xfId="0" applyNumberFormat="1" applyFont="1" applyBorder="1"/>
    <xf numFmtId="3" fontId="2" fillId="0" borderId="26" xfId="0" applyNumberFormat="1" applyFont="1" applyBorder="1"/>
    <xf numFmtId="0" fontId="2" fillId="0" borderId="27" xfId="0" applyFont="1" applyBorder="1"/>
    <xf numFmtId="9" fontId="3" fillId="3" borderId="24" xfId="1" applyFont="1" applyFill="1" applyBorder="1" applyAlignment="1">
      <alignment vertical="center"/>
    </xf>
    <xf numFmtId="3" fontId="3" fillId="4" borderId="28" xfId="0" applyNumberFormat="1" applyFont="1" applyFill="1" applyBorder="1" applyAlignment="1">
      <alignment vertical="center"/>
    </xf>
    <xf numFmtId="3" fontId="3" fillId="4" borderId="29" xfId="0" applyNumberFormat="1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2" fillId="0" borderId="31" xfId="0" applyFont="1" applyBorder="1"/>
    <xf numFmtId="9" fontId="2" fillId="0" borderId="24" xfId="1" applyFont="1" applyBorder="1"/>
    <xf numFmtId="3" fontId="3" fillId="4" borderId="13" xfId="0" applyNumberFormat="1" applyFont="1" applyFill="1" applyBorder="1" applyAlignment="1">
      <alignment vertical="center"/>
    </xf>
    <xf numFmtId="3" fontId="3" fillId="4" borderId="14" xfId="0" applyNumberFormat="1" applyFont="1" applyFill="1" applyBorder="1" applyAlignment="1">
      <alignment vertical="center"/>
    </xf>
    <xf numFmtId="0" fontId="3" fillId="4" borderId="31" xfId="0" applyFont="1" applyFill="1" applyBorder="1" applyAlignment="1">
      <alignment vertical="center"/>
    </xf>
    <xf numFmtId="3" fontId="3" fillId="4" borderId="26" xfId="0" applyNumberFormat="1" applyFont="1" applyFill="1" applyBorder="1" applyAlignment="1">
      <alignment vertical="center"/>
    </xf>
    <xf numFmtId="0" fontId="3" fillId="4" borderId="27" xfId="0" applyFont="1" applyFill="1" applyBorder="1" applyAlignment="1">
      <alignment vertical="center"/>
    </xf>
    <xf numFmtId="0" fontId="3" fillId="0" borderId="0" xfId="0" applyFont="1"/>
    <xf numFmtId="0" fontId="3" fillId="0" borderId="0" xfId="0" applyFont="1" applyFill="1"/>
    <xf numFmtId="9" fontId="3" fillId="0" borderId="24" xfId="1" applyFont="1" applyBorder="1"/>
    <xf numFmtId="3" fontId="3" fillId="0" borderId="25" xfId="0" applyNumberFormat="1" applyFont="1" applyBorder="1"/>
    <xf numFmtId="3" fontId="3" fillId="0" borderId="26" xfId="0" applyNumberFormat="1" applyFont="1" applyBorder="1"/>
    <xf numFmtId="0" fontId="3" fillId="0" borderId="27" xfId="0" applyFont="1" applyBorder="1"/>
    <xf numFmtId="3" fontId="3" fillId="3" borderId="25" xfId="0" applyNumberFormat="1" applyFont="1" applyFill="1" applyBorder="1" applyAlignment="1">
      <alignment vertical="center"/>
    </xf>
    <xf numFmtId="3" fontId="3" fillId="3" borderId="26" xfId="0" applyNumberFormat="1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9" fontId="3" fillId="0" borderId="32" xfId="1" applyFont="1" applyBorder="1"/>
    <xf numFmtId="3" fontId="2" fillId="0" borderId="33" xfId="0" applyNumberFormat="1" applyFont="1" applyBorder="1"/>
    <xf numFmtId="3" fontId="2" fillId="0" borderId="28" xfId="0" applyNumberFormat="1" applyFont="1" applyBorder="1"/>
    <xf numFmtId="3" fontId="2" fillId="0" borderId="29" xfId="0" applyNumberFormat="1" applyFont="1" applyBorder="1"/>
    <xf numFmtId="0" fontId="2" fillId="0" borderId="30" xfId="0" applyFont="1" applyBorder="1"/>
    <xf numFmtId="3" fontId="3" fillId="0" borderId="34" xfId="0" applyNumberFormat="1" applyFont="1" applyBorder="1"/>
    <xf numFmtId="3" fontId="3" fillId="0" borderId="35" xfId="0" applyNumberFormat="1" applyFont="1" applyBorder="1"/>
    <xf numFmtId="0" fontId="3" fillId="0" borderId="36" xfId="0" applyFont="1" applyBorder="1"/>
    <xf numFmtId="0" fontId="3" fillId="0" borderId="33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left"/>
    </xf>
    <xf numFmtId="0" fontId="2" fillId="2" borderId="0" xfId="0" applyFont="1" applyFill="1"/>
    <xf numFmtId="0" fontId="3" fillId="4" borderId="3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93"/>
  <sheetViews>
    <sheetView tabSelected="1" workbookViewId="0">
      <selection activeCell="A2" sqref="A2:I2"/>
    </sheetView>
  </sheetViews>
  <sheetFormatPr defaultRowHeight="15" x14ac:dyDescent="0.25"/>
  <cols>
    <col min="1" max="1" width="65.7109375" style="1" customWidth="1"/>
    <col min="2" max="4" width="13.7109375" style="1" customWidth="1"/>
    <col min="5" max="5" width="10.7109375" style="1" customWidth="1"/>
    <col min="6" max="8" width="13.7109375" style="1" customWidth="1"/>
    <col min="9" max="9" width="10.7109375" style="1" customWidth="1"/>
    <col min="10" max="16384" width="9.140625" style="1"/>
  </cols>
  <sheetData>
    <row r="1" spans="1:102" x14ac:dyDescent="0.25">
      <c r="A1" s="78" t="s">
        <v>61</v>
      </c>
      <c r="C1" s="78"/>
      <c r="D1" s="78"/>
      <c r="E1" s="78"/>
      <c r="G1" s="78"/>
      <c r="H1" s="78"/>
      <c r="I1" s="78"/>
    </row>
    <row r="2" spans="1:102" x14ac:dyDescent="0.25">
      <c r="A2" s="77" t="s">
        <v>62</v>
      </c>
      <c r="B2" s="77"/>
      <c r="C2" s="77"/>
      <c r="D2" s="77"/>
      <c r="E2" s="77"/>
      <c r="F2" s="77"/>
      <c r="G2" s="77"/>
      <c r="H2" s="77"/>
      <c r="I2" s="77"/>
    </row>
    <row r="3" spans="1:102" ht="15.75" thickBot="1" x14ac:dyDescent="0.3"/>
    <row r="4" spans="1:102" s="72" customFormat="1" ht="18" customHeight="1" x14ac:dyDescent="0.25">
      <c r="A4" s="76" t="s">
        <v>60</v>
      </c>
      <c r="B4" s="75" t="s">
        <v>59</v>
      </c>
      <c r="C4" s="74"/>
      <c r="D4" s="74"/>
      <c r="E4" s="73"/>
      <c r="F4" s="75" t="s">
        <v>58</v>
      </c>
      <c r="G4" s="74"/>
      <c r="H4" s="74"/>
      <c r="I4" s="7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</row>
    <row r="5" spans="1:102" x14ac:dyDescent="0.25">
      <c r="A5" s="71" t="s">
        <v>57</v>
      </c>
      <c r="B5" s="70" t="s">
        <v>56</v>
      </c>
      <c r="C5" s="69" t="s">
        <v>55</v>
      </c>
      <c r="D5" s="69" t="s">
        <v>54</v>
      </c>
      <c r="E5" s="68" t="s">
        <v>53</v>
      </c>
      <c r="F5" s="70" t="s">
        <v>56</v>
      </c>
      <c r="G5" s="69" t="s">
        <v>55</v>
      </c>
      <c r="H5" s="69" t="s">
        <v>54</v>
      </c>
      <c r="I5" s="68" t="s">
        <v>53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</row>
    <row r="6" spans="1:102" x14ac:dyDescent="0.25">
      <c r="A6" s="39" t="s">
        <v>52</v>
      </c>
      <c r="B6" s="38">
        <v>25492522</v>
      </c>
      <c r="C6" s="37">
        <v>28589318</v>
      </c>
      <c r="D6" s="37">
        <v>28153148</v>
      </c>
      <c r="E6" s="36"/>
      <c r="F6" s="38">
        <v>5762700</v>
      </c>
      <c r="G6" s="37">
        <v>5417538</v>
      </c>
      <c r="H6" s="37">
        <v>5377910</v>
      </c>
      <c r="I6" s="36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</row>
    <row r="7" spans="1:102" x14ac:dyDescent="0.25">
      <c r="A7" s="39" t="s">
        <v>51</v>
      </c>
      <c r="B7" s="38">
        <v>192000</v>
      </c>
      <c r="C7" s="37">
        <v>192000</v>
      </c>
      <c r="D7" s="37">
        <v>192000</v>
      </c>
      <c r="E7" s="36"/>
      <c r="F7" s="38">
        <v>288000</v>
      </c>
      <c r="G7" s="37">
        <v>288000</v>
      </c>
      <c r="H7" s="37">
        <v>288000</v>
      </c>
      <c r="I7" s="3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</row>
    <row r="8" spans="1:102" x14ac:dyDescent="0.25">
      <c r="A8" s="39" t="s">
        <v>50</v>
      </c>
      <c r="B8" s="38">
        <v>64800</v>
      </c>
      <c r="C8" s="37">
        <v>1155863</v>
      </c>
      <c r="D8" s="37">
        <v>799731</v>
      </c>
      <c r="E8" s="36"/>
      <c r="F8" s="38">
        <v>20000</v>
      </c>
      <c r="G8" s="37">
        <v>293658</v>
      </c>
      <c r="H8" s="37">
        <v>293658</v>
      </c>
      <c r="I8" s="3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</row>
    <row r="9" spans="1:102" s="51" customFormat="1" ht="14.25" x14ac:dyDescent="0.2">
      <c r="A9" s="67" t="s">
        <v>49</v>
      </c>
      <c r="B9" s="66">
        <f>SUM(B6:B8)</f>
        <v>25749322</v>
      </c>
      <c r="C9" s="65">
        <f>SUM(C6:C8)</f>
        <v>29937181</v>
      </c>
      <c r="D9" s="65">
        <f>SUM(D6:D8)</f>
        <v>29144879</v>
      </c>
      <c r="E9" s="60">
        <f>D9/C9</f>
        <v>0.97353451549095416</v>
      </c>
      <c r="F9" s="66">
        <f>SUM(F6:F8)</f>
        <v>6070700</v>
      </c>
      <c r="G9" s="65">
        <f>SUM(G6:G8)</f>
        <v>5999196</v>
      </c>
      <c r="H9" s="65">
        <f>SUM(H6:H8)</f>
        <v>5959568</v>
      </c>
      <c r="I9" s="60">
        <f>H9/G9</f>
        <v>0.99339444818939071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</row>
    <row r="10" spans="1:102" x14ac:dyDescent="0.25">
      <c r="A10" s="64" t="s">
        <v>48</v>
      </c>
      <c r="B10" s="63">
        <v>5156280</v>
      </c>
      <c r="C10" s="62">
        <v>5134447</v>
      </c>
      <c r="D10" s="62">
        <v>5134447</v>
      </c>
      <c r="E10" s="61"/>
      <c r="F10" s="63">
        <v>0</v>
      </c>
      <c r="G10" s="62">
        <v>0</v>
      </c>
      <c r="H10" s="62">
        <v>0</v>
      </c>
      <c r="I10" s="6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</row>
    <row r="11" spans="1:102" x14ac:dyDescent="0.25">
      <c r="A11" s="39" t="s">
        <v>47</v>
      </c>
      <c r="B11" s="38">
        <v>0</v>
      </c>
      <c r="C11" s="37">
        <v>0</v>
      </c>
      <c r="D11" s="37">
        <v>0</v>
      </c>
      <c r="E11" s="36"/>
      <c r="F11" s="38">
        <v>0</v>
      </c>
      <c r="G11" s="37">
        <v>0</v>
      </c>
      <c r="H11" s="37">
        <v>0</v>
      </c>
      <c r="I11" s="36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</row>
    <row r="12" spans="1:102" x14ac:dyDescent="0.25">
      <c r="A12" s="39" t="s">
        <v>46</v>
      </c>
      <c r="B12" s="38">
        <v>0</v>
      </c>
      <c r="C12" s="37">
        <v>5000</v>
      </c>
      <c r="D12" s="37">
        <v>3305</v>
      </c>
      <c r="E12" s="45"/>
      <c r="F12" s="38">
        <v>0</v>
      </c>
      <c r="G12" s="37">
        <v>0</v>
      </c>
      <c r="H12" s="37">
        <v>0</v>
      </c>
      <c r="I12" s="45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</row>
    <row r="13" spans="1:102" s="51" customFormat="1" ht="14.25" x14ac:dyDescent="0.2">
      <c r="A13" s="56" t="s">
        <v>45</v>
      </c>
      <c r="B13" s="55">
        <f>SUM(B10:B12)</f>
        <v>5156280</v>
      </c>
      <c r="C13" s="54">
        <f>SUM(C10:C12)</f>
        <v>5139447</v>
      </c>
      <c r="D13" s="54">
        <f>SUM(D10:D12)</f>
        <v>5137752</v>
      </c>
      <c r="E13" s="53">
        <f>D13/C13</f>
        <v>0.99967019798044421</v>
      </c>
      <c r="F13" s="55">
        <f>SUM(F10:F12)</f>
        <v>0</v>
      </c>
      <c r="G13" s="54">
        <f>SUM(G10:G12)</f>
        <v>0</v>
      </c>
      <c r="H13" s="54">
        <f>SUM(H10:H12)</f>
        <v>0</v>
      </c>
      <c r="I13" s="60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</row>
    <row r="14" spans="1:102" s="3" customFormat="1" ht="18" customHeight="1" x14ac:dyDescent="0.2">
      <c r="A14" s="59" t="s">
        <v>44</v>
      </c>
      <c r="B14" s="58">
        <f>B9+B13</f>
        <v>30905602</v>
      </c>
      <c r="C14" s="57">
        <f>C9+C13</f>
        <v>35076628</v>
      </c>
      <c r="D14" s="57">
        <f>D9+D13</f>
        <v>34282631</v>
      </c>
      <c r="E14" s="40">
        <f>D14/B14</f>
        <v>1.10926915450474</v>
      </c>
      <c r="F14" s="58">
        <f>F9+F13</f>
        <v>6070700</v>
      </c>
      <c r="G14" s="57">
        <f>G9+G13</f>
        <v>5999196</v>
      </c>
      <c r="H14" s="57">
        <f>H9+H13</f>
        <v>5959568</v>
      </c>
      <c r="I14" s="40">
        <f>H14/G14</f>
        <v>0.99339444818939071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</row>
    <row r="15" spans="1:102" s="3" customFormat="1" ht="18" customHeight="1" x14ac:dyDescent="0.2">
      <c r="A15" s="59" t="s">
        <v>43</v>
      </c>
      <c r="B15" s="58">
        <v>4457670</v>
      </c>
      <c r="C15" s="57">
        <v>5259241</v>
      </c>
      <c r="D15" s="57">
        <v>5124407</v>
      </c>
      <c r="E15" s="40">
        <f>D15/B15</f>
        <v>1.1495707398708295</v>
      </c>
      <c r="F15" s="58">
        <v>1455960</v>
      </c>
      <c r="G15" s="57">
        <v>1409309</v>
      </c>
      <c r="H15" s="57">
        <v>1399088</v>
      </c>
      <c r="I15" s="40">
        <f>H15/G15</f>
        <v>0.99274750959512781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</row>
    <row r="16" spans="1:102" x14ac:dyDescent="0.25">
      <c r="A16" s="39" t="s">
        <v>42</v>
      </c>
      <c r="B16" s="38">
        <v>0</v>
      </c>
      <c r="C16" s="37">
        <v>170000</v>
      </c>
      <c r="D16" s="37">
        <v>169726</v>
      </c>
      <c r="E16" s="45"/>
      <c r="F16" s="38">
        <v>0</v>
      </c>
      <c r="G16" s="37">
        <v>0</v>
      </c>
      <c r="H16" s="37">
        <v>0</v>
      </c>
      <c r="I16" s="45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</row>
    <row r="17" spans="1:102" x14ac:dyDescent="0.25">
      <c r="A17" s="39" t="s">
        <v>41</v>
      </c>
      <c r="B17" s="38">
        <v>15469325</v>
      </c>
      <c r="C17" s="37">
        <v>14665351</v>
      </c>
      <c r="D17" s="37">
        <v>13694141</v>
      </c>
      <c r="E17" s="45"/>
      <c r="F17" s="38">
        <v>4455966</v>
      </c>
      <c r="G17" s="37">
        <v>4703614</v>
      </c>
      <c r="H17" s="37">
        <v>4703614</v>
      </c>
      <c r="I17" s="45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</row>
    <row r="18" spans="1:102" s="51" customFormat="1" ht="14.25" x14ac:dyDescent="0.2">
      <c r="A18" s="56" t="s">
        <v>40</v>
      </c>
      <c r="B18" s="55">
        <f>SUM(B16:B17)</f>
        <v>15469325</v>
      </c>
      <c r="C18" s="54">
        <f>SUM(C16:C17)</f>
        <v>14835351</v>
      </c>
      <c r="D18" s="54">
        <f>SUM(D16:D17)</f>
        <v>13863867</v>
      </c>
      <c r="E18" s="53">
        <f>D18/C18</f>
        <v>0.93451560397863187</v>
      </c>
      <c r="F18" s="55">
        <f>SUM(F16:F17)</f>
        <v>4455966</v>
      </c>
      <c r="G18" s="54">
        <f>SUM(G16:G17)</f>
        <v>4703614</v>
      </c>
      <c r="H18" s="54">
        <v>4703614</v>
      </c>
      <c r="I18" s="53">
        <f>H18/G18</f>
        <v>1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</row>
    <row r="19" spans="1:102" x14ac:dyDescent="0.25">
      <c r="A19" s="39" t="s">
        <v>39</v>
      </c>
      <c r="B19" s="38">
        <v>335000</v>
      </c>
      <c r="C19" s="37">
        <v>335000</v>
      </c>
      <c r="D19" s="37">
        <v>276688</v>
      </c>
      <c r="E19" s="45"/>
      <c r="F19" s="38">
        <v>30000</v>
      </c>
      <c r="G19" s="37">
        <v>27300</v>
      </c>
      <c r="H19" s="37">
        <v>27300</v>
      </c>
      <c r="I19" s="45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</row>
    <row r="20" spans="1:102" x14ac:dyDescent="0.25">
      <c r="A20" s="39" t="s">
        <v>38</v>
      </c>
      <c r="B20" s="38">
        <v>380000</v>
      </c>
      <c r="C20" s="37">
        <v>380000</v>
      </c>
      <c r="D20" s="37">
        <v>341537</v>
      </c>
      <c r="E20" s="45"/>
      <c r="F20" s="38">
        <v>0</v>
      </c>
      <c r="G20" s="37">
        <v>0</v>
      </c>
      <c r="H20" s="37">
        <v>0</v>
      </c>
      <c r="I20" s="45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</row>
    <row r="21" spans="1:102" s="51" customFormat="1" ht="14.25" x14ac:dyDescent="0.2">
      <c r="A21" s="56" t="s">
        <v>37</v>
      </c>
      <c r="B21" s="55">
        <f>SUM(B19:B20)</f>
        <v>715000</v>
      </c>
      <c r="C21" s="54">
        <f>SUM(C19:C20)</f>
        <v>715000</v>
      </c>
      <c r="D21" s="54">
        <f>SUM(D19:D20)</f>
        <v>618225</v>
      </c>
      <c r="E21" s="53">
        <f>D21/C21</f>
        <v>0.8646503496503497</v>
      </c>
      <c r="F21" s="55">
        <f>SUM(F19:F20)</f>
        <v>30000</v>
      </c>
      <c r="G21" s="54">
        <f>SUM(G19:G20)</f>
        <v>27300</v>
      </c>
      <c r="H21" s="54">
        <f>SUM(H19:H20)</f>
        <v>27300</v>
      </c>
      <c r="I21" s="53">
        <f>H21/G21</f>
        <v>1</v>
      </c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</row>
    <row r="22" spans="1:102" x14ac:dyDescent="0.25">
      <c r="A22" s="39" t="s">
        <v>36</v>
      </c>
      <c r="B22" s="38">
        <v>1925000</v>
      </c>
      <c r="C22" s="37">
        <v>2114490</v>
      </c>
      <c r="D22" s="37">
        <v>2114490</v>
      </c>
      <c r="E22" s="45"/>
      <c r="F22" s="38">
        <v>471000</v>
      </c>
      <c r="G22" s="37">
        <v>525854</v>
      </c>
      <c r="H22" s="37">
        <v>525846</v>
      </c>
      <c r="I22" s="45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</row>
    <row r="23" spans="1:102" x14ac:dyDescent="0.25">
      <c r="A23" s="39" t="s">
        <v>35</v>
      </c>
      <c r="B23" s="38">
        <v>232000</v>
      </c>
      <c r="C23" s="37">
        <v>232000</v>
      </c>
      <c r="D23" s="37">
        <v>209791</v>
      </c>
      <c r="E23" s="45"/>
      <c r="F23" s="38">
        <v>0</v>
      </c>
      <c r="G23" s="37">
        <v>0</v>
      </c>
      <c r="H23" s="37">
        <v>0</v>
      </c>
      <c r="I23" s="45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</row>
    <row r="24" spans="1:102" x14ac:dyDescent="0.25">
      <c r="A24" s="39" t="s">
        <v>34</v>
      </c>
      <c r="B24" s="38">
        <v>0</v>
      </c>
      <c r="C24" s="37">
        <v>0</v>
      </c>
      <c r="D24" s="37">
        <v>0</v>
      </c>
      <c r="E24" s="45"/>
      <c r="F24" s="38">
        <v>0</v>
      </c>
      <c r="G24" s="37">
        <v>0</v>
      </c>
      <c r="H24" s="37">
        <v>0</v>
      </c>
      <c r="I24" s="45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</row>
    <row r="25" spans="1:102" x14ac:dyDescent="0.25">
      <c r="A25" s="39" t="s">
        <v>33</v>
      </c>
      <c r="B25" s="38">
        <v>972000</v>
      </c>
      <c r="C25" s="37">
        <v>972000</v>
      </c>
      <c r="D25" s="37">
        <v>864445</v>
      </c>
      <c r="E25" s="45"/>
      <c r="F25" s="38">
        <v>60000</v>
      </c>
      <c r="G25" s="37">
        <v>5000</v>
      </c>
      <c r="H25" s="37">
        <v>4724</v>
      </c>
      <c r="I25" s="4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</row>
    <row r="26" spans="1:102" x14ac:dyDescent="0.25">
      <c r="A26" s="39" t="s">
        <v>32</v>
      </c>
      <c r="B26" s="38">
        <v>1503800</v>
      </c>
      <c r="C26" s="37">
        <v>1592885</v>
      </c>
      <c r="D26" s="37">
        <v>1592885</v>
      </c>
      <c r="E26" s="45"/>
      <c r="F26" s="38">
        <v>0</v>
      </c>
      <c r="G26" s="37">
        <v>0</v>
      </c>
      <c r="H26" s="37">
        <v>0</v>
      </c>
      <c r="I26" s="45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</row>
    <row r="27" spans="1:102" x14ac:dyDescent="0.25">
      <c r="A27" s="39" t="s">
        <v>31</v>
      </c>
      <c r="B27" s="38">
        <v>2117104</v>
      </c>
      <c r="C27" s="37">
        <v>3795376</v>
      </c>
      <c r="D27" s="37">
        <v>3795374</v>
      </c>
      <c r="E27" s="45"/>
      <c r="F27" s="38">
        <v>25000</v>
      </c>
      <c r="G27" s="37">
        <v>111000</v>
      </c>
      <c r="H27" s="37">
        <v>110877</v>
      </c>
      <c r="I27" s="45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</row>
    <row r="28" spans="1:102" s="51" customFormat="1" ht="14.25" x14ac:dyDescent="0.2">
      <c r="A28" s="56" t="s">
        <v>30</v>
      </c>
      <c r="B28" s="55">
        <f>SUM(B22:B27)</f>
        <v>6749904</v>
      </c>
      <c r="C28" s="54">
        <f>SUM(C22:C27)</f>
        <v>8706751</v>
      </c>
      <c r="D28" s="54">
        <f>SUM(D22:D27)</f>
        <v>8576985</v>
      </c>
      <c r="E28" s="53">
        <f>D28/C28</f>
        <v>0.98509593302943887</v>
      </c>
      <c r="F28" s="55">
        <f>SUM(F22:F27)</f>
        <v>556000</v>
      </c>
      <c r="G28" s="54">
        <f>SUM(G22:G27)</f>
        <v>641854</v>
      </c>
      <c r="H28" s="54">
        <f>SUM(H22:H27)</f>
        <v>641447</v>
      </c>
      <c r="I28" s="53">
        <f>H28/G28</f>
        <v>0.9993658994101462</v>
      </c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</row>
    <row r="29" spans="1:102" s="51" customFormat="1" x14ac:dyDescent="0.25">
      <c r="A29" s="39" t="s">
        <v>29</v>
      </c>
      <c r="B29" s="38">
        <v>100000</v>
      </c>
      <c r="C29" s="37">
        <v>294740</v>
      </c>
      <c r="D29" s="37">
        <v>293480</v>
      </c>
      <c r="E29" s="53"/>
      <c r="F29" s="55">
        <v>0</v>
      </c>
      <c r="G29" s="54">
        <v>0</v>
      </c>
      <c r="H29" s="54">
        <v>0</v>
      </c>
      <c r="I29" s="53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</row>
    <row r="30" spans="1:102" s="51" customFormat="1" ht="14.25" x14ac:dyDescent="0.2">
      <c r="A30" s="56" t="s">
        <v>28</v>
      </c>
      <c r="B30" s="55">
        <f>B29</f>
        <v>100000</v>
      </c>
      <c r="C30" s="55">
        <f>C29</f>
        <v>294740</v>
      </c>
      <c r="D30" s="55">
        <f>D29</f>
        <v>293480</v>
      </c>
      <c r="E30" s="55">
        <f>E29</f>
        <v>0</v>
      </c>
      <c r="F30" s="55">
        <f>F29</f>
        <v>0</v>
      </c>
      <c r="G30" s="55">
        <f>G29</f>
        <v>0</v>
      </c>
      <c r="H30" s="55">
        <f>H29</f>
        <v>0</v>
      </c>
      <c r="I30" s="55">
        <f>I29</f>
        <v>0</v>
      </c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</row>
    <row r="31" spans="1:102" x14ac:dyDescent="0.25">
      <c r="A31" s="39" t="s">
        <v>27</v>
      </c>
      <c r="B31" s="38">
        <v>6485498</v>
      </c>
      <c r="C31" s="37">
        <v>5270974</v>
      </c>
      <c r="D31" s="37">
        <v>5104924</v>
      </c>
      <c r="E31" s="36"/>
      <c r="F31" s="38">
        <v>1331058</v>
      </c>
      <c r="G31" s="37">
        <v>1049955</v>
      </c>
      <c r="H31" s="37">
        <v>1049955</v>
      </c>
      <c r="I31" s="36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</row>
    <row r="32" spans="1:102" x14ac:dyDescent="0.25">
      <c r="A32" s="39" t="s">
        <v>26</v>
      </c>
      <c r="B32" s="38">
        <v>50000</v>
      </c>
      <c r="C32" s="37">
        <v>379000</v>
      </c>
      <c r="D32" s="37">
        <v>379000</v>
      </c>
      <c r="E32" s="36"/>
      <c r="F32" s="38">
        <v>160000</v>
      </c>
      <c r="G32" s="37">
        <v>646254</v>
      </c>
      <c r="H32" s="37">
        <v>522000</v>
      </c>
      <c r="I32" s="36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</row>
    <row r="33" spans="1:102" x14ac:dyDescent="0.25">
      <c r="A33" s="39" t="s">
        <v>25</v>
      </c>
      <c r="B33" s="38">
        <v>60000</v>
      </c>
      <c r="C33" s="37">
        <v>130000</v>
      </c>
      <c r="D33" s="37">
        <v>125416</v>
      </c>
      <c r="E33" s="36"/>
      <c r="F33" s="38">
        <v>0</v>
      </c>
      <c r="G33" s="37">
        <v>1000</v>
      </c>
      <c r="H33" s="37">
        <v>310</v>
      </c>
      <c r="I33" s="3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</row>
    <row r="34" spans="1:102" s="51" customFormat="1" ht="14.25" x14ac:dyDescent="0.2">
      <c r="A34" s="56" t="s">
        <v>24</v>
      </c>
      <c r="B34" s="55">
        <f>SUM(B31:B33)</f>
        <v>6595498</v>
      </c>
      <c r="C34" s="54">
        <f>SUM(C31:C33)</f>
        <v>5779974</v>
      </c>
      <c r="D34" s="54">
        <f>SUM(D31:D33)</f>
        <v>5609340</v>
      </c>
      <c r="E34" s="53">
        <f>D34/C34</f>
        <v>0.97047841391674083</v>
      </c>
      <c r="F34" s="55">
        <f>SUM(F31:F33)</f>
        <v>1491058</v>
      </c>
      <c r="G34" s="54">
        <f>SUM(G31:G33)</f>
        <v>1697209</v>
      </c>
      <c r="H34" s="54">
        <f>SUM(H31:H33)</f>
        <v>1572265</v>
      </c>
      <c r="I34" s="53">
        <f>H34/G34</f>
        <v>0.92638266707282368</v>
      </c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</row>
    <row r="35" spans="1:102" s="16" customFormat="1" ht="18" customHeight="1" x14ac:dyDescent="0.2">
      <c r="A35" s="50" t="s">
        <v>23</v>
      </c>
      <c r="B35" s="49">
        <f>B18+B21+B28+B34+B30</f>
        <v>29629727</v>
      </c>
      <c r="C35" s="49">
        <f>C18+C21+C28+C34+C30</f>
        <v>30331816</v>
      </c>
      <c r="D35" s="49">
        <f>D18+D21+D28+D34+D30</f>
        <v>28961897</v>
      </c>
      <c r="E35" s="40">
        <f>D35/C35</f>
        <v>0.95483557595100799</v>
      </c>
      <c r="F35" s="49">
        <f>F18+F21+F28+F34+F30</f>
        <v>6533024</v>
      </c>
      <c r="G35" s="49">
        <f>G18+G21+G28+G34+G30</f>
        <v>7069977</v>
      </c>
      <c r="H35" s="49">
        <f>H18+H21+H28+H34+H30</f>
        <v>6944626</v>
      </c>
      <c r="I35" s="40">
        <f>H35/G35</f>
        <v>0.98226995646520487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</row>
    <row r="36" spans="1:102" x14ac:dyDescent="0.25">
      <c r="A36" s="39" t="s">
        <v>22</v>
      </c>
      <c r="B36" s="38">
        <v>0</v>
      </c>
      <c r="C36" s="37">
        <v>175500</v>
      </c>
      <c r="D36" s="37">
        <v>117000</v>
      </c>
      <c r="E36" s="36"/>
      <c r="F36" s="38">
        <v>0</v>
      </c>
      <c r="G36" s="37">
        <v>0</v>
      </c>
      <c r="H36" s="37">
        <v>0</v>
      </c>
      <c r="I36" s="36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</row>
    <row r="37" spans="1:102" x14ac:dyDescent="0.25">
      <c r="A37" s="39" t="s">
        <v>21</v>
      </c>
      <c r="B37" s="38">
        <v>0</v>
      </c>
      <c r="C37" s="37">
        <v>0</v>
      </c>
      <c r="D37" s="37">
        <v>0</v>
      </c>
      <c r="E37" s="36"/>
      <c r="F37" s="38">
        <v>0</v>
      </c>
      <c r="G37" s="37">
        <v>0</v>
      </c>
      <c r="H37" s="37">
        <v>0</v>
      </c>
      <c r="I37" s="36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</row>
    <row r="38" spans="1:102" x14ac:dyDescent="0.25">
      <c r="A38" s="39" t="s">
        <v>20</v>
      </c>
      <c r="B38" s="38">
        <v>1267000</v>
      </c>
      <c r="C38" s="37">
        <v>1941500</v>
      </c>
      <c r="D38" s="37">
        <v>1738290</v>
      </c>
      <c r="E38" s="36"/>
      <c r="F38" s="38">
        <v>0</v>
      </c>
      <c r="G38" s="37">
        <v>0</v>
      </c>
      <c r="H38" s="37">
        <v>0</v>
      </c>
      <c r="I38" s="36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</row>
    <row r="39" spans="1:102" s="16" customFormat="1" ht="18" customHeight="1" x14ac:dyDescent="0.2">
      <c r="A39" s="48" t="s">
        <v>19</v>
      </c>
      <c r="B39" s="47">
        <f>SUM(B36:B38)</f>
        <v>1267000</v>
      </c>
      <c r="C39" s="46">
        <f>SUM(C36:C38)</f>
        <v>2117000</v>
      </c>
      <c r="D39" s="46">
        <f>SUM(D36:D38)</f>
        <v>1855290</v>
      </c>
      <c r="E39" s="40">
        <f>D39/C39</f>
        <v>0.8763769485120454</v>
      </c>
      <c r="F39" s="47">
        <f>SUM(F36:F38)</f>
        <v>0</v>
      </c>
      <c r="G39" s="46">
        <f>SUM(G36:G38)</f>
        <v>0</v>
      </c>
      <c r="H39" s="46">
        <f>SUM(H36:H38)</f>
        <v>0</v>
      </c>
      <c r="I39" s="4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</row>
    <row r="40" spans="1:102" x14ac:dyDescent="0.25">
      <c r="A40" s="44" t="s">
        <v>18</v>
      </c>
      <c r="B40" s="24">
        <v>241280</v>
      </c>
      <c r="C40" s="23">
        <v>738910</v>
      </c>
      <c r="D40" s="23">
        <v>738910</v>
      </c>
      <c r="E40" s="45"/>
      <c r="F40" s="24">
        <v>0</v>
      </c>
      <c r="G40" s="23">
        <v>0</v>
      </c>
      <c r="H40" s="23">
        <v>0</v>
      </c>
      <c r="I40" s="45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2" x14ac:dyDescent="0.25">
      <c r="A41" s="44" t="s">
        <v>17</v>
      </c>
      <c r="B41" s="24">
        <v>1421785</v>
      </c>
      <c r="C41" s="23">
        <v>3626130</v>
      </c>
      <c r="D41" s="23">
        <v>3608611</v>
      </c>
      <c r="E41" s="22"/>
      <c r="F41" s="24">
        <v>0</v>
      </c>
      <c r="G41" s="23">
        <v>0</v>
      </c>
      <c r="H41" s="23">
        <v>0</v>
      </c>
      <c r="I41" s="2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2" x14ac:dyDescent="0.25">
      <c r="A42" s="44" t="s">
        <v>16</v>
      </c>
      <c r="B42" s="38">
        <v>743500</v>
      </c>
      <c r="C42" s="37">
        <v>759938</v>
      </c>
      <c r="D42" s="37">
        <v>690600</v>
      </c>
      <c r="E42" s="36"/>
      <c r="F42" s="38">
        <v>0</v>
      </c>
      <c r="G42" s="37">
        <v>0</v>
      </c>
      <c r="H42" s="37">
        <v>0</v>
      </c>
      <c r="I42" s="36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</row>
    <row r="43" spans="1:102" s="16" customFormat="1" ht="18" customHeight="1" x14ac:dyDescent="0.2">
      <c r="A43" s="43" t="s">
        <v>15</v>
      </c>
      <c r="B43" s="42">
        <f>SUM(B40:B42)</f>
        <v>2406565</v>
      </c>
      <c r="C43" s="41">
        <f>SUM(C40:C42)</f>
        <v>5124978</v>
      </c>
      <c r="D43" s="41">
        <f>SUM(D40:D42)</f>
        <v>5038121</v>
      </c>
      <c r="E43" s="40">
        <f>D43/C43</f>
        <v>0.98305221993148073</v>
      </c>
      <c r="F43" s="42">
        <f>SUM(F40:F42)</f>
        <v>0</v>
      </c>
      <c r="G43" s="41">
        <f>SUM(G40:G42)</f>
        <v>0</v>
      </c>
      <c r="H43" s="41">
        <f>SUM(H40:H42)</f>
        <v>0</v>
      </c>
      <c r="I43" s="40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</row>
    <row r="44" spans="1:102" x14ac:dyDescent="0.25">
      <c r="A44" s="39" t="s">
        <v>14</v>
      </c>
      <c r="B44" s="38">
        <v>0</v>
      </c>
      <c r="C44" s="37">
        <v>787402</v>
      </c>
      <c r="D44" s="37">
        <v>787402</v>
      </c>
      <c r="E44" s="36"/>
      <c r="F44" s="38">
        <v>0</v>
      </c>
      <c r="G44" s="37">
        <v>0</v>
      </c>
      <c r="H44" s="37">
        <v>0</v>
      </c>
      <c r="I44" s="3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2" x14ac:dyDescent="0.25">
      <c r="A45" s="39" t="s">
        <v>13</v>
      </c>
      <c r="B45" s="38">
        <v>0</v>
      </c>
      <c r="C45" s="37">
        <v>0</v>
      </c>
      <c r="D45" s="37">
        <v>0</v>
      </c>
      <c r="E45" s="36"/>
      <c r="F45" s="38">
        <v>0</v>
      </c>
      <c r="G45" s="37">
        <v>0</v>
      </c>
      <c r="H45" s="37">
        <v>0</v>
      </c>
      <c r="I45" s="36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2" x14ac:dyDescent="0.25">
      <c r="A46" s="39" t="s">
        <v>12</v>
      </c>
      <c r="B46" s="38">
        <v>920000</v>
      </c>
      <c r="C46" s="37">
        <v>3521611</v>
      </c>
      <c r="D46" s="37">
        <v>3169953</v>
      </c>
      <c r="E46" s="36"/>
      <c r="F46" s="38">
        <v>0</v>
      </c>
      <c r="G46" s="37">
        <v>75000</v>
      </c>
      <c r="H46" s="37">
        <v>74170</v>
      </c>
      <c r="I46" s="36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2" x14ac:dyDescent="0.25">
      <c r="A47" s="39" t="s">
        <v>11</v>
      </c>
      <c r="B47" s="38">
        <v>248400</v>
      </c>
      <c r="C47" s="37">
        <v>1178126</v>
      </c>
      <c r="D47" s="37">
        <v>1068487</v>
      </c>
      <c r="E47" s="36"/>
      <c r="F47" s="38">
        <v>0</v>
      </c>
      <c r="G47" s="37">
        <v>20100</v>
      </c>
      <c r="H47" s="37">
        <v>20026</v>
      </c>
      <c r="I47" s="36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2" s="16" customFormat="1" ht="18" customHeight="1" x14ac:dyDescent="0.2">
      <c r="A48" s="43" t="s">
        <v>10</v>
      </c>
      <c r="B48" s="42">
        <f>SUM(B44:B47)</f>
        <v>1168400</v>
      </c>
      <c r="C48" s="41">
        <f>SUM(C44:C47)</f>
        <v>5487139</v>
      </c>
      <c r="D48" s="41">
        <f>SUM(D44:D47)</f>
        <v>5025842</v>
      </c>
      <c r="E48" s="40">
        <f>D48/C48</f>
        <v>0.91593123483841032</v>
      </c>
      <c r="F48" s="42">
        <f>SUM(F44:F47)</f>
        <v>0</v>
      </c>
      <c r="G48" s="41">
        <f>SUM(G44:G47)</f>
        <v>95100</v>
      </c>
      <c r="H48" s="41">
        <f>SUM(H44:H47)</f>
        <v>94196</v>
      </c>
      <c r="I48" s="40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</row>
    <row r="49" spans="1:102" x14ac:dyDescent="0.25">
      <c r="A49" s="39" t="s">
        <v>9</v>
      </c>
      <c r="B49" s="38">
        <v>11811023</v>
      </c>
      <c r="C49" s="37">
        <v>13743960</v>
      </c>
      <c r="D49" s="37">
        <v>13743960</v>
      </c>
      <c r="E49" s="36"/>
      <c r="F49" s="38">
        <v>0</v>
      </c>
      <c r="G49" s="37">
        <v>0</v>
      </c>
      <c r="H49" s="37">
        <v>0</v>
      </c>
      <c r="I49" s="36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2" x14ac:dyDescent="0.25">
      <c r="A50" s="39" t="s">
        <v>8</v>
      </c>
      <c r="B50" s="38">
        <v>3188977</v>
      </c>
      <c r="C50" s="37">
        <v>3710870</v>
      </c>
      <c r="D50" s="37">
        <v>3710870</v>
      </c>
      <c r="E50" s="36"/>
      <c r="F50" s="38">
        <v>0</v>
      </c>
      <c r="G50" s="37">
        <v>0</v>
      </c>
      <c r="H50" s="37">
        <v>0</v>
      </c>
      <c r="I50" s="36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2" s="16" customFormat="1" ht="18" customHeight="1" thickBot="1" x14ac:dyDescent="0.25">
      <c r="A51" s="35" t="s">
        <v>7</v>
      </c>
      <c r="B51" s="19">
        <f>SUM(B49:B50)</f>
        <v>15000000</v>
      </c>
      <c r="C51" s="18">
        <f>SUM(C49:C50)</f>
        <v>17454830</v>
      </c>
      <c r="D51" s="18">
        <f>SUM(D49:D50)</f>
        <v>17454830</v>
      </c>
      <c r="E51" s="34">
        <f>D51/C51</f>
        <v>1</v>
      </c>
      <c r="F51" s="19">
        <v>0</v>
      </c>
      <c r="G51" s="18">
        <v>0</v>
      </c>
      <c r="H51" s="18">
        <v>0</v>
      </c>
      <c r="I51" s="3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</row>
    <row r="52" spans="1:102" s="9" customFormat="1" ht="18" customHeight="1" thickBot="1" x14ac:dyDescent="0.25">
      <c r="A52" s="33" t="s">
        <v>6</v>
      </c>
      <c r="B52" s="13">
        <f>B14+B15+B35+B39+B43+B48+B51</f>
        <v>84834964</v>
      </c>
      <c r="C52" s="12">
        <f>C14+C15+C35+C39+C43+C48+C51</f>
        <v>100851632</v>
      </c>
      <c r="D52" s="12">
        <f>D14+D15+D35+D39+D43+D48+D51</f>
        <v>97743018</v>
      </c>
      <c r="E52" s="11">
        <f>D52/B52</f>
        <v>1.1521548827438648</v>
      </c>
      <c r="F52" s="13">
        <f>F14+F15+F35+F39+F43+F48</f>
        <v>14059684</v>
      </c>
      <c r="G52" s="12">
        <f>G14+G15+G35+G39+G43+G48</f>
        <v>14573582</v>
      </c>
      <c r="H52" s="12">
        <f>H14+H15+H35+H39+H43+H48</f>
        <v>14397478</v>
      </c>
      <c r="I52" s="11">
        <f>H52/G52</f>
        <v>0.98791621716610234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</row>
    <row r="53" spans="1:102" customFormat="1" ht="18" customHeight="1" thickBot="1" x14ac:dyDescent="0.25">
      <c r="B53" s="32"/>
      <c r="C53" s="32"/>
      <c r="D53" s="32"/>
      <c r="E53" s="32"/>
    </row>
    <row r="54" spans="1:102" x14ac:dyDescent="0.25">
      <c r="A54" s="31" t="s">
        <v>5</v>
      </c>
      <c r="B54" s="29">
        <v>0</v>
      </c>
      <c r="C54" s="28">
        <v>0</v>
      </c>
      <c r="D54" s="28">
        <v>0</v>
      </c>
      <c r="E54" s="30"/>
      <c r="F54" s="29">
        <v>0</v>
      </c>
      <c r="G54" s="28">
        <v>0</v>
      </c>
      <c r="H54" s="28">
        <v>0</v>
      </c>
      <c r="I54" s="27">
        <v>0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2" x14ac:dyDescent="0.25">
      <c r="A55" s="26" t="s">
        <v>4</v>
      </c>
      <c r="B55" s="24">
        <v>1074688</v>
      </c>
      <c r="C55" s="23">
        <v>2683853</v>
      </c>
      <c r="D55" s="23">
        <v>2683853</v>
      </c>
      <c r="E55" s="25"/>
      <c r="F55" s="24">
        <v>0</v>
      </c>
      <c r="G55" s="23">
        <v>0</v>
      </c>
      <c r="H55" s="23">
        <v>0</v>
      </c>
      <c r="I55" s="22">
        <v>0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</row>
    <row r="56" spans="1:102" x14ac:dyDescent="0.25">
      <c r="A56" s="26" t="s">
        <v>3</v>
      </c>
      <c r="B56" s="24">
        <v>6925804</v>
      </c>
      <c r="C56" s="23">
        <v>84735951</v>
      </c>
      <c r="D56" s="23">
        <v>84735951</v>
      </c>
      <c r="E56" s="25"/>
      <c r="F56" s="24">
        <v>0</v>
      </c>
      <c r="G56" s="23">
        <v>0</v>
      </c>
      <c r="H56" s="23">
        <v>0</v>
      </c>
      <c r="I56" s="22">
        <v>0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</row>
    <row r="57" spans="1:102" s="16" customFormat="1" ht="18" customHeight="1" thickBot="1" x14ac:dyDescent="0.25">
      <c r="A57" s="21" t="s">
        <v>2</v>
      </c>
      <c r="B57" s="19">
        <f>SUM(B54:B56)</f>
        <v>8000492</v>
      </c>
      <c r="C57" s="18">
        <f>SUM(C54:C56)</f>
        <v>87419804</v>
      </c>
      <c r="D57" s="18">
        <f>SUM(D54:D56)</f>
        <v>87419804</v>
      </c>
      <c r="E57" s="20">
        <f>D57/C57</f>
        <v>1</v>
      </c>
      <c r="F57" s="19">
        <f>SUM(F54:F56)</f>
        <v>0</v>
      </c>
      <c r="G57" s="18">
        <f>SUM(G54:G56)</f>
        <v>0</v>
      </c>
      <c r="H57" s="18">
        <f>SUM(H54:H56)</f>
        <v>0</v>
      </c>
      <c r="I57" s="17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</row>
    <row r="58" spans="1:102" s="9" customFormat="1" ht="18" customHeight="1" thickBot="1" x14ac:dyDescent="0.25">
      <c r="A58" s="15" t="s">
        <v>1</v>
      </c>
      <c r="B58" s="13">
        <f>SUM(B57)</f>
        <v>8000492</v>
      </c>
      <c r="C58" s="12">
        <f>SUM(C57)</f>
        <v>87419804</v>
      </c>
      <c r="D58" s="12">
        <f>SUM(D57)</f>
        <v>87419804</v>
      </c>
      <c r="E58" s="14">
        <f>D58/C58</f>
        <v>1</v>
      </c>
      <c r="F58" s="13">
        <f>SUM(F57)</f>
        <v>0</v>
      </c>
      <c r="G58" s="12">
        <f>SUM(G57)</f>
        <v>0</v>
      </c>
      <c r="H58" s="12">
        <f>SUM(H57)</f>
        <v>0</v>
      </c>
      <c r="I58" s="11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</row>
    <row r="59" spans="1:102" ht="15.75" thickBot="1" x14ac:dyDescent="0.3"/>
    <row r="60" spans="1:102" s="3" customFormat="1" ht="20.100000000000001" customHeight="1" thickBot="1" x14ac:dyDescent="0.25">
      <c r="A60" s="8" t="s">
        <v>0</v>
      </c>
      <c r="B60" s="7">
        <f>B52+B58</f>
        <v>92835456</v>
      </c>
      <c r="C60" s="6">
        <f>C52+C58</f>
        <v>188271436</v>
      </c>
      <c r="D60" s="6">
        <f>D52+D58</f>
        <v>185162822</v>
      </c>
      <c r="E60" s="5">
        <f>D60/C60</f>
        <v>0.98348865836451149</v>
      </c>
      <c r="F60" s="7">
        <f>F52+F58</f>
        <v>14059684</v>
      </c>
      <c r="G60" s="6">
        <f>G52+G58</f>
        <v>14573582</v>
      </c>
      <c r="H60" s="6">
        <f>H52+H58</f>
        <v>14397478</v>
      </c>
      <c r="I60" s="5">
        <f>H60/G60</f>
        <v>0.98791621716610234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</row>
    <row r="61" spans="1:10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</row>
    <row r="62" spans="1:10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</row>
    <row r="63" spans="1:10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</row>
    <row r="64" spans="1:102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</row>
    <row r="65" spans="6:10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</row>
    <row r="66" spans="6:10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</row>
    <row r="67" spans="6:102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</row>
    <row r="68" spans="6:10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</row>
    <row r="69" spans="6:102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</row>
    <row r="70" spans="6:102" x14ac:dyDescent="0.25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</row>
    <row r="71" spans="6:102" x14ac:dyDescent="0.25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</row>
    <row r="72" spans="6:102" x14ac:dyDescent="0.25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</row>
    <row r="73" spans="6:102" x14ac:dyDescent="0.25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</row>
    <row r="74" spans="6:102" x14ac:dyDescent="0.25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</row>
    <row r="75" spans="6:102" x14ac:dyDescent="0.25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</row>
    <row r="76" spans="6:102" x14ac:dyDescent="0.25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</row>
    <row r="77" spans="6:102" x14ac:dyDescent="0.25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</row>
    <row r="78" spans="6:102" x14ac:dyDescent="0.25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</row>
    <row r="79" spans="6:102" x14ac:dyDescent="0.25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</row>
    <row r="80" spans="6:102" x14ac:dyDescent="0.25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</row>
    <row r="81" spans="6:102" x14ac:dyDescent="0.25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</row>
    <row r="82" spans="6:102" x14ac:dyDescent="0.25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</row>
    <row r="83" spans="6:102" x14ac:dyDescent="0.25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</row>
    <row r="84" spans="6:102" x14ac:dyDescent="0.25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</row>
    <row r="85" spans="6:102" x14ac:dyDescent="0.25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</row>
    <row r="86" spans="6:102" x14ac:dyDescent="0.25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</row>
    <row r="87" spans="6:102" x14ac:dyDescent="0.25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</row>
    <row r="88" spans="6:102" x14ac:dyDescent="0.25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</row>
    <row r="89" spans="6:102" x14ac:dyDescent="0.25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</row>
    <row r="90" spans="6:102" x14ac:dyDescent="0.25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</row>
    <row r="91" spans="6:102" x14ac:dyDescent="0.25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</row>
    <row r="92" spans="6:102" x14ac:dyDescent="0.25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</row>
    <row r="93" spans="6:102" x14ac:dyDescent="0.25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</row>
  </sheetData>
  <mergeCells count="3">
    <mergeCell ref="F4:I4"/>
    <mergeCell ref="B4:E4"/>
    <mergeCell ref="A2:I2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02.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2018-06-01T06:45:35Z</dcterms:created>
  <dcterms:modified xsi:type="dcterms:W3CDTF">2018-06-01T06:46:01Z</dcterms:modified>
</cp:coreProperties>
</file>