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70" yWindow="75" windowWidth="19440" windowHeight="11145" tabRatio="727" firstSheet="15"/>
  </bookViews>
  <sheets>
    <sheet name="1.sz.mell." sheetId="1" r:id="rId1"/>
    <sheet name="2.sz.mell." sheetId="95" r:id="rId2"/>
    <sheet name="3.sz. mell." sheetId="124" r:id="rId3"/>
    <sheet name="4.sz.mell." sheetId="97" r:id="rId4"/>
    <sheet name="5.sz.mell  " sheetId="73" r:id="rId5"/>
    <sheet name="6.sz.mell  " sheetId="61" r:id="rId6"/>
    <sheet name="7.sz.mell." sheetId="63" r:id="rId7"/>
    <sheet name="8.sz.mell." sheetId="126" r:id="rId8"/>
    <sheet name="9. sz. mell" sheetId="3" r:id="rId9"/>
    <sheet name="10. sz. mell " sheetId="113" r:id="rId10"/>
    <sheet name="11. sz. mell  " sheetId="114" r:id="rId11"/>
    <sheet name="12. sz. mell   " sheetId="115" r:id="rId12"/>
    <sheet name="13. sz. mell" sheetId="79" r:id="rId13"/>
    <sheet name="14. sz. mell" sheetId="98" r:id="rId14"/>
    <sheet name="15. sz. mell" sheetId="100" r:id="rId15"/>
    <sheet name="16. sz. mell" sheetId="105" r:id="rId16"/>
    <sheet name="17. sz. mell" sheetId="106" r:id="rId17"/>
    <sheet name="18.sz.mell." sheetId="118" r:id="rId18"/>
    <sheet name="19.sz.mell." sheetId="117" r:id="rId19"/>
    <sheet name="5.sz tájékoztató t." sheetId="2" r:id="rId20"/>
    <sheet name="6. sz. tájékoztató" sheetId="123" r:id="rId21"/>
    <sheet name="7. sz tájékoztató" sheetId="94" r:id="rId22"/>
    <sheet name="8. sz. táblázat" sheetId="120" r:id="rId23"/>
  </sheets>
  <definedNames>
    <definedName name="_xlnm.Print_Titles" localSheetId="9">'10. sz. mell '!$1:$7</definedName>
    <definedName name="_xlnm.Print_Titles" localSheetId="10">'11. sz. mell  '!$1:$7</definedName>
    <definedName name="_xlnm.Print_Titles" localSheetId="11">'12. sz. mell   '!$1:$7</definedName>
    <definedName name="_xlnm.Print_Titles" localSheetId="12">'13. sz. mell'!$1:$7</definedName>
    <definedName name="_xlnm.Print_Titles" localSheetId="13">'14. sz. mell'!$1:$7</definedName>
    <definedName name="_xlnm.Print_Titles" localSheetId="14">'15. sz. mell'!$1:$7</definedName>
    <definedName name="_xlnm.Print_Titles" localSheetId="15">'16. sz. mell'!$1:$7</definedName>
    <definedName name="_xlnm.Print_Titles" localSheetId="16">'17. sz. mell'!$1:$7</definedName>
    <definedName name="_xlnm.Print_Titles" localSheetId="8">'9. sz. mell'!$1:$7</definedName>
    <definedName name="_xlnm.Print_Area" localSheetId="0">'1.sz.mell.'!$A$1:$E$155</definedName>
    <definedName name="_xlnm.Print_Area" localSheetId="1">'2.sz.mell.'!$A$1:$E$157</definedName>
    <definedName name="_xlnm.Print_Area" localSheetId="3">'4.sz.mell.'!$A$1:$E$152</definedName>
  </definedNames>
  <calcPr calcId="145621"/>
</workbook>
</file>

<file path=xl/calcChain.xml><?xml version="1.0" encoding="utf-8"?>
<calcChain xmlns="http://schemas.openxmlformats.org/spreadsheetml/2006/main">
  <c r="F73" i="120" l="1"/>
  <c r="F74" i="120"/>
  <c r="F76" i="120"/>
  <c r="F75" i="120"/>
  <c r="F72" i="120"/>
  <c r="F71" i="120"/>
  <c r="F65" i="120"/>
  <c r="F61" i="120"/>
  <c r="F57" i="120"/>
  <c r="F53" i="120"/>
  <c r="F47" i="120"/>
  <c r="F48" i="120" s="1"/>
  <c r="F40" i="120"/>
  <c r="F41" i="120" s="1"/>
  <c r="F32" i="120"/>
  <c r="F17" i="120"/>
  <c r="F13" i="120"/>
  <c r="G76" i="94"/>
  <c r="G75" i="94"/>
  <c r="G74" i="94"/>
  <c r="G65" i="94"/>
  <c r="G64" i="94"/>
  <c r="G66" i="94" s="1"/>
  <c r="G63" i="94"/>
  <c r="G62" i="94"/>
  <c r="G58" i="94"/>
  <c r="G50" i="94"/>
  <c r="G43" i="94"/>
  <c r="G42" i="94"/>
  <c r="G41" i="94"/>
  <c r="G40" i="94"/>
  <c r="G36" i="94"/>
  <c r="G32" i="94"/>
  <c r="G28" i="94"/>
  <c r="G19" i="94"/>
  <c r="G18" i="94"/>
  <c r="G17" i="94"/>
  <c r="G13" i="94"/>
  <c r="G9" i="94"/>
  <c r="E13" i="95"/>
  <c r="F11" i="126"/>
  <c r="E16" i="113"/>
  <c r="E16" i="3"/>
  <c r="G14" i="123"/>
  <c r="G11" i="123"/>
  <c r="G5" i="123"/>
  <c r="F27" i="123"/>
  <c r="E13" i="63"/>
  <c r="E10" i="63"/>
  <c r="E14" i="63" s="1"/>
  <c r="H10" i="126"/>
  <c r="E9" i="117"/>
  <c r="E20" i="117"/>
  <c r="E26" i="117"/>
  <c r="E30" i="117"/>
  <c r="E37" i="117"/>
  <c r="E45" i="117"/>
  <c r="E51" i="117"/>
  <c r="E51" i="106"/>
  <c r="E45" i="106"/>
  <c r="E58" i="106" s="1"/>
  <c r="E37" i="106"/>
  <c r="E30" i="106"/>
  <c r="E26" i="106"/>
  <c r="E20" i="106"/>
  <c r="E9" i="106"/>
  <c r="E12" i="1"/>
  <c r="E36" i="117" l="1"/>
  <c r="E36" i="106"/>
  <c r="E41" i="106" s="1"/>
  <c r="F68" i="120"/>
  <c r="F19" i="120"/>
  <c r="F77" i="120"/>
  <c r="G44" i="94"/>
  <c r="G20" i="94"/>
  <c r="G77" i="94"/>
  <c r="E42" i="117"/>
  <c r="N39" i="2"/>
  <c r="E43" i="118" l="1"/>
  <c r="E45" i="105"/>
  <c r="E9" i="105"/>
  <c r="E20" i="105"/>
  <c r="E26" i="105"/>
  <c r="E30" i="105"/>
  <c r="E37" i="105"/>
  <c r="E51" i="105"/>
  <c r="E58" i="105" s="1"/>
  <c r="E46" i="100"/>
  <c r="E46" i="79"/>
  <c r="D46" i="79"/>
  <c r="E82" i="113"/>
  <c r="E78" i="113"/>
  <c r="E75" i="113"/>
  <c r="E70" i="113"/>
  <c r="E66" i="113"/>
  <c r="E88" i="113" s="1"/>
  <c r="E60" i="113"/>
  <c r="E55" i="113"/>
  <c r="E49" i="113"/>
  <c r="E38" i="113"/>
  <c r="E32" i="113"/>
  <c r="E31" i="113" s="1"/>
  <c r="E24" i="113"/>
  <c r="E9" i="113"/>
  <c r="E142" i="113"/>
  <c r="E137" i="113"/>
  <c r="E132" i="113"/>
  <c r="E128" i="113"/>
  <c r="E147" i="113" s="1"/>
  <c r="E124" i="113"/>
  <c r="E110" i="113"/>
  <c r="E94" i="113"/>
  <c r="E141" i="3"/>
  <c r="E136" i="3"/>
  <c r="E131" i="3"/>
  <c r="E127" i="3"/>
  <c r="E123" i="3"/>
  <c r="E109" i="3"/>
  <c r="E98" i="3"/>
  <c r="E93" i="3" s="1"/>
  <c r="E82" i="3"/>
  <c r="E78" i="3"/>
  <c r="E75" i="3"/>
  <c r="E70" i="3"/>
  <c r="E66" i="3"/>
  <c r="E88" i="3" s="1"/>
  <c r="E60" i="3"/>
  <c r="E55" i="3"/>
  <c r="E49" i="3"/>
  <c r="E38" i="3"/>
  <c r="E32" i="3"/>
  <c r="E31" i="3"/>
  <c r="E24" i="3"/>
  <c r="E9" i="3"/>
  <c r="I30" i="61"/>
  <c r="I17" i="61"/>
  <c r="E24" i="61"/>
  <c r="E18" i="61"/>
  <c r="E17" i="61"/>
  <c r="I26" i="73"/>
  <c r="I18" i="73"/>
  <c r="E24" i="73"/>
  <c r="E19" i="73"/>
  <c r="E26" i="73" s="1"/>
  <c r="E18" i="73"/>
  <c r="E90" i="97"/>
  <c r="E142" i="95"/>
  <c r="E137" i="95"/>
  <c r="E132" i="95"/>
  <c r="E128" i="95"/>
  <c r="E147" i="95" s="1"/>
  <c r="E124" i="95"/>
  <c r="E110" i="95"/>
  <c r="E94" i="95"/>
  <c r="E79" i="95"/>
  <c r="E75" i="95"/>
  <c r="E72" i="95"/>
  <c r="E67" i="95"/>
  <c r="E63" i="95"/>
  <c r="E85" i="95" s="1"/>
  <c r="E156" i="95" s="1"/>
  <c r="E57" i="95"/>
  <c r="E52" i="95"/>
  <c r="E46" i="95"/>
  <c r="E35" i="95"/>
  <c r="E29" i="95"/>
  <c r="E28" i="95"/>
  <c r="E21" i="95"/>
  <c r="E6" i="95"/>
  <c r="E141" i="1"/>
  <c r="E136" i="1"/>
  <c r="E131" i="1"/>
  <c r="E127" i="1"/>
  <c r="E146" i="1" s="1"/>
  <c r="E123" i="1"/>
  <c r="E109" i="1"/>
  <c r="E93" i="1"/>
  <c r="E79" i="1"/>
  <c r="E75" i="1"/>
  <c r="E67" i="1"/>
  <c r="E63" i="1"/>
  <c r="E57" i="1"/>
  <c r="E52" i="1"/>
  <c r="E45" i="1"/>
  <c r="E34" i="1"/>
  <c r="E28" i="1"/>
  <c r="E27" i="1" s="1"/>
  <c r="E20" i="1"/>
  <c r="E5" i="1"/>
  <c r="H30" i="61"/>
  <c r="H17" i="61"/>
  <c r="D24" i="61"/>
  <c r="D18" i="61"/>
  <c r="D30" i="61" s="1"/>
  <c r="D17" i="61"/>
  <c r="E27" i="123"/>
  <c r="D24" i="73"/>
  <c r="C24" i="73"/>
  <c r="H26" i="73"/>
  <c r="H18" i="73"/>
  <c r="D19" i="73"/>
  <c r="D18" i="73"/>
  <c r="H30" i="73" l="1"/>
  <c r="E85" i="1"/>
  <c r="E146" i="3"/>
  <c r="E33" i="61"/>
  <c r="H33" i="61"/>
  <c r="E30" i="61"/>
  <c r="E32" i="61" s="1"/>
  <c r="I32" i="61"/>
  <c r="I34" i="61" s="1"/>
  <c r="I33" i="61"/>
  <c r="E29" i="73"/>
  <c r="I30" i="73"/>
  <c r="E127" i="95"/>
  <c r="E150" i="95" s="1"/>
  <c r="E62" i="95"/>
  <c r="E87" i="95" s="1"/>
  <c r="E126" i="1"/>
  <c r="E127" i="113"/>
  <c r="E150" i="113" s="1"/>
  <c r="E126" i="3"/>
  <c r="E65" i="3"/>
  <c r="E90" i="3" s="1"/>
  <c r="E65" i="113"/>
  <c r="E90" i="113" s="1"/>
  <c r="E62" i="1"/>
  <c r="E87" i="1" s="1"/>
  <c r="E36" i="105"/>
  <c r="E41" i="105" s="1"/>
  <c r="I29" i="73"/>
  <c r="I31" i="73" s="1"/>
  <c r="H32" i="61"/>
  <c r="H34" i="61" s="1"/>
  <c r="D32" i="61"/>
  <c r="D26" i="73"/>
  <c r="D29" i="73" s="1"/>
  <c r="H29" i="73"/>
  <c r="H31" i="73" s="1"/>
  <c r="C13" i="63"/>
  <c r="D13" i="63"/>
  <c r="G13" i="63"/>
  <c r="B13" i="63"/>
  <c r="C10" i="63"/>
  <c r="C14" i="63" s="1"/>
  <c r="D10" i="63"/>
  <c r="D14" i="63" s="1"/>
  <c r="F10" i="63"/>
  <c r="B10" i="63"/>
  <c r="E11" i="126"/>
  <c r="D11" i="126"/>
  <c r="G14" i="63"/>
  <c r="E123" i="97"/>
  <c r="D138" i="97"/>
  <c r="D133" i="97"/>
  <c r="D128" i="97"/>
  <c r="D124" i="97"/>
  <c r="D143" i="97" s="1"/>
  <c r="D120" i="97"/>
  <c r="D106" i="97"/>
  <c r="D90" i="97"/>
  <c r="D77" i="97"/>
  <c r="C77" i="97"/>
  <c r="D73" i="97"/>
  <c r="C73" i="97"/>
  <c r="D70" i="97"/>
  <c r="C70" i="97"/>
  <c r="D65" i="97"/>
  <c r="C65" i="97"/>
  <c r="D61" i="97"/>
  <c r="D83" i="97" s="1"/>
  <c r="D151" i="97" s="1"/>
  <c r="C61" i="97"/>
  <c r="C83" i="97" s="1"/>
  <c r="C151" i="97" s="1"/>
  <c r="D55" i="97"/>
  <c r="C55" i="97"/>
  <c r="D50" i="97"/>
  <c r="C50" i="97"/>
  <c r="D44" i="97"/>
  <c r="C44" i="97"/>
  <c r="D33" i="97"/>
  <c r="C33" i="97"/>
  <c r="D27" i="97"/>
  <c r="C27" i="97"/>
  <c r="D26" i="97"/>
  <c r="C26" i="97"/>
  <c r="D19" i="97"/>
  <c r="C19" i="97"/>
  <c r="D12" i="97"/>
  <c r="C12" i="97"/>
  <c r="D5" i="97"/>
  <c r="D60" i="97" s="1"/>
  <c r="C5" i="97"/>
  <c r="C60" i="97" s="1"/>
  <c r="D142" i="124"/>
  <c r="C142" i="124"/>
  <c r="D137" i="124"/>
  <c r="C137" i="124"/>
  <c r="D132" i="124"/>
  <c r="C132" i="124"/>
  <c r="D128" i="124"/>
  <c r="D147" i="124" s="1"/>
  <c r="C128" i="124"/>
  <c r="C147" i="124" s="1"/>
  <c r="D124" i="124"/>
  <c r="C124" i="124"/>
  <c r="D110" i="124"/>
  <c r="C110" i="124"/>
  <c r="D94" i="124"/>
  <c r="D127" i="124" s="1"/>
  <c r="C94" i="124"/>
  <c r="C127" i="124" s="1"/>
  <c r="D81" i="124"/>
  <c r="C81" i="124"/>
  <c r="D77" i="124"/>
  <c r="C77" i="124"/>
  <c r="D74" i="124"/>
  <c r="C74" i="124"/>
  <c r="D69" i="124"/>
  <c r="C69" i="124"/>
  <c r="D65" i="124"/>
  <c r="D87" i="124" s="1"/>
  <c r="C65" i="124"/>
  <c r="C87" i="124" s="1"/>
  <c r="D59" i="124"/>
  <c r="C59" i="124"/>
  <c r="D54" i="124"/>
  <c r="C54" i="124"/>
  <c r="D48" i="124"/>
  <c r="C48" i="124"/>
  <c r="D37" i="124"/>
  <c r="C37" i="124"/>
  <c r="D31" i="124"/>
  <c r="C31" i="124"/>
  <c r="D30" i="124"/>
  <c r="C30" i="124"/>
  <c r="D23" i="124"/>
  <c r="C23" i="124"/>
  <c r="D16" i="124"/>
  <c r="C16" i="124"/>
  <c r="D9" i="124"/>
  <c r="D64" i="124" s="1"/>
  <c r="D88" i="124" s="1"/>
  <c r="C9" i="124"/>
  <c r="C64" i="124" s="1"/>
  <c r="C88" i="124" s="1"/>
  <c r="D142" i="95"/>
  <c r="C142" i="95"/>
  <c r="D137" i="95"/>
  <c r="C137" i="95"/>
  <c r="D132" i="95"/>
  <c r="C132" i="95"/>
  <c r="D128" i="95"/>
  <c r="D147" i="95" s="1"/>
  <c r="C128" i="95"/>
  <c r="C147" i="95" s="1"/>
  <c r="D124" i="95"/>
  <c r="C124" i="95"/>
  <c r="D110" i="95"/>
  <c r="C110" i="95"/>
  <c r="D94" i="95"/>
  <c r="D127" i="95" s="1"/>
  <c r="D150" i="95" s="1"/>
  <c r="C94" i="95"/>
  <c r="C127" i="95" s="1"/>
  <c r="C150" i="95" s="1"/>
  <c r="D79" i="95"/>
  <c r="C79" i="95"/>
  <c r="D75" i="95"/>
  <c r="C75" i="95"/>
  <c r="D72" i="95"/>
  <c r="C72" i="95"/>
  <c r="D67" i="95"/>
  <c r="C67" i="95"/>
  <c r="D63" i="95"/>
  <c r="D85" i="95" s="1"/>
  <c r="D156" i="95" s="1"/>
  <c r="C63" i="95"/>
  <c r="C85" i="95" s="1"/>
  <c r="C156" i="95" s="1"/>
  <c r="D57" i="95"/>
  <c r="C57" i="95"/>
  <c r="D52" i="95"/>
  <c r="C52" i="95"/>
  <c r="D46" i="95"/>
  <c r="C46" i="95"/>
  <c r="D35" i="95"/>
  <c r="C35" i="95"/>
  <c r="D29" i="95"/>
  <c r="C29" i="95"/>
  <c r="D28" i="95"/>
  <c r="C28" i="95"/>
  <c r="D21" i="95"/>
  <c r="C21" i="95"/>
  <c r="D13" i="95"/>
  <c r="C13" i="95"/>
  <c r="D6" i="95"/>
  <c r="D62" i="95" s="1"/>
  <c r="C6" i="95"/>
  <c r="C62" i="95" s="1"/>
  <c r="C87" i="95" s="1"/>
  <c r="D141" i="1"/>
  <c r="C141" i="1"/>
  <c r="D136" i="1"/>
  <c r="C136" i="1"/>
  <c r="D131" i="1"/>
  <c r="C131" i="1"/>
  <c r="D127" i="1"/>
  <c r="D146" i="1" s="1"/>
  <c r="C127" i="1"/>
  <c r="D123" i="1"/>
  <c r="C123" i="1"/>
  <c r="D109" i="1"/>
  <c r="C109" i="1"/>
  <c r="D93" i="1"/>
  <c r="C93" i="1"/>
  <c r="C126" i="1" s="1"/>
  <c r="D79" i="1"/>
  <c r="C79" i="1"/>
  <c r="D75" i="1"/>
  <c r="C75" i="1"/>
  <c r="D67" i="1"/>
  <c r="C67" i="1"/>
  <c r="D63" i="1"/>
  <c r="C63" i="1"/>
  <c r="C85" i="1" s="1"/>
  <c r="D57" i="1"/>
  <c r="C57" i="1"/>
  <c r="D52" i="1"/>
  <c r="C52" i="1"/>
  <c r="D45" i="1"/>
  <c r="C45" i="1"/>
  <c r="D34" i="1"/>
  <c r="C34" i="1"/>
  <c r="D28" i="1"/>
  <c r="C28" i="1"/>
  <c r="C27" i="1" s="1"/>
  <c r="D27" i="1"/>
  <c r="D20" i="1"/>
  <c r="C20" i="1"/>
  <c r="D12" i="1"/>
  <c r="C12" i="1"/>
  <c r="D5" i="1"/>
  <c r="C5" i="1"/>
  <c r="E140" i="114"/>
  <c r="E135" i="114"/>
  <c r="E130" i="114"/>
  <c r="E126" i="114"/>
  <c r="E122" i="114"/>
  <c r="E108" i="114"/>
  <c r="E92" i="114"/>
  <c r="E81" i="114"/>
  <c r="E77" i="114"/>
  <c r="E74" i="114"/>
  <c r="E69" i="114"/>
  <c r="E65" i="114"/>
  <c r="E59" i="114"/>
  <c r="E54" i="114"/>
  <c r="E48" i="114"/>
  <c r="E37" i="114"/>
  <c r="E31" i="114"/>
  <c r="E30" i="114" s="1"/>
  <c r="E23" i="114"/>
  <c r="E16" i="114"/>
  <c r="E9" i="114"/>
  <c r="E140" i="115"/>
  <c r="E135" i="115"/>
  <c r="E130" i="115"/>
  <c r="E126" i="115"/>
  <c r="E122" i="115"/>
  <c r="E92" i="115"/>
  <c r="E81" i="115"/>
  <c r="E77" i="115"/>
  <c r="E74" i="115"/>
  <c r="E69" i="115"/>
  <c r="E65" i="115"/>
  <c r="E59" i="115"/>
  <c r="E54" i="115"/>
  <c r="E48" i="115"/>
  <c r="E37" i="115"/>
  <c r="E31" i="115"/>
  <c r="E30" i="115" s="1"/>
  <c r="E23" i="115"/>
  <c r="E16" i="115"/>
  <c r="E9" i="115"/>
  <c r="D51" i="117"/>
  <c r="C51" i="117"/>
  <c r="D45" i="117"/>
  <c r="C45" i="117"/>
  <c r="C58" i="117" s="1"/>
  <c r="D37" i="117"/>
  <c r="C37" i="117"/>
  <c r="D30" i="117"/>
  <c r="C30" i="117"/>
  <c r="D26" i="117"/>
  <c r="C26" i="117"/>
  <c r="D20" i="117"/>
  <c r="C20" i="117"/>
  <c r="D9" i="117"/>
  <c r="D36" i="117" s="1"/>
  <c r="D42" i="117" s="1"/>
  <c r="C9" i="117"/>
  <c r="C36" i="117" s="1"/>
  <c r="C42" i="117" s="1"/>
  <c r="E49" i="118"/>
  <c r="E35" i="118"/>
  <c r="E28" i="118"/>
  <c r="E25" i="118"/>
  <c r="E20" i="118"/>
  <c r="E9" i="118"/>
  <c r="E52" i="100"/>
  <c r="E59" i="100" s="1"/>
  <c r="E37" i="100"/>
  <c r="E30" i="100"/>
  <c r="E26" i="100"/>
  <c r="E20" i="100"/>
  <c r="E9" i="100"/>
  <c r="E51" i="98"/>
  <c r="E45" i="98"/>
  <c r="E57" i="98" s="1"/>
  <c r="E37" i="98"/>
  <c r="E30" i="98"/>
  <c r="E26" i="98"/>
  <c r="E20" i="98"/>
  <c r="E9" i="98"/>
  <c r="E36" i="98" s="1"/>
  <c r="E41" i="98" s="1"/>
  <c r="E52" i="79"/>
  <c r="E37" i="79"/>
  <c r="E30" i="79"/>
  <c r="E26" i="79"/>
  <c r="E20" i="79"/>
  <c r="E9" i="79"/>
  <c r="B11" i="126"/>
  <c r="H11" i="126"/>
  <c r="F76" i="94"/>
  <c r="F75" i="94"/>
  <c r="F74" i="94"/>
  <c r="E142" i="124"/>
  <c r="E137" i="124"/>
  <c r="E132" i="124"/>
  <c r="E128" i="124"/>
  <c r="E124" i="124"/>
  <c r="E110" i="124"/>
  <c r="E94" i="124"/>
  <c r="E81" i="124"/>
  <c r="E77" i="124"/>
  <c r="E74" i="124"/>
  <c r="E69" i="124"/>
  <c r="E65" i="124"/>
  <c r="E59" i="124"/>
  <c r="E54" i="124"/>
  <c r="E48" i="124"/>
  <c r="E37" i="124"/>
  <c r="E31" i="124"/>
  <c r="E30" i="124" s="1"/>
  <c r="E23" i="124"/>
  <c r="E16" i="124"/>
  <c r="E9" i="124"/>
  <c r="D16" i="113"/>
  <c r="D16" i="3"/>
  <c r="E74" i="120"/>
  <c r="D74" i="120"/>
  <c r="E73" i="120"/>
  <c r="D73" i="120"/>
  <c r="E72" i="120"/>
  <c r="D72" i="120"/>
  <c r="E71" i="120"/>
  <c r="D71" i="120"/>
  <c r="E53" i="120"/>
  <c r="E17" i="120"/>
  <c r="F65" i="94"/>
  <c r="F64" i="94"/>
  <c r="F63" i="94"/>
  <c r="F66" i="94" s="1"/>
  <c r="F62" i="94"/>
  <c r="F58" i="94"/>
  <c r="D27" i="123"/>
  <c r="E77" i="97"/>
  <c r="E73" i="97"/>
  <c r="E70" i="97"/>
  <c r="E65" i="97"/>
  <c r="E61" i="97"/>
  <c r="E55" i="97"/>
  <c r="E50" i="97"/>
  <c r="E44" i="97"/>
  <c r="E27" i="97"/>
  <c r="E26" i="97"/>
  <c r="E19" i="97"/>
  <c r="E12" i="97"/>
  <c r="E5" i="97"/>
  <c r="F39" i="2"/>
  <c r="D49" i="118"/>
  <c r="D43" i="118"/>
  <c r="D55" i="118" s="1"/>
  <c r="D35" i="118"/>
  <c r="D28" i="118"/>
  <c r="D25" i="118"/>
  <c r="D20" i="118"/>
  <c r="D9" i="118"/>
  <c r="D51" i="106"/>
  <c r="D45" i="106"/>
  <c r="D37" i="106"/>
  <c r="D30" i="106"/>
  <c r="D26" i="106"/>
  <c r="D20" i="106"/>
  <c r="D9" i="106"/>
  <c r="D36" i="106" s="1"/>
  <c r="D41" i="106" s="1"/>
  <c r="D51" i="105"/>
  <c r="D45" i="105"/>
  <c r="D37" i="105"/>
  <c r="D30" i="105"/>
  <c r="D26" i="105"/>
  <c r="D20" i="105"/>
  <c r="D9" i="105"/>
  <c r="D52" i="100"/>
  <c r="D46" i="100"/>
  <c r="D37" i="100"/>
  <c r="D30" i="100"/>
  <c r="D26" i="100"/>
  <c r="D20" i="100"/>
  <c r="D9" i="100"/>
  <c r="D51" i="98"/>
  <c r="D45" i="98"/>
  <c r="D57" i="98" s="1"/>
  <c r="D37" i="98"/>
  <c r="D30" i="98"/>
  <c r="D26" i="98"/>
  <c r="D20" i="98"/>
  <c r="D9" i="98"/>
  <c r="D52" i="79"/>
  <c r="D37" i="79"/>
  <c r="D30" i="79"/>
  <c r="D26" i="79"/>
  <c r="D20" i="79"/>
  <c r="D9" i="79"/>
  <c r="D140" i="115"/>
  <c r="D135" i="115"/>
  <c r="D130" i="115"/>
  <c r="D126" i="115"/>
  <c r="D122" i="115"/>
  <c r="D108" i="115"/>
  <c r="D92" i="115"/>
  <c r="D81" i="115"/>
  <c r="D77" i="115"/>
  <c r="D74" i="115"/>
  <c r="D69" i="115"/>
  <c r="D65" i="115"/>
  <c r="D59" i="115"/>
  <c r="D54" i="115"/>
  <c r="D48" i="115"/>
  <c r="D37" i="115"/>
  <c r="D31" i="115"/>
  <c r="D30" i="115" s="1"/>
  <c r="D23" i="115"/>
  <c r="D16" i="115"/>
  <c r="D9" i="115"/>
  <c r="D140" i="114"/>
  <c r="D135" i="114"/>
  <c r="D130" i="114"/>
  <c r="D126" i="114"/>
  <c r="D122" i="114"/>
  <c r="D108" i="114"/>
  <c r="D92" i="114"/>
  <c r="D81" i="114"/>
  <c r="D77" i="114"/>
  <c r="D74" i="114"/>
  <c r="D69" i="114"/>
  <c r="D65" i="114"/>
  <c r="D59" i="114"/>
  <c r="D54" i="114"/>
  <c r="D48" i="114"/>
  <c r="D37" i="114"/>
  <c r="D31" i="114"/>
  <c r="D30" i="114" s="1"/>
  <c r="D23" i="114"/>
  <c r="D16" i="114"/>
  <c r="D9" i="114"/>
  <c r="D142" i="113"/>
  <c r="D137" i="113"/>
  <c r="D132" i="113"/>
  <c r="D128" i="113"/>
  <c r="D124" i="113"/>
  <c r="D110" i="113"/>
  <c r="D94" i="113"/>
  <c r="D82" i="113"/>
  <c r="D78" i="113"/>
  <c r="D75" i="113"/>
  <c r="D70" i="113"/>
  <c r="D66" i="113"/>
  <c r="D60" i="113"/>
  <c r="D55" i="113"/>
  <c r="D49" i="113"/>
  <c r="D38" i="113"/>
  <c r="D32" i="113"/>
  <c r="D31" i="113" s="1"/>
  <c r="D24" i="113"/>
  <c r="D9" i="113"/>
  <c r="D141" i="3"/>
  <c r="D136" i="3"/>
  <c r="D131" i="3"/>
  <c r="D127" i="3"/>
  <c r="D123" i="3"/>
  <c r="D109" i="3"/>
  <c r="D98" i="3"/>
  <c r="D93" i="3" s="1"/>
  <c r="D82" i="3"/>
  <c r="D78" i="3"/>
  <c r="D75" i="3"/>
  <c r="D70" i="3"/>
  <c r="D66" i="3"/>
  <c r="D60" i="3"/>
  <c r="D55" i="3"/>
  <c r="D49" i="3"/>
  <c r="D38" i="3"/>
  <c r="D32" i="3"/>
  <c r="D31" i="3" s="1"/>
  <c r="D24" i="3"/>
  <c r="D9" i="3"/>
  <c r="G30" i="61"/>
  <c r="G17" i="61"/>
  <c r="C24" i="61"/>
  <c r="C18" i="61"/>
  <c r="C17" i="61"/>
  <c r="G26" i="73"/>
  <c r="G18" i="73"/>
  <c r="C19" i="73"/>
  <c r="C26" i="73" s="1"/>
  <c r="C18" i="73"/>
  <c r="E76" i="94"/>
  <c r="E75" i="94"/>
  <c r="E74" i="94"/>
  <c r="F50" i="94"/>
  <c r="F43" i="94"/>
  <c r="F42" i="94"/>
  <c r="F41" i="94"/>
  <c r="F40" i="94"/>
  <c r="F36" i="94"/>
  <c r="F32" i="94"/>
  <c r="F28" i="94"/>
  <c r="F17" i="94"/>
  <c r="F18" i="94"/>
  <c r="F19" i="94"/>
  <c r="F13" i="94"/>
  <c r="F9" i="94"/>
  <c r="E76" i="120"/>
  <c r="E75" i="120"/>
  <c r="E65" i="120"/>
  <c r="E61" i="120"/>
  <c r="E57" i="120"/>
  <c r="E47" i="120"/>
  <c r="E48" i="120" s="1"/>
  <c r="E40" i="120"/>
  <c r="E41" i="120" s="1"/>
  <c r="E13" i="120"/>
  <c r="E19" i="120" s="1"/>
  <c r="E32" i="120"/>
  <c r="D76" i="120"/>
  <c r="D75" i="120"/>
  <c r="D77" i="120" s="1"/>
  <c r="D65" i="120"/>
  <c r="D61" i="120"/>
  <c r="D57" i="120"/>
  <c r="D53" i="120"/>
  <c r="D47" i="120"/>
  <c r="D48" i="120" s="1"/>
  <c r="D40" i="120"/>
  <c r="D41" i="120" s="1"/>
  <c r="D32" i="120"/>
  <c r="D13" i="120"/>
  <c r="D19" i="120" s="1"/>
  <c r="E65" i="94"/>
  <c r="E64" i="94"/>
  <c r="E63" i="94"/>
  <c r="E50" i="94"/>
  <c r="E43" i="94"/>
  <c r="E42" i="94"/>
  <c r="E41" i="94"/>
  <c r="E40" i="94"/>
  <c r="E36" i="94"/>
  <c r="E32" i="94"/>
  <c r="E28" i="94"/>
  <c r="E19" i="94"/>
  <c r="E18" i="94"/>
  <c r="E17" i="94"/>
  <c r="E13" i="94"/>
  <c r="E9" i="94"/>
  <c r="C99" i="113"/>
  <c r="C94" i="113" s="1"/>
  <c r="C98" i="3"/>
  <c r="C46" i="79"/>
  <c r="J39" i="2"/>
  <c r="C43" i="118"/>
  <c r="C49" i="118"/>
  <c r="C9" i="118"/>
  <c r="C20" i="118"/>
  <c r="C25" i="118"/>
  <c r="C28" i="118"/>
  <c r="C34" i="118"/>
  <c r="C35" i="118"/>
  <c r="C40" i="118"/>
  <c r="C140" i="115"/>
  <c r="C135" i="115"/>
  <c r="C130" i="115"/>
  <c r="C126" i="115"/>
  <c r="C145" i="115" s="1"/>
  <c r="C122" i="115"/>
  <c r="C108" i="115"/>
  <c r="C92" i="115"/>
  <c r="C81" i="115"/>
  <c r="C77" i="115"/>
  <c r="C74" i="115"/>
  <c r="C69" i="115"/>
  <c r="C65" i="115"/>
  <c r="C87" i="115" s="1"/>
  <c r="C59" i="115"/>
  <c r="C54" i="115"/>
  <c r="C48" i="115"/>
  <c r="C37" i="115"/>
  <c r="C31" i="115"/>
  <c r="C30" i="115" s="1"/>
  <c r="C23" i="115"/>
  <c r="C16" i="115"/>
  <c r="C9" i="115"/>
  <c r="C64" i="115" s="1"/>
  <c r="C88" i="115" s="1"/>
  <c r="C140" i="114"/>
  <c r="C135" i="114"/>
  <c r="C130" i="114"/>
  <c r="C126" i="114"/>
  <c r="C122" i="114"/>
  <c r="C108" i="114"/>
  <c r="C92" i="114"/>
  <c r="C81" i="114"/>
  <c r="C77" i="114"/>
  <c r="C74" i="114"/>
  <c r="C69" i="114"/>
  <c r="C65" i="114"/>
  <c r="C87" i="114" s="1"/>
  <c r="C59" i="114"/>
  <c r="C54" i="114"/>
  <c r="C48" i="114"/>
  <c r="C37" i="114"/>
  <c r="C31" i="114"/>
  <c r="C30" i="114" s="1"/>
  <c r="C23" i="114"/>
  <c r="C16" i="114"/>
  <c r="C9" i="114"/>
  <c r="C142" i="113"/>
  <c r="C137" i="113"/>
  <c r="C132" i="113"/>
  <c r="C128" i="113"/>
  <c r="C147" i="113" s="1"/>
  <c r="C124" i="113"/>
  <c r="C110" i="113"/>
  <c r="C82" i="113"/>
  <c r="C78" i="113"/>
  <c r="C75" i="113"/>
  <c r="C70" i="113"/>
  <c r="C66" i="113"/>
  <c r="C60" i="113"/>
  <c r="C55" i="113"/>
  <c r="C49" i="113"/>
  <c r="C38" i="113"/>
  <c r="C32" i="113"/>
  <c r="C31" i="113" s="1"/>
  <c r="C24" i="113"/>
  <c r="C16" i="113"/>
  <c r="C9" i="113"/>
  <c r="C51" i="106"/>
  <c r="C45" i="106"/>
  <c r="C58" i="106"/>
  <c r="C37" i="106"/>
  <c r="C30" i="106"/>
  <c r="C26" i="106"/>
  <c r="C20" i="106"/>
  <c r="C9" i="106"/>
  <c r="C51" i="105"/>
  <c r="C45" i="105"/>
  <c r="C37" i="105"/>
  <c r="C30" i="105"/>
  <c r="C26" i="105"/>
  <c r="C20" i="105"/>
  <c r="C9" i="105"/>
  <c r="C52" i="100"/>
  <c r="C46" i="100"/>
  <c r="C37" i="100"/>
  <c r="C30" i="100"/>
  <c r="C26" i="100"/>
  <c r="C20" i="100"/>
  <c r="C9" i="100"/>
  <c r="C51" i="98"/>
  <c r="C45" i="98"/>
  <c r="C57" i="98"/>
  <c r="C37" i="98"/>
  <c r="C30" i="98"/>
  <c r="C26" i="98"/>
  <c r="C20" i="98"/>
  <c r="C9" i="98"/>
  <c r="C93" i="3"/>
  <c r="C109" i="3"/>
  <c r="C123" i="3"/>
  <c r="C52" i="79"/>
  <c r="C37" i="79"/>
  <c r="C30" i="79"/>
  <c r="C26" i="79"/>
  <c r="C20" i="79"/>
  <c r="C141" i="3"/>
  <c r="C136" i="3"/>
  <c r="C131" i="3"/>
  <c r="C127" i="3"/>
  <c r="C82" i="3"/>
  <c r="C75" i="3"/>
  <c r="C78" i="3"/>
  <c r="C70" i="3"/>
  <c r="C66" i="3"/>
  <c r="C60" i="3"/>
  <c r="C55" i="3"/>
  <c r="C49" i="3"/>
  <c r="C38" i="3"/>
  <c r="C32" i="3"/>
  <c r="C31" i="3" s="1"/>
  <c r="C24" i="3"/>
  <c r="C16" i="3"/>
  <c r="C9" i="3"/>
  <c r="C9" i="79"/>
  <c r="E87" i="114" l="1"/>
  <c r="D87" i="95"/>
  <c r="D155" i="95"/>
  <c r="C36" i="79"/>
  <c r="C42" i="79" s="1"/>
  <c r="C36" i="98"/>
  <c r="C41" i="98" s="1"/>
  <c r="C36" i="100"/>
  <c r="C42" i="100" s="1"/>
  <c r="C58" i="105"/>
  <c r="C64" i="114"/>
  <c r="C88" i="114" s="1"/>
  <c r="D36" i="79"/>
  <c r="D42" i="79" s="1"/>
  <c r="D36" i="98"/>
  <c r="D41" i="98" s="1"/>
  <c r="D59" i="100"/>
  <c r="E83" i="97"/>
  <c r="E151" i="97" s="1"/>
  <c r="E87" i="115"/>
  <c r="E149" i="3"/>
  <c r="G33" i="61"/>
  <c r="D33" i="61"/>
  <c r="E34" i="61"/>
  <c r="C30" i="61"/>
  <c r="E155" i="95"/>
  <c r="B14" i="63"/>
  <c r="E58" i="117"/>
  <c r="D58" i="106"/>
  <c r="C36" i="105"/>
  <c r="C41" i="105" s="1"/>
  <c r="D58" i="105"/>
  <c r="D36" i="105"/>
  <c r="D41" i="105" s="1"/>
  <c r="C59" i="100"/>
  <c r="D36" i="100"/>
  <c r="D42" i="100" s="1"/>
  <c r="E59" i="79"/>
  <c r="D59" i="79"/>
  <c r="C59" i="79"/>
  <c r="D87" i="115"/>
  <c r="D145" i="115"/>
  <c r="E125" i="115"/>
  <c r="E145" i="115"/>
  <c r="C125" i="114"/>
  <c r="D87" i="114"/>
  <c r="D125" i="114"/>
  <c r="D145" i="114"/>
  <c r="E145" i="114"/>
  <c r="D147" i="113"/>
  <c r="C127" i="113"/>
  <c r="C150" i="113" s="1"/>
  <c r="D88" i="113"/>
  <c r="C84" i="97"/>
  <c r="C150" i="97"/>
  <c r="D123" i="97"/>
  <c r="D146" i="97" s="1"/>
  <c r="D84" i="97"/>
  <c r="D150" i="97"/>
  <c r="C153" i="124"/>
  <c r="D153" i="124"/>
  <c r="C155" i="95"/>
  <c r="D62" i="1"/>
  <c r="C146" i="1"/>
  <c r="E153" i="1"/>
  <c r="C62" i="1"/>
  <c r="D85" i="1"/>
  <c r="D87" i="1" s="1"/>
  <c r="D126" i="1"/>
  <c r="E36" i="100"/>
  <c r="E42" i="100" s="1"/>
  <c r="E36" i="79"/>
  <c r="E60" i="97"/>
  <c r="E146" i="97"/>
  <c r="G30" i="73"/>
  <c r="C30" i="73"/>
  <c r="E125" i="114"/>
  <c r="E146" i="114" s="1"/>
  <c r="E64" i="114"/>
  <c r="E88" i="114" s="1"/>
  <c r="D152" i="124"/>
  <c r="D148" i="124"/>
  <c r="C152" i="124"/>
  <c r="C148" i="124"/>
  <c r="E64" i="115"/>
  <c r="E88" i="115" s="1"/>
  <c r="D88" i="3"/>
  <c r="D146" i="3"/>
  <c r="E34" i="118"/>
  <c r="E40" i="118" s="1"/>
  <c r="E55" i="118"/>
  <c r="D34" i="118"/>
  <c r="D40" i="118" s="1"/>
  <c r="D58" i="117"/>
  <c r="C55" i="118"/>
  <c r="E147" i="124"/>
  <c r="E64" i="124"/>
  <c r="E87" i="124"/>
  <c r="E127" i="124"/>
  <c r="D127" i="113"/>
  <c r="D150" i="113" s="1"/>
  <c r="D65" i="113"/>
  <c r="D90" i="113" s="1"/>
  <c r="D125" i="115"/>
  <c r="D146" i="115" s="1"/>
  <c r="D65" i="3"/>
  <c r="D126" i="3"/>
  <c r="D149" i="3" s="1"/>
  <c r="D68" i="120"/>
  <c r="E68" i="120"/>
  <c r="E77" i="120"/>
  <c r="D64" i="115"/>
  <c r="D88" i="115" s="1"/>
  <c r="D64" i="114"/>
  <c r="D88" i="114" s="1"/>
  <c r="G32" i="61"/>
  <c r="C32" i="61"/>
  <c r="G29" i="73"/>
  <c r="G31" i="73" s="1"/>
  <c r="C29" i="73"/>
  <c r="C65" i="113"/>
  <c r="F77" i="94"/>
  <c r="C65" i="3"/>
  <c r="C88" i="3"/>
  <c r="C146" i="3"/>
  <c r="C126" i="3"/>
  <c r="C36" i="106"/>
  <c r="C41" i="106" s="1"/>
  <c r="C88" i="113"/>
  <c r="C145" i="114"/>
  <c r="C125" i="115"/>
  <c r="C146" i="115" s="1"/>
  <c r="F44" i="94"/>
  <c r="F20" i="94"/>
  <c r="E20" i="94"/>
  <c r="E66" i="94"/>
  <c r="E77" i="94"/>
  <c r="E44" i="94"/>
  <c r="C146" i="114"/>
  <c r="G34" i="61" l="1"/>
  <c r="D34" i="61"/>
  <c r="E146" i="115"/>
  <c r="D146" i="114"/>
  <c r="D90" i="3"/>
  <c r="E42" i="79"/>
  <c r="E152" i="124"/>
  <c r="E84" i="97"/>
  <c r="E150" i="97"/>
  <c r="E152" i="1"/>
  <c r="C149" i="3"/>
  <c r="E153" i="124"/>
  <c r="E148" i="124"/>
  <c r="E88" i="124"/>
  <c r="C90" i="113"/>
  <c r="C90" i="3"/>
</calcChain>
</file>

<file path=xl/sharedStrings.xml><?xml version="1.0" encoding="utf-8"?>
<sst xmlns="http://schemas.openxmlformats.org/spreadsheetml/2006/main" count="3706" uniqueCount="707">
  <si>
    <t>Ingatlanhasznosítás</t>
  </si>
  <si>
    <t>KULTÚRHÁZ ÉS KÖNYVTÁR ÖSSZESEN</t>
  </si>
  <si>
    <t>HOSSZABB KÖZFOGLALKOZTATÁS  ÖSSZES</t>
  </si>
  <si>
    <t>Járulékok, adók</t>
  </si>
  <si>
    <t>1.1.7.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</si>
  <si>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</si>
  <si>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</si>
  <si>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</si>
  <si>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</si>
  <si>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</si>
  <si>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1.2.8.</t>
  </si>
  <si>
    <t>1.3.9.</t>
  </si>
  <si>
    <t>SZOCIÁLIS SEGÉLYEZÉS, CSALÁDVÉDELEM ÖSSZ</t>
  </si>
  <si>
    <t>1.4.10.</t>
  </si>
  <si>
    <t>Rendszeres szociális segély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</si>
  <si>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</si>
  <si>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</si>
  <si>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</si>
  <si>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</si>
  <si>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</si>
  <si>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>HÁZIORVOSi ELLÁTÁS ÖSSZESEN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</si>
  <si>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</si>
  <si>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</si>
  <si>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</si>
  <si>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</si>
  <si>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</si>
  <si>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Iskolai intézményi étkeztetés</t>
  </si>
  <si>
    <t>Óvodai intézményi étkeztetés</t>
  </si>
  <si>
    <t>Óvodai étkeztetés összesen</t>
  </si>
  <si>
    <t>2014.         eredeti       ( e Ft )</t>
  </si>
  <si>
    <t>Önkormányzati jogalkotás / Önkormányzatok jogalkotó és általános igazgatási tevékenysége</t>
  </si>
  <si>
    <t>Sportlétesítmények működtetése</t>
  </si>
  <si>
    <t>2014.          eredeti            ( E Ft )</t>
  </si>
  <si>
    <t>2014.    eredeti             ( E Ft )</t>
  </si>
  <si>
    <t xml:space="preserve"> Önkormányzati hivatalok igazgatási tevékenység</t>
  </si>
  <si>
    <t>Foglalkozást helyettesítő támogatás</t>
  </si>
  <si>
    <t>Szoc .ellátás</t>
  </si>
  <si>
    <t>Rendszeres gyermekvédelmi támogatás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</si>
  <si>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</si>
  <si>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</si>
  <si>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r>
      <t>Rendkívüli gyermekvédelmi tám./</t>
    </r>
    <r>
      <rPr>
        <i/>
        <sz val="10"/>
        <rFont val="Arial CE"/>
        <charset val="238"/>
      </rPr>
      <t>Önkormányzati segél</t>
    </r>
    <r>
      <rPr>
        <sz val="10"/>
        <rFont val="Arial CE"/>
        <family val="2"/>
        <charset val="238"/>
      </rPr>
      <t>y</t>
    </r>
  </si>
  <si>
    <t>Nappali ellátás</t>
  </si>
  <si>
    <t>JOGCÍMEK  MEGNEVEZÉSE</t>
  </si>
  <si>
    <t>EREDETI</t>
  </si>
  <si>
    <t>MÓDOSÍTOTT</t>
  </si>
  <si>
    <t>E Ft</t>
  </si>
  <si>
    <t>Mutató</t>
  </si>
  <si>
    <t>Fajlagos</t>
  </si>
  <si>
    <t>Előirányz.</t>
  </si>
  <si>
    <t>Sorrend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</si>
  <si>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</si>
  <si>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</si>
  <si>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</si>
  <si>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</si>
  <si>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</si>
  <si>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</si>
  <si>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</si>
  <si>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</si>
  <si>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Beszámítás</t>
  </si>
  <si>
    <t>Önkormányzati feladatok</t>
  </si>
  <si>
    <t>Üdülőhelyi feladatok</t>
  </si>
  <si>
    <t>Lakott külterülettel kapcs.</t>
  </si>
  <si>
    <t>Pénzbeli szociális juttatás</t>
  </si>
  <si>
    <t>Családsegítő szolgálat kieg.</t>
  </si>
  <si>
    <t>Gyermekjóléti szolgálat kieg.</t>
  </si>
  <si>
    <t>Szociális és gyermekjóléti kiegészítés</t>
  </si>
  <si>
    <t>Szoc. étkeztetés</t>
  </si>
  <si>
    <t>Idősek klubja</t>
  </si>
  <si>
    <t>Szakmai dolgozók bértám.</t>
  </si>
  <si>
    <t>Intézmény-üzemelt. tám.</t>
  </si>
  <si>
    <t>Bölcsődei ellátás kiegészítés</t>
  </si>
  <si>
    <t>Óvodai ellátás/ Ped. bértám.8 hó</t>
  </si>
  <si>
    <t>Óvodai ellátás/Ped. bértám. 4 hó</t>
  </si>
  <si>
    <t>Óvodai ellátás/Ped. bértám. 4 hó kieg</t>
  </si>
  <si>
    <t>Közvetlem segítők bértám. 8 hó</t>
  </si>
  <si>
    <t>Közvetlem segítők bértám. 4 hó</t>
  </si>
  <si>
    <t>Óvodaműködtetési támogatás</t>
  </si>
  <si>
    <t>Étkezés Óvoda                 12 hó</t>
  </si>
  <si>
    <t>Étkezés Iskola                  12 hó</t>
  </si>
  <si>
    <t>Étkeztetés kiegészítés</t>
  </si>
  <si>
    <t>Kulturális feladatok támogatása</t>
  </si>
  <si>
    <t>Tájékoztató a 2014. évi állami támogatásokról</t>
  </si>
  <si>
    <t>Járdaépítés fordított áfája</t>
  </si>
  <si>
    <t>2014</t>
  </si>
  <si>
    <t>Telekelőkészítés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</si>
  <si>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</si>
  <si>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</si>
  <si>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</si>
  <si>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</si>
  <si>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</si>
  <si>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</si>
  <si>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</si>
  <si>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</si>
  <si>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</si>
  <si>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</si>
  <si>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</si>
  <si>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</si>
  <si>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</si>
  <si>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</si>
  <si>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</si>
  <si>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</si>
  <si>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</si>
  <si>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</si>
  <si>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</si>
  <si>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</si>
  <si>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</si>
  <si>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</si>
  <si>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</si>
  <si>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</si>
  <si>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</si>
  <si>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</si>
  <si>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</si>
  <si>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</si>
  <si>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</si>
  <si>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</si>
  <si>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</si>
  <si>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</si>
  <si>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</si>
  <si>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</si>
  <si>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</si>
  <si>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</si>
  <si>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</si>
  <si>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</si>
  <si>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</si>
  <si>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</si>
  <si>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</si>
  <si>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</si>
  <si>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</si>
  <si>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</si>
  <si>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</si>
  <si>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</si>
  <si>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</si>
  <si>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</si>
  <si>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</si>
  <si>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</si>
  <si>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</si>
  <si>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</si>
  <si>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</si>
  <si>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</si>
  <si>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</si>
  <si>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</si>
  <si>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</si>
  <si>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</si>
  <si>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</si>
  <si>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</si>
  <si>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</si>
  <si>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</si>
  <si>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</si>
  <si>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</si>
  <si>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</si>
  <si>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</si>
  <si>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</si>
  <si>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</si>
  <si>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</si>
  <si>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</si>
  <si>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</si>
  <si>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</si>
  <si>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</si>
  <si>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</si>
  <si>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</si>
  <si>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</si>
  <si>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</si>
  <si>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</si>
  <si>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</si>
  <si>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</si>
  <si>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</si>
  <si>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</si>
  <si>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</si>
  <si>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</si>
  <si>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</si>
  <si>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</si>
  <si>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</si>
  <si>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</si>
  <si>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</si>
  <si>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</si>
  <si>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</si>
  <si>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</si>
  <si>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</si>
  <si>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</si>
  <si>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</si>
  <si>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</si>
  <si>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</si>
  <si>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</si>
  <si>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</si>
  <si>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</si>
  <si>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</si>
  <si>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</si>
  <si>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</si>
  <si>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</si>
  <si>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</si>
  <si>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</si>
  <si>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</si>
  <si>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</si>
  <si>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</si>
  <si>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</si>
  <si>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</si>
  <si>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</si>
  <si>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</si>
  <si>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</si>
  <si>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</si>
  <si>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</si>
  <si>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</si>
  <si>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</si>
  <si>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</si>
  <si>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</si>
  <si>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</si>
  <si>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</si>
  <si>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</si>
  <si>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</si>
  <si>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</si>
  <si>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</si>
  <si>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</si>
  <si>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</si>
  <si>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2014.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</si>
  <si>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</si>
  <si>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</si>
  <si>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</si>
  <si>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</si>
  <si>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</si>
  <si>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</si>
  <si>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</si>
  <si>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</si>
  <si>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</si>
  <si>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</si>
  <si>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</si>
  <si>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</si>
  <si>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</si>
  <si>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</si>
  <si>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</si>
  <si>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</si>
  <si>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</si>
  <si>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</si>
  <si>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</si>
  <si>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</si>
  <si>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</si>
  <si>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</si>
  <si>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</si>
  <si>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</si>
  <si>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</si>
  <si>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</si>
  <si>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</si>
  <si>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</si>
  <si>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</si>
  <si>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</si>
  <si>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</si>
  <si>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</si>
  <si>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</si>
  <si>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</si>
  <si>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</si>
  <si>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</si>
  <si>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</si>
  <si>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</si>
  <si>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</si>
  <si>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</si>
  <si>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</si>
  <si>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</si>
  <si>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</si>
  <si>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</si>
  <si>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</si>
  <si>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</si>
  <si>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</si>
  <si>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</si>
  <si>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</si>
  <si>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</si>
  <si>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</si>
  <si>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</si>
  <si>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</si>
  <si>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</si>
  <si>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</si>
  <si>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</si>
  <si>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</si>
  <si>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</si>
  <si>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</si>
  <si>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</si>
  <si>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</si>
  <si>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</si>
  <si>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</si>
  <si>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</si>
  <si>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</si>
  <si>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</si>
  <si>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</si>
  <si>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</si>
  <si>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</si>
  <si>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</si>
  <si>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</si>
  <si>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</si>
  <si>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</si>
  <si>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</si>
  <si>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</si>
  <si>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</si>
  <si>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</si>
  <si>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</si>
  <si>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</si>
  <si>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</si>
  <si>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</si>
  <si>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</si>
  <si>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</si>
  <si>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</si>
  <si>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</si>
  <si>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</si>
  <si>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</si>
  <si>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</si>
  <si>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</si>
  <si>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</si>
  <si>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</si>
  <si>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</si>
  <si>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</si>
  <si>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</si>
  <si>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</si>
  <si>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</si>
  <si>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</si>
  <si>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</si>
  <si>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</si>
  <si>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</si>
  <si>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</si>
  <si>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</si>
  <si>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</si>
  <si>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</si>
  <si>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</si>
  <si>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</si>
  <si>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</si>
  <si>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</si>
  <si>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</si>
  <si>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</si>
  <si>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</si>
  <si>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</si>
  <si>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</si>
  <si>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</si>
  <si>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</si>
  <si>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</si>
  <si>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</si>
  <si>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</si>
  <si>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</si>
  <si>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</si>
  <si>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</si>
  <si>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</si>
  <si>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</si>
  <si>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</si>
  <si>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</si>
  <si>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</si>
  <si>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</si>
  <si>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</si>
  <si>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</si>
  <si>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</si>
  <si>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</si>
  <si>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</si>
  <si>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</si>
  <si>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</si>
  <si>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</si>
  <si>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</si>
  <si>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</si>
  <si>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</si>
  <si>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</si>
  <si>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</si>
  <si>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</si>
  <si>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</si>
  <si>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</si>
  <si>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</si>
  <si>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</si>
  <si>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</si>
  <si>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</si>
  <si>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</si>
  <si>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</si>
  <si>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</si>
  <si>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</si>
  <si>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</si>
  <si>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</si>
  <si>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</si>
  <si>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</si>
  <si>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</si>
  <si>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</si>
  <si>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</si>
  <si>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</si>
  <si>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</si>
  <si>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</si>
  <si>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</si>
  <si>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</si>
  <si>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</si>
  <si>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</si>
  <si>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</si>
  <si>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</si>
  <si>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</si>
  <si>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</si>
  <si>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</si>
  <si>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</si>
  <si>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</si>
  <si>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</si>
  <si>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</si>
  <si>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</si>
  <si>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</si>
  <si>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</si>
  <si>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</si>
  <si>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</si>
  <si>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</si>
  <si>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</si>
  <si>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</si>
  <si>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</si>
  <si>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</si>
  <si>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</si>
  <si>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</si>
  <si>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</si>
  <si>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</si>
  <si>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</si>
  <si>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</si>
  <si>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</si>
  <si>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</si>
  <si>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</si>
  <si>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</si>
  <si>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</si>
  <si>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</si>
  <si>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</si>
  <si>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</si>
  <si>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</si>
  <si>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</si>
  <si>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</si>
  <si>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</si>
  <si>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</si>
  <si>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</si>
  <si>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</si>
  <si>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</si>
  <si>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</si>
  <si>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</si>
  <si>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</si>
  <si>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</si>
  <si>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</si>
  <si>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</si>
  <si>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</si>
  <si>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</si>
  <si>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</si>
  <si>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</si>
  <si>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</si>
  <si>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</si>
  <si>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</si>
  <si>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</si>
  <si>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</si>
  <si>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</si>
  <si>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</si>
  <si>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</si>
  <si>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</si>
  <si>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</si>
  <si>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</si>
  <si>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</si>
  <si>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</si>
  <si>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</si>
  <si>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</si>
  <si>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</si>
  <si>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</si>
  <si>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</si>
  <si>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</si>
  <si>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</si>
  <si>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</si>
  <si>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</si>
  <si>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</si>
  <si>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</si>
  <si>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</si>
  <si>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</si>
  <si>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</si>
  <si>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</si>
  <si>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</si>
  <si>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</si>
  <si>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</si>
  <si>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</si>
  <si>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</si>
  <si>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</si>
  <si>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</si>
  <si>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</si>
  <si>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</si>
  <si>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</si>
  <si>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</si>
  <si>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</si>
  <si>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</si>
  <si>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</si>
  <si>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</si>
  <si>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</si>
  <si>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1.6.12.</t>
  </si>
  <si>
    <t>TÁRSULÁS FINANSZÍROZÁSA</t>
  </si>
  <si>
    <t>2.1.13.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</si>
  <si>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</si>
  <si>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</si>
  <si>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</si>
  <si>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</si>
  <si>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</si>
  <si>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</si>
  <si>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</si>
  <si>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</si>
  <si>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1.5.11.</t>
  </si>
  <si>
    <t>Közös Önkormányzati  Hivatal összesen</t>
  </si>
  <si>
    <t>Iskola/kultúrfelújítás</t>
  </si>
  <si>
    <t>Állami t.visszaf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</si>
  <si>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</si>
  <si>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</si>
  <si>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</si>
  <si>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</si>
  <si>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</si>
  <si>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</si>
  <si>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</si>
  <si>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Iskolai étkeztetés összesen</t>
  </si>
  <si>
    <t>Bölcsődei ellátás</t>
  </si>
  <si>
    <t>Gyermekjóléti szolgálat</t>
  </si>
  <si>
    <t>Családsegítő szolgálat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</si>
  <si>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</si>
  <si>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</si>
  <si>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</si>
  <si>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</si>
  <si>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</si>
  <si>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</si>
  <si>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</si>
  <si>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</si>
  <si>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</si>
  <si>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</si>
  <si>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</si>
  <si>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</si>
  <si>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Köztisztaság</t>
  </si>
  <si>
    <t>Lakóingatlan üzemeltetése</t>
  </si>
  <si>
    <t>Nem lakóingatlan üzemeltetése</t>
  </si>
  <si>
    <t>Közvilágítás</t>
  </si>
  <si>
    <t>Szem.jutt.</t>
  </si>
  <si>
    <t>ZÖLDTERÜLET-KEZELÉS,PARK  ÖSSZESEN</t>
  </si>
  <si>
    <t>Szoc.ellátás</t>
  </si>
  <si>
    <t>Ápolási díj méltányossági alapon</t>
  </si>
  <si>
    <t>Szoc. ellátás</t>
  </si>
  <si>
    <t>Lakásfenntartási támogatás</t>
  </si>
  <si>
    <t>Tám.ért.kiad</t>
  </si>
  <si>
    <t>Védőnők</t>
  </si>
  <si>
    <t>VÉDŐNŐK   ÖSSZESEN</t>
  </si>
  <si>
    <t>EGÉSZSÉGÜGY   ÖSSZESEN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</si>
  <si>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</si>
  <si>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</si>
  <si>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</si>
  <si>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</si>
  <si>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</si>
  <si>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</si>
  <si>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</si>
  <si>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</si>
  <si>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</si>
  <si>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</si>
  <si>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Irányító szervi (önkormányzati) támogatás (intézményfinanszírozás) (-2000+2342)</t>
  </si>
  <si>
    <t>Időskorúak tartós bentlakásos ellátása közvetett tevékenység</t>
  </si>
  <si>
    <t>Közvetett tevékenység</t>
  </si>
  <si>
    <t>Bentlakásos ellátás/Időskorúak demens bentlakásos ellátás</t>
  </si>
  <si>
    <t>2014. eredeti             ( E Ft )</t>
  </si>
  <si>
    <t>2014. 06.  módosított             ( E Ft )</t>
  </si>
  <si>
    <t>2014.              eredeti            ( E Ft )</t>
  </si>
  <si>
    <t>2014. 06. módosított         ( E Ft )</t>
  </si>
  <si>
    <t>2014.06.  módosított             ( E Ft )</t>
  </si>
  <si>
    <t>2014.06. módosított      ( e Ft )</t>
  </si>
  <si>
    <t>Foglalkoztatást helyettesítő támogatásra  jogosultak hosszabb időtartamú közfoglalkoztatása START</t>
  </si>
  <si>
    <t>Országgyűlési választások</t>
  </si>
  <si>
    <t>Országgyűlési választás</t>
  </si>
  <si>
    <t>EP választás</t>
  </si>
  <si>
    <t>Európai Parlamenti választások</t>
  </si>
  <si>
    <t>-</t>
  </si>
  <si>
    <t>Traktorvásárlás</t>
  </si>
  <si>
    <t>Támogatott szervezet neve</t>
  </si>
  <si>
    <t>Támogatás célja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</si>
  <si>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</si>
  <si>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</si>
  <si>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</si>
  <si>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</si>
  <si>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</si>
  <si>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Sportegyesület</t>
  </si>
  <si>
    <t>Katolikus Egyház</t>
  </si>
  <si>
    <t>Református Egyház</t>
  </si>
  <si>
    <t>Egyebek</t>
  </si>
  <si>
    <t>29.</t>
  </si>
  <si>
    <t>Összesen:</t>
  </si>
  <si>
    <t>K I M U T A T Á S 
a 2014. évben céljelleggel juttatott támogatásokról</t>
  </si>
  <si>
    <t>Lakosság</t>
  </si>
  <si>
    <t>Hozzájár.a házrobbanás kárenyhítéséhez</t>
  </si>
  <si>
    <t>Nyári gyermekétkeztetés</t>
  </si>
  <si>
    <t>Felhalmozási c. önkorm. tám. ( adósságkonszolidációban részt nem vettek tám. )</t>
  </si>
  <si>
    <t>Egyéb működési célú támogatások bevételei ( OEP)</t>
  </si>
  <si>
    <t>Egyéb működési célú támogatások bevételei ( Munkaügyi Kp)</t>
  </si>
  <si>
    <t>Helyi önkormányzatok kiegészítő támogatásai (ÖNHIKI)</t>
  </si>
  <si>
    <t>Egyéb működési célú támogatások bevételei ( KIK)</t>
  </si>
  <si>
    <t>Egyéb működési célú támogatások bevételei ( Választások)</t>
  </si>
  <si>
    <t>Egyéb felhalmozási célú átvett pénzeszköz (Házrobbanás)</t>
  </si>
  <si>
    <t>Egyéb működési célú támogatások bevételei ( Bérkompenzáció)</t>
  </si>
  <si>
    <t>Egyéb működési célú támogatások bevételei ( Szociális ágazati pótlék)</t>
  </si>
  <si>
    <t>Egyéb működési célú támogatások bevételei (Bérkompenzáció)</t>
  </si>
  <si>
    <t>Egyéb működési célú támogatások bevételei (Választások)</t>
  </si>
  <si>
    <t>Működési célú központosított előirányzatok (gyermekétk, e-út, könyvtári)</t>
  </si>
  <si>
    <t xml:space="preserve">   - Egyéb működési célú támogatások ÁH-n belülre (intézményfin.)</t>
  </si>
  <si>
    <t xml:space="preserve">   - Egyéb működési célú támogatások ÁH-n belülre (Bursa)</t>
  </si>
  <si>
    <t xml:space="preserve">   - Egyéb működési célú támogatások államháztartáson kívülre (tám)</t>
  </si>
  <si>
    <t>Tát Város Önkormányzat</t>
  </si>
  <si>
    <t>2014. ÉVI KÖLTSÉGVETÉS</t>
  </si>
  <si>
    <t>ÖNKÉNT VÁLLALT FELADATAINAK MÉRLEGE</t>
  </si>
  <si>
    <t>Egyéb működési célú támogatások bevételei  (Bérkomp)</t>
  </si>
  <si>
    <t>Egyéb működési célú támogatások bevételei  (KIK)</t>
  </si>
  <si>
    <t>Egyéb működési célú támogatások bevételei (Munkaügyi Kp)</t>
  </si>
  <si>
    <t>Egyéb működési célú támogatások bevételei (OEP)</t>
  </si>
  <si>
    <t>Egyéb működési célú támogatások bevételei (Szociális ágazati pótlék)</t>
  </si>
  <si>
    <t>Felhalmozási célú önkormányzati támogatások (adósságkonsz)</t>
  </si>
  <si>
    <t xml:space="preserve">Egyéb működési célú kiadások </t>
  </si>
  <si>
    <t xml:space="preserve">   - Egyéb működési célú támogatások ÁH-n belülre (tám)</t>
  </si>
  <si>
    <t>Felújítási kiadások előirányzata felújításonként</t>
  </si>
  <si>
    <t>Felújítás  megnevezése</t>
  </si>
  <si>
    <t>Támogatás</t>
  </si>
  <si>
    <t xml:space="preserve">Kultúrház tetőfelújítás </t>
  </si>
  <si>
    <t>Energetikai korszerűsítés önrész</t>
  </si>
  <si>
    <t>Vis maior felújítás</t>
  </si>
  <si>
    <t>Szent György Otthon felújítás</t>
  </si>
  <si>
    <t>Ezer forintban!</t>
  </si>
  <si>
    <t>Összesen</t>
  </si>
  <si>
    <t xml:space="preserve">2.2. melléklet a 1/2014. (I.28.) önkormányzati rendelethez     </t>
  </si>
  <si>
    <t xml:space="preserve">   - Egyéb felhalmozási célú támogatások (társulás)</t>
  </si>
  <si>
    <t xml:space="preserve">   - Egyéb felhalmozási célú támogatások ÁH-n belülre (társulás)</t>
  </si>
  <si>
    <t>a 2014. évben céljelleggel juttatott támogatásokról</t>
  </si>
  <si>
    <t>Függő kiadások</t>
  </si>
  <si>
    <t>Függő bevételek</t>
  </si>
  <si>
    <t>Függő kiadás</t>
  </si>
  <si>
    <t>Záró pénzkészlet</t>
  </si>
  <si>
    <t>Bankszámla egyenlege</t>
  </si>
  <si>
    <t xml:space="preserve">Költségvetési szerv </t>
  </si>
  <si>
    <t>Bankszámla egyenleg</t>
  </si>
  <si>
    <t>KIADÁSOK ÖSSZESEN: (1.+2.+3.+4.)</t>
  </si>
  <si>
    <t>KIADÁSOK ÖSSZESEN: (4+9+10+11)</t>
  </si>
  <si>
    <t>Bankszámlaegyenleg</t>
  </si>
  <si>
    <t xml:space="preserve">    18.</t>
  </si>
  <si>
    <t>BEVÉTELEK ÖSSZESEN: (9+16+17)</t>
  </si>
  <si>
    <t>Függő bevétel</t>
  </si>
  <si>
    <t xml:space="preserve">   - Részesedés</t>
  </si>
  <si>
    <t>- Vagyoni típusú adók (kommunális adó)</t>
  </si>
  <si>
    <t>- Termékek és szolgáltatások adói (iparűzési adó)</t>
  </si>
  <si>
    <t>Egyéb áruhasználati és szolgáltatási adók (idegenforgalmi adó)</t>
  </si>
  <si>
    <t>Egyéb közhatalmi bevételek (Pótlék, bírság)</t>
  </si>
  <si>
    <t>Egyéb működési célú támogatások bevételei ( Szeretlek Magyarország!)</t>
  </si>
  <si>
    <t>Működési célú garancia- és kezességvállalásból megtérülések  (Alapítvány)</t>
  </si>
  <si>
    <t>Felhalmozási célú  támogatások ( érdekeltségnövelő tám.)</t>
  </si>
  <si>
    <t xml:space="preserve">   - Egyéb felhalmozási célú támogatások ÁH-n belülre(KÖH fin)</t>
  </si>
  <si>
    <t xml:space="preserve">2014. év utáni szükséglet
</t>
  </si>
  <si>
    <t>KÖH számítógép csere</t>
  </si>
  <si>
    <t>Kultúrház prgrambeszerzés</t>
  </si>
  <si>
    <t>Telekvisszavásárlás</t>
  </si>
  <si>
    <t>ÖNKORMÁNYZAT ÖSSZ.</t>
  </si>
  <si>
    <t>INTÉZMÉNYI ÖSSZ.</t>
  </si>
  <si>
    <t xml:space="preserve">   - Egyéb felhalmozási célú támogatások ÁH-n belülre (finansz)</t>
  </si>
  <si>
    <t>Egyéb működési célú támogatások bevételei ( Szeretlek Magyarország!))</t>
  </si>
  <si>
    <t>Felhalmozási c. önkorm. tám. ( érdekeltségnövelő tám. )</t>
  </si>
  <si>
    <t>- Vagyoni típusú adók ( kommunális adó)</t>
  </si>
  <si>
    <t xml:space="preserve">   -Részesedés</t>
  </si>
  <si>
    <t>Egyéb működési célú támogatások bevételei (Szeretlek Magyarország!))</t>
  </si>
  <si>
    <t>Felhalmozási célú önkormányzati támogatások (érdekeltségnövelő tám.)</t>
  </si>
  <si>
    <t>Egyéb áruhasználati és szolgáltatási adók ( idegenforgalmi adó)</t>
  </si>
  <si>
    <t>Egyéb közhatalmi bevételek (pótlék, bírság)</t>
  </si>
  <si>
    <t xml:space="preserve">Működési célú visszatérítendő támogatások, kölcsönök visszatér. </t>
  </si>
  <si>
    <t xml:space="preserve">   - Egyéb felhalmozási célú támogatások (fin)</t>
  </si>
  <si>
    <t>Bankszámlák egyenlege</t>
  </si>
  <si>
    <t xml:space="preserve">Egyéb működési célú átvett pénzeszköz </t>
  </si>
  <si>
    <t>Működési célú támogatások bevételei államháztartáson belülről (Választások)</t>
  </si>
  <si>
    <t>Egyéb működési célú támogatások bevételei (Szeretlek Magyarország!)</t>
  </si>
  <si>
    <t>Felhalm. célú  megtérülések ÁH-n kívülről</t>
  </si>
  <si>
    <t>Működési célú megtérülések ÁH-n kívülről</t>
  </si>
  <si>
    <t>KÖLTSÉGVETÉSI ÉS FINANSZÍROZÁSI BEVÉTELEK ÖSSZESEN: (9+16+17)</t>
  </si>
  <si>
    <t>2014. 06. módosított előirányzat</t>
  </si>
  <si>
    <t>2014. 09. módosított előirányzat</t>
  </si>
  <si>
    <t>2014. 06.  módosított előirányzat</t>
  </si>
  <si>
    <t>2014. 09.  módosított előirányzat</t>
  </si>
  <si>
    <t>2014.09. módosított előirányzat</t>
  </si>
  <si>
    <t>Eredeti előirányzat</t>
  </si>
  <si>
    <t>Módosított előirányzat</t>
  </si>
  <si>
    <t>Működési célú közp.t előirányzatok (ny.gyermekétk, e-útdíj)</t>
  </si>
  <si>
    <t>Hozzájárulás a felújítási kiadásokhoz</t>
  </si>
  <si>
    <t>Katolikus Egyház Tát</t>
  </si>
  <si>
    <t>2014. 06. módosított  előirányzat</t>
  </si>
  <si>
    <t>2014. eredeti előirányzat</t>
  </si>
  <si>
    <t xml:space="preserve">Fűkasza </t>
  </si>
  <si>
    <t>Hozzájárulás a beruházási kiadásokhoz</t>
  </si>
  <si>
    <t>Lakosságnak juttatandó ( telek)</t>
  </si>
  <si>
    <t>Besorolás</t>
  </si>
  <si>
    <t>KÖTELEZŐ DOLOGI</t>
  </si>
  <si>
    <t>ÖNKÉNTES DOLOGI</t>
  </si>
  <si>
    <t>ÖNKÉNTES FELHALMOZÁSI</t>
  </si>
  <si>
    <t>Működési célú átvétel  ÁH-n kívülről (Alapítvány)</t>
  </si>
  <si>
    <t xml:space="preserve"> Működési célú pénzeszközátvétel (Alapítvány)</t>
  </si>
  <si>
    <t>Felhalm. célú  pénzátvétel ( Otthon Alapítványtól)</t>
  </si>
  <si>
    <t>2014. 09. módosított  előirányzat</t>
  </si>
  <si>
    <t xml:space="preserve"> - az 1.5-ből: - Társulás</t>
  </si>
  <si>
    <t>2014. 09.  módosított             ( E Ft )</t>
  </si>
  <si>
    <t>2014. 09.  módosított ( E Ft )</t>
  </si>
  <si>
    <t>2014.09.  módosított             ( E Ft )</t>
  </si>
  <si>
    <t>2014. 09. módosított         ( E Ft )</t>
  </si>
  <si>
    <t>2014.09. módosított      ( e Ft )</t>
  </si>
  <si>
    <t>5. sz. tájékoztató tábla</t>
  </si>
  <si>
    <t xml:space="preserve">2.1. melléklet a 1/2014. (I.28.) önk-i rend-hez    </t>
  </si>
  <si>
    <t xml:space="preserve">5. melléklet a 12/2014. (IX.30.) önkorm-i rend-hez    </t>
  </si>
  <si>
    <t xml:space="preserve">6. melléklet a 12/2014. (XI.30.) önkormányzati rendelethez     </t>
  </si>
  <si>
    <t>9.1. melléklet a 1/2014. (I.28.) önkormányzati rendelethez</t>
  </si>
  <si>
    <t>9. melléklet a 12/2014. (IX.30.) önkormányzati rendelethez</t>
  </si>
  <si>
    <t>10. melléklet a 12/2014. (IX.30.) önkormányzati rendelethez</t>
  </si>
  <si>
    <t>11. melléklet a 12/2014. (IX.30.) önkormányzati rendelethez</t>
  </si>
  <si>
    <t>12. melléklet a 12/2014. (IX.30.) önkormányzati rendelethez</t>
  </si>
  <si>
    <t>9.2. melléklet a 1/2014. (I.28.) önkormányzati rendelethez</t>
  </si>
  <si>
    <t>13. melléklet a 12/2014. (IX.30.) önkormányzati rendelethez</t>
  </si>
  <si>
    <t>14. melléklet a 12/2014. (IX.30.) önkormányzati rendelethez</t>
  </si>
  <si>
    <t>9.2.1. melléklet a 1/2014. (I.28.) önkormányzati rendelethez</t>
  </si>
  <si>
    <t>15. melléklet a 12/2014. (IX.30.) önkormányzati rendelethez</t>
  </si>
  <si>
    <t>9.2.3. melléklet a 1/2014. (I.28.) önkormányzati rendelethez</t>
  </si>
  <si>
    <t>9.3. melléklet az 1/2014. (I.28.) önkormányzati rendelethez</t>
  </si>
  <si>
    <t>16. melléklet az 12/2014. (IX.30.) önkormányzati rendelethez</t>
  </si>
  <si>
    <t>9.3.1. melléklet az 1/2014. (I.28.) önkormányzati rendelethez</t>
  </si>
  <si>
    <t>17. melléklet az 12/2014. (IX.30.) önkormányzati rendelethez</t>
  </si>
  <si>
    <t>9.4. melléklet az 1/2014. (I.28.) önkormányzati rendelethez</t>
  </si>
  <si>
    <t>18. melléklet az 12/2014. (IX.30.) önkormányzati rendelethez</t>
  </si>
  <si>
    <t>9.4.1. melléklet az 1/2014. (I.28.) önkormányzati rendelethez</t>
  </si>
  <si>
    <t>19. melléklet az 12/2014. (IX.30.)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</si>
</sst>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0.0"/>
    <numFmt numFmtId="166" formatCode="0.0"/>
  </numFmts>
  <fonts count="4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0"/>
      <name val="Arial CE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darkHorizontal"/>
    </fill>
  </fills>
  <borders count="1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10" fillId="0" borderId="0"/>
  </cellStyleXfs>
  <cellXfs count="809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7" fillId="0" borderId="13" xfId="5" applyFont="1" applyFill="1" applyBorder="1" applyAlignment="1" applyProtection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9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0" fontId="17" fillId="0" borderId="21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5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25" fillId="0" borderId="23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31" xfId="5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0" fillId="0" borderId="41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3" xfId="5" applyNumberFormat="1" applyFont="1" applyFill="1" applyBorder="1" applyAlignment="1" applyProtection="1">
      <alignment horizontal="right" vertical="center" wrapText="1" indent="1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7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8" xfId="0" applyNumberFormat="1" applyFont="1" applyFill="1" applyBorder="1" applyAlignment="1" applyProtection="1">
      <alignment horizontal="righ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9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9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9" xfId="5" applyFont="1" applyFill="1" applyBorder="1" applyAlignment="1" applyProtection="1">
      <alignment horizontal="center" vertical="center" wrapText="1"/>
    </xf>
    <xf numFmtId="0" fontId="17" fillId="0" borderId="33" xfId="5" applyFont="1" applyFill="1" applyBorder="1" applyAlignment="1" applyProtection="1">
      <alignment horizontal="center" vertical="center" wrapText="1"/>
    </xf>
    <xf numFmtId="164" fontId="18" fillId="0" borderId="30" xfId="5" applyNumberFormat="1" applyFont="1" applyFill="1" applyBorder="1" applyAlignment="1" applyProtection="1">
      <alignment horizontal="righ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5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5" applyFont="1" applyFill="1" applyProtection="1"/>
    <xf numFmtId="0" fontId="19" fillId="0" borderId="0" xfId="5" applyFont="1" applyFill="1" applyProtection="1"/>
    <xf numFmtId="0" fontId="10" fillId="0" borderId="0" xfId="5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23" xfId="5" quotePrefix="1" applyFont="1" applyFill="1" applyBorder="1" applyAlignment="1" applyProtection="1">
      <alignment horizontal="left" vertical="center" wrapText="1" indent="1"/>
    </xf>
    <xf numFmtId="0" fontId="31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6" xfId="5" applyNumberFormat="1" applyFont="1" applyFill="1" applyBorder="1" applyAlignment="1" applyProtection="1">
      <alignment horizontal="right" vertical="center" wrapText="1" indent="1"/>
    </xf>
    <xf numFmtId="164" fontId="18" fillId="2" borderId="18" xfId="5" applyNumberFormat="1" applyFont="1" applyFill="1" applyBorder="1" applyAlignment="1" applyProtection="1">
      <alignment horizontal="right" vertical="center" wrapText="1" indent="1"/>
    </xf>
    <xf numFmtId="164" fontId="25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0" fontId="34" fillId="0" borderId="0" xfId="3"/>
    <xf numFmtId="3" fontId="36" fillId="0" borderId="59" xfId="3" applyNumberFormat="1" applyFont="1" applyFill="1" applyBorder="1" applyAlignment="1">
      <alignment horizontal="center"/>
    </xf>
    <xf numFmtId="3" fontId="36" fillId="0" borderId="60" xfId="3" applyNumberFormat="1" applyFont="1" applyFill="1" applyBorder="1"/>
    <xf numFmtId="3" fontId="36" fillId="0" borderId="30" xfId="3" applyNumberFormat="1" applyFont="1" applyFill="1" applyBorder="1"/>
    <xf numFmtId="3" fontId="36" fillId="0" borderId="61" xfId="3" applyNumberFormat="1" applyFont="1" applyFill="1" applyBorder="1" applyAlignment="1">
      <alignment horizontal="center"/>
    </xf>
    <xf numFmtId="3" fontId="36" fillId="0" borderId="62" xfId="3" applyNumberFormat="1" applyFont="1" applyFill="1" applyBorder="1"/>
    <xf numFmtId="3" fontId="36" fillId="0" borderId="63" xfId="3" applyNumberFormat="1" applyFont="1" applyFill="1" applyBorder="1" applyAlignment="1">
      <alignment horizontal="center"/>
    </xf>
    <xf numFmtId="3" fontId="36" fillId="0" borderId="64" xfId="3" applyNumberFormat="1" applyFont="1" applyFill="1" applyBorder="1"/>
    <xf numFmtId="3" fontId="36" fillId="0" borderId="65" xfId="3" applyNumberFormat="1" applyFont="1" applyFill="1" applyBorder="1" applyAlignment="1">
      <alignment horizontal="center"/>
    </xf>
    <xf numFmtId="3" fontId="35" fillId="3" borderId="16" xfId="3" applyNumberFormat="1" applyFont="1" applyFill="1" applyBorder="1" applyAlignment="1">
      <alignment horizontal="right"/>
    </xf>
    <xf numFmtId="3" fontId="36" fillId="0" borderId="16" xfId="3" applyNumberFormat="1" applyFont="1" applyFill="1" applyBorder="1"/>
    <xf numFmtId="0" fontId="36" fillId="0" borderId="69" xfId="3" applyFont="1" applyBorder="1" applyAlignment="1"/>
    <xf numFmtId="3" fontId="35" fillId="0" borderId="42" xfId="3" applyNumberFormat="1" applyFont="1" applyFill="1" applyBorder="1" applyAlignment="1">
      <alignment horizontal="center"/>
    </xf>
    <xf numFmtId="3" fontId="35" fillId="0" borderId="0" xfId="3" applyNumberFormat="1" applyFont="1" applyFill="1" applyBorder="1" applyAlignment="1">
      <alignment horizontal="center"/>
    </xf>
    <xf numFmtId="3" fontId="35" fillId="0" borderId="0" xfId="3" applyNumberFormat="1" applyFont="1" applyFill="1" applyBorder="1"/>
    <xf numFmtId="3" fontId="36" fillId="0" borderId="0" xfId="3" applyNumberFormat="1" applyFont="1" applyFill="1" applyBorder="1"/>
    <xf numFmtId="3" fontId="35" fillId="0" borderId="0" xfId="3" applyNumberFormat="1" applyFont="1" applyFill="1" applyBorder="1" applyAlignment="1">
      <alignment horizontal="right"/>
    </xf>
    <xf numFmtId="3" fontId="36" fillId="0" borderId="53" xfId="3" applyNumberFormat="1" applyFont="1" applyFill="1" applyBorder="1"/>
    <xf numFmtId="3" fontId="36" fillId="0" borderId="44" xfId="3" applyNumberFormat="1" applyFont="1" applyFill="1" applyBorder="1"/>
    <xf numFmtId="3" fontId="36" fillId="0" borderId="76" xfId="3" applyNumberFormat="1" applyFont="1" applyFill="1" applyBorder="1" applyAlignment="1">
      <alignment horizontal="center"/>
    </xf>
    <xf numFmtId="3" fontId="36" fillId="0" borderId="77" xfId="3" applyNumberFormat="1" applyFont="1" applyFill="1" applyBorder="1" applyAlignment="1">
      <alignment horizontal="center"/>
    </xf>
    <xf numFmtId="3" fontId="36" fillId="0" borderId="39" xfId="3" applyNumberFormat="1" applyFont="1" applyFill="1" applyBorder="1" applyAlignment="1"/>
    <xf numFmtId="3" fontId="36" fillId="4" borderId="16" xfId="3" applyNumberFormat="1" applyFont="1" applyFill="1" applyBorder="1"/>
    <xf numFmtId="3" fontId="36" fillId="4" borderId="44" xfId="3" applyNumberFormat="1" applyFont="1" applyFill="1" applyBorder="1"/>
    <xf numFmtId="3" fontId="36" fillId="0" borderId="58" xfId="3" applyNumberFormat="1" applyFont="1" applyFill="1" applyBorder="1" applyAlignment="1">
      <alignment horizontal="left"/>
    </xf>
    <xf numFmtId="3" fontId="36" fillId="0" borderId="78" xfId="3" applyNumberFormat="1" applyFont="1" applyFill="1" applyBorder="1"/>
    <xf numFmtId="3" fontId="36" fillId="0" borderId="66" xfId="3" applyNumberFormat="1" applyFont="1" applyFill="1" applyBorder="1"/>
    <xf numFmtId="3" fontId="35" fillId="3" borderId="21" xfId="3" applyNumberFormat="1" applyFont="1" applyFill="1" applyBorder="1" applyAlignment="1">
      <alignment horizontal="right"/>
    </xf>
    <xf numFmtId="3" fontId="35" fillId="0" borderId="0" xfId="3" applyNumberFormat="1" applyFont="1" applyFill="1" applyBorder="1" applyAlignment="1"/>
    <xf numFmtId="3" fontId="36" fillId="0" borderId="79" xfId="3" applyNumberFormat="1" applyFont="1" applyFill="1" applyBorder="1" applyAlignment="1">
      <alignment horizontal="center"/>
    </xf>
    <xf numFmtId="3" fontId="36" fillId="0" borderId="80" xfId="3" applyNumberFormat="1" applyFont="1" applyFill="1" applyBorder="1" applyAlignment="1">
      <alignment horizontal="center"/>
    </xf>
    <xf numFmtId="3" fontId="36" fillId="0" borderId="81" xfId="3" applyNumberFormat="1" applyFont="1" applyFill="1" applyBorder="1" applyAlignment="1">
      <alignment horizontal="center"/>
    </xf>
    <xf numFmtId="3" fontId="36" fillId="0" borderId="18" xfId="3" applyNumberFormat="1" applyFont="1" applyFill="1" applyBorder="1"/>
    <xf numFmtId="3" fontId="36" fillId="0" borderId="82" xfId="3" applyNumberFormat="1" applyFont="1" applyFill="1" applyBorder="1" applyAlignment="1">
      <alignment horizontal="center"/>
    </xf>
    <xf numFmtId="3" fontId="35" fillId="0" borderId="58" xfId="3" applyNumberFormat="1" applyFont="1" applyFill="1" applyBorder="1" applyAlignment="1"/>
    <xf numFmtId="3" fontId="36" fillId="0" borderId="47" xfId="3" applyNumberFormat="1" applyFont="1" applyFill="1" applyBorder="1" applyAlignment="1">
      <alignment horizontal="center"/>
    </xf>
    <xf numFmtId="3" fontId="36" fillId="0" borderId="30" xfId="3" applyNumberFormat="1" applyFont="1" applyFill="1" applyBorder="1" applyAlignment="1">
      <alignment horizontal="right"/>
    </xf>
    <xf numFmtId="3" fontId="36" fillId="0" borderId="17" xfId="3" applyNumberFormat="1" applyFont="1" applyFill="1" applyBorder="1" applyAlignment="1">
      <alignment horizontal="right"/>
    </xf>
    <xf numFmtId="3" fontId="36" fillId="0" borderId="83" xfId="3" applyNumberFormat="1" applyFont="1" applyFill="1" applyBorder="1" applyAlignment="1">
      <alignment horizontal="center"/>
    </xf>
    <xf numFmtId="3" fontId="34" fillId="0" borderId="84" xfId="3" applyNumberFormat="1" applyFont="1" applyFill="1" applyBorder="1" applyAlignment="1">
      <alignment horizontal="center"/>
    </xf>
    <xf numFmtId="3" fontId="39" fillId="0" borderId="85" xfId="3" applyNumberFormat="1" applyFont="1" applyFill="1" applyBorder="1"/>
    <xf numFmtId="3" fontId="34" fillId="0" borderId="61" xfId="3" applyNumberFormat="1" applyFont="1" applyFill="1" applyBorder="1" applyAlignment="1">
      <alignment horizontal="center"/>
    </xf>
    <xf numFmtId="3" fontId="39" fillId="0" borderId="62" xfId="3" applyNumberFormat="1" applyFont="1" applyFill="1" applyBorder="1"/>
    <xf numFmtId="3" fontId="39" fillId="0" borderId="26" xfId="3" applyNumberFormat="1" applyFont="1" applyFill="1" applyBorder="1"/>
    <xf numFmtId="3" fontId="40" fillId="0" borderId="65" xfId="3" applyNumberFormat="1" applyFont="1" applyFill="1" applyBorder="1" applyAlignment="1">
      <alignment horizontal="center"/>
    </xf>
    <xf numFmtId="3" fontId="41" fillId="0" borderId="66" xfId="3" applyNumberFormat="1" applyFont="1" applyFill="1" applyBorder="1" applyAlignment="1"/>
    <xf numFmtId="3" fontId="41" fillId="0" borderId="87" xfId="3" applyNumberFormat="1" applyFont="1" applyFill="1" applyBorder="1" applyAlignment="1"/>
    <xf numFmtId="3" fontId="41" fillId="3" borderId="88" xfId="3" applyNumberFormat="1" applyFont="1" applyFill="1" applyBorder="1"/>
    <xf numFmtId="3" fontId="40" fillId="0" borderId="47" xfId="3" applyNumberFormat="1" applyFont="1" applyFill="1" applyBorder="1" applyAlignment="1">
      <alignment horizontal="center"/>
    </xf>
    <xf numFmtId="3" fontId="39" fillId="0" borderId="60" xfId="3" applyNumberFormat="1" applyFont="1" applyFill="1" applyBorder="1"/>
    <xf numFmtId="3" fontId="42" fillId="0" borderId="89" xfId="3" applyNumberFormat="1" applyFont="1" applyFill="1" applyBorder="1"/>
    <xf numFmtId="3" fontId="42" fillId="0" borderId="26" xfId="3" applyNumberFormat="1" applyFont="1" applyFill="1" applyBorder="1"/>
    <xf numFmtId="3" fontId="40" fillId="0" borderId="82" xfId="3" applyNumberFormat="1" applyFont="1" applyFill="1" applyBorder="1" applyAlignment="1">
      <alignment horizontal="center"/>
    </xf>
    <xf numFmtId="3" fontId="41" fillId="0" borderId="90" xfId="3" applyNumberFormat="1" applyFont="1" applyFill="1" applyBorder="1" applyAlignment="1"/>
    <xf numFmtId="3" fontId="41" fillId="0" borderId="58" xfId="3" applyNumberFormat="1" applyFont="1" applyFill="1" applyBorder="1" applyAlignment="1"/>
    <xf numFmtId="3" fontId="41" fillId="3" borderId="26" xfId="3" applyNumberFormat="1" applyFont="1" applyFill="1" applyBorder="1"/>
    <xf numFmtId="3" fontId="34" fillId="0" borderId="91" xfId="3" applyNumberFormat="1" applyFont="1" applyFill="1" applyBorder="1" applyAlignment="1">
      <alignment horizontal="center"/>
    </xf>
    <xf numFmtId="3" fontId="39" fillId="0" borderId="92" xfId="3" applyNumberFormat="1" applyFont="1" applyFill="1" applyBorder="1"/>
    <xf numFmtId="3" fontId="39" fillId="0" borderId="27" xfId="3" applyNumberFormat="1" applyFont="1" applyFill="1" applyBorder="1"/>
    <xf numFmtId="3" fontId="40" fillId="0" borderId="93" xfId="3" quotePrefix="1" applyNumberFormat="1" applyFont="1" applyFill="1" applyBorder="1" applyAlignment="1">
      <alignment horizontal="center"/>
    </xf>
    <xf numFmtId="3" fontId="39" fillId="0" borderId="95" xfId="3" applyNumberFormat="1" applyFont="1" applyFill="1" applyBorder="1"/>
    <xf numFmtId="3" fontId="42" fillId="0" borderId="27" xfId="3" applyNumberFormat="1" applyFont="1" applyFill="1" applyBorder="1"/>
    <xf numFmtId="3" fontId="40" fillId="0" borderId="96" xfId="3" quotePrefix="1" applyNumberFormat="1" applyFont="1" applyFill="1" applyBorder="1" applyAlignment="1">
      <alignment horizontal="center"/>
    </xf>
    <xf numFmtId="3" fontId="42" fillId="0" borderId="90" xfId="3" applyNumberFormat="1" applyFont="1" applyFill="1" applyBorder="1" applyAlignment="1"/>
    <xf numFmtId="3" fontId="43" fillId="0" borderId="90" xfId="3" applyNumberFormat="1" applyFont="1" applyFill="1" applyBorder="1" applyAlignment="1"/>
    <xf numFmtId="3" fontId="39" fillId="0" borderId="90" xfId="3" applyNumberFormat="1" applyFont="1" applyFill="1" applyBorder="1"/>
    <xf numFmtId="3" fontId="43" fillId="4" borderId="26" xfId="3" applyNumberFormat="1" applyFont="1" applyFill="1" applyBorder="1"/>
    <xf numFmtId="3" fontId="34" fillId="0" borderId="59" xfId="3" applyNumberFormat="1" applyFont="1" applyFill="1" applyBorder="1" applyAlignment="1">
      <alignment horizontal="center"/>
    </xf>
    <xf numFmtId="3" fontId="39" fillId="0" borderId="101" xfId="3" applyNumberFormat="1" applyFont="1" applyFill="1" applyBorder="1"/>
    <xf numFmtId="3" fontId="40" fillId="0" borderId="102" xfId="3" applyNumberFormat="1" applyFont="1" applyFill="1" applyBorder="1" applyAlignment="1">
      <alignment horizontal="center"/>
    </xf>
    <xf numFmtId="3" fontId="41" fillId="3" borderId="48" xfId="3" applyNumberFormat="1" applyFont="1" applyFill="1" applyBorder="1"/>
    <xf numFmtId="3" fontId="40" fillId="0" borderId="0" xfId="3" applyNumberFormat="1" applyFont="1" applyFill="1" applyBorder="1" applyAlignment="1">
      <alignment horizontal="center"/>
    </xf>
    <xf numFmtId="3" fontId="41" fillId="0" borderId="0" xfId="3" applyNumberFormat="1" applyFont="1" applyFill="1" applyBorder="1" applyAlignment="1"/>
    <xf numFmtId="3" fontId="37" fillId="0" borderId="21" xfId="3" applyNumberFormat="1" applyFont="1" applyBorder="1" applyAlignment="1">
      <alignment horizontal="center" wrapText="1"/>
    </xf>
    <xf numFmtId="3" fontId="36" fillId="0" borderId="30" xfId="3" applyNumberFormat="1" applyFont="1" applyBorder="1" applyAlignment="1">
      <alignment horizontal="right"/>
    </xf>
    <xf numFmtId="3" fontId="36" fillId="0" borderId="104" xfId="3" applyNumberFormat="1" applyFont="1" applyFill="1" applyBorder="1" applyAlignment="1">
      <alignment horizontal="right"/>
    </xf>
    <xf numFmtId="3" fontId="36" fillId="0" borderId="105" xfId="3" applyNumberFormat="1" applyFont="1" applyFill="1" applyBorder="1" applyAlignment="1">
      <alignment horizontal="right"/>
    </xf>
    <xf numFmtId="3" fontId="35" fillId="4" borderId="25" xfId="3" applyNumberFormat="1" applyFont="1" applyFill="1" applyBorder="1" applyAlignment="1">
      <alignment horizontal="right"/>
    </xf>
    <xf numFmtId="0" fontId="44" fillId="0" borderId="0" xfId="3" applyFont="1"/>
    <xf numFmtId="3" fontId="35" fillId="0" borderId="106" xfId="4" applyNumberFormat="1" applyFont="1" applyFill="1" applyBorder="1" applyAlignment="1">
      <alignment horizontal="center" vertical="center" wrapText="1"/>
    </xf>
    <xf numFmtId="3" fontId="41" fillId="0" borderId="107" xfId="4" applyNumberFormat="1" applyFont="1" applyFill="1" applyBorder="1" applyAlignment="1">
      <alignment horizontal="center" vertical="center" wrapText="1"/>
    </xf>
    <xf numFmtId="3" fontId="34" fillId="0" borderId="108" xfId="4" applyNumberFormat="1" applyFont="1" applyBorder="1" applyAlignment="1">
      <alignment horizontal="center" vertical="center" wrapText="1"/>
    </xf>
    <xf numFmtId="3" fontId="41" fillId="0" borderId="109" xfId="4" applyNumberFormat="1" applyFont="1" applyFill="1" applyBorder="1" applyAlignment="1">
      <alignment horizontal="center" vertical="center" wrapText="1"/>
    </xf>
    <xf numFmtId="3" fontId="34" fillId="0" borderId="59" xfId="4" applyNumberFormat="1" applyFont="1" applyFill="1" applyBorder="1" applyAlignment="1">
      <alignment horizontal="center"/>
    </xf>
    <xf numFmtId="3" fontId="39" fillId="0" borderId="110" xfId="4" applyNumberFormat="1" applyFont="1" applyFill="1" applyBorder="1"/>
    <xf numFmtId="3" fontId="39" fillId="0" borderId="111" xfId="4" applyNumberFormat="1" applyFont="1" applyFill="1" applyBorder="1"/>
    <xf numFmtId="3" fontId="39" fillId="0" borderId="26" xfId="4" applyNumberFormat="1" applyFont="1" applyFill="1" applyBorder="1"/>
    <xf numFmtId="3" fontId="34" fillId="0" borderId="61" xfId="4" applyNumberFormat="1" applyFont="1" applyFill="1" applyBorder="1" applyAlignment="1">
      <alignment horizontal="center"/>
    </xf>
    <xf numFmtId="3" fontId="39" fillId="0" borderId="112" xfId="4" applyNumberFormat="1" applyFont="1" applyFill="1" applyBorder="1"/>
    <xf numFmtId="3" fontId="39" fillId="0" borderId="113" xfId="4" applyNumberFormat="1" applyFont="1" applyFill="1" applyBorder="1"/>
    <xf numFmtId="3" fontId="39" fillId="5" borderId="26" xfId="4" applyNumberFormat="1" applyFont="1" applyFill="1" applyBorder="1"/>
    <xf numFmtId="3" fontId="34" fillId="0" borderId="63" xfId="4" applyNumberFormat="1" applyFont="1" applyFill="1" applyBorder="1" applyAlignment="1">
      <alignment horizontal="center"/>
    </xf>
    <xf numFmtId="3" fontId="39" fillId="0" borderId="114" xfId="4" applyNumberFormat="1" applyFont="1" applyFill="1" applyBorder="1"/>
    <xf numFmtId="3" fontId="34" fillId="0" borderId="65" xfId="4" applyNumberFormat="1" applyFont="1" applyFill="1" applyBorder="1" applyAlignment="1">
      <alignment horizontal="center"/>
    </xf>
    <xf numFmtId="3" fontId="41" fillId="3" borderId="88" xfId="4" applyNumberFormat="1" applyFont="1" applyFill="1" applyBorder="1"/>
    <xf numFmtId="3" fontId="39" fillId="0" borderId="78" xfId="4" applyNumberFormat="1" applyFont="1" applyFill="1" applyBorder="1" applyAlignment="1">
      <alignment vertical="center" wrapText="1"/>
    </xf>
    <xf numFmtId="3" fontId="34" fillId="0" borderId="115" xfId="4" applyNumberFormat="1" applyFont="1" applyFill="1" applyBorder="1" applyAlignment="1">
      <alignment horizontal="center"/>
    </xf>
    <xf numFmtId="3" fontId="39" fillId="0" borderId="116" xfId="4" applyNumberFormat="1" applyFont="1" applyFill="1" applyBorder="1"/>
    <xf numFmtId="3" fontId="39" fillId="0" borderId="117" xfId="4" applyNumberFormat="1" applyFont="1" applyFill="1" applyBorder="1"/>
    <xf numFmtId="3" fontId="40" fillId="0" borderId="102" xfId="4" quotePrefix="1" applyNumberFormat="1" applyFont="1" applyFill="1" applyBorder="1" applyAlignment="1">
      <alignment horizontal="center"/>
    </xf>
    <xf numFmtId="3" fontId="41" fillId="0" borderId="118" xfId="4" applyNumberFormat="1" applyFont="1" applyFill="1" applyBorder="1" applyAlignment="1"/>
    <xf numFmtId="3" fontId="41" fillId="3" borderId="25" xfId="4" applyNumberFormat="1" applyFont="1" applyFill="1" applyBorder="1"/>
    <xf numFmtId="3" fontId="34" fillId="0" borderId="97" xfId="4" applyNumberFormat="1" applyFont="1" applyFill="1" applyBorder="1" applyAlignment="1">
      <alignment horizontal="center"/>
    </xf>
    <xf numFmtId="3" fontId="39" fillId="0" borderId="99" xfId="4" applyNumberFormat="1" applyFont="1" applyFill="1" applyBorder="1"/>
    <xf numFmtId="3" fontId="39" fillId="0" borderId="28" xfId="4" applyNumberFormat="1" applyFont="1" applyFill="1" applyBorder="1"/>
    <xf numFmtId="3" fontId="40" fillId="0" borderId="119" xfId="4" quotePrefix="1" applyNumberFormat="1" applyFont="1" applyFill="1" applyBorder="1" applyAlignment="1">
      <alignment horizontal="center"/>
    </xf>
    <xf numFmtId="3" fontId="41" fillId="3" borderId="120" xfId="4" applyNumberFormat="1" applyFont="1" applyFill="1" applyBorder="1"/>
    <xf numFmtId="3" fontId="34" fillId="0" borderId="121" xfId="4" applyNumberFormat="1" applyFont="1" applyFill="1" applyBorder="1" applyAlignment="1">
      <alignment horizontal="center"/>
    </xf>
    <xf numFmtId="3" fontId="39" fillId="0" borderId="122" xfId="4" applyNumberFormat="1" applyFont="1" applyFill="1" applyBorder="1" applyAlignment="1">
      <alignment vertical="center"/>
    </xf>
    <xf numFmtId="3" fontId="39" fillId="0" borderId="123" xfId="4" applyNumberFormat="1" applyFont="1" applyFill="1" applyBorder="1"/>
    <xf numFmtId="3" fontId="41" fillId="3" borderId="26" xfId="4" applyNumberFormat="1" applyFont="1" applyFill="1" applyBorder="1"/>
    <xf numFmtId="0" fontId="34" fillId="0" borderId="100" xfId="4" applyFont="1" applyBorder="1" applyAlignment="1">
      <alignment vertical="center"/>
    </xf>
    <xf numFmtId="3" fontId="39" fillId="0" borderId="124" xfId="4" applyNumberFormat="1" applyFont="1" applyFill="1" applyBorder="1"/>
    <xf numFmtId="3" fontId="41" fillId="3" borderId="103" xfId="4" applyNumberFormat="1" applyFont="1" applyFill="1" applyBorder="1"/>
    <xf numFmtId="3" fontId="39" fillId="0" borderId="85" xfId="4" applyNumberFormat="1" applyFont="1" applyFill="1" applyBorder="1"/>
    <xf numFmtId="3" fontId="39" fillId="0" borderId="86" xfId="4" applyNumberFormat="1" applyFont="1" applyFill="1" applyBorder="1"/>
    <xf numFmtId="3" fontId="39" fillId="0" borderId="62" xfId="4" applyNumberFormat="1" applyFont="1" applyFill="1" applyBorder="1"/>
    <xf numFmtId="3" fontId="39" fillId="0" borderId="125" xfId="4" applyNumberFormat="1" applyFont="1" applyFill="1" applyBorder="1"/>
    <xf numFmtId="3" fontId="34" fillId="0" borderId="126" xfId="4" applyNumberFormat="1" applyFont="1" applyFill="1" applyBorder="1"/>
    <xf numFmtId="3" fontId="36" fillId="0" borderId="26" xfId="4" applyNumberFormat="1" applyFont="1" applyFill="1" applyBorder="1"/>
    <xf numFmtId="3" fontId="40" fillId="0" borderId="115" xfId="4" applyNumberFormat="1" applyFont="1" applyFill="1" applyBorder="1" applyAlignment="1">
      <alignment horizontal="center"/>
    </xf>
    <xf numFmtId="3" fontId="41" fillId="0" borderId="127" xfId="4" applyNumberFormat="1" applyFont="1" applyFill="1" applyBorder="1" applyAlignment="1"/>
    <xf numFmtId="3" fontId="41" fillId="0" borderId="128" xfId="4" applyNumberFormat="1" applyFont="1" applyFill="1" applyBorder="1" applyAlignment="1"/>
    <xf numFmtId="3" fontId="41" fillId="3" borderId="89" xfId="4" applyNumberFormat="1" applyFont="1" applyFill="1" applyBorder="1"/>
    <xf numFmtId="3" fontId="41" fillId="3" borderId="129" xfId="4" applyNumberFormat="1" applyFont="1" applyFill="1" applyBorder="1"/>
    <xf numFmtId="3" fontId="39" fillId="0" borderId="60" xfId="4" applyNumberFormat="1" applyFont="1" applyFill="1" applyBorder="1"/>
    <xf numFmtId="3" fontId="36" fillId="0" borderId="30" xfId="4" applyNumberFormat="1" applyFont="1" applyFill="1" applyBorder="1" applyAlignment="1">
      <alignment horizontal="right"/>
    </xf>
    <xf numFmtId="3" fontId="36" fillId="0" borderId="16" xfId="4" applyNumberFormat="1" applyFont="1" applyFill="1" applyBorder="1" applyAlignment="1">
      <alignment horizontal="right"/>
    </xf>
    <xf numFmtId="3" fontId="40" fillId="0" borderId="65" xfId="4" applyNumberFormat="1" applyFont="1" applyFill="1" applyBorder="1" applyAlignment="1">
      <alignment horizontal="center"/>
    </xf>
    <xf numFmtId="3" fontId="41" fillId="0" borderId="66" xfId="4" applyNumberFormat="1" applyFont="1" applyFill="1" applyBorder="1" applyAlignment="1"/>
    <xf numFmtId="3" fontId="41" fillId="0" borderId="69" xfId="4" applyNumberFormat="1" applyFont="1" applyFill="1" applyBorder="1" applyAlignment="1"/>
    <xf numFmtId="3" fontId="41" fillId="3" borderId="130" xfId="4" applyNumberFormat="1" applyFont="1" applyFill="1" applyBorder="1"/>
    <xf numFmtId="3" fontId="39" fillId="0" borderId="66" xfId="4" applyNumberFormat="1" applyFont="1" applyFill="1" applyBorder="1"/>
    <xf numFmtId="3" fontId="40" fillId="0" borderId="42" xfId="4" quotePrefix="1" applyNumberFormat="1" applyFont="1" applyFill="1" applyBorder="1" applyAlignment="1">
      <alignment horizontal="center"/>
    </xf>
    <xf numFmtId="3" fontId="41" fillId="0" borderId="34" xfId="4" applyNumberFormat="1" applyFont="1" applyFill="1" applyBorder="1" applyAlignment="1"/>
    <xf numFmtId="0" fontId="34" fillId="0" borderId="43" xfId="4" applyFont="1" applyBorder="1" applyAlignment="1"/>
    <xf numFmtId="3" fontId="41" fillId="3" borderId="48" xfId="4" applyNumberFormat="1" applyFont="1" applyFill="1" applyBorder="1"/>
    <xf numFmtId="3" fontId="40" fillId="0" borderId="0" xfId="4" quotePrefix="1" applyNumberFormat="1" applyFont="1" applyFill="1" applyBorder="1" applyAlignment="1">
      <alignment horizontal="center"/>
    </xf>
    <xf numFmtId="3" fontId="41" fillId="0" borderId="0" xfId="4" applyNumberFormat="1" applyFont="1" applyFill="1" applyBorder="1" applyAlignment="1"/>
    <xf numFmtId="0" fontId="34" fillId="0" borderId="0" xfId="4" applyFont="1" applyBorder="1" applyAlignment="1"/>
    <xf numFmtId="3" fontId="41" fillId="0" borderId="0" xfId="4" applyNumberFormat="1" applyFont="1" applyFill="1" applyBorder="1"/>
    <xf numFmtId="3" fontId="34" fillId="0" borderId="84" xfId="4" applyNumberFormat="1" applyFont="1" applyFill="1" applyBorder="1" applyAlignment="1">
      <alignment horizontal="center"/>
    </xf>
    <xf numFmtId="3" fontId="34" fillId="0" borderId="70" xfId="4" applyNumberFormat="1" applyFont="1" applyFill="1" applyBorder="1" applyAlignment="1">
      <alignment horizontal="center"/>
    </xf>
    <xf numFmtId="3" fontId="39" fillId="0" borderId="71" xfId="4" applyNumberFormat="1" applyFont="1" applyFill="1" applyBorder="1"/>
    <xf numFmtId="3" fontId="34" fillId="0" borderId="72" xfId="4" applyNumberFormat="1" applyFont="1" applyFill="1" applyBorder="1" applyAlignment="1">
      <alignment horizontal="center"/>
    </xf>
    <xf numFmtId="3" fontId="39" fillId="0" borderId="67" xfId="4" applyNumberFormat="1" applyFont="1" applyFill="1" applyBorder="1"/>
    <xf numFmtId="3" fontId="43" fillId="0" borderId="131" xfId="4" applyNumberFormat="1" applyFont="1" applyFill="1" applyBorder="1" applyAlignment="1">
      <alignment vertical="center"/>
    </xf>
    <xf numFmtId="3" fontId="34" fillId="0" borderId="132" xfId="4" applyNumberFormat="1" applyFont="1" applyFill="1" applyBorder="1" applyAlignment="1">
      <alignment horizontal="center"/>
    </xf>
    <xf numFmtId="3" fontId="43" fillId="4" borderId="133" xfId="4" applyNumberFormat="1" applyFont="1" applyFill="1" applyBorder="1"/>
    <xf numFmtId="3" fontId="41" fillId="0" borderId="43" xfId="4" applyNumberFormat="1" applyFont="1" applyFill="1" applyBorder="1" applyAlignment="1"/>
    <xf numFmtId="0" fontId="34" fillId="0" borderId="21" xfId="4" applyFont="1" applyBorder="1" applyAlignment="1"/>
    <xf numFmtId="3" fontId="39" fillId="3" borderId="86" xfId="4" applyNumberFormat="1" applyFont="1" applyFill="1" applyBorder="1"/>
    <xf numFmtId="3" fontId="39" fillId="3" borderId="26" xfId="4" applyNumberFormat="1" applyFont="1" applyFill="1" applyBorder="1"/>
    <xf numFmtId="3" fontId="39" fillId="0" borderId="64" xfId="4" applyNumberFormat="1" applyFont="1" applyFill="1" applyBorder="1"/>
    <xf numFmtId="3" fontId="34" fillId="0" borderId="73" xfId="4" applyNumberFormat="1" applyFont="1" applyFill="1" applyBorder="1" applyAlignment="1">
      <alignment horizontal="center"/>
    </xf>
    <xf numFmtId="3" fontId="39" fillId="0" borderId="74" xfId="4" applyNumberFormat="1" applyFont="1" applyFill="1" applyBorder="1"/>
    <xf numFmtId="3" fontId="39" fillId="3" borderId="134" xfId="4" applyNumberFormat="1" applyFont="1" applyFill="1" applyBorder="1"/>
    <xf numFmtId="3" fontId="34" fillId="0" borderId="102" xfId="4" applyNumberFormat="1" applyFont="1" applyFill="1" applyBorder="1" applyAlignment="1">
      <alignment horizontal="center"/>
    </xf>
    <xf numFmtId="3" fontId="41" fillId="0" borderId="135" xfId="4" applyNumberFormat="1" applyFont="1" applyFill="1" applyBorder="1"/>
    <xf numFmtId="3" fontId="41" fillId="0" borderId="118" xfId="4" applyNumberFormat="1" applyFont="1" applyFill="1" applyBorder="1"/>
    <xf numFmtId="3" fontId="34" fillId="0" borderId="0" xfId="4" applyNumberFormat="1" applyFill="1" applyBorder="1" applyAlignment="1">
      <alignment horizontal="center"/>
    </xf>
    <xf numFmtId="3" fontId="34" fillId="0" borderId="0" xfId="4" applyNumberFormat="1" applyFill="1" applyBorder="1"/>
    <xf numFmtId="0" fontId="34" fillId="0" borderId="136" xfId="4" applyFont="1" applyBorder="1" applyAlignment="1">
      <alignment vertical="center"/>
    </xf>
    <xf numFmtId="0" fontId="0" fillId="0" borderId="0" xfId="0" applyFill="1" applyBorder="1" applyAlignment="1"/>
    <xf numFmtId="0" fontId="35" fillId="0" borderId="0" xfId="0" applyFont="1" applyBorder="1"/>
    <xf numFmtId="0" fontId="0" fillId="0" borderId="0" xfId="0" applyBorder="1"/>
    <xf numFmtId="0" fontId="0" fillId="0" borderId="137" xfId="0" applyBorder="1"/>
    <xf numFmtId="3" fontId="35" fillId="0" borderId="0" xfId="0" applyNumberFormat="1" applyFont="1" applyBorder="1"/>
    <xf numFmtId="165" fontId="35" fillId="0" borderId="51" xfId="0" applyNumberFormat="1" applyFont="1" applyBorder="1"/>
    <xf numFmtId="3" fontId="0" fillId="0" borderId="0" xfId="0" applyNumberFormat="1" applyBorder="1" applyAlignment="1">
      <alignment horizontal="right"/>
    </xf>
    <xf numFmtId="165" fontId="35" fillId="0" borderId="57" xfId="0" applyNumberFormat="1" applyFont="1" applyBorder="1"/>
    <xf numFmtId="3" fontId="35" fillId="0" borderId="138" xfId="0" applyNumberFormat="1" applyFont="1" applyBorder="1"/>
    <xf numFmtId="0" fontId="35" fillId="0" borderId="138" xfId="0" applyFont="1" applyBorder="1"/>
    <xf numFmtId="0" fontId="0" fillId="0" borderId="139" xfId="0" applyBorder="1"/>
    <xf numFmtId="0" fontId="0" fillId="0" borderId="50" xfId="0" applyBorder="1"/>
    <xf numFmtId="0" fontId="0" fillId="0" borderId="140" xfId="0" applyBorder="1"/>
    <xf numFmtId="4" fontId="0" fillId="0" borderId="0" xfId="0" applyNumberFormat="1" applyBorder="1"/>
    <xf numFmtId="3" fontId="0" fillId="0" borderId="0" xfId="0" applyNumberFormat="1" applyBorder="1"/>
    <xf numFmtId="0" fontId="0" fillId="0" borderId="47" xfId="0" applyBorder="1"/>
    <xf numFmtId="0" fontId="0" fillId="0" borderId="141" xfId="0" applyBorder="1"/>
    <xf numFmtId="0" fontId="0" fillId="0" borderId="36" xfId="0" applyBorder="1"/>
    <xf numFmtId="0" fontId="0" fillId="0" borderId="142" xfId="0" applyBorder="1"/>
    <xf numFmtId="0" fontId="35" fillId="0" borderId="0" xfId="0" quotePrefix="1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35" fillId="0" borderId="48" xfId="0" applyFont="1" applyBorder="1" applyAlignment="1">
      <alignment horizontal="center"/>
    </xf>
    <xf numFmtId="166" fontId="0" fillId="0" borderId="0" xfId="0" applyNumberFormat="1" applyBorder="1"/>
    <xf numFmtId="3" fontId="0" fillId="0" borderId="51" xfId="0" applyNumberFormat="1" applyBorder="1"/>
    <xf numFmtId="2" fontId="0" fillId="0" borderId="0" xfId="0" applyNumberFormat="1" applyBorder="1"/>
    <xf numFmtId="3" fontId="0" fillId="0" borderId="43" xfId="0" applyNumberFormat="1" applyFill="1" applyBorder="1"/>
    <xf numFmtId="0" fontId="0" fillId="0" borderId="0" xfId="0" applyBorder="1" applyAlignment="1"/>
    <xf numFmtId="0" fontId="0" fillId="0" borderId="137" xfId="0" applyBorder="1" applyAlignment="1"/>
    <xf numFmtId="0" fontId="0" fillId="0" borderId="0" xfId="0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51" xfId="0" applyBorder="1" applyAlignment="1">
      <alignment horizontal="right" vertical="center" wrapText="1"/>
    </xf>
    <xf numFmtId="3" fontId="34" fillId="0" borderId="0" xfId="0" applyNumberFormat="1" applyFont="1" applyBorder="1"/>
    <xf numFmtId="165" fontId="0" fillId="0" borderId="51" xfId="0" applyNumberFormat="1" applyBorder="1"/>
    <xf numFmtId="1" fontId="0" fillId="0" borderId="51" xfId="0" applyNumberFormat="1" applyBorder="1"/>
    <xf numFmtId="0" fontId="0" fillId="0" borderId="41" xfId="0" applyBorder="1" applyAlignment="1">
      <alignment horizontal="right"/>
    </xf>
    <xf numFmtId="3" fontId="40" fillId="0" borderId="43" xfId="0" applyNumberFormat="1" applyFont="1" applyFill="1" applyBorder="1"/>
    <xf numFmtId="0" fontId="0" fillId="0" borderId="48" xfId="0" applyBorder="1"/>
    <xf numFmtId="0" fontId="19" fillId="0" borderId="0" xfId="0" applyFont="1" applyFill="1" applyAlignment="1">
      <alignment horizontal="center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4" fontId="25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2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9" fillId="0" borderId="0" xfId="0" applyFont="1" applyFill="1" applyAlignment="1">
      <alignment horizontal="center"/>
    </xf>
    <xf numFmtId="3" fontId="0" fillId="6" borderId="0" xfId="0" applyNumberFormat="1" applyFill="1" applyBorder="1"/>
    <xf numFmtId="0" fontId="0" fillId="6" borderId="0" xfId="0" applyFill="1" applyBorder="1" applyAlignment="1">
      <alignment horizontal="right" vertical="center" wrapText="1"/>
    </xf>
    <xf numFmtId="3" fontId="35" fillId="7" borderId="0" xfId="3" applyNumberFormat="1" applyFont="1" applyFill="1" applyBorder="1" applyAlignment="1">
      <alignment horizontal="right"/>
    </xf>
    <xf numFmtId="0" fontId="17" fillId="0" borderId="34" xfId="5" applyFont="1" applyFill="1" applyBorder="1" applyAlignment="1" applyProtection="1">
      <alignment horizontal="center" vertical="center" wrapText="1"/>
    </xf>
    <xf numFmtId="0" fontId="17" fillId="0" borderId="54" xfId="5" applyFont="1" applyFill="1" applyBorder="1" applyAlignment="1" applyProtection="1">
      <alignment vertical="center" wrapText="1"/>
    </xf>
    <xf numFmtId="0" fontId="18" fillId="0" borderId="56" xfId="5" applyFont="1" applyFill="1" applyBorder="1" applyAlignment="1" applyProtection="1">
      <alignment horizontal="left" vertical="center" wrapText="1" indent="1"/>
    </xf>
    <xf numFmtId="0" fontId="18" fillId="0" borderId="56" xfId="5" applyFont="1" applyFill="1" applyBorder="1" applyAlignment="1" applyProtection="1">
      <alignment horizontal="left" indent="6"/>
    </xf>
    <xf numFmtId="0" fontId="18" fillId="0" borderId="56" xfId="5" applyFont="1" applyFill="1" applyBorder="1" applyAlignment="1" applyProtection="1">
      <alignment horizontal="left" vertical="center" wrapText="1" indent="6"/>
    </xf>
    <xf numFmtId="0" fontId="18" fillId="0" borderId="45" xfId="5" applyFont="1" applyFill="1" applyBorder="1" applyAlignment="1" applyProtection="1">
      <alignment horizontal="left" vertical="center" wrapText="1" indent="6"/>
    </xf>
    <xf numFmtId="0" fontId="17" fillId="0" borderId="34" xfId="5" applyFont="1" applyFill="1" applyBorder="1" applyAlignment="1" applyProtection="1">
      <alignment vertical="center" wrapText="1"/>
    </xf>
    <xf numFmtId="0" fontId="18" fillId="0" borderId="57" xfId="5" applyFont="1" applyFill="1" applyBorder="1" applyAlignment="1" applyProtection="1">
      <alignment horizontal="left" vertical="center" wrapText="1" indent="1"/>
    </xf>
    <xf numFmtId="0" fontId="18" fillId="0" borderId="51" xfId="5" applyFont="1" applyFill="1" applyBorder="1" applyAlignment="1" applyProtection="1">
      <alignment horizontal="left" vertical="center" wrapText="1" indent="1"/>
    </xf>
    <xf numFmtId="0" fontId="24" fillId="0" borderId="34" xfId="5" applyFont="1" applyFill="1" applyBorder="1" applyAlignment="1" applyProtection="1">
      <alignment horizontal="left" vertical="center" wrapText="1" inden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24" fillId="0" borderId="41" xfId="0" applyNumberFormat="1" applyFont="1" applyFill="1" applyBorder="1" applyAlignment="1" applyProtection="1">
      <alignment horizontal="center" vertical="center" wrapText="1"/>
    </xf>
    <xf numFmtId="164" fontId="27" fillId="0" borderId="48" xfId="0" quotePrefix="1" applyNumberFormat="1" applyFont="1" applyFill="1" applyBorder="1" applyAlignment="1" applyProtection="1">
      <alignment horizontal="right" vertical="center" wrapText="1" indent="1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24" fillId="0" borderId="43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0" xfId="5" applyNumberFormat="1" applyFont="1" applyFill="1" applyBorder="1" applyAlignment="1" applyProtection="1">
      <alignment horizontal="left"/>
    </xf>
    <xf numFmtId="164" fontId="29" fillId="0" borderId="0" xfId="5" applyNumberFormat="1" applyFont="1" applyFill="1" applyBorder="1" applyAlignment="1" applyProtection="1">
      <alignment horizontal="left" vertical="center"/>
    </xf>
    <xf numFmtId="0" fontId="18" fillId="0" borderId="23" xfId="5" applyFont="1" applyFill="1" applyBorder="1" applyAlignment="1" applyProtection="1">
      <alignment horizontal="left" vertical="center" wrapText="1" indent="1"/>
    </xf>
    <xf numFmtId="0" fontId="0" fillId="0" borderId="0" xfId="0" applyProtection="1"/>
    <xf numFmtId="0" fontId="25" fillId="0" borderId="11" xfId="0" applyFont="1" applyBorder="1" applyAlignment="1" applyProtection="1">
      <alignment horizontal="right" vertical="center" indent="1"/>
    </xf>
    <xf numFmtId="0" fontId="25" fillId="0" borderId="4" xfId="0" applyFont="1" applyBorder="1" applyAlignment="1" applyProtection="1">
      <alignment horizontal="left" vertical="center" indent="1"/>
      <protection locked="0"/>
    </xf>
    <xf numFmtId="0" fontId="25" fillId="0" borderId="8" xfId="0" applyFont="1" applyBorder="1" applyAlignment="1" applyProtection="1">
      <alignment horizontal="right" vertical="center" indent="1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0" fontId="25" fillId="0" borderId="10" xfId="0" applyFont="1" applyBorder="1" applyAlignment="1" applyProtection="1">
      <alignment horizontal="right" vertical="center" indent="1"/>
    </xf>
    <xf numFmtId="0" fontId="25" fillId="0" borderId="6" xfId="0" applyFont="1" applyBorder="1" applyAlignment="1" applyProtection="1">
      <alignment horizontal="left" vertical="center" indent="1"/>
      <protection locked="0"/>
    </xf>
    <xf numFmtId="164" fontId="13" fillId="8" borderId="25" xfId="0" applyNumberFormat="1" applyFont="1" applyFill="1" applyBorder="1" applyAlignment="1" applyProtection="1">
      <alignment horizontal="left" vertical="center" wrapText="1" indent="2"/>
    </xf>
    <xf numFmtId="3" fontId="40" fillId="0" borderId="91" xfId="3" applyNumberFormat="1" applyFont="1" applyFill="1" applyBorder="1" applyAlignment="1">
      <alignment horizontal="center"/>
    </xf>
    <xf numFmtId="3" fontId="41" fillId="0" borderId="161" xfId="3" applyNumberFormat="1" applyFont="1" applyFill="1" applyBorder="1" applyAlignment="1"/>
    <xf numFmtId="3" fontId="41" fillId="7" borderId="27" xfId="3" applyNumberFormat="1" applyFont="1" applyFill="1" applyBorder="1"/>
    <xf numFmtId="0" fontId="27" fillId="0" borderId="0" xfId="5" applyFont="1" applyFill="1" applyAlignment="1" applyProtection="1"/>
    <xf numFmtId="0" fontId="1" fillId="0" borderId="0" xfId="0" applyFont="1"/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4" xfId="5" applyFont="1" applyFill="1" applyBorder="1" applyAlignment="1" applyProtection="1">
      <alignment horizontal="right" vertical="center" wrapText="1" indent="1"/>
    </xf>
    <xf numFmtId="0" fontId="21" fillId="0" borderId="143" xfId="0" applyFont="1" applyBorder="1" applyAlignment="1" applyProtection="1">
      <alignment horizontal="right" vertical="center" wrapText="1" inden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46" xfId="0" applyNumberFormat="1" applyFont="1" applyFill="1" applyBorder="1" applyAlignment="1" applyProtection="1">
      <alignment vertical="center" wrapText="1"/>
      <protection locked="0"/>
    </xf>
    <xf numFmtId="164" fontId="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56" xfId="0" applyNumberFormat="1" applyFont="1" applyFill="1" applyBorder="1" applyAlignment="1" applyProtection="1">
      <alignment vertical="center" wrapText="1"/>
      <protection locked="0"/>
    </xf>
    <xf numFmtId="164" fontId="6" fillId="0" borderId="3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Border="1" applyAlignment="1" applyProtection="1">
      <alignment horizontal="left" vertical="center" wrapText="1" indent="1"/>
    </xf>
    <xf numFmtId="0" fontId="21" fillId="0" borderId="0" xfId="0" applyFont="1" applyBorder="1" applyAlignment="1" applyProtection="1">
      <alignment horizontal="left" vertical="center" wrapText="1" indent="1"/>
    </xf>
    <xf numFmtId="164" fontId="21" fillId="0" borderId="0" xfId="0" quotePrefix="1" applyNumberFormat="1" applyFont="1" applyBorder="1" applyAlignment="1" applyProtection="1">
      <alignment horizontal="right" vertical="center" wrapText="1" indent="1"/>
    </xf>
    <xf numFmtId="164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center" vertical="center" wrapText="1"/>
    </xf>
    <xf numFmtId="0" fontId="24" fillId="0" borderId="19" xfId="5" applyFont="1" applyFill="1" applyBorder="1" applyAlignment="1" applyProtection="1">
      <alignment horizontal="left" vertical="center" wrapText="1" indent="1"/>
    </xf>
    <xf numFmtId="164" fontId="24" fillId="0" borderId="165" xfId="0" applyNumberFormat="1" applyFont="1" applyFill="1" applyBorder="1" applyAlignment="1" applyProtection="1">
      <alignment horizontal="right" vertical="center" wrapText="1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164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3" xfId="0" applyNumberFormat="1" applyFont="1" applyFill="1" applyBorder="1" applyAlignment="1" applyProtection="1">
      <alignment horizontal="center" vertical="center" wrapText="1"/>
    </xf>
    <xf numFmtId="0" fontId="24" fillId="0" borderId="142" xfId="5" applyFont="1" applyFill="1" applyBorder="1" applyAlignment="1" applyProtection="1">
      <alignment horizontal="left" vertical="center" wrapText="1" indent="1"/>
    </xf>
    <xf numFmtId="0" fontId="24" fillId="0" borderId="1" xfId="5" applyFont="1" applyFill="1" applyBorder="1" applyAlignment="1" applyProtection="1">
      <alignment horizontal="lef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" xfId="5" applyFont="1" applyFill="1" applyBorder="1" applyAlignment="1" applyProtection="1">
      <alignment horizontal="left" vertical="center" wrapText="1" indent="1"/>
    </xf>
    <xf numFmtId="164" fontId="2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1" xfId="5" applyFont="1" applyFill="1" applyBorder="1" applyAlignment="1" applyProtection="1">
      <alignment horizontal="left" vertical="center" wrapText="1" indent="1"/>
    </xf>
    <xf numFmtId="0" fontId="17" fillId="0" borderId="33" xfId="0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27" fillId="0" borderId="103" xfId="0" applyFont="1" applyFill="1" applyBorder="1" applyAlignment="1" applyProtection="1">
      <alignment horizontal="right" vertical="center" wrapText="1"/>
    </xf>
    <xf numFmtId="0" fontId="7" fillId="0" borderId="37" xfId="0" applyFont="1" applyFill="1" applyBorder="1" applyAlignment="1" applyProtection="1">
      <alignment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24" fillId="0" borderId="23" xfId="5" applyFont="1" applyFill="1" applyBorder="1" applyAlignment="1" applyProtection="1">
      <alignment horizontal="left" vertical="center" wrapText="1" indent="1"/>
    </xf>
    <xf numFmtId="0" fontId="23" fillId="0" borderId="14" xfId="0" applyFont="1" applyBorder="1" applyAlignment="1" applyProtection="1">
      <alignment vertical="center" wrapText="1"/>
    </xf>
    <xf numFmtId="0" fontId="22" fillId="0" borderId="2" xfId="0" quotePrefix="1" applyFont="1" applyBorder="1" applyAlignment="1" applyProtection="1">
      <alignment horizontal="left" wrapText="1" indent="1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164" fontId="18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4" xfId="5" applyFont="1" applyFill="1" applyBorder="1" applyAlignment="1" applyProtection="1">
      <alignment horizontal="center" vertical="center" wrapText="1"/>
    </xf>
    <xf numFmtId="0" fontId="21" fillId="0" borderId="143" xfId="0" applyFont="1" applyBorder="1" applyAlignment="1" applyProtection="1">
      <alignment horizontal="left" vertical="center" wrapText="1" indent="1"/>
    </xf>
    <xf numFmtId="0" fontId="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horizontal="center" vertical="center" wrapText="1"/>
    </xf>
    <xf numFmtId="164" fontId="18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0" xfId="5" applyNumberFormat="1" applyFont="1" applyFill="1" applyBorder="1" applyAlignment="1" applyProtection="1">
      <alignment horizontal="right" vertical="center" wrapText="1" indent="1"/>
    </xf>
    <xf numFmtId="164" fontId="25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0" quotePrefix="1" applyNumberFormat="1" applyFont="1" applyBorder="1" applyAlignment="1" applyProtection="1">
      <alignment horizontal="right" vertical="center" wrapText="1" indent="1"/>
    </xf>
    <xf numFmtId="164" fontId="23" fillId="0" borderId="0" xfId="0" applyNumberFormat="1" applyFont="1" applyBorder="1" applyAlignment="1" applyProtection="1">
      <alignment horizontal="right" vertical="center" wrapText="1" indent="1"/>
    </xf>
    <xf numFmtId="164" fontId="24" fillId="0" borderId="43" xfId="5" applyNumberFormat="1" applyFont="1" applyFill="1" applyBorder="1" applyAlignment="1" applyProtection="1">
      <alignment horizontal="right" vertical="center" wrapText="1" indent="1"/>
    </xf>
    <xf numFmtId="164" fontId="23" fillId="0" borderId="43" xfId="0" applyNumberFormat="1" applyFont="1" applyBorder="1" applyAlignment="1" applyProtection="1">
      <alignment horizontal="right" vertical="center" wrapText="1" indent="1"/>
    </xf>
    <xf numFmtId="0" fontId="7" fillId="0" borderId="48" xfId="5" applyFont="1" applyFill="1" applyBorder="1" applyAlignment="1" applyProtection="1">
      <alignment horizontal="center" vertical="center" wrapText="1"/>
    </xf>
    <xf numFmtId="0" fontId="17" fillId="0" borderId="48" xfId="5" applyFont="1" applyFill="1" applyBorder="1" applyAlignment="1" applyProtection="1">
      <alignment horizontal="center" vertical="center" wrapText="1"/>
    </xf>
    <xf numFmtId="164" fontId="17" fillId="0" borderId="19" xfId="5" applyNumberFormat="1" applyFont="1" applyFill="1" applyBorder="1" applyAlignment="1" applyProtection="1">
      <alignment horizontal="right" vertical="center" wrapText="1" inden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3" xfId="0" applyNumberForma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4" xfId="0" applyNumberFormat="1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31" xfId="0" applyNumberFormat="1" applyFont="1" applyFill="1" applyBorder="1" applyAlignment="1" applyProtection="1">
      <alignment vertical="center" wrapText="1"/>
      <protection locked="0"/>
    </xf>
    <xf numFmtId="49" fontId="3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43" xfId="0" applyNumberFormat="1" applyFont="1" applyFill="1" applyBorder="1" applyAlignment="1" applyProtection="1">
      <alignment vertical="center" wrapText="1"/>
      <protection locked="0"/>
    </xf>
    <xf numFmtId="164" fontId="19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vertical="center" wrapText="1"/>
    </xf>
    <xf numFmtId="164" fontId="18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3" xfId="0" quotePrefix="1" applyNumberFormat="1" applyFont="1" applyBorder="1" applyAlignment="1" applyProtection="1">
      <alignment horizontal="right" vertical="center" wrapText="1" indent="1"/>
    </xf>
    <xf numFmtId="164" fontId="17" fillId="0" borderId="34" xfId="5" applyNumberFormat="1" applyFont="1" applyFill="1" applyBorder="1" applyAlignment="1" applyProtection="1">
      <alignment vertical="center" wrapText="1"/>
    </xf>
    <xf numFmtId="0" fontId="22" fillId="0" borderId="3" xfId="0" applyFont="1" applyBorder="1" applyAlignment="1" applyProtection="1">
      <alignment horizontal="left" indent="1"/>
    </xf>
    <xf numFmtId="0" fontId="22" fillId="0" borderId="2" xfId="0" applyFont="1" applyBorder="1" applyAlignment="1" applyProtection="1">
      <alignment horizontal="left" indent="1"/>
    </xf>
    <xf numFmtId="164" fontId="24" fillId="0" borderId="143" xfId="5" applyNumberFormat="1" applyFont="1" applyFill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21" fillId="0" borderId="103" xfId="0" quotePrefix="1" applyNumberFormat="1" applyFont="1" applyBorder="1" applyAlignment="1" applyProtection="1">
      <alignment horizontal="right" vertical="center" wrapText="1" indent="1"/>
    </xf>
    <xf numFmtId="0" fontId="21" fillId="0" borderId="103" xfId="0" applyFont="1" applyBorder="1" applyAlignment="1" applyProtection="1">
      <alignment horizontal="left" vertical="center" wrapText="1" inden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48" xfId="0" applyNumberFormat="1" applyFont="1" applyFill="1" applyBorder="1" applyAlignment="1" applyProtection="1">
      <alignment horizontal="right" vertical="center" wrapText="1" indent="1"/>
    </xf>
    <xf numFmtId="164" fontId="24" fillId="0" borderId="43" xfId="0" applyNumberFormat="1" applyFont="1" applyFill="1" applyBorder="1" applyAlignment="1" applyProtection="1">
      <alignment horizontal="right" vertical="center" wrapText="1" indent="1"/>
    </xf>
    <xf numFmtId="164" fontId="24" fillId="0" borderId="34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109" xfId="0" applyNumberFormat="1" applyFont="1" applyFill="1" applyBorder="1" applyAlignment="1" applyProtection="1">
      <alignment horizontal="left" vertical="center" wrapText="1" indent="1"/>
    </xf>
    <xf numFmtId="164" fontId="27" fillId="0" borderId="103" xfId="0" applyNumberFormat="1" applyFont="1" applyFill="1" applyBorder="1" applyAlignment="1" applyProtection="1">
      <alignment horizontal="left" vertical="center" wrapText="1" indent="1"/>
    </xf>
    <xf numFmtId="0" fontId="24" fillId="0" borderId="143" xfId="5" applyFont="1" applyFill="1" applyBorder="1" applyAlignment="1" applyProtection="1">
      <alignment horizontal="lef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4" xfId="0" quotePrefix="1" applyNumberFormat="1" applyFont="1" applyFill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right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164" fontId="18" fillId="0" borderId="164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6" xfId="5" applyFont="1" applyFill="1" applyBorder="1" applyAlignment="1" applyProtection="1">
      <alignment horizontal="left" vertical="center" wrapText="1" indent="1"/>
    </xf>
    <xf numFmtId="0" fontId="18" fillId="0" borderId="18" xfId="5" applyFont="1" applyFill="1" applyBorder="1" applyAlignment="1" applyProtection="1">
      <alignment horizontal="left" vertical="center" wrapText="1" indent="1"/>
    </xf>
    <xf numFmtId="0" fontId="18" fillId="0" borderId="18" xfId="5" applyFont="1" applyFill="1" applyBorder="1" applyAlignment="1" applyProtection="1">
      <alignment horizontal="left" indent="6"/>
    </xf>
    <xf numFmtId="0" fontId="18" fillId="0" borderId="18" xfId="5" applyFont="1" applyFill="1" applyBorder="1" applyAlignment="1" applyProtection="1">
      <alignment horizontal="left" vertical="center" wrapText="1" indent="6"/>
    </xf>
    <xf numFmtId="0" fontId="18" fillId="0" borderId="32" xfId="5" applyFont="1" applyFill="1" applyBorder="1" applyAlignment="1" applyProtection="1">
      <alignment horizontal="left" vertical="center" wrapText="1" indent="6"/>
    </xf>
    <xf numFmtId="0" fontId="18" fillId="0" borderId="30" xfId="5" applyFont="1" applyFill="1" applyBorder="1" applyAlignment="1" applyProtection="1">
      <alignment horizontal="center" vertical="center" wrapText="1"/>
    </xf>
    <xf numFmtId="0" fontId="18" fillId="0" borderId="17" xfId="5" applyFont="1" applyFill="1" applyBorder="1" applyAlignment="1" applyProtection="1">
      <alignment horizontal="left" vertical="center" wrapText="1" indent="1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18" fillId="0" borderId="30" xfId="5" applyFont="1" applyFill="1" applyBorder="1" applyAlignment="1" applyProtection="1">
      <alignment horizontal="left" vertical="center" wrapText="1" indent="6"/>
    </xf>
    <xf numFmtId="0" fontId="18" fillId="0" borderId="16" xfId="5" applyFont="1" applyFill="1" applyBorder="1" applyAlignment="1" applyProtection="1">
      <alignment horizontal="left" vertical="center" wrapText="1" indent="6"/>
    </xf>
    <xf numFmtId="0" fontId="24" fillId="0" borderId="21" xfId="5" applyFont="1" applyFill="1" applyBorder="1" applyAlignment="1" applyProtection="1">
      <alignment horizontal="left" vertical="center" wrapText="1" indent="1"/>
    </xf>
    <xf numFmtId="0" fontId="18" fillId="0" borderId="30" xfId="5" applyFont="1" applyFill="1" applyBorder="1" applyAlignment="1" applyProtection="1">
      <alignment horizontal="left" vertical="center" wrapText="1" indent="1"/>
    </xf>
    <xf numFmtId="0" fontId="18" fillId="0" borderId="20" xfId="5" applyFont="1" applyFill="1" applyBorder="1" applyAlignment="1" applyProtection="1">
      <alignment horizontal="left" vertical="center" wrapText="1" indent="1"/>
    </xf>
    <xf numFmtId="0" fontId="18" fillId="0" borderId="24" xfId="5" applyFont="1" applyFill="1" applyBorder="1" applyAlignment="1" applyProtection="1">
      <alignment horizontal="left" vertical="center" wrapText="1" indent="1"/>
    </xf>
    <xf numFmtId="0" fontId="24" fillId="0" borderId="21" xfId="5" applyFont="1" applyFill="1" applyBorder="1" applyAlignment="1" applyProtection="1">
      <alignment horizontal="center" vertical="center" wrapText="1"/>
    </xf>
    <xf numFmtId="0" fontId="24" fillId="0" borderId="24" xfId="5" applyFont="1" applyFill="1" applyBorder="1" applyAlignment="1" applyProtection="1">
      <alignment horizontal="center" vertical="center" wrapText="1"/>
    </xf>
    <xf numFmtId="164" fontId="17" fillId="0" borderId="165" xfId="5" applyNumberFormat="1" applyFont="1" applyFill="1" applyBorder="1" applyAlignment="1" applyProtection="1">
      <alignment horizontal="right" vertical="center" wrapText="1" indent="1"/>
    </xf>
    <xf numFmtId="0" fontId="32" fillId="0" borderId="141" xfId="0" applyFont="1" applyFill="1" applyBorder="1" applyAlignment="1" applyProtection="1">
      <alignment horizontal="left" vertical="center" wrapText="1"/>
    </xf>
    <xf numFmtId="0" fontId="32" fillId="0" borderId="36" xfId="0" applyFont="1" applyFill="1" applyBorder="1" applyAlignment="1" applyProtection="1">
      <alignment vertical="center" wrapText="1"/>
    </xf>
    <xf numFmtId="0" fontId="32" fillId="0" borderId="36" xfId="0" applyFont="1" applyFill="1" applyBorder="1" applyAlignment="1" applyProtection="1">
      <alignment horizontal="right" vertical="center" wrapText="1" indent="1"/>
    </xf>
    <xf numFmtId="0" fontId="0" fillId="0" borderId="49" xfId="0" applyFill="1" applyBorder="1" applyAlignment="1">
      <alignment vertical="center" wrapText="1"/>
    </xf>
    <xf numFmtId="0" fontId="47" fillId="0" borderId="51" xfId="0" applyFont="1" applyFill="1" applyBorder="1"/>
    <xf numFmtId="3" fontId="47" fillId="0" borderId="0" xfId="0" applyNumberFormat="1" applyFont="1" applyFill="1" applyBorder="1"/>
    <xf numFmtId="0" fontId="47" fillId="0" borderId="0" xfId="0" applyFont="1" applyBorder="1"/>
    <xf numFmtId="165" fontId="35" fillId="0" borderId="0" xfId="0" applyNumberFormat="1" applyFont="1" applyBorder="1"/>
    <xf numFmtId="165" fontId="35" fillId="0" borderId="138" xfId="0" applyNumberFormat="1" applyFont="1" applyBorder="1"/>
    <xf numFmtId="0" fontId="35" fillId="0" borderId="35" xfId="0" applyFont="1" applyBorder="1"/>
    <xf numFmtId="3" fontId="23" fillId="0" borderId="143" xfId="0" applyNumberFormat="1" applyFont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vertical="center"/>
    </xf>
    <xf numFmtId="164" fontId="0" fillId="0" borderId="4" xfId="0" applyNumberFormat="1" applyFill="1" applyBorder="1" applyAlignment="1">
      <alignment vertical="center" wrapText="1"/>
    </xf>
    <xf numFmtId="0" fontId="25" fillId="0" borderId="1" xfId="0" applyFont="1" applyBorder="1" applyAlignment="1" applyProtection="1">
      <alignment horizontal="left" vertical="center" indent="1"/>
      <protection locked="0"/>
    </xf>
    <xf numFmtId="0" fontId="25" fillId="0" borderId="9" xfId="0" applyFont="1" applyBorder="1" applyAlignment="1" applyProtection="1">
      <alignment horizontal="right" vertical="center" indent="1"/>
    </xf>
    <xf numFmtId="0" fontId="25" fillId="0" borderId="12" xfId="0" applyFont="1" applyBorder="1" applyAlignment="1" applyProtection="1">
      <alignment horizontal="right" vertical="center" indent="1"/>
    </xf>
    <xf numFmtId="0" fontId="25" fillId="0" borderId="31" xfId="0" applyFont="1" applyBorder="1" applyAlignment="1" applyProtection="1">
      <alignment horizontal="left" vertical="center" indent="1"/>
      <protection locked="0"/>
    </xf>
    <xf numFmtId="0" fontId="25" fillId="0" borderId="23" xfId="0" applyFont="1" applyBorder="1" applyAlignment="1" applyProtection="1">
      <alignment horizontal="left" vertical="center" indent="1"/>
      <protection locked="0"/>
    </xf>
    <xf numFmtId="0" fontId="0" fillId="0" borderId="0" xfId="0" applyFill="1" applyAlignment="1" applyProtection="1">
      <alignment horizontal="left" vertical="center" wrapText="1"/>
    </xf>
    <xf numFmtId="164" fontId="6" fillId="0" borderId="0" xfId="5" applyNumberFormat="1" applyFont="1" applyFill="1" applyBorder="1" applyAlignment="1" applyProtection="1">
      <alignment horizontal="center" vertical="center"/>
    </xf>
    <xf numFmtId="3" fontId="25" fillId="0" borderId="2" xfId="0" applyNumberFormat="1" applyFont="1" applyBorder="1" applyAlignment="1" applyProtection="1">
      <alignment horizontal="right" vertical="center" indent="1"/>
      <protection locked="0"/>
    </xf>
    <xf numFmtId="3" fontId="25" fillId="0" borderId="55" xfId="0" applyNumberFormat="1" applyFont="1" applyBorder="1" applyAlignment="1" applyProtection="1">
      <alignment horizontal="right" vertical="center" indent="1"/>
      <protection locked="0"/>
    </xf>
    <xf numFmtId="3" fontId="25" fillId="0" borderId="46" xfId="0" applyNumberFormat="1" applyFont="1" applyBorder="1" applyAlignment="1" applyProtection="1">
      <alignment horizontal="right" vertical="center" indent="1"/>
      <protection locked="0"/>
    </xf>
    <xf numFmtId="3" fontId="25" fillId="0" borderId="57" xfId="0" applyNumberFormat="1" applyFont="1" applyBorder="1" applyAlignment="1" applyProtection="1">
      <alignment horizontal="right" vertical="center" indent="1"/>
      <protection locked="0"/>
    </xf>
    <xf numFmtId="3" fontId="25" fillId="0" borderId="56" xfId="0" applyNumberFormat="1" applyFont="1" applyBorder="1" applyAlignment="1" applyProtection="1">
      <alignment horizontal="right" vertical="center" indent="1"/>
      <protection locked="0"/>
    </xf>
    <xf numFmtId="3" fontId="25" fillId="0" borderId="45" xfId="0" applyNumberFormat="1" applyFont="1" applyBorder="1" applyAlignment="1" applyProtection="1">
      <alignment horizontal="right" vertical="center" indent="1"/>
      <protection locked="0"/>
    </xf>
    <xf numFmtId="3" fontId="27" fillId="0" borderId="34" xfId="0" applyNumberFormat="1" applyFont="1" applyFill="1" applyBorder="1" applyAlignment="1" applyProtection="1">
      <alignment horizontal="right" vertical="center" indent="1"/>
    </xf>
    <xf numFmtId="3" fontId="25" fillId="0" borderId="164" xfId="0" applyNumberFormat="1" applyFont="1" applyBorder="1" applyAlignment="1" applyProtection="1">
      <alignment horizontal="right" vertical="center" indent="1"/>
      <protection locked="0"/>
    </xf>
    <xf numFmtId="3" fontId="25" fillId="0" borderId="44" xfId="0" applyNumberFormat="1" applyFont="1" applyBorder="1" applyAlignment="1" applyProtection="1">
      <alignment horizontal="right" vertical="center" indent="1"/>
      <protection locked="0"/>
    </xf>
    <xf numFmtId="3" fontId="25" fillId="0" borderId="53" xfId="0" applyNumberFormat="1" applyFont="1" applyBorder="1" applyAlignment="1" applyProtection="1">
      <alignment horizontal="right" vertical="center" indent="1"/>
      <protection locked="0"/>
    </xf>
    <xf numFmtId="3" fontId="25" fillId="0" borderId="49" xfId="0" applyNumberFormat="1" applyFont="1" applyBorder="1" applyAlignment="1" applyProtection="1">
      <alignment horizontal="right" vertical="center" indent="1"/>
      <protection locked="0"/>
    </xf>
    <xf numFmtId="3" fontId="25" fillId="0" borderId="166" xfId="0" applyNumberFormat="1" applyFont="1" applyBorder="1" applyAlignment="1" applyProtection="1">
      <alignment horizontal="right" vertical="center" indent="1"/>
      <protection locked="0"/>
    </xf>
    <xf numFmtId="3" fontId="27" fillId="0" borderId="48" xfId="0" applyNumberFormat="1" applyFont="1" applyFill="1" applyBorder="1" applyAlignment="1" applyProtection="1">
      <alignment horizontal="right" vertical="center" indent="1"/>
    </xf>
    <xf numFmtId="3" fontId="25" fillId="0" borderId="3" xfId="0" applyNumberFormat="1" applyFont="1" applyBorder="1" applyAlignment="1" applyProtection="1">
      <alignment horizontal="right" vertical="center" indent="1"/>
      <protection locked="0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/>
    </xf>
    <xf numFmtId="0" fontId="27" fillId="0" borderId="34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/>
    </xf>
    <xf numFmtId="0" fontId="27" fillId="0" borderId="48" xfId="0" applyFont="1" applyBorder="1" applyAlignment="1" applyProtection="1">
      <alignment horizontal="center" vertical="center" wrapText="1"/>
    </xf>
    <xf numFmtId="3" fontId="25" fillId="0" borderId="6" xfId="0" applyNumberFormat="1" applyFont="1" applyBorder="1" applyAlignment="1" applyProtection="1">
      <alignment horizontal="right" vertical="center" indent="1"/>
      <protection locked="0"/>
    </xf>
    <xf numFmtId="3" fontId="25" fillId="0" borderId="40" xfId="0" applyNumberFormat="1" applyFont="1" applyBorder="1" applyAlignment="1" applyProtection="1">
      <alignment horizontal="right" vertical="center" indent="1"/>
      <protection locked="0"/>
    </xf>
    <xf numFmtId="3" fontId="27" fillId="0" borderId="14" xfId="0" applyNumberFormat="1" applyFont="1" applyFill="1" applyBorder="1" applyAlignment="1" applyProtection="1">
      <alignment horizontal="right" vertical="center" indent="1"/>
    </xf>
    <xf numFmtId="3" fontId="25" fillId="0" borderId="4" xfId="0" applyNumberFormat="1" applyFont="1" applyBorder="1" applyAlignment="1" applyProtection="1">
      <alignment horizontal="right" vertical="center" indent="1"/>
      <protection locked="0"/>
    </xf>
    <xf numFmtId="3" fontId="25" fillId="0" borderId="31" xfId="0" applyNumberFormat="1" applyFont="1" applyBorder="1" applyAlignment="1" applyProtection="1">
      <alignment horizontal="right" vertical="center" indent="1"/>
      <protection locked="0"/>
    </xf>
    <xf numFmtId="0" fontId="27" fillId="0" borderId="25" xfId="0" applyFont="1" applyBorder="1" applyAlignment="1">
      <alignment horizontal="center" vertical="center"/>
    </xf>
    <xf numFmtId="3" fontId="21" fillId="0" borderId="103" xfId="0" applyNumberFormat="1" applyFont="1" applyBorder="1" applyAlignment="1" applyProtection="1">
      <alignment horizontal="left" vertical="center" wrapText="1" indent="1"/>
    </xf>
    <xf numFmtId="164" fontId="17" fillId="0" borderId="14" xfId="5" applyNumberFormat="1" applyFont="1" applyFill="1" applyBorder="1" applyAlignment="1" applyProtection="1">
      <alignment vertical="center" wrapText="1"/>
    </xf>
    <xf numFmtId="164" fontId="17" fillId="0" borderId="21" xfId="5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9" fillId="0" borderId="36" xfId="5" applyNumberFormat="1" applyFont="1" applyFill="1" applyBorder="1" applyAlignment="1" applyProtection="1">
      <alignment horizontal="left"/>
    </xf>
    <xf numFmtId="0" fontId="27" fillId="0" borderId="0" xfId="5" applyFont="1" applyFill="1" applyAlignment="1" applyProtection="1">
      <alignment horizontal="center"/>
    </xf>
    <xf numFmtId="0" fontId="19" fillId="0" borderId="0" xfId="5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64" fontId="26" fillId="0" borderId="109" xfId="0" applyNumberFormat="1" applyFont="1" applyFill="1" applyBorder="1" applyAlignment="1" applyProtection="1">
      <alignment horizontal="center" vertical="center" wrapText="1"/>
    </xf>
    <xf numFmtId="164" fontId="26" fillId="0" borderId="10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3" fillId="0" borderId="50" xfId="0" applyNumberFormat="1" applyFont="1" applyFill="1" applyBorder="1" applyAlignment="1" applyProtection="1">
      <alignment horizontal="center" vertical="center" wrapText="1"/>
    </xf>
    <xf numFmtId="164" fontId="26" fillId="0" borderId="86" xfId="0" applyNumberFormat="1" applyFont="1" applyFill="1" applyBorder="1" applyAlignment="1" applyProtection="1">
      <alignment horizontal="center" vertical="center" wrapText="1"/>
    </xf>
    <xf numFmtId="164" fontId="26" fillId="0" borderId="134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164" fontId="16" fillId="0" borderId="36" xfId="0" applyNumberFormat="1" applyFont="1" applyFill="1" applyBorder="1" applyAlignment="1" applyProtection="1">
      <alignment horizontal="right" vertical="center" wrapText="1"/>
    </xf>
    <xf numFmtId="4" fontId="0" fillId="0" borderId="51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46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Fill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0" borderId="137" xfId="0" applyBorder="1" applyAlignment="1"/>
    <xf numFmtId="0" fontId="47" fillId="0" borderId="0" xfId="0" applyFont="1" applyBorder="1" applyAlignment="1">
      <alignment horizontal="left"/>
    </xf>
    <xf numFmtId="0" fontId="47" fillId="0" borderId="137" xfId="0" applyFont="1" applyBorder="1" applyAlignment="1">
      <alignment horizontal="left"/>
    </xf>
    <xf numFmtId="0" fontId="35" fillId="0" borderId="42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9" fillId="0" borderId="0" xfId="0" applyFont="1" applyAlignment="1" applyProtection="1">
      <alignment horizontal="right"/>
    </xf>
    <xf numFmtId="0" fontId="26" fillId="0" borderId="42" xfId="0" applyFont="1" applyBorder="1" applyAlignment="1" applyProtection="1">
      <alignment horizontal="left" vertical="center" indent="2"/>
    </xf>
    <xf numFmtId="0" fontId="26" fillId="0" borderId="41" xfId="0" applyFont="1" applyBorder="1" applyAlignment="1" applyProtection="1">
      <alignment horizontal="left" vertical="center" indent="2"/>
    </xf>
    <xf numFmtId="3" fontId="27" fillId="0" borderId="109" xfId="0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3" fontId="35" fillId="0" borderId="43" xfId="3" applyNumberFormat="1" applyFont="1" applyFill="1" applyBorder="1" applyAlignment="1"/>
    <xf numFmtId="3" fontId="35" fillId="0" borderId="58" xfId="3" applyNumberFormat="1" applyFont="1" applyFill="1" applyBorder="1" applyAlignment="1"/>
    <xf numFmtId="3" fontId="36" fillId="0" borderId="56" xfId="3" applyNumberFormat="1" applyFont="1" applyFill="1" applyBorder="1" applyAlignment="1">
      <alignment vertical="center" wrapText="1"/>
    </xf>
    <xf numFmtId="3" fontId="36" fillId="0" borderId="51" xfId="3" applyNumberFormat="1" applyFont="1" applyFill="1" applyBorder="1" applyAlignment="1">
      <alignment vertical="center" wrapText="1"/>
    </xf>
    <xf numFmtId="3" fontId="36" fillId="0" borderId="57" xfId="3" applyNumberFormat="1" applyFont="1" applyFill="1" applyBorder="1" applyAlignment="1">
      <alignment vertical="center" wrapText="1"/>
    </xf>
    <xf numFmtId="3" fontId="38" fillId="0" borderId="11" xfId="3" applyNumberFormat="1" applyFont="1" applyFill="1" applyBorder="1" applyAlignment="1">
      <alignment horizontal="center" vertical="center" wrapText="1"/>
    </xf>
    <xf numFmtId="0" fontId="34" fillId="0" borderId="8" xfId="3" applyBorder="1" applyAlignment="1">
      <alignment horizontal="center" vertical="center" wrapText="1"/>
    </xf>
    <xf numFmtId="3" fontId="35" fillId="0" borderId="51" xfId="3" applyNumberFormat="1" applyFont="1" applyFill="1" applyBorder="1" applyAlignment="1">
      <alignment vertical="center" wrapText="1"/>
    </xf>
    <xf numFmtId="3" fontId="35" fillId="0" borderId="143" xfId="3" applyNumberFormat="1" applyFont="1" applyFill="1" applyBorder="1" applyAlignment="1">
      <alignment vertical="center" wrapText="1"/>
    </xf>
    <xf numFmtId="3" fontId="36" fillId="0" borderId="144" xfId="3" applyNumberFormat="1" applyFont="1" applyFill="1" applyBorder="1" applyAlignment="1">
      <alignment horizontal="left" vertical="center"/>
    </xf>
    <xf numFmtId="3" fontId="36" fillId="0" borderId="145" xfId="3" applyNumberFormat="1" applyFont="1" applyFill="1" applyBorder="1" applyAlignment="1">
      <alignment horizontal="left" vertical="center"/>
    </xf>
    <xf numFmtId="3" fontId="36" fillId="0" borderId="151" xfId="3" applyNumberFormat="1" applyFont="1" applyFill="1" applyBorder="1" applyAlignment="1">
      <alignment horizontal="left" vertical="center"/>
    </xf>
    <xf numFmtId="3" fontId="36" fillId="0" borderId="144" xfId="3" applyNumberFormat="1" applyFont="1" applyFill="1" applyBorder="1" applyAlignment="1">
      <alignment vertical="center" wrapText="1"/>
    </xf>
    <xf numFmtId="3" fontId="36" fillId="0" borderId="145" xfId="3" applyNumberFormat="1" applyFont="1" applyFill="1" applyBorder="1" applyAlignment="1">
      <alignment vertical="center" wrapText="1"/>
    </xf>
    <xf numFmtId="3" fontId="36" fillId="0" borderId="151" xfId="3" applyNumberFormat="1" applyFont="1" applyFill="1" applyBorder="1" applyAlignment="1">
      <alignment vertical="center" wrapText="1"/>
    </xf>
    <xf numFmtId="3" fontId="38" fillId="0" borderId="15" xfId="3" applyNumberFormat="1" applyFont="1" applyFill="1" applyBorder="1" applyAlignment="1">
      <alignment horizontal="center" vertical="center" wrapText="1"/>
    </xf>
    <xf numFmtId="3" fontId="38" fillId="0" borderId="7" xfId="3" applyNumberFormat="1" applyFont="1" applyFill="1" applyBorder="1" applyAlignment="1">
      <alignment horizontal="center" vertical="center" wrapText="1"/>
    </xf>
    <xf numFmtId="3" fontId="38" fillId="0" borderId="9" xfId="3" applyNumberFormat="1" applyFont="1" applyFill="1" applyBorder="1" applyAlignment="1">
      <alignment horizontal="center" vertical="center" wrapText="1"/>
    </xf>
    <xf numFmtId="3" fontId="38" fillId="0" borderId="54" xfId="3" applyNumberFormat="1" applyFont="1" applyFill="1" applyBorder="1" applyAlignment="1">
      <alignment horizontal="left" vertical="center" wrapText="1"/>
    </xf>
    <xf numFmtId="3" fontId="38" fillId="0" borderId="140" xfId="3" applyNumberFormat="1" applyFont="1" applyFill="1" applyBorder="1" applyAlignment="1">
      <alignment horizontal="left" vertical="center" wrapText="1"/>
    </xf>
    <xf numFmtId="3" fontId="38" fillId="0" borderId="51" xfId="3" applyNumberFormat="1" applyFont="1" applyFill="1" applyBorder="1" applyAlignment="1">
      <alignment horizontal="left" vertical="center" wrapText="1"/>
    </xf>
    <xf numFmtId="3" fontId="38" fillId="0" borderId="137" xfId="3" applyNumberFormat="1" applyFont="1" applyFill="1" applyBorder="1" applyAlignment="1">
      <alignment horizontal="left" vertical="center" wrapText="1"/>
    </xf>
    <xf numFmtId="3" fontId="38" fillId="0" borderId="57" xfId="3" applyNumberFormat="1" applyFont="1" applyFill="1" applyBorder="1" applyAlignment="1">
      <alignment horizontal="left" vertical="center" wrapText="1"/>
    </xf>
    <xf numFmtId="3" fontId="38" fillId="0" borderId="35" xfId="3" applyNumberFormat="1" applyFont="1" applyFill="1" applyBorder="1" applyAlignment="1">
      <alignment horizontal="left" vertical="center" wrapText="1"/>
    </xf>
    <xf numFmtId="3" fontId="39" fillId="0" borderId="148" xfId="3" applyNumberFormat="1" applyFont="1" applyFill="1" applyBorder="1" applyAlignment="1">
      <alignment vertical="center" wrapText="1"/>
    </xf>
    <xf numFmtId="3" fontId="39" fillId="0" borderId="100" xfId="3" applyNumberFormat="1" applyFont="1" applyFill="1" applyBorder="1" applyAlignment="1">
      <alignment vertical="center" wrapText="1"/>
    </xf>
    <xf numFmtId="3" fontId="39" fillId="0" borderId="78" xfId="3" applyNumberFormat="1" applyFont="1" applyFill="1" applyBorder="1" applyAlignment="1">
      <alignment vertical="center" wrapText="1"/>
    </xf>
    <xf numFmtId="3" fontId="42" fillId="0" borderId="147" xfId="3" applyNumberFormat="1" applyFont="1" applyFill="1" applyBorder="1" applyAlignment="1">
      <alignment wrapText="1"/>
    </xf>
    <xf numFmtId="3" fontId="42" fillId="0" borderId="98" xfId="3" applyNumberFormat="1" applyFont="1" applyFill="1" applyBorder="1" applyAlignment="1">
      <alignment wrapText="1"/>
    </xf>
    <xf numFmtId="3" fontId="41" fillId="0" borderId="75" xfId="3" applyNumberFormat="1" applyFont="1" applyFill="1" applyBorder="1" applyAlignment="1"/>
    <xf numFmtId="3" fontId="39" fillId="0" borderId="94" xfId="3" applyNumberFormat="1" applyFont="1" applyFill="1" applyBorder="1" applyAlignment="1">
      <alignment horizontal="left" vertical="center" wrapText="1"/>
    </xf>
    <xf numFmtId="3" fontId="39" fillId="0" borderId="100" xfId="3" applyNumberFormat="1" applyFont="1" applyFill="1" applyBorder="1" applyAlignment="1">
      <alignment horizontal="left" vertical="center" wrapText="1"/>
    </xf>
    <xf numFmtId="3" fontId="39" fillId="0" borderId="98" xfId="3" applyNumberFormat="1" applyFont="1" applyFill="1" applyBorder="1" applyAlignment="1">
      <alignment horizontal="left" vertical="center" wrapText="1"/>
    </xf>
    <xf numFmtId="3" fontId="35" fillId="0" borderId="146" xfId="3" applyNumberFormat="1" applyFont="1" applyFill="1" applyBorder="1" applyAlignment="1">
      <alignment wrapText="1"/>
    </xf>
    <xf numFmtId="3" fontId="37" fillId="0" borderId="33" xfId="3" applyNumberFormat="1" applyFont="1" applyBorder="1" applyAlignment="1">
      <alignment horizontal="center" wrapText="1"/>
    </xf>
    <xf numFmtId="3" fontId="37" fillId="0" borderId="17" xfId="3" applyNumberFormat="1" applyFont="1" applyBorder="1" applyAlignment="1">
      <alignment horizontal="center" wrapText="1"/>
    </xf>
    <xf numFmtId="3" fontId="37" fillId="0" borderId="30" xfId="3" applyNumberFormat="1" applyFont="1" applyBorder="1" applyAlignment="1">
      <alignment horizontal="center" wrapText="1"/>
    </xf>
    <xf numFmtId="3" fontId="43" fillId="0" borderId="100" xfId="3" applyNumberFormat="1" applyFont="1" applyFill="1" applyBorder="1" applyAlignment="1">
      <alignment vertical="center" wrapText="1"/>
    </xf>
    <xf numFmtId="3" fontId="38" fillId="0" borderId="43" xfId="3" applyNumberFormat="1" applyFont="1" applyFill="1" applyBorder="1" applyAlignment="1">
      <alignment horizontal="center" vertical="center"/>
    </xf>
    <xf numFmtId="3" fontId="38" fillId="0" borderId="41" xfId="3" applyNumberFormat="1" applyFont="1" applyFill="1" applyBorder="1" applyAlignment="1">
      <alignment horizontal="center" vertical="center"/>
    </xf>
    <xf numFmtId="3" fontId="37" fillId="0" borderId="109" xfId="3" applyNumberFormat="1" applyFont="1" applyBorder="1" applyAlignment="1">
      <alignment horizontal="center" wrapText="1"/>
    </xf>
    <xf numFmtId="3" fontId="37" fillId="0" borderId="29" xfId="3" applyNumberFormat="1" applyFont="1" applyBorder="1" applyAlignment="1">
      <alignment horizontal="center" wrapText="1"/>
    </xf>
    <xf numFmtId="3" fontId="37" fillId="0" borderId="28" xfId="3" applyNumberFormat="1" applyFont="1" applyBorder="1" applyAlignment="1">
      <alignment horizontal="center" wrapText="1"/>
    </xf>
    <xf numFmtId="3" fontId="38" fillId="0" borderId="4" xfId="3" applyNumberFormat="1" applyFont="1" applyFill="1" applyBorder="1" applyAlignment="1">
      <alignment horizontal="center" vertical="center" wrapText="1"/>
    </xf>
    <xf numFmtId="3" fontId="38" fillId="0" borderId="55" xfId="3" applyNumberFormat="1" applyFont="1" applyFill="1" applyBorder="1" applyAlignment="1">
      <alignment horizontal="center" vertical="center" wrapText="1"/>
    </xf>
    <xf numFmtId="3" fontId="38" fillId="0" borderId="3" xfId="3" applyNumberFormat="1" applyFont="1" applyFill="1" applyBorder="1" applyAlignment="1">
      <alignment horizontal="center" vertical="center" wrapText="1"/>
    </xf>
    <xf numFmtId="3" fontId="38" fillId="0" borderId="57" xfId="3" applyNumberFormat="1" applyFont="1" applyFill="1" applyBorder="1" applyAlignment="1">
      <alignment horizontal="center" vertical="center" wrapText="1"/>
    </xf>
    <xf numFmtId="0" fontId="34" fillId="0" borderId="2" xfId="3" applyBorder="1" applyAlignment="1">
      <alignment horizontal="center" vertical="center" wrapText="1"/>
    </xf>
    <xf numFmtId="0" fontId="34" fillId="0" borderId="46" xfId="3" applyBorder="1" applyAlignment="1">
      <alignment horizontal="center" vertical="center" wrapText="1"/>
    </xf>
    <xf numFmtId="3" fontId="36" fillId="0" borderId="100" xfId="3" applyNumberFormat="1" applyFont="1" applyFill="1" applyBorder="1" applyAlignment="1">
      <alignment vertical="center"/>
    </xf>
    <xf numFmtId="3" fontId="36" fillId="0" borderId="153" xfId="3" applyNumberFormat="1" applyFont="1" applyFill="1" applyBorder="1" applyAlignment="1">
      <alignment vertical="center"/>
    </xf>
    <xf numFmtId="3" fontId="35" fillId="0" borderId="154" xfId="3" applyNumberFormat="1" applyFont="1" applyFill="1" applyBorder="1" applyAlignment="1"/>
    <xf numFmtId="3" fontId="35" fillId="0" borderId="66" xfId="3" applyNumberFormat="1" applyFont="1" applyFill="1" applyBorder="1" applyAlignment="1"/>
    <xf numFmtId="3" fontId="35" fillId="0" borderId="149" xfId="3" applyNumberFormat="1" applyFont="1" applyFill="1" applyBorder="1" applyAlignment="1"/>
    <xf numFmtId="3" fontId="35" fillId="0" borderId="150" xfId="3" applyNumberFormat="1" applyFont="1" applyFill="1" applyBorder="1" applyAlignment="1"/>
    <xf numFmtId="3" fontId="35" fillId="0" borderId="147" xfId="3" applyNumberFormat="1" applyFont="1" applyFill="1" applyBorder="1" applyAlignment="1">
      <alignment vertical="center" wrapText="1"/>
    </xf>
    <xf numFmtId="3" fontId="35" fillId="0" borderId="100" xfId="3" applyNumberFormat="1" applyFont="1" applyFill="1" applyBorder="1" applyAlignment="1">
      <alignment vertical="center" wrapText="1"/>
    </xf>
    <xf numFmtId="3" fontId="35" fillId="0" borderId="152" xfId="3" applyNumberFormat="1" applyFont="1" applyFill="1" applyBorder="1" applyAlignment="1">
      <alignment vertical="center" wrapText="1"/>
    </xf>
    <xf numFmtId="3" fontId="35" fillId="0" borderId="155" xfId="3" applyNumberFormat="1" applyFont="1" applyFill="1" applyBorder="1" applyAlignment="1"/>
    <xf numFmtId="3" fontId="35" fillId="0" borderId="118" xfId="3" applyNumberFormat="1" applyFont="1" applyFill="1" applyBorder="1" applyAlignment="1"/>
    <xf numFmtId="3" fontId="39" fillId="0" borderId="153" xfId="4" applyNumberFormat="1" applyFont="1" applyFill="1" applyBorder="1" applyAlignment="1">
      <alignment vertical="center"/>
    </xf>
    <xf numFmtId="3" fontId="41" fillId="0" borderId="154" xfId="4" applyNumberFormat="1" applyFont="1" applyFill="1" applyBorder="1" applyAlignment="1"/>
    <xf numFmtId="3" fontId="39" fillId="0" borderId="148" xfId="4" applyNumberFormat="1" applyFont="1" applyFill="1" applyBorder="1" applyAlignment="1">
      <alignment vertical="center" wrapText="1"/>
    </xf>
    <xf numFmtId="3" fontId="39" fillId="0" borderId="100" xfId="4" applyNumberFormat="1" applyFont="1" applyFill="1" applyBorder="1" applyAlignment="1">
      <alignment vertical="center" wrapText="1"/>
    </xf>
    <xf numFmtId="3" fontId="39" fillId="0" borderId="78" xfId="4" applyNumberFormat="1" applyFont="1" applyFill="1" applyBorder="1" applyAlignment="1">
      <alignment vertical="center" wrapText="1"/>
    </xf>
    <xf numFmtId="3" fontId="39" fillId="0" borderId="147" xfId="4" applyNumberFormat="1" applyFont="1" applyFill="1" applyBorder="1" applyAlignment="1">
      <alignment vertical="center" wrapText="1"/>
    </xf>
    <xf numFmtId="3" fontId="39" fillId="0" borderId="153" xfId="4" applyNumberFormat="1" applyFont="1" applyFill="1" applyBorder="1" applyAlignment="1">
      <alignment vertical="center" wrapText="1"/>
    </xf>
    <xf numFmtId="0" fontId="34" fillId="0" borderId="98" xfId="4" applyBorder="1" applyAlignment="1">
      <alignment vertical="center" wrapText="1"/>
    </xf>
    <xf numFmtId="3" fontId="41" fillId="0" borderId="75" xfId="4" applyNumberFormat="1" applyFont="1" applyFill="1" applyBorder="1" applyAlignment="1"/>
    <xf numFmtId="3" fontId="41" fillId="0" borderId="118" xfId="4" applyNumberFormat="1" applyFont="1" applyFill="1" applyBorder="1" applyAlignment="1"/>
    <xf numFmtId="3" fontId="39" fillId="0" borderId="100" xfId="4" applyNumberFormat="1" applyFont="1" applyFill="1" applyBorder="1" applyAlignment="1">
      <alignment vertical="center"/>
    </xf>
    <xf numFmtId="3" fontId="41" fillId="0" borderId="162" xfId="4" applyNumberFormat="1" applyFont="1" applyFill="1" applyBorder="1" applyAlignment="1"/>
    <xf numFmtId="3" fontId="39" fillId="0" borderId="112" xfId="4" applyNumberFormat="1" applyFont="1" applyFill="1" applyBorder="1" applyAlignment="1">
      <alignment vertical="center"/>
    </xf>
    <xf numFmtId="3" fontId="41" fillId="0" borderId="163" xfId="4" applyNumberFormat="1" applyFont="1" applyFill="1" applyBorder="1" applyAlignment="1"/>
    <xf numFmtId="3" fontId="39" fillId="0" borderId="148" xfId="4" applyNumberFormat="1" applyFont="1" applyFill="1" applyBorder="1" applyAlignment="1">
      <alignment vertical="center"/>
    </xf>
    <xf numFmtId="3" fontId="39" fillId="0" borderId="122" xfId="4" applyNumberFormat="1" applyFont="1" applyFill="1" applyBorder="1" applyAlignment="1">
      <alignment vertical="center"/>
    </xf>
    <xf numFmtId="0" fontId="36" fillId="0" borderId="156" xfId="4" applyFont="1" applyBorder="1" applyAlignment="1">
      <alignment vertical="center"/>
    </xf>
    <xf numFmtId="0" fontId="36" fillId="0" borderId="157" xfId="4" applyFont="1" applyBorder="1" applyAlignment="1">
      <alignment vertical="center"/>
    </xf>
    <xf numFmtId="0" fontId="36" fillId="0" borderId="158" xfId="4" applyFont="1" applyBorder="1" applyAlignment="1">
      <alignment vertical="center"/>
    </xf>
    <xf numFmtId="3" fontId="41" fillId="0" borderId="159" xfId="4" applyNumberFormat="1" applyFont="1" applyFill="1" applyBorder="1" applyAlignment="1">
      <alignment vertical="center" wrapText="1"/>
    </xf>
    <xf numFmtId="0" fontId="40" fillId="0" borderId="160" xfId="4" applyFont="1" applyBorder="1" applyAlignment="1"/>
    <xf numFmtId="3" fontId="39" fillId="0" borderId="161" xfId="4" applyNumberFormat="1" applyFont="1" applyFill="1" applyBorder="1" applyAlignment="1">
      <alignment vertical="center"/>
    </xf>
    <xf numFmtId="3" fontId="39" fillId="0" borderId="68" xfId="4" applyNumberFormat="1" applyFont="1" applyFill="1" applyBorder="1" applyAlignment="1">
      <alignment vertical="center"/>
    </xf>
    <xf numFmtId="3" fontId="39" fillId="0" borderId="147" xfId="4" applyNumberFormat="1" applyFont="1" applyFill="1" applyBorder="1" applyAlignment="1">
      <alignment vertical="center"/>
    </xf>
  </cellXfs>
  <cellStyles count="6">
    <cellStyle name="Hiperhivatkozás" xfId="1"/>
    <cellStyle name="Már látott hiperhivatkozás" xfId="2"/>
    <cellStyle name="Normál" xfId="0" builtinId="0"/>
    <cellStyle name="Normál_7. sz tájékoztató" xfId="3"/>
    <cellStyle name="Normál_8. sz. táblázat" xfId="4"/>
    <cellStyle name="Normál_KVRENMUNKA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J163"/>
  <sheetViews>
    <sheetView tabSelected="1" view="pageLayout" topLeftCell="B1" zoomScaleNormal="120" zoomScaleSheetLayoutView="100" workbookViewId="0">
      <selection activeCell="H12" sqref="H12"/>
    </sheetView>
  </sheetViews>
  <sheetFormatPr defaultRowHeight="15.75" x14ac:dyDescent="0.25"/>
  <cols>
    <col min="1" max="1" width="5.33203125" style="179" customWidth="1"/>
    <col min="2" max="2" width="58" style="179" customWidth="1"/>
    <col min="3" max="3" width="12" style="179" customWidth="1"/>
    <col min="4" max="4" width="11.33203125" style="179" customWidth="1"/>
    <col min="5" max="5" width="10.1640625" style="179" customWidth="1"/>
    <col min="6" max="6" width="9.1640625" style="198" customWidth="1"/>
    <col min="7" max="16384" width="9.33203125" style="198"/>
  </cols>
  <sheetData>
    <row r="1" spans="1:7" ht="15.95" customHeight="1" x14ac:dyDescent="0.25">
      <c r="A1" s="690" t="s">
        <v>92</v>
      </c>
      <c r="B1" s="690"/>
      <c r="C1" s="690"/>
      <c r="D1" s="690"/>
      <c r="E1" s="690"/>
    </row>
    <row r="2" spans="1:7" ht="15.95" customHeight="1" thickBot="1" x14ac:dyDescent="0.3">
      <c r="A2" s="689" t="s">
        <v>179</v>
      </c>
      <c r="B2" s="689"/>
      <c r="C2" s="553"/>
      <c r="D2" s="553"/>
      <c r="E2" s="614" t="s">
        <v>223</v>
      </c>
    </row>
    <row r="3" spans="1:7" ht="38.1" customHeight="1" thickBot="1" x14ac:dyDescent="0.3">
      <c r="A3" s="21" t="s">
        <v>144</v>
      </c>
      <c r="B3" s="22" t="s">
        <v>93</v>
      </c>
      <c r="C3" s="29" t="s">
        <v>244</v>
      </c>
      <c r="D3" s="29" t="s">
        <v>655</v>
      </c>
      <c r="E3" s="29" t="s">
        <v>656</v>
      </c>
      <c r="F3" s="560"/>
      <c r="G3" s="560"/>
    </row>
    <row r="4" spans="1:7" s="199" customFormat="1" ht="12" customHeight="1" thickBot="1" x14ac:dyDescent="0.25">
      <c r="A4" s="193">
        <v>1</v>
      </c>
      <c r="B4" s="194">
        <v>2</v>
      </c>
      <c r="C4" s="195">
        <v>3</v>
      </c>
      <c r="D4" s="195">
        <v>4</v>
      </c>
      <c r="E4" s="195">
        <v>5</v>
      </c>
      <c r="F4" s="561"/>
      <c r="G4" s="561"/>
    </row>
    <row r="5" spans="1:7" s="200" customFormat="1" ht="12" customHeight="1" thickBot="1" x14ac:dyDescent="0.25">
      <c r="A5" s="18" t="s">
        <v>94</v>
      </c>
      <c r="B5" s="19" t="s">
        <v>245</v>
      </c>
      <c r="C5" s="104">
        <f>+C6+C7+C8+C9+C10+C11</f>
        <v>319414</v>
      </c>
      <c r="D5" s="104">
        <f>+D6+D7+D8+D9+D10+D11</f>
        <v>325596</v>
      </c>
      <c r="E5" s="104">
        <f>+E6+E7+E8+E9+E10+E11</f>
        <v>326349</v>
      </c>
      <c r="F5" s="521"/>
      <c r="G5" s="521"/>
    </row>
    <row r="6" spans="1:7" s="200" customFormat="1" ht="12" customHeight="1" x14ac:dyDescent="0.2">
      <c r="A6" s="13" t="s">
        <v>156</v>
      </c>
      <c r="B6" s="201" t="s">
        <v>246</v>
      </c>
      <c r="C6" s="107">
        <v>130696</v>
      </c>
      <c r="D6" s="107">
        <v>135462</v>
      </c>
      <c r="E6" s="107">
        <v>135462</v>
      </c>
      <c r="F6" s="562"/>
      <c r="G6" s="562"/>
    </row>
    <row r="7" spans="1:7" s="200" customFormat="1" ht="12" customHeight="1" x14ac:dyDescent="0.2">
      <c r="A7" s="12" t="s">
        <v>157</v>
      </c>
      <c r="B7" s="202" t="s">
        <v>247</v>
      </c>
      <c r="C7" s="106">
        <v>89894</v>
      </c>
      <c r="D7" s="106">
        <v>89894</v>
      </c>
      <c r="E7" s="106">
        <v>89485</v>
      </c>
      <c r="F7" s="562"/>
      <c r="G7" s="562"/>
    </row>
    <row r="8" spans="1:7" s="200" customFormat="1" ht="12" customHeight="1" x14ac:dyDescent="0.2">
      <c r="A8" s="12" t="s">
        <v>158</v>
      </c>
      <c r="B8" s="202" t="s">
        <v>248</v>
      </c>
      <c r="C8" s="106">
        <v>92546</v>
      </c>
      <c r="D8" s="106">
        <v>90171</v>
      </c>
      <c r="E8" s="106">
        <v>91537</v>
      </c>
      <c r="F8" s="562"/>
      <c r="G8" s="562"/>
    </row>
    <row r="9" spans="1:7" s="200" customFormat="1" ht="12" customHeight="1" x14ac:dyDescent="0.2">
      <c r="A9" s="12" t="s">
        <v>159</v>
      </c>
      <c r="B9" s="202" t="s">
        <v>249</v>
      </c>
      <c r="C9" s="106">
        <v>6278</v>
      </c>
      <c r="D9" s="106">
        <v>6278</v>
      </c>
      <c r="E9" s="106">
        <v>6278</v>
      </c>
      <c r="F9" s="562"/>
      <c r="G9" s="562"/>
    </row>
    <row r="10" spans="1:7" s="200" customFormat="1" ht="12" customHeight="1" x14ac:dyDescent="0.2">
      <c r="A10" s="12" t="s">
        <v>176</v>
      </c>
      <c r="B10" s="202" t="s">
        <v>662</v>
      </c>
      <c r="C10" s="106"/>
      <c r="D10" s="106">
        <v>3791</v>
      </c>
      <c r="E10" s="106">
        <v>3587</v>
      </c>
      <c r="F10" s="562"/>
      <c r="G10" s="562"/>
    </row>
    <row r="11" spans="1:7" s="200" customFormat="1" ht="12" customHeight="1" thickBot="1" x14ac:dyDescent="0.25">
      <c r="A11" s="14" t="s">
        <v>160</v>
      </c>
      <c r="B11" s="203" t="s">
        <v>251</v>
      </c>
      <c r="C11" s="106"/>
      <c r="D11" s="106"/>
      <c r="E11" s="106"/>
      <c r="F11" s="562"/>
      <c r="G11" s="562"/>
    </row>
    <row r="12" spans="1:7" s="200" customFormat="1" ht="12" customHeight="1" thickBot="1" x14ac:dyDescent="0.25">
      <c r="A12" s="18" t="s">
        <v>95</v>
      </c>
      <c r="B12" s="99" t="s">
        <v>252</v>
      </c>
      <c r="C12" s="104">
        <f>+C13+C14+C15+C16+C17</f>
        <v>8592</v>
      </c>
      <c r="D12" s="104">
        <f>+D13+D14+D15+D16+D17+D18</f>
        <v>24784</v>
      </c>
      <c r="E12" s="104">
        <f>+E13+E14+E15+E16+E17+E18+E19</f>
        <v>35165</v>
      </c>
      <c r="F12" s="521"/>
      <c r="G12" s="521"/>
    </row>
    <row r="13" spans="1:7" s="200" customFormat="1" ht="12" customHeight="1" x14ac:dyDescent="0.2">
      <c r="A13" s="13" t="s">
        <v>162</v>
      </c>
      <c r="B13" s="202" t="s">
        <v>588</v>
      </c>
      <c r="C13" s="107"/>
      <c r="D13" s="107">
        <v>2888</v>
      </c>
      <c r="E13" s="107">
        <v>4570</v>
      </c>
      <c r="F13" s="562"/>
      <c r="G13" s="562"/>
    </row>
    <row r="14" spans="1:7" s="200" customFormat="1" ht="12" customHeight="1" x14ac:dyDescent="0.2">
      <c r="A14" s="12" t="s">
        <v>163</v>
      </c>
      <c r="B14" s="202" t="s">
        <v>580</v>
      </c>
      <c r="C14" s="106"/>
      <c r="D14" s="106">
        <v>2398</v>
      </c>
      <c r="E14" s="106">
        <v>2594</v>
      </c>
      <c r="F14" s="562"/>
      <c r="G14" s="562"/>
    </row>
    <row r="15" spans="1:7" s="200" customFormat="1" ht="12" customHeight="1" x14ac:dyDescent="0.2">
      <c r="A15" s="12" t="s">
        <v>164</v>
      </c>
      <c r="B15" s="202" t="s">
        <v>589</v>
      </c>
      <c r="C15" s="106"/>
      <c r="D15" s="106">
        <v>333</v>
      </c>
      <c r="E15" s="106">
        <v>100</v>
      </c>
      <c r="F15" s="562"/>
      <c r="G15" s="562"/>
    </row>
    <row r="16" spans="1:7" s="200" customFormat="1" ht="12" customHeight="1" x14ac:dyDescent="0.2">
      <c r="A16" s="12" t="s">
        <v>165</v>
      </c>
      <c r="B16" s="202" t="s">
        <v>590</v>
      </c>
      <c r="C16" s="106"/>
      <c r="D16" s="106">
        <v>8075</v>
      </c>
      <c r="E16" s="106">
        <v>15094</v>
      </c>
      <c r="F16" s="562"/>
      <c r="G16" s="562"/>
    </row>
    <row r="17" spans="1:7" s="200" customFormat="1" ht="12" customHeight="1" x14ac:dyDescent="0.2">
      <c r="A17" s="12" t="s">
        <v>166</v>
      </c>
      <c r="B17" s="202" t="s">
        <v>591</v>
      </c>
      <c r="C17" s="106">
        <v>8592</v>
      </c>
      <c r="D17" s="106">
        <v>8731</v>
      </c>
      <c r="E17" s="106">
        <v>8731</v>
      </c>
      <c r="F17" s="562"/>
      <c r="G17" s="562"/>
    </row>
    <row r="18" spans="1:7" s="200" customFormat="1" ht="12" customHeight="1" x14ac:dyDescent="0.2">
      <c r="A18" s="12" t="s">
        <v>172</v>
      </c>
      <c r="B18" s="202" t="s">
        <v>592</v>
      </c>
      <c r="C18" s="106"/>
      <c r="D18" s="106">
        <v>2359</v>
      </c>
      <c r="E18" s="106">
        <v>3676</v>
      </c>
      <c r="F18" s="562"/>
      <c r="G18" s="562"/>
    </row>
    <row r="19" spans="1:7" s="200" customFormat="1" ht="12" customHeight="1" thickBot="1" x14ac:dyDescent="0.25">
      <c r="A19" s="11" t="s">
        <v>174</v>
      </c>
      <c r="B19" s="201" t="s">
        <v>642</v>
      </c>
      <c r="C19" s="593"/>
      <c r="D19" s="593"/>
      <c r="E19" s="593">
        <v>400</v>
      </c>
      <c r="F19" s="562"/>
      <c r="G19" s="562"/>
    </row>
    <row r="20" spans="1:7" s="200" customFormat="1" ht="12" customHeight="1" thickBot="1" x14ac:dyDescent="0.25">
      <c r="A20" s="18" t="s">
        <v>96</v>
      </c>
      <c r="B20" s="19" t="s">
        <v>257</v>
      </c>
      <c r="C20" s="104">
        <f>+C21+C22+C23+C24+C25</f>
        <v>4274</v>
      </c>
      <c r="D20" s="104">
        <f>+D21+D22+D23+D24+D25</f>
        <v>185274</v>
      </c>
      <c r="E20" s="104">
        <f>+E21+E22+E23+E24+E25</f>
        <v>185478</v>
      </c>
      <c r="F20" s="521"/>
      <c r="G20" s="521"/>
    </row>
    <row r="21" spans="1:7" s="200" customFormat="1" ht="12" customHeight="1" x14ac:dyDescent="0.2">
      <c r="A21" s="13" t="s">
        <v>145</v>
      </c>
      <c r="B21" s="201" t="s">
        <v>85</v>
      </c>
      <c r="C21" s="107">
        <v>4274</v>
      </c>
      <c r="D21" s="107">
        <v>4274</v>
      </c>
      <c r="E21" s="107">
        <v>4274</v>
      </c>
      <c r="F21" s="562"/>
      <c r="G21" s="562"/>
    </row>
    <row r="22" spans="1:7" s="200" customFormat="1" ht="12" customHeight="1" x14ac:dyDescent="0.2">
      <c r="A22" s="12" t="s">
        <v>146</v>
      </c>
      <c r="B22" s="201" t="s">
        <v>593</v>
      </c>
      <c r="C22" s="106"/>
      <c r="D22" s="106">
        <v>181000</v>
      </c>
      <c r="E22" s="106">
        <v>181000</v>
      </c>
      <c r="F22" s="562"/>
      <c r="G22" s="562"/>
    </row>
    <row r="23" spans="1:7" s="200" customFormat="1" ht="12" customHeight="1" x14ac:dyDescent="0.2">
      <c r="A23" s="12" t="s">
        <v>147</v>
      </c>
      <c r="B23" s="201" t="s">
        <v>643</v>
      </c>
      <c r="C23" s="106"/>
      <c r="D23" s="106"/>
      <c r="E23" s="106">
        <v>204</v>
      </c>
      <c r="F23" s="562"/>
      <c r="G23" s="562"/>
    </row>
    <row r="24" spans="1:7" s="200" customFormat="1" ht="12" customHeight="1" x14ac:dyDescent="0.2">
      <c r="A24" s="12" t="s">
        <v>148</v>
      </c>
      <c r="B24" s="202" t="s">
        <v>461</v>
      </c>
      <c r="C24" s="106"/>
      <c r="D24" s="106"/>
      <c r="E24" s="106"/>
      <c r="F24" s="562"/>
      <c r="G24" s="562"/>
    </row>
    <row r="25" spans="1:7" s="200" customFormat="1" ht="12" customHeight="1" x14ac:dyDescent="0.2">
      <c r="A25" s="12" t="s">
        <v>188</v>
      </c>
      <c r="B25" s="202" t="s">
        <v>260</v>
      </c>
      <c r="C25" s="106"/>
      <c r="D25" s="106"/>
      <c r="E25" s="106"/>
      <c r="F25" s="562"/>
      <c r="G25" s="562"/>
    </row>
    <row r="26" spans="1:7" s="200" customFormat="1" ht="12" customHeight="1" thickBot="1" x14ac:dyDescent="0.25">
      <c r="A26" s="14" t="s">
        <v>189</v>
      </c>
      <c r="B26" s="203" t="s">
        <v>261</v>
      </c>
      <c r="C26" s="108"/>
      <c r="D26" s="108"/>
      <c r="E26" s="108"/>
      <c r="F26" s="562"/>
      <c r="G26" s="562"/>
    </row>
    <row r="27" spans="1:7" s="200" customFormat="1" ht="12" customHeight="1" thickBot="1" x14ac:dyDescent="0.25">
      <c r="A27" s="18" t="s">
        <v>190</v>
      </c>
      <c r="B27" s="19" t="s">
        <v>262</v>
      </c>
      <c r="C27" s="110">
        <f>+C28+C31+C32+C33</f>
        <v>105374</v>
      </c>
      <c r="D27" s="110">
        <f>+D28+D31+D32+D33</f>
        <v>105374</v>
      </c>
      <c r="E27" s="110">
        <f>+E28+E31+E32+E33</f>
        <v>105374</v>
      </c>
      <c r="F27" s="563"/>
      <c r="G27" s="563"/>
    </row>
    <row r="28" spans="1:7" s="200" customFormat="1" ht="12" customHeight="1" x14ac:dyDescent="0.2">
      <c r="A28" s="13" t="s">
        <v>263</v>
      </c>
      <c r="B28" s="201" t="s">
        <v>269</v>
      </c>
      <c r="C28" s="196">
        <f>+C29+C30</f>
        <v>87429</v>
      </c>
      <c r="D28" s="196">
        <f>+D29+D30</f>
        <v>87429</v>
      </c>
      <c r="E28" s="196">
        <f>+E29+E30</f>
        <v>87429</v>
      </c>
      <c r="F28" s="564"/>
      <c r="G28" s="564"/>
    </row>
    <row r="29" spans="1:7" s="200" customFormat="1" ht="12" customHeight="1" x14ac:dyDescent="0.2">
      <c r="A29" s="12" t="s">
        <v>264</v>
      </c>
      <c r="B29" s="552" t="s">
        <v>623</v>
      </c>
      <c r="C29" s="106">
        <v>5878</v>
      </c>
      <c r="D29" s="106">
        <v>5878</v>
      </c>
      <c r="E29" s="106">
        <v>5878</v>
      </c>
      <c r="F29" s="562"/>
      <c r="G29" s="562"/>
    </row>
    <row r="30" spans="1:7" s="200" customFormat="1" ht="12" customHeight="1" x14ac:dyDescent="0.2">
      <c r="A30" s="12" t="s">
        <v>265</v>
      </c>
      <c r="B30" s="552" t="s">
        <v>624</v>
      </c>
      <c r="C30" s="106">
        <v>81551</v>
      </c>
      <c r="D30" s="106">
        <v>81551</v>
      </c>
      <c r="E30" s="106">
        <v>81551</v>
      </c>
      <c r="F30" s="562"/>
      <c r="G30" s="562"/>
    </row>
    <row r="31" spans="1:7" s="200" customFormat="1" ht="12" customHeight="1" x14ac:dyDescent="0.2">
      <c r="A31" s="12" t="s">
        <v>266</v>
      </c>
      <c r="B31" s="202" t="s">
        <v>272</v>
      </c>
      <c r="C31" s="106">
        <v>15535</v>
      </c>
      <c r="D31" s="106">
        <v>15535</v>
      </c>
      <c r="E31" s="106">
        <v>15535</v>
      </c>
      <c r="F31" s="562"/>
      <c r="G31" s="562"/>
    </row>
    <row r="32" spans="1:7" s="200" customFormat="1" ht="12" customHeight="1" x14ac:dyDescent="0.2">
      <c r="A32" s="12" t="s">
        <v>267</v>
      </c>
      <c r="B32" s="202" t="s">
        <v>644</v>
      </c>
      <c r="C32" s="106">
        <v>254</v>
      </c>
      <c r="D32" s="106">
        <v>254</v>
      </c>
      <c r="E32" s="106">
        <v>254</v>
      </c>
      <c r="F32" s="562"/>
      <c r="G32" s="562"/>
    </row>
    <row r="33" spans="1:7" s="200" customFormat="1" ht="12" customHeight="1" thickBot="1" x14ac:dyDescent="0.25">
      <c r="A33" s="14" t="s">
        <v>268</v>
      </c>
      <c r="B33" s="203" t="s">
        <v>645</v>
      </c>
      <c r="C33" s="108">
        <v>2156</v>
      </c>
      <c r="D33" s="108">
        <v>2156</v>
      </c>
      <c r="E33" s="108">
        <v>2156</v>
      </c>
      <c r="F33" s="562"/>
      <c r="G33" s="562"/>
    </row>
    <row r="34" spans="1:7" s="200" customFormat="1" ht="12" customHeight="1" thickBot="1" x14ac:dyDescent="0.25">
      <c r="A34" s="18" t="s">
        <v>98</v>
      </c>
      <c r="B34" s="19" t="s">
        <v>275</v>
      </c>
      <c r="C34" s="104">
        <f>SUM(C35:C44)</f>
        <v>99974</v>
      </c>
      <c r="D34" s="104">
        <f>SUM(D35:D44)</f>
        <v>101624</v>
      </c>
      <c r="E34" s="104">
        <f>SUM(E35:E44)</f>
        <v>101624</v>
      </c>
      <c r="F34" s="521"/>
      <c r="G34" s="521"/>
    </row>
    <row r="35" spans="1:7" s="200" customFormat="1" ht="12" customHeight="1" x14ac:dyDescent="0.2">
      <c r="A35" s="13" t="s">
        <v>149</v>
      </c>
      <c r="B35" s="201" t="s">
        <v>278</v>
      </c>
      <c r="C35" s="107"/>
      <c r="D35" s="107"/>
      <c r="E35" s="107"/>
      <c r="F35" s="562"/>
      <c r="G35" s="562"/>
    </row>
    <row r="36" spans="1:7" s="200" customFormat="1" ht="12" customHeight="1" x14ac:dyDescent="0.2">
      <c r="A36" s="12" t="s">
        <v>150</v>
      </c>
      <c r="B36" s="202" t="s">
        <v>279</v>
      </c>
      <c r="C36" s="106">
        <v>4230</v>
      </c>
      <c r="D36" s="106">
        <v>5880</v>
      </c>
      <c r="E36" s="106">
        <v>5880</v>
      </c>
      <c r="F36" s="562"/>
      <c r="G36" s="562"/>
    </row>
    <row r="37" spans="1:7" s="200" customFormat="1" ht="12" customHeight="1" x14ac:dyDescent="0.2">
      <c r="A37" s="12" t="s">
        <v>151</v>
      </c>
      <c r="B37" s="202" t="s">
        <v>280</v>
      </c>
      <c r="C37" s="106">
        <v>300</v>
      </c>
      <c r="D37" s="106">
        <v>300</v>
      </c>
      <c r="E37" s="106">
        <v>300</v>
      </c>
      <c r="F37" s="562"/>
      <c r="G37" s="562"/>
    </row>
    <row r="38" spans="1:7" s="200" customFormat="1" ht="12" customHeight="1" x14ac:dyDescent="0.2">
      <c r="A38" s="12" t="s">
        <v>192</v>
      </c>
      <c r="B38" s="202" t="s">
        <v>281</v>
      </c>
      <c r="C38" s="106">
        <v>6200</v>
      </c>
      <c r="D38" s="106">
        <v>6200</v>
      </c>
      <c r="E38" s="106">
        <v>6200</v>
      </c>
      <c r="F38" s="562"/>
      <c r="G38" s="562"/>
    </row>
    <row r="39" spans="1:7" s="200" customFormat="1" ht="12" customHeight="1" x14ac:dyDescent="0.2">
      <c r="A39" s="12" t="s">
        <v>193</v>
      </c>
      <c r="B39" s="202" t="s">
        <v>282</v>
      </c>
      <c r="C39" s="106">
        <v>87744</v>
      </c>
      <c r="D39" s="106">
        <v>87744</v>
      </c>
      <c r="E39" s="106">
        <v>87744</v>
      </c>
      <c r="F39" s="562"/>
      <c r="G39" s="562"/>
    </row>
    <row r="40" spans="1:7" s="200" customFormat="1" ht="12" customHeight="1" x14ac:dyDescent="0.2">
      <c r="A40" s="12" t="s">
        <v>194</v>
      </c>
      <c r="B40" s="202" t="s">
        <v>283</v>
      </c>
      <c r="C40" s="106"/>
      <c r="D40" s="106"/>
      <c r="E40" s="106"/>
      <c r="F40" s="562"/>
      <c r="G40" s="562"/>
    </row>
    <row r="41" spans="1:7" s="200" customFormat="1" ht="12" customHeight="1" x14ac:dyDescent="0.2">
      <c r="A41" s="12" t="s">
        <v>195</v>
      </c>
      <c r="B41" s="202" t="s">
        <v>284</v>
      </c>
      <c r="C41" s="106"/>
      <c r="D41" s="106"/>
      <c r="E41" s="106"/>
      <c r="F41" s="562"/>
      <c r="G41" s="562"/>
    </row>
    <row r="42" spans="1:7" s="200" customFormat="1" ht="12" customHeight="1" x14ac:dyDescent="0.2">
      <c r="A42" s="12" t="s">
        <v>196</v>
      </c>
      <c r="B42" s="202" t="s">
        <v>285</v>
      </c>
      <c r="C42" s="106">
        <v>1500</v>
      </c>
      <c r="D42" s="106">
        <v>1500</v>
      </c>
      <c r="E42" s="106">
        <v>1500</v>
      </c>
      <c r="F42" s="562"/>
      <c r="G42" s="562"/>
    </row>
    <row r="43" spans="1:7" s="200" customFormat="1" ht="12" customHeight="1" x14ac:dyDescent="0.2">
      <c r="A43" s="12" t="s">
        <v>276</v>
      </c>
      <c r="B43" s="202" t="s">
        <v>286</v>
      </c>
      <c r="C43" s="109"/>
      <c r="D43" s="109"/>
      <c r="E43" s="109"/>
      <c r="F43" s="565"/>
      <c r="G43" s="565"/>
    </row>
    <row r="44" spans="1:7" s="200" customFormat="1" ht="12" customHeight="1" thickBot="1" x14ac:dyDescent="0.25">
      <c r="A44" s="14" t="s">
        <v>277</v>
      </c>
      <c r="B44" s="203" t="s">
        <v>287</v>
      </c>
      <c r="C44" s="190"/>
      <c r="D44" s="190"/>
      <c r="E44" s="190"/>
      <c r="F44" s="565"/>
      <c r="G44" s="565"/>
    </row>
    <row r="45" spans="1:7" s="200" customFormat="1" ht="12" customHeight="1" thickBot="1" x14ac:dyDescent="0.25">
      <c r="A45" s="18" t="s">
        <v>99</v>
      </c>
      <c r="B45" s="19" t="s">
        <v>288</v>
      </c>
      <c r="C45" s="104">
        <f>SUM(C46:C50)</f>
        <v>0</v>
      </c>
      <c r="D45" s="104">
        <f>SUM(D46:D50)</f>
        <v>0</v>
      </c>
      <c r="E45" s="104">
        <f>SUM(E46:E50)</f>
        <v>0</v>
      </c>
      <c r="F45" s="521"/>
      <c r="G45" s="521"/>
    </row>
    <row r="46" spans="1:7" s="200" customFormat="1" ht="12" customHeight="1" x14ac:dyDescent="0.2">
      <c r="A46" s="13" t="s">
        <v>152</v>
      </c>
      <c r="B46" s="201" t="s">
        <v>292</v>
      </c>
      <c r="C46" s="247"/>
      <c r="D46" s="247"/>
      <c r="E46" s="247"/>
      <c r="F46" s="565"/>
      <c r="G46" s="565"/>
    </row>
    <row r="47" spans="1:7" s="200" customFormat="1" ht="12" customHeight="1" x14ac:dyDescent="0.2">
      <c r="A47" s="12" t="s">
        <v>153</v>
      </c>
      <c r="B47" s="202" t="s">
        <v>293</v>
      </c>
      <c r="C47" s="109"/>
      <c r="D47" s="109"/>
      <c r="E47" s="109"/>
      <c r="F47" s="565"/>
      <c r="G47" s="565"/>
    </row>
    <row r="48" spans="1:7" s="200" customFormat="1" ht="12" customHeight="1" x14ac:dyDescent="0.2">
      <c r="A48" s="12" t="s">
        <v>289</v>
      </c>
      <c r="B48" s="202" t="s">
        <v>294</v>
      </c>
      <c r="C48" s="109"/>
      <c r="D48" s="109"/>
      <c r="E48" s="109"/>
      <c r="F48" s="565"/>
      <c r="G48" s="565"/>
    </row>
    <row r="49" spans="1:7" s="200" customFormat="1" ht="12" customHeight="1" x14ac:dyDescent="0.2">
      <c r="A49" s="12" t="s">
        <v>290</v>
      </c>
      <c r="B49" s="202" t="s">
        <v>295</v>
      </c>
      <c r="C49" s="109"/>
      <c r="D49" s="109"/>
      <c r="E49" s="109"/>
      <c r="F49" s="565"/>
      <c r="G49" s="565"/>
    </row>
    <row r="50" spans="1:7" s="200" customFormat="1" ht="12" customHeight="1" x14ac:dyDescent="0.2">
      <c r="A50" s="12" t="s">
        <v>291</v>
      </c>
      <c r="B50" s="202" t="s">
        <v>296</v>
      </c>
      <c r="C50" s="109"/>
      <c r="D50" s="109"/>
      <c r="E50" s="109"/>
      <c r="F50" s="565"/>
      <c r="G50" s="565"/>
    </row>
    <row r="51" spans="1:7" s="200" customFormat="1" ht="12" customHeight="1" thickBot="1" x14ac:dyDescent="0.25">
      <c r="A51" s="11" t="s">
        <v>86</v>
      </c>
      <c r="B51" s="463" t="s">
        <v>472</v>
      </c>
      <c r="C51" s="464"/>
      <c r="D51" s="464"/>
      <c r="E51" s="464"/>
      <c r="F51" s="565"/>
      <c r="G51" s="565"/>
    </row>
    <row r="52" spans="1:7" s="200" customFormat="1" ht="12" customHeight="1" thickBot="1" x14ac:dyDescent="0.25">
      <c r="A52" s="18" t="s">
        <v>197</v>
      </c>
      <c r="B52" s="19" t="s">
        <v>297</v>
      </c>
      <c r="C52" s="104">
        <f>SUM(C53:C55)</f>
        <v>0</v>
      </c>
      <c r="D52" s="104">
        <f>SUM(D53:D55)</f>
        <v>0</v>
      </c>
      <c r="E52" s="104">
        <f>SUM(E53:E55)</f>
        <v>350</v>
      </c>
      <c r="F52" s="521"/>
      <c r="G52" s="521"/>
    </row>
    <row r="53" spans="1:7" s="200" customFormat="1" ht="12" customHeight="1" x14ac:dyDescent="0.2">
      <c r="A53" s="13" t="s">
        <v>154</v>
      </c>
      <c r="B53" s="596" t="s">
        <v>675</v>
      </c>
      <c r="C53" s="107"/>
      <c r="D53" s="107"/>
      <c r="E53" s="107">
        <v>350</v>
      </c>
      <c r="F53" s="562"/>
      <c r="G53" s="562"/>
    </row>
    <row r="54" spans="1:7" s="200" customFormat="1" ht="12" customHeight="1" x14ac:dyDescent="0.2">
      <c r="A54" s="12" t="s">
        <v>155</v>
      </c>
      <c r="B54" s="597" t="s">
        <v>646</v>
      </c>
      <c r="C54" s="106"/>
      <c r="D54" s="106"/>
      <c r="E54" s="106"/>
      <c r="F54" s="562"/>
      <c r="G54" s="562"/>
    </row>
    <row r="55" spans="1:7" s="200" customFormat="1" ht="12" customHeight="1" x14ac:dyDescent="0.2">
      <c r="A55" s="12" t="s">
        <v>301</v>
      </c>
      <c r="B55" s="202" t="s">
        <v>649</v>
      </c>
      <c r="C55" s="106"/>
      <c r="D55" s="106"/>
      <c r="E55" s="106"/>
      <c r="F55" s="562"/>
      <c r="G55" s="562"/>
    </row>
    <row r="56" spans="1:7" s="200" customFormat="1" ht="12" customHeight="1" thickBot="1" x14ac:dyDescent="0.25">
      <c r="A56" s="14" t="s">
        <v>302</v>
      </c>
      <c r="B56" s="203" t="s">
        <v>300</v>
      </c>
      <c r="C56" s="108"/>
      <c r="D56" s="108"/>
      <c r="E56" s="108"/>
      <c r="F56" s="562"/>
      <c r="G56" s="562"/>
    </row>
    <row r="57" spans="1:7" s="200" customFormat="1" ht="12" customHeight="1" thickBot="1" x14ac:dyDescent="0.25">
      <c r="A57" s="18" t="s">
        <v>101</v>
      </c>
      <c r="B57" s="99" t="s">
        <v>303</v>
      </c>
      <c r="C57" s="104">
        <f>SUM(C58:C60)</f>
        <v>0</v>
      </c>
      <c r="D57" s="104">
        <f>SUM(D58:D60)</f>
        <v>743</v>
      </c>
      <c r="E57" s="104">
        <f>SUM(E58:E60)</f>
        <v>7743</v>
      </c>
      <c r="F57" s="521"/>
      <c r="G57" s="521"/>
    </row>
    <row r="58" spans="1:7" s="200" customFormat="1" ht="12" customHeight="1" x14ac:dyDescent="0.2">
      <c r="A58" s="13" t="s">
        <v>198</v>
      </c>
      <c r="B58" s="201" t="s">
        <v>676</v>
      </c>
      <c r="C58" s="109"/>
      <c r="D58" s="109"/>
      <c r="E58" s="109">
        <v>7000</v>
      </c>
      <c r="F58" s="565"/>
      <c r="G58" s="565"/>
    </row>
    <row r="59" spans="1:7" s="200" customFormat="1" ht="12" customHeight="1" x14ac:dyDescent="0.2">
      <c r="A59" s="12" t="s">
        <v>199</v>
      </c>
      <c r="B59" s="597" t="s">
        <v>463</v>
      </c>
      <c r="C59" s="109"/>
      <c r="D59" s="109"/>
      <c r="E59" s="109"/>
      <c r="F59" s="565"/>
      <c r="G59" s="565"/>
    </row>
    <row r="60" spans="1:7" s="200" customFormat="1" ht="12" customHeight="1" x14ac:dyDescent="0.2">
      <c r="A60" s="12" t="s">
        <v>224</v>
      </c>
      <c r="B60" s="202" t="s">
        <v>576</v>
      </c>
      <c r="C60" s="109"/>
      <c r="D60" s="109">
        <v>743</v>
      </c>
      <c r="E60" s="109">
        <v>743</v>
      </c>
      <c r="F60" s="565"/>
      <c r="G60" s="565"/>
    </row>
    <row r="61" spans="1:7" s="200" customFormat="1" ht="12" customHeight="1" thickBot="1" x14ac:dyDescent="0.25">
      <c r="A61" s="14" t="s">
        <v>304</v>
      </c>
      <c r="B61" s="203" t="s">
        <v>307</v>
      </c>
      <c r="C61" s="109"/>
      <c r="D61" s="109"/>
      <c r="E61" s="109"/>
      <c r="F61" s="565"/>
      <c r="G61" s="565"/>
    </row>
    <row r="62" spans="1:7" s="200" customFormat="1" ht="12" customHeight="1" thickBot="1" x14ac:dyDescent="0.25">
      <c r="A62" s="18" t="s">
        <v>102</v>
      </c>
      <c r="B62" s="19" t="s">
        <v>308</v>
      </c>
      <c r="C62" s="110">
        <f>+C5+C12+C20+C27+C34+C45+C52+C57</f>
        <v>537628</v>
      </c>
      <c r="D62" s="110">
        <f>+D5+D12+D20+D27+D34+D45+D52+D57</f>
        <v>743395</v>
      </c>
      <c r="E62" s="110">
        <f>+E5+E12+E20+E27+E34+E45+E52+E57</f>
        <v>762083</v>
      </c>
      <c r="F62" s="563"/>
      <c r="G62" s="563"/>
    </row>
    <row r="63" spans="1:7" s="200" customFormat="1" ht="12" customHeight="1" thickBot="1" x14ac:dyDescent="0.25">
      <c r="A63" s="204" t="s">
        <v>309</v>
      </c>
      <c r="B63" s="99" t="s">
        <v>310</v>
      </c>
      <c r="C63" s="104">
        <f>SUM(C64:C66)</f>
        <v>0</v>
      </c>
      <c r="D63" s="104">
        <f>SUM(D64:D66)</f>
        <v>0</v>
      </c>
      <c r="E63" s="104">
        <f>SUM(E64:E66)</f>
        <v>0</v>
      </c>
      <c r="F63" s="521"/>
      <c r="G63" s="521"/>
    </row>
    <row r="64" spans="1:7" s="200" customFormat="1" ht="12" customHeight="1" x14ac:dyDescent="0.2">
      <c r="A64" s="13" t="s">
        <v>343</v>
      </c>
      <c r="B64" s="201" t="s">
        <v>311</v>
      </c>
      <c r="C64" s="109"/>
      <c r="D64" s="109"/>
      <c r="E64" s="109"/>
      <c r="F64" s="565"/>
      <c r="G64" s="565"/>
    </row>
    <row r="65" spans="1:7" s="200" customFormat="1" ht="12" customHeight="1" x14ac:dyDescent="0.2">
      <c r="A65" s="12" t="s">
        <v>352</v>
      </c>
      <c r="B65" s="202" t="s">
        <v>312</v>
      </c>
      <c r="C65" s="109"/>
      <c r="D65" s="109"/>
      <c r="E65" s="109"/>
      <c r="F65" s="565"/>
      <c r="G65" s="565"/>
    </row>
    <row r="66" spans="1:7" s="200" customFormat="1" ht="12" customHeight="1" thickBot="1" x14ac:dyDescent="0.25">
      <c r="A66" s="14" t="s">
        <v>353</v>
      </c>
      <c r="B66" s="205" t="s">
        <v>313</v>
      </c>
      <c r="C66" s="109"/>
      <c r="D66" s="109"/>
      <c r="E66" s="109"/>
      <c r="F66" s="565"/>
      <c r="G66" s="565"/>
    </row>
    <row r="67" spans="1:7" s="200" customFormat="1" ht="12" customHeight="1" thickBot="1" x14ac:dyDescent="0.25">
      <c r="A67" s="204" t="s">
        <v>314</v>
      </c>
      <c r="B67" s="99" t="s">
        <v>315</v>
      </c>
      <c r="C67" s="104">
        <f>SUM(C68:C71)</f>
        <v>0</v>
      </c>
      <c r="D67" s="104">
        <f>SUM(D68:D71)</f>
        <v>0</v>
      </c>
      <c r="E67" s="104">
        <f>SUM(E68:E71)</f>
        <v>0</v>
      </c>
      <c r="F67" s="521"/>
      <c r="G67" s="521"/>
    </row>
    <row r="68" spans="1:7" s="200" customFormat="1" ht="12" customHeight="1" x14ac:dyDescent="0.2">
      <c r="A68" s="13" t="s">
        <v>177</v>
      </c>
      <c r="B68" s="201" t="s">
        <v>316</v>
      </c>
      <c r="C68" s="109"/>
      <c r="D68" s="109"/>
      <c r="E68" s="109"/>
      <c r="F68" s="565"/>
      <c r="G68" s="565"/>
    </row>
    <row r="69" spans="1:7" s="200" customFormat="1" ht="12" customHeight="1" x14ac:dyDescent="0.2">
      <c r="A69" s="12" t="s">
        <v>178</v>
      </c>
      <c r="B69" s="202" t="s">
        <v>317</v>
      </c>
      <c r="C69" s="109"/>
      <c r="D69" s="109"/>
      <c r="E69" s="109"/>
      <c r="F69" s="565"/>
      <c r="G69" s="565"/>
    </row>
    <row r="70" spans="1:7" s="200" customFormat="1" ht="12" customHeight="1" x14ac:dyDescent="0.2">
      <c r="A70" s="12" t="s">
        <v>344</v>
      </c>
      <c r="B70" s="202" t="s">
        <v>318</v>
      </c>
      <c r="C70" s="109"/>
      <c r="D70" s="109"/>
      <c r="E70" s="109"/>
      <c r="F70" s="565"/>
      <c r="G70" s="565"/>
    </row>
    <row r="71" spans="1:7" s="200" customFormat="1" ht="12" customHeight="1" thickBot="1" x14ac:dyDescent="0.25">
      <c r="A71" s="14" t="s">
        <v>345</v>
      </c>
      <c r="B71" s="203" t="s">
        <v>319</v>
      </c>
      <c r="C71" s="109"/>
      <c r="D71" s="109"/>
      <c r="E71" s="109"/>
      <c r="F71" s="565"/>
      <c r="G71" s="565"/>
    </row>
    <row r="72" spans="1:7" s="200" customFormat="1" ht="12" customHeight="1" thickBot="1" x14ac:dyDescent="0.25">
      <c r="A72" s="204" t="s">
        <v>320</v>
      </c>
      <c r="B72" s="99" t="s">
        <v>321</v>
      </c>
      <c r="C72" s="104">
        <v>115000</v>
      </c>
      <c r="D72" s="104">
        <v>115000</v>
      </c>
      <c r="E72" s="104">
        <v>132278</v>
      </c>
      <c r="F72" s="521"/>
      <c r="G72" s="521"/>
    </row>
    <row r="73" spans="1:7" s="200" customFormat="1" ht="12" customHeight="1" x14ac:dyDescent="0.2">
      <c r="A73" s="13" t="s">
        <v>346</v>
      </c>
      <c r="B73" s="201" t="s">
        <v>322</v>
      </c>
      <c r="C73" s="109">
        <v>115000</v>
      </c>
      <c r="D73" s="109">
        <v>115000</v>
      </c>
      <c r="E73" s="109">
        <v>132278</v>
      </c>
      <c r="F73" s="565"/>
      <c r="G73" s="565"/>
    </row>
    <row r="74" spans="1:7" s="200" customFormat="1" ht="12" customHeight="1" thickBot="1" x14ac:dyDescent="0.25">
      <c r="A74" s="14" t="s">
        <v>347</v>
      </c>
      <c r="B74" s="203" t="s">
        <v>323</v>
      </c>
      <c r="C74" s="109"/>
      <c r="D74" s="109"/>
      <c r="E74" s="109"/>
      <c r="F74" s="565"/>
      <c r="G74" s="565"/>
    </row>
    <row r="75" spans="1:7" s="200" customFormat="1" ht="12" customHeight="1" thickBot="1" x14ac:dyDescent="0.25">
      <c r="A75" s="204" t="s">
        <v>324</v>
      </c>
      <c r="B75" s="99" t="s">
        <v>325</v>
      </c>
      <c r="C75" s="104">
        <f>SUM(C76:C78)</f>
        <v>0</v>
      </c>
      <c r="D75" s="104">
        <f>SUM(D76:D78)</f>
        <v>0</v>
      </c>
      <c r="E75" s="104">
        <f>SUM(E76:E78)</f>
        <v>0</v>
      </c>
      <c r="F75" s="521"/>
      <c r="G75" s="521"/>
    </row>
    <row r="76" spans="1:7" s="200" customFormat="1" ht="12" customHeight="1" x14ac:dyDescent="0.2">
      <c r="A76" s="13" t="s">
        <v>348</v>
      </c>
      <c r="B76" s="201" t="s">
        <v>326</v>
      </c>
      <c r="C76" s="109"/>
      <c r="D76" s="109"/>
      <c r="E76" s="109"/>
      <c r="F76" s="565"/>
      <c r="G76" s="565"/>
    </row>
    <row r="77" spans="1:7" s="200" customFormat="1" ht="12" customHeight="1" x14ac:dyDescent="0.2">
      <c r="A77" s="12" t="s">
        <v>349</v>
      </c>
      <c r="B77" s="202" t="s">
        <v>327</v>
      </c>
      <c r="C77" s="109"/>
      <c r="D77" s="109"/>
      <c r="E77" s="109"/>
      <c r="F77" s="565"/>
      <c r="G77" s="565"/>
    </row>
    <row r="78" spans="1:7" s="200" customFormat="1" ht="12" customHeight="1" thickBot="1" x14ac:dyDescent="0.25">
      <c r="A78" s="14" t="s">
        <v>350</v>
      </c>
      <c r="B78" s="203" t="s">
        <v>328</v>
      </c>
      <c r="C78" s="109"/>
      <c r="D78" s="109"/>
      <c r="E78" s="109"/>
      <c r="F78" s="565"/>
      <c r="G78" s="565"/>
    </row>
    <row r="79" spans="1:7" s="200" customFormat="1" ht="12" customHeight="1" thickBot="1" x14ac:dyDescent="0.25">
      <c r="A79" s="204" t="s">
        <v>329</v>
      </c>
      <c r="B79" s="99" t="s">
        <v>351</v>
      </c>
      <c r="C79" s="104">
        <f>SUM(C80:C83)</f>
        <v>0</v>
      </c>
      <c r="D79" s="104">
        <f>SUM(D80:D83)</f>
        <v>0</v>
      </c>
      <c r="E79" s="104">
        <f>SUM(E80:E83)</f>
        <v>0</v>
      </c>
      <c r="F79" s="521"/>
      <c r="G79" s="521"/>
    </row>
    <row r="80" spans="1:7" s="200" customFormat="1" ht="12" customHeight="1" x14ac:dyDescent="0.2">
      <c r="A80" s="206" t="s">
        <v>330</v>
      </c>
      <c r="B80" s="201" t="s">
        <v>331</v>
      </c>
      <c r="C80" s="109"/>
      <c r="D80" s="109"/>
      <c r="E80" s="109"/>
      <c r="F80" s="565"/>
      <c r="G80" s="565"/>
    </row>
    <row r="81" spans="1:7" s="200" customFormat="1" ht="12" customHeight="1" x14ac:dyDescent="0.2">
      <c r="A81" s="207" t="s">
        <v>332</v>
      </c>
      <c r="B81" s="202" t="s">
        <v>333</v>
      </c>
      <c r="C81" s="109"/>
      <c r="D81" s="109"/>
      <c r="E81" s="109"/>
      <c r="F81" s="565"/>
      <c r="G81" s="565"/>
    </row>
    <row r="82" spans="1:7" s="200" customFormat="1" ht="12" customHeight="1" x14ac:dyDescent="0.2">
      <c r="A82" s="207" t="s">
        <v>334</v>
      </c>
      <c r="B82" s="202" t="s">
        <v>335</v>
      </c>
      <c r="C82" s="109"/>
      <c r="D82" s="109"/>
      <c r="E82" s="109"/>
      <c r="F82" s="565"/>
      <c r="G82" s="565"/>
    </row>
    <row r="83" spans="1:7" s="200" customFormat="1" ht="12" customHeight="1" thickBot="1" x14ac:dyDescent="0.25">
      <c r="A83" s="208" t="s">
        <v>336</v>
      </c>
      <c r="B83" s="203" t="s">
        <v>337</v>
      </c>
      <c r="C83" s="109"/>
      <c r="D83" s="109"/>
      <c r="E83" s="109"/>
      <c r="F83" s="565"/>
      <c r="G83" s="565"/>
    </row>
    <row r="84" spans="1:7" s="200" customFormat="1" ht="13.5" customHeight="1" thickBot="1" x14ac:dyDescent="0.25">
      <c r="A84" s="204" t="s">
        <v>338</v>
      </c>
      <c r="B84" s="99" t="s">
        <v>339</v>
      </c>
      <c r="C84" s="248"/>
      <c r="D84" s="248"/>
      <c r="E84" s="248"/>
      <c r="F84" s="566"/>
      <c r="G84" s="566"/>
    </row>
    <row r="85" spans="1:7" s="200" customFormat="1" ht="15.75" customHeight="1" thickBot="1" x14ac:dyDescent="0.25">
      <c r="A85" s="204" t="s">
        <v>340</v>
      </c>
      <c r="B85" s="209" t="s">
        <v>341</v>
      </c>
      <c r="C85" s="110">
        <f>+C63+C67+C72+C75+C79+C84</f>
        <v>115000</v>
      </c>
      <c r="D85" s="110">
        <f>+D63+D67+D72+D75+D79+D84</f>
        <v>115000</v>
      </c>
      <c r="E85" s="110">
        <f>+E63+E67+E72+E75+E79+E84</f>
        <v>132278</v>
      </c>
      <c r="F85" s="563"/>
      <c r="G85" s="563"/>
    </row>
    <row r="86" spans="1:7" s="200" customFormat="1" ht="15.75" customHeight="1" thickBot="1" x14ac:dyDescent="0.25">
      <c r="A86" s="204" t="s">
        <v>354</v>
      </c>
      <c r="B86" s="211" t="s">
        <v>610</v>
      </c>
      <c r="C86" s="598"/>
      <c r="D86" s="110"/>
      <c r="E86" s="110"/>
      <c r="F86" s="563"/>
      <c r="G86" s="563"/>
    </row>
    <row r="87" spans="1:7" s="200" customFormat="1" ht="28.5" customHeight="1" thickBot="1" x14ac:dyDescent="0.25">
      <c r="A87" s="204" t="s">
        <v>619</v>
      </c>
      <c r="B87" s="211" t="s">
        <v>342</v>
      </c>
      <c r="C87" s="650">
        <v>652628</v>
      </c>
      <c r="D87" s="110">
        <f>+D62+D85</f>
        <v>858395</v>
      </c>
      <c r="E87" s="110">
        <f>+E62+E85</f>
        <v>894361</v>
      </c>
      <c r="F87" s="563"/>
      <c r="G87" s="563"/>
    </row>
    <row r="88" spans="1:7" s="200" customFormat="1" ht="83.25" customHeight="1" x14ac:dyDescent="0.2">
      <c r="A88" s="688"/>
      <c r="B88" s="688"/>
      <c r="C88" s="688"/>
      <c r="D88" s="688"/>
      <c r="E88" s="688"/>
    </row>
    <row r="89" spans="1:7" ht="16.5" customHeight="1" x14ac:dyDescent="0.25">
      <c r="A89" s="690" t="s">
        <v>122</v>
      </c>
      <c r="B89" s="690"/>
      <c r="C89" s="690"/>
      <c r="D89" s="690"/>
      <c r="E89" s="690"/>
    </row>
    <row r="90" spans="1:7" s="212" customFormat="1" ht="16.5" customHeight="1" thickBot="1" x14ac:dyDescent="0.3">
      <c r="A90" s="691" t="s">
        <v>180</v>
      </c>
      <c r="B90" s="691"/>
      <c r="C90" s="554"/>
      <c r="D90" s="554"/>
      <c r="E90" s="467"/>
    </row>
    <row r="91" spans="1:7" ht="38.1" customHeight="1" thickBot="1" x14ac:dyDescent="0.3">
      <c r="A91" s="21" t="s">
        <v>144</v>
      </c>
      <c r="B91" s="22" t="s">
        <v>123</v>
      </c>
      <c r="C91" s="29" t="s">
        <v>244</v>
      </c>
      <c r="D91" s="29" t="s">
        <v>657</v>
      </c>
      <c r="E91" s="29" t="s">
        <v>658</v>
      </c>
      <c r="F91" s="560"/>
      <c r="G91" s="560"/>
    </row>
    <row r="92" spans="1:7" s="199" customFormat="1" ht="12" customHeight="1" thickBot="1" x14ac:dyDescent="0.25">
      <c r="A92" s="26">
        <v>1</v>
      </c>
      <c r="B92" s="27">
        <v>2</v>
      </c>
      <c r="C92" s="28">
        <v>3</v>
      </c>
      <c r="D92" s="28">
        <v>4</v>
      </c>
      <c r="E92" s="28">
        <v>5</v>
      </c>
      <c r="F92" s="561"/>
      <c r="G92" s="561"/>
    </row>
    <row r="93" spans="1:7" ht="12" customHeight="1" thickBot="1" x14ac:dyDescent="0.3">
      <c r="A93" s="20" t="s">
        <v>94</v>
      </c>
      <c r="B93" s="25" t="s">
        <v>357</v>
      </c>
      <c r="C93" s="103">
        <f>SUM(C94:C98)</f>
        <v>517836</v>
      </c>
      <c r="D93" s="103">
        <f>SUM(D94:D98)</f>
        <v>552099</v>
      </c>
      <c r="E93" s="103">
        <f>SUM(E94:E98)</f>
        <v>572751</v>
      </c>
      <c r="F93" s="521"/>
      <c r="G93" s="521"/>
    </row>
    <row r="94" spans="1:7" ht="12" customHeight="1" x14ac:dyDescent="0.25">
      <c r="A94" s="15" t="s">
        <v>156</v>
      </c>
      <c r="B94" s="8" t="s">
        <v>124</v>
      </c>
      <c r="C94" s="105">
        <v>167319</v>
      </c>
      <c r="D94" s="105">
        <v>181317</v>
      </c>
      <c r="E94" s="105">
        <v>198439</v>
      </c>
      <c r="F94" s="562"/>
      <c r="G94" s="562"/>
    </row>
    <row r="95" spans="1:7" ht="12" customHeight="1" x14ac:dyDescent="0.25">
      <c r="A95" s="12" t="s">
        <v>157</v>
      </c>
      <c r="B95" s="6" t="s">
        <v>200</v>
      </c>
      <c r="C95" s="106">
        <v>45319</v>
      </c>
      <c r="D95" s="106">
        <v>49306</v>
      </c>
      <c r="E95" s="106">
        <v>53930</v>
      </c>
      <c r="F95" s="562"/>
      <c r="G95" s="562"/>
    </row>
    <row r="96" spans="1:7" ht="12" customHeight="1" x14ac:dyDescent="0.25">
      <c r="A96" s="12" t="s">
        <v>158</v>
      </c>
      <c r="B96" s="6" t="s">
        <v>175</v>
      </c>
      <c r="C96" s="108">
        <v>185409</v>
      </c>
      <c r="D96" s="108">
        <v>193809</v>
      </c>
      <c r="E96" s="108">
        <v>193495</v>
      </c>
      <c r="F96" s="562"/>
      <c r="G96" s="562"/>
    </row>
    <row r="97" spans="1:7" ht="12" customHeight="1" x14ac:dyDescent="0.25">
      <c r="A97" s="12" t="s">
        <v>159</v>
      </c>
      <c r="B97" s="9" t="s">
        <v>201</v>
      </c>
      <c r="C97" s="108">
        <v>8046</v>
      </c>
      <c r="D97" s="108">
        <v>10438</v>
      </c>
      <c r="E97" s="108">
        <v>12932</v>
      </c>
      <c r="F97" s="562"/>
      <c r="G97" s="562"/>
    </row>
    <row r="98" spans="1:7" ht="12" customHeight="1" x14ac:dyDescent="0.25">
      <c r="A98" s="12" t="s">
        <v>167</v>
      </c>
      <c r="B98" s="17" t="s">
        <v>594</v>
      </c>
      <c r="C98" s="108">
        <v>111743</v>
      </c>
      <c r="D98" s="108">
        <v>117229</v>
      </c>
      <c r="E98" s="108">
        <v>113955</v>
      </c>
      <c r="F98" s="562"/>
      <c r="G98" s="562"/>
    </row>
    <row r="99" spans="1:7" ht="12" customHeight="1" x14ac:dyDescent="0.25">
      <c r="A99" s="12" t="s">
        <v>160</v>
      </c>
      <c r="B99" s="6" t="s">
        <v>358</v>
      </c>
      <c r="C99" s="108"/>
      <c r="D99" s="108"/>
      <c r="E99" s="108"/>
      <c r="F99" s="562"/>
      <c r="G99" s="562"/>
    </row>
    <row r="100" spans="1:7" ht="12" customHeight="1" x14ac:dyDescent="0.25">
      <c r="A100" s="12" t="s">
        <v>161</v>
      </c>
      <c r="B100" s="60" t="s">
        <v>359</v>
      </c>
      <c r="C100" s="108"/>
      <c r="D100" s="108"/>
      <c r="E100" s="108"/>
      <c r="F100" s="562"/>
      <c r="G100" s="562"/>
    </row>
    <row r="101" spans="1:7" ht="12" customHeight="1" x14ac:dyDescent="0.25">
      <c r="A101" s="12" t="s">
        <v>168</v>
      </c>
      <c r="B101" s="61" t="s">
        <v>360</v>
      </c>
      <c r="C101" s="108"/>
      <c r="D101" s="108"/>
      <c r="E101" s="108"/>
      <c r="F101" s="562"/>
      <c r="G101" s="562"/>
    </row>
    <row r="102" spans="1:7" ht="12" customHeight="1" x14ac:dyDescent="0.25">
      <c r="A102" s="12" t="s">
        <v>169</v>
      </c>
      <c r="B102" s="61" t="s">
        <v>361</v>
      </c>
      <c r="C102" s="108"/>
      <c r="D102" s="108"/>
      <c r="E102" s="108"/>
      <c r="F102" s="562"/>
      <c r="G102" s="562"/>
    </row>
    <row r="103" spans="1:7" ht="12" customHeight="1" x14ac:dyDescent="0.25">
      <c r="A103" s="12" t="s">
        <v>170</v>
      </c>
      <c r="B103" s="60" t="s">
        <v>532</v>
      </c>
      <c r="C103" s="108">
        <v>106543</v>
      </c>
      <c r="D103" s="108">
        <v>112029</v>
      </c>
      <c r="E103" s="108">
        <v>108405</v>
      </c>
      <c r="F103" s="562"/>
      <c r="G103" s="562"/>
    </row>
    <row r="104" spans="1:7" ht="12" customHeight="1" x14ac:dyDescent="0.25">
      <c r="A104" s="12" t="s">
        <v>171</v>
      </c>
      <c r="B104" s="60" t="s">
        <v>595</v>
      </c>
      <c r="C104" s="108">
        <v>2000</v>
      </c>
      <c r="D104" s="108">
        <v>2000</v>
      </c>
      <c r="E104" s="108">
        <v>2000</v>
      </c>
      <c r="F104" s="562"/>
      <c r="G104" s="562"/>
    </row>
    <row r="105" spans="1:7" ht="12" customHeight="1" x14ac:dyDescent="0.25">
      <c r="A105" s="12" t="s">
        <v>173</v>
      </c>
      <c r="B105" s="60" t="s">
        <v>583</v>
      </c>
      <c r="C105" s="108"/>
      <c r="D105" s="108"/>
      <c r="E105" s="108"/>
      <c r="F105" s="562"/>
      <c r="G105" s="562"/>
    </row>
    <row r="106" spans="1:7" ht="12" customHeight="1" x14ac:dyDescent="0.25">
      <c r="A106" s="11" t="s">
        <v>203</v>
      </c>
      <c r="B106" s="62" t="s">
        <v>365</v>
      </c>
      <c r="C106" s="108"/>
      <c r="D106" s="108"/>
      <c r="E106" s="108"/>
      <c r="F106" s="562"/>
      <c r="G106" s="562"/>
    </row>
    <row r="107" spans="1:7" ht="12" customHeight="1" x14ac:dyDescent="0.25">
      <c r="A107" s="12" t="s">
        <v>355</v>
      </c>
      <c r="B107" s="62" t="s">
        <v>366</v>
      </c>
      <c r="C107" s="108"/>
      <c r="D107" s="108"/>
      <c r="E107" s="108"/>
      <c r="F107" s="562"/>
      <c r="G107" s="562"/>
    </row>
    <row r="108" spans="1:7" ht="12" customHeight="1" thickBot="1" x14ac:dyDescent="0.3">
      <c r="A108" s="16" t="s">
        <v>356</v>
      </c>
      <c r="B108" s="63" t="s">
        <v>367</v>
      </c>
      <c r="C108" s="112">
        <v>3200</v>
      </c>
      <c r="D108" s="112">
        <v>3200</v>
      </c>
      <c r="E108" s="112">
        <v>3550</v>
      </c>
      <c r="F108" s="562"/>
      <c r="G108" s="562"/>
    </row>
    <row r="109" spans="1:7" ht="12" customHeight="1" thickBot="1" x14ac:dyDescent="0.3">
      <c r="A109" s="18" t="s">
        <v>95</v>
      </c>
      <c r="B109" s="24" t="s">
        <v>368</v>
      </c>
      <c r="C109" s="104">
        <f>+C110+C112+C114</f>
        <v>52200</v>
      </c>
      <c r="D109" s="104">
        <f>+D110+D112+D114</f>
        <v>65428</v>
      </c>
      <c r="E109" s="104">
        <f>+E110+E112+E114</f>
        <v>77384</v>
      </c>
      <c r="F109" s="521"/>
      <c r="G109" s="521"/>
    </row>
    <row r="110" spans="1:7" ht="12" customHeight="1" x14ac:dyDescent="0.25">
      <c r="A110" s="13" t="s">
        <v>162</v>
      </c>
      <c r="B110" s="6" t="s">
        <v>222</v>
      </c>
      <c r="C110" s="107">
        <v>7588</v>
      </c>
      <c r="D110" s="107">
        <v>19269</v>
      </c>
      <c r="E110" s="107">
        <v>21702</v>
      </c>
      <c r="F110" s="562"/>
      <c r="G110" s="562"/>
    </row>
    <row r="111" spans="1:7" ht="12" customHeight="1" x14ac:dyDescent="0.25">
      <c r="A111" s="13" t="s">
        <v>163</v>
      </c>
      <c r="B111" s="10" t="s">
        <v>372</v>
      </c>
      <c r="C111" s="107"/>
      <c r="D111" s="107"/>
      <c r="E111" s="107"/>
      <c r="F111" s="562"/>
      <c r="G111" s="562"/>
    </row>
    <row r="112" spans="1:7" ht="12" customHeight="1" x14ac:dyDescent="0.25">
      <c r="A112" s="13" t="s">
        <v>164</v>
      </c>
      <c r="B112" s="10" t="s">
        <v>204</v>
      </c>
      <c r="C112" s="106">
        <v>43412</v>
      </c>
      <c r="D112" s="106">
        <v>43412</v>
      </c>
      <c r="E112" s="106">
        <v>50412</v>
      </c>
      <c r="F112" s="562"/>
      <c r="G112" s="562"/>
    </row>
    <row r="113" spans="1:7" ht="12" customHeight="1" x14ac:dyDescent="0.25">
      <c r="A113" s="13" t="s">
        <v>165</v>
      </c>
      <c r="B113" s="10" t="s">
        <v>373</v>
      </c>
      <c r="C113" s="97">
        <v>17768</v>
      </c>
      <c r="D113" s="97">
        <v>17768</v>
      </c>
      <c r="E113" s="97">
        <v>17768</v>
      </c>
      <c r="F113" s="562"/>
      <c r="G113" s="562"/>
    </row>
    <row r="114" spans="1:7" ht="12" customHeight="1" x14ac:dyDescent="0.25">
      <c r="A114" s="13" t="s">
        <v>166</v>
      </c>
      <c r="B114" s="101" t="s">
        <v>225</v>
      </c>
      <c r="C114" s="97">
        <v>1200</v>
      </c>
      <c r="D114" s="97">
        <v>2747</v>
      </c>
      <c r="E114" s="97">
        <v>5270</v>
      </c>
      <c r="F114" s="562"/>
      <c r="G114" s="562"/>
    </row>
    <row r="115" spans="1:7" ht="12" customHeight="1" x14ac:dyDescent="0.25">
      <c r="A115" s="13" t="s">
        <v>172</v>
      </c>
      <c r="B115" s="100" t="s">
        <v>464</v>
      </c>
      <c r="C115" s="97"/>
      <c r="D115" s="97"/>
      <c r="E115" s="97"/>
      <c r="F115" s="562"/>
      <c r="G115" s="562"/>
    </row>
    <row r="116" spans="1:7" ht="12" customHeight="1" x14ac:dyDescent="0.25">
      <c r="A116" s="13" t="s">
        <v>174</v>
      </c>
      <c r="B116" s="197" t="s">
        <v>378</v>
      </c>
      <c r="C116" s="97"/>
      <c r="D116" s="97"/>
      <c r="E116" s="97"/>
      <c r="F116" s="562"/>
      <c r="G116" s="562"/>
    </row>
    <row r="117" spans="1:7" ht="11.25" customHeight="1" x14ac:dyDescent="0.25">
      <c r="A117" s="13" t="s">
        <v>205</v>
      </c>
      <c r="B117" s="61" t="s">
        <v>647</v>
      </c>
      <c r="C117" s="97"/>
      <c r="D117" s="97"/>
      <c r="E117" s="97"/>
      <c r="F117" s="562"/>
      <c r="G117" s="562"/>
    </row>
    <row r="118" spans="1:7" ht="12" customHeight="1" x14ac:dyDescent="0.25">
      <c r="A118" s="13" t="s">
        <v>206</v>
      </c>
      <c r="B118" s="61" t="s">
        <v>606</v>
      </c>
      <c r="C118" s="97"/>
      <c r="D118" s="97">
        <v>804</v>
      </c>
      <c r="E118" s="97">
        <v>804</v>
      </c>
      <c r="F118" s="562"/>
      <c r="G118" s="562"/>
    </row>
    <row r="119" spans="1:7" ht="12" customHeight="1" x14ac:dyDescent="0.25">
      <c r="A119" s="13" t="s">
        <v>207</v>
      </c>
      <c r="B119" s="61" t="s">
        <v>622</v>
      </c>
      <c r="C119" s="97"/>
      <c r="D119" s="97"/>
      <c r="E119" s="97">
        <v>23</v>
      </c>
      <c r="F119" s="562"/>
      <c r="G119" s="562"/>
    </row>
    <row r="120" spans="1:7" ht="12" customHeight="1" x14ac:dyDescent="0.25">
      <c r="A120" s="13" t="s">
        <v>369</v>
      </c>
      <c r="B120" s="61" t="s">
        <v>364</v>
      </c>
      <c r="C120" s="97"/>
      <c r="D120" s="97"/>
      <c r="E120" s="97"/>
      <c r="F120" s="562"/>
      <c r="G120" s="562"/>
    </row>
    <row r="121" spans="1:7" ht="12" customHeight="1" x14ac:dyDescent="0.25">
      <c r="A121" s="13" t="s">
        <v>370</v>
      </c>
      <c r="B121" s="61" t="s">
        <v>375</v>
      </c>
      <c r="C121" s="97"/>
      <c r="D121" s="97"/>
      <c r="E121" s="97"/>
      <c r="F121" s="562"/>
      <c r="G121" s="562"/>
    </row>
    <row r="122" spans="1:7" ht="23.25" thickBot="1" x14ac:dyDescent="0.3">
      <c r="A122" s="11" t="s">
        <v>371</v>
      </c>
      <c r="B122" s="61" t="s">
        <v>533</v>
      </c>
      <c r="C122" s="98">
        <v>1200</v>
      </c>
      <c r="D122" s="98">
        <v>1943</v>
      </c>
      <c r="E122" s="98">
        <v>4443</v>
      </c>
      <c r="F122" s="562"/>
      <c r="G122" s="562"/>
    </row>
    <row r="123" spans="1:7" ht="12" customHeight="1" thickBot="1" x14ac:dyDescent="0.3">
      <c r="A123" s="18" t="s">
        <v>96</v>
      </c>
      <c r="B123" s="57" t="s">
        <v>379</v>
      </c>
      <c r="C123" s="104">
        <f>+C124+C125</f>
        <v>82592</v>
      </c>
      <c r="D123" s="104">
        <f>+D124+D125</f>
        <v>240868</v>
      </c>
      <c r="E123" s="104">
        <f>+E124+E125</f>
        <v>244226</v>
      </c>
      <c r="F123" s="521"/>
      <c r="G123" s="521"/>
    </row>
    <row r="124" spans="1:7" ht="12" customHeight="1" x14ac:dyDescent="0.25">
      <c r="A124" s="13" t="s">
        <v>145</v>
      </c>
      <c r="B124" s="7" t="s">
        <v>133</v>
      </c>
      <c r="C124" s="107">
        <v>75185</v>
      </c>
      <c r="D124" s="107">
        <v>59642</v>
      </c>
      <c r="E124" s="107">
        <v>62504</v>
      </c>
      <c r="F124" s="562"/>
      <c r="G124" s="562"/>
    </row>
    <row r="125" spans="1:7" ht="12" customHeight="1" thickBot="1" x14ac:dyDescent="0.3">
      <c r="A125" s="14" t="s">
        <v>146</v>
      </c>
      <c r="B125" s="10" t="s">
        <v>134</v>
      </c>
      <c r="C125" s="108">
        <v>7407</v>
      </c>
      <c r="D125" s="108">
        <v>181226</v>
      </c>
      <c r="E125" s="108">
        <v>181722</v>
      </c>
      <c r="F125" s="562"/>
      <c r="G125" s="562"/>
    </row>
    <row r="126" spans="1:7" ht="12" customHeight="1" thickBot="1" x14ac:dyDescent="0.3">
      <c r="A126" s="18" t="s">
        <v>97</v>
      </c>
      <c r="B126" s="57" t="s">
        <v>380</v>
      </c>
      <c r="C126" s="104">
        <f>+C93+C109+C123</f>
        <v>652628</v>
      </c>
      <c r="D126" s="104">
        <f>+D93+D109+D123</f>
        <v>858395</v>
      </c>
      <c r="E126" s="104">
        <f>+E93+E109+E123</f>
        <v>894361</v>
      </c>
      <c r="F126" s="521"/>
      <c r="G126" s="521"/>
    </row>
    <row r="127" spans="1:7" ht="12" customHeight="1" thickBot="1" x14ac:dyDescent="0.3">
      <c r="A127" s="18" t="s">
        <v>98</v>
      </c>
      <c r="B127" s="57" t="s">
        <v>381</v>
      </c>
      <c r="C127" s="104">
        <f>+C128+C129+C130</f>
        <v>0</v>
      </c>
      <c r="D127" s="104">
        <f>+D128+D129+D130</f>
        <v>0</v>
      </c>
      <c r="E127" s="104">
        <f>+E128+E129+E130</f>
        <v>0</v>
      </c>
      <c r="F127" s="521"/>
      <c r="G127" s="521"/>
    </row>
    <row r="128" spans="1:7" ht="12" customHeight="1" x14ac:dyDescent="0.25">
      <c r="A128" s="13" t="s">
        <v>149</v>
      </c>
      <c r="B128" s="7" t="s">
        <v>382</v>
      </c>
      <c r="C128" s="97"/>
      <c r="D128" s="97"/>
      <c r="E128" s="97"/>
      <c r="F128" s="562"/>
      <c r="G128" s="562"/>
    </row>
    <row r="129" spans="1:7" ht="12" customHeight="1" x14ac:dyDescent="0.25">
      <c r="A129" s="13" t="s">
        <v>150</v>
      </c>
      <c r="B129" s="7" t="s">
        <v>383</v>
      </c>
      <c r="C129" s="97"/>
      <c r="D129" s="97"/>
      <c r="E129" s="97"/>
      <c r="F129" s="562"/>
      <c r="G129" s="562"/>
    </row>
    <row r="130" spans="1:7" ht="12" customHeight="1" thickBot="1" x14ac:dyDescent="0.3">
      <c r="A130" s="11" t="s">
        <v>151</v>
      </c>
      <c r="B130" s="5" t="s">
        <v>384</v>
      </c>
      <c r="C130" s="97"/>
      <c r="D130" s="97"/>
      <c r="E130" s="97"/>
      <c r="F130" s="562"/>
      <c r="G130" s="562"/>
    </row>
    <row r="131" spans="1:7" ht="12" customHeight="1" thickBot="1" x14ac:dyDescent="0.3">
      <c r="A131" s="18" t="s">
        <v>99</v>
      </c>
      <c r="B131" s="57" t="s">
        <v>428</v>
      </c>
      <c r="C131" s="104">
        <f>+C132+C133+C134+C135</f>
        <v>0</v>
      </c>
      <c r="D131" s="104">
        <f>+D132+D133+D134+D135</f>
        <v>0</v>
      </c>
      <c r="E131" s="104">
        <f>+E132+E133+E134+E135</f>
        <v>0</v>
      </c>
      <c r="F131" s="521"/>
      <c r="G131" s="521"/>
    </row>
    <row r="132" spans="1:7" ht="12" customHeight="1" x14ac:dyDescent="0.25">
      <c r="A132" s="13" t="s">
        <v>152</v>
      </c>
      <c r="B132" s="7" t="s">
        <v>385</v>
      </c>
      <c r="C132" s="97"/>
      <c r="D132" s="97"/>
      <c r="E132" s="97"/>
      <c r="F132" s="562"/>
      <c r="G132" s="562"/>
    </row>
    <row r="133" spans="1:7" ht="12" customHeight="1" x14ac:dyDescent="0.25">
      <c r="A133" s="13" t="s">
        <v>153</v>
      </c>
      <c r="B133" s="7" t="s">
        <v>386</v>
      </c>
      <c r="C133" s="97"/>
      <c r="D133" s="97"/>
      <c r="E133" s="97"/>
      <c r="F133" s="562"/>
      <c r="G133" s="562"/>
    </row>
    <row r="134" spans="1:7" ht="12" customHeight="1" x14ac:dyDescent="0.25">
      <c r="A134" s="13" t="s">
        <v>289</v>
      </c>
      <c r="B134" s="7" t="s">
        <v>387</v>
      </c>
      <c r="C134" s="97"/>
      <c r="D134" s="97"/>
      <c r="E134" s="97"/>
      <c r="F134" s="562"/>
      <c r="G134" s="562"/>
    </row>
    <row r="135" spans="1:7" ht="12" customHeight="1" thickBot="1" x14ac:dyDescent="0.3">
      <c r="A135" s="11" t="s">
        <v>290</v>
      </c>
      <c r="B135" s="5" t="s">
        <v>388</v>
      </c>
      <c r="C135" s="97"/>
      <c r="D135" s="97"/>
      <c r="E135" s="97"/>
      <c r="F135" s="562"/>
      <c r="G135" s="562"/>
    </row>
    <row r="136" spans="1:7" ht="12" customHeight="1" thickBot="1" x14ac:dyDescent="0.3">
      <c r="A136" s="18" t="s">
        <v>100</v>
      </c>
      <c r="B136" s="57" t="s">
        <v>389</v>
      </c>
      <c r="C136" s="110">
        <f>+C137+C138+C139+C140</f>
        <v>0</v>
      </c>
      <c r="D136" s="110">
        <f>+D137+D138+D139+D140</f>
        <v>0</v>
      </c>
      <c r="E136" s="110">
        <f>+E137+E138+E139+E140</f>
        <v>0</v>
      </c>
      <c r="F136" s="563"/>
      <c r="G136" s="563"/>
    </row>
    <row r="137" spans="1:7" ht="12" customHeight="1" x14ac:dyDescent="0.25">
      <c r="A137" s="13" t="s">
        <v>154</v>
      </c>
      <c r="B137" s="7" t="s">
        <v>390</v>
      </c>
      <c r="C137" s="97"/>
      <c r="D137" s="97"/>
      <c r="E137" s="97"/>
      <c r="F137" s="562"/>
      <c r="G137" s="562"/>
    </row>
    <row r="138" spans="1:7" ht="12" customHeight="1" x14ac:dyDescent="0.25">
      <c r="A138" s="13" t="s">
        <v>155</v>
      </c>
      <c r="B138" s="7" t="s">
        <v>400</v>
      </c>
      <c r="C138" s="97"/>
      <c r="D138" s="97"/>
      <c r="E138" s="97"/>
      <c r="F138" s="562"/>
      <c r="G138" s="562"/>
    </row>
    <row r="139" spans="1:7" ht="12" customHeight="1" x14ac:dyDescent="0.25">
      <c r="A139" s="13" t="s">
        <v>301</v>
      </c>
      <c r="B139" s="7" t="s">
        <v>391</v>
      </c>
      <c r="C139" s="97"/>
      <c r="D139" s="97"/>
      <c r="E139" s="97"/>
      <c r="F139" s="562"/>
      <c r="G139" s="562"/>
    </row>
    <row r="140" spans="1:7" ht="12" customHeight="1" thickBot="1" x14ac:dyDescent="0.3">
      <c r="A140" s="11" t="s">
        <v>302</v>
      </c>
      <c r="B140" s="5" t="s">
        <v>392</v>
      </c>
      <c r="C140" s="97"/>
      <c r="D140" s="97"/>
      <c r="E140" s="97"/>
      <c r="F140" s="562"/>
      <c r="G140" s="562"/>
    </row>
    <row r="141" spans="1:7" ht="12" customHeight="1" thickBot="1" x14ac:dyDescent="0.3">
      <c r="A141" s="18" t="s">
        <v>101</v>
      </c>
      <c r="B141" s="57" t="s">
        <v>393</v>
      </c>
      <c r="C141" s="113">
        <f>+C142+C143+C144+C145</f>
        <v>0</v>
      </c>
      <c r="D141" s="113">
        <f>+D142+D143+D144+D145</f>
        <v>0</v>
      </c>
      <c r="E141" s="113">
        <f>+E142+E143+E144+E145</f>
        <v>0</v>
      </c>
      <c r="F141" s="571"/>
      <c r="G141" s="571"/>
    </row>
    <row r="142" spans="1:7" ht="12" customHeight="1" x14ac:dyDescent="0.25">
      <c r="A142" s="13" t="s">
        <v>198</v>
      </c>
      <c r="B142" s="7" t="s">
        <v>394</v>
      </c>
      <c r="C142" s="97"/>
      <c r="D142" s="97"/>
      <c r="E142" s="97"/>
      <c r="F142" s="562"/>
      <c r="G142" s="562"/>
    </row>
    <row r="143" spans="1:7" ht="12" customHeight="1" x14ac:dyDescent="0.25">
      <c r="A143" s="13" t="s">
        <v>199</v>
      </c>
      <c r="B143" s="7" t="s">
        <v>395</v>
      </c>
      <c r="C143" s="97"/>
      <c r="D143" s="97"/>
      <c r="E143" s="97"/>
      <c r="F143" s="562"/>
      <c r="G143" s="562"/>
    </row>
    <row r="144" spans="1:7" ht="12" customHeight="1" x14ac:dyDescent="0.25">
      <c r="A144" s="13" t="s">
        <v>224</v>
      </c>
      <c r="B144" s="7" t="s">
        <v>396</v>
      </c>
      <c r="C144" s="97"/>
      <c r="D144" s="97"/>
      <c r="E144" s="97"/>
      <c r="F144" s="562"/>
      <c r="G144" s="562"/>
    </row>
    <row r="145" spans="1:10" ht="12" customHeight="1" thickBot="1" x14ac:dyDescent="0.3">
      <c r="A145" s="13" t="s">
        <v>304</v>
      </c>
      <c r="B145" s="7" t="s">
        <v>397</v>
      </c>
      <c r="C145" s="97"/>
      <c r="D145" s="97"/>
      <c r="E145" s="97"/>
      <c r="F145" s="562"/>
      <c r="G145" s="562"/>
    </row>
    <row r="146" spans="1:10" ht="15" customHeight="1" thickBot="1" x14ac:dyDescent="0.3">
      <c r="A146" s="18" t="s">
        <v>102</v>
      </c>
      <c r="B146" s="57" t="s">
        <v>398</v>
      </c>
      <c r="C146" s="213">
        <f>+C127+C131+C136+C141</f>
        <v>0</v>
      </c>
      <c r="D146" s="213">
        <f>+D127+D131+D136+D141</f>
        <v>0</v>
      </c>
      <c r="E146" s="213">
        <f>+E127+E131+E136+E141</f>
        <v>0</v>
      </c>
      <c r="F146" s="524"/>
      <c r="G146" s="524"/>
      <c r="H146" s="215"/>
      <c r="I146" s="215"/>
      <c r="J146" s="215"/>
    </row>
    <row r="147" spans="1:10" ht="12" customHeight="1" thickBot="1" x14ac:dyDescent="0.3">
      <c r="A147" s="18" t="s">
        <v>103</v>
      </c>
      <c r="B147" s="550" t="s">
        <v>618</v>
      </c>
      <c r="C147" s="594"/>
      <c r="D147" s="599"/>
      <c r="E147" s="599"/>
      <c r="F147" s="524"/>
      <c r="G147" s="524"/>
      <c r="H147" s="215"/>
      <c r="I147" s="215"/>
      <c r="J147" s="215"/>
    </row>
    <row r="148" spans="1:10" ht="12" customHeight="1" thickBot="1" x14ac:dyDescent="0.3">
      <c r="A148" s="18" t="s">
        <v>104</v>
      </c>
      <c r="B148" s="550" t="s">
        <v>611</v>
      </c>
      <c r="C148" s="594"/>
      <c r="D148" s="600"/>
      <c r="E148" s="600"/>
      <c r="F148" s="524"/>
      <c r="G148" s="524"/>
      <c r="H148" s="215"/>
      <c r="I148" s="215"/>
      <c r="J148" s="215"/>
    </row>
    <row r="149" spans="1:10" s="200" customFormat="1" ht="12.95" customHeight="1" thickBot="1" x14ac:dyDescent="0.25">
      <c r="A149" s="18" t="s">
        <v>105</v>
      </c>
      <c r="B149" s="178" t="s">
        <v>399</v>
      </c>
      <c r="C149" s="559">
        <v>652628</v>
      </c>
      <c r="D149" s="601">
        <v>858395</v>
      </c>
      <c r="E149" s="685">
        <v>894361</v>
      </c>
      <c r="F149" s="524"/>
      <c r="G149" s="524"/>
    </row>
    <row r="150" spans="1:10" x14ac:dyDescent="0.25">
      <c r="A150" s="692" t="s">
        <v>401</v>
      </c>
      <c r="B150" s="692"/>
      <c r="C150" s="692"/>
      <c r="D150" s="692"/>
      <c r="E150" s="692"/>
    </row>
    <row r="151" spans="1:10" ht="15" customHeight="1" thickBot="1" x14ac:dyDescent="0.3">
      <c r="A151" s="689" t="s">
        <v>181</v>
      </c>
      <c r="B151" s="689"/>
      <c r="C151" s="553"/>
      <c r="D151" s="553"/>
      <c r="E151" s="466"/>
    </row>
    <row r="152" spans="1:10" ht="25.5" customHeight="1" thickBot="1" x14ac:dyDescent="0.3">
      <c r="A152" s="18">
        <v>1</v>
      </c>
      <c r="B152" s="24" t="s">
        <v>402</v>
      </c>
      <c r="C152" s="480"/>
      <c r="D152" s="480"/>
      <c r="E152" s="104">
        <f>+E62-E126</f>
        <v>-132278</v>
      </c>
    </row>
    <row r="153" spans="1:10" ht="22.5" customHeight="1" thickBot="1" x14ac:dyDescent="0.3">
      <c r="A153" s="18" t="s">
        <v>95</v>
      </c>
      <c r="B153" s="24" t="s">
        <v>403</v>
      </c>
      <c r="C153" s="480"/>
      <c r="D153" s="480"/>
      <c r="E153" s="104">
        <f>+E85-E146</f>
        <v>132278</v>
      </c>
    </row>
    <row r="154" spans="1:10" ht="13.5" customHeight="1" x14ac:dyDescent="0.25">
      <c r="A154" s="519"/>
      <c r="B154" s="520"/>
      <c r="C154" s="520"/>
      <c r="D154" s="520"/>
      <c r="E154" s="521"/>
    </row>
    <row r="155" spans="1:10" ht="13.5" customHeight="1" x14ac:dyDescent="0.25">
      <c r="A155" s="688"/>
      <c r="B155" s="688"/>
      <c r="C155" s="688"/>
      <c r="D155" s="688"/>
      <c r="E155" s="688"/>
    </row>
    <row r="156" spans="1:10" ht="13.5" customHeight="1" x14ac:dyDescent="0.25">
      <c r="A156" s="198"/>
      <c r="B156" s="198"/>
      <c r="C156" s="198"/>
      <c r="D156" s="198"/>
      <c r="E156" s="198"/>
    </row>
    <row r="157" spans="1:10" x14ac:dyDescent="0.25">
      <c r="A157" s="688"/>
      <c r="B157" s="688"/>
      <c r="C157" s="688"/>
      <c r="D157" s="688"/>
      <c r="E157" s="688"/>
    </row>
    <row r="160" spans="1:10" x14ac:dyDescent="0.25">
      <c r="A160" s="688"/>
      <c r="B160" s="688"/>
      <c r="C160" s="688"/>
      <c r="D160" s="688"/>
      <c r="E160" s="688"/>
    </row>
    <row r="161" spans="1:5" x14ac:dyDescent="0.25">
      <c r="A161" s="688"/>
      <c r="B161" s="688"/>
      <c r="C161" s="688"/>
      <c r="D161" s="688"/>
      <c r="E161" s="688"/>
    </row>
    <row r="162" spans="1:5" x14ac:dyDescent="0.25">
      <c r="A162" s="688"/>
      <c r="B162" s="688"/>
      <c r="C162" s="688"/>
      <c r="D162" s="688"/>
      <c r="E162" s="688"/>
    </row>
    <row r="163" spans="1:5" x14ac:dyDescent="0.25">
      <c r="A163" s="688"/>
      <c r="B163" s="688"/>
      <c r="C163" s="688"/>
      <c r="D163" s="688"/>
      <c r="E163" s="688"/>
    </row>
  </sheetData>
  <mergeCells count="13">
    <mergeCell ref="A163:E163"/>
    <mergeCell ref="A151:B151"/>
    <mergeCell ref="A89:E89"/>
    <mergeCell ref="A1:E1"/>
    <mergeCell ref="A2:B2"/>
    <mergeCell ref="A90:B90"/>
    <mergeCell ref="A150:E150"/>
    <mergeCell ref="A88:E88"/>
    <mergeCell ref="A155:E155"/>
    <mergeCell ref="A157:E157"/>
    <mergeCell ref="A160:E160"/>
    <mergeCell ref="A161:E161"/>
    <mergeCell ref="A162:E162"/>
  </mergeCells>
  <phoneticPr fontId="0" type="noConversion"/>
  <printOptions horizontalCentered="1"/>
  <pageMargins left="0" right="0" top="1.4566929133858268" bottom="0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KÖLTSÉGVETÉSÉNEK ÖSSZEVONT MÉRLEGE&amp;10
&amp;R&amp;"Times New Roman CE,Félkövér dőlt"&amp;11 1.1. melléklet a 1/2014. (I.28.) önkorm-i rend-hez
 1. melléklet a 12/2014. (XI.30.) önkorm-i rend-hez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6"/>
  <sheetViews>
    <sheetView zoomScaleNormal="100" zoomScaleSheetLayoutView="85" workbookViewId="0">
      <selection activeCell="A156" sqref="A156:D156"/>
    </sheetView>
  </sheetViews>
  <sheetFormatPr defaultRowHeight="12.75" x14ac:dyDescent="0.2"/>
  <cols>
    <col min="1" max="1" width="14.33203125" style="184" customWidth="1"/>
    <col min="2" max="2" width="65.6640625" style="185" customWidth="1"/>
    <col min="3" max="3" width="12.5" style="186" customWidth="1"/>
    <col min="4" max="4" width="13.33203125" style="2" customWidth="1"/>
    <col min="5" max="5" width="12.6640625" style="2" customWidth="1"/>
    <col min="6" max="16384" width="9.33203125" style="2"/>
  </cols>
  <sheetData>
    <row r="1" spans="1:5" s="1" customFormat="1" ht="16.5" customHeight="1" x14ac:dyDescent="0.2">
      <c r="A1" s="71"/>
      <c r="B1" s="73"/>
      <c r="C1" s="95" t="s">
        <v>688</v>
      </c>
    </row>
    <row r="2" spans="1:5" s="1" customFormat="1" ht="16.5" customHeight="1" thickBot="1" x14ac:dyDescent="0.25">
      <c r="A2" s="71"/>
      <c r="B2" s="73"/>
      <c r="C2" s="95" t="s">
        <v>690</v>
      </c>
    </row>
    <row r="3" spans="1:5" s="50" customFormat="1" ht="21" customHeight="1" x14ac:dyDescent="0.2">
      <c r="A3" s="191" t="s">
        <v>138</v>
      </c>
      <c r="B3" s="160" t="s">
        <v>219</v>
      </c>
      <c r="C3" s="162"/>
      <c r="D3" s="162"/>
      <c r="E3" s="162" t="s">
        <v>126</v>
      </c>
    </row>
    <row r="4" spans="1:5" s="50" customFormat="1" ht="33" customHeight="1" thickBot="1" x14ac:dyDescent="0.25">
      <c r="A4" s="548" t="s">
        <v>214</v>
      </c>
      <c r="B4" s="161" t="s">
        <v>465</v>
      </c>
      <c r="C4" s="163"/>
      <c r="D4" s="163"/>
      <c r="E4" s="163">
        <v>2</v>
      </c>
    </row>
    <row r="5" spans="1:5" s="51" customFormat="1" ht="15.95" customHeight="1" thickBot="1" x14ac:dyDescent="0.3">
      <c r="A5" s="74"/>
      <c r="B5" s="74"/>
      <c r="C5" s="75"/>
      <c r="D5" s="75"/>
      <c r="E5" s="75"/>
    </row>
    <row r="6" spans="1:5" ht="24.75" thickBot="1" x14ac:dyDescent="0.25">
      <c r="A6" s="192" t="s">
        <v>216</v>
      </c>
      <c r="B6" s="76" t="s">
        <v>128</v>
      </c>
      <c r="C6" s="164" t="s">
        <v>129</v>
      </c>
      <c r="D6" s="164" t="s">
        <v>129</v>
      </c>
      <c r="E6" s="164" t="s">
        <v>129</v>
      </c>
    </row>
    <row r="7" spans="1:5" s="45" customFormat="1" ht="12.95" customHeight="1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s="45" customFormat="1" ht="15.95" customHeight="1" thickBot="1" x14ac:dyDescent="0.25">
      <c r="A8" s="78"/>
      <c r="B8" s="79" t="s">
        <v>130</v>
      </c>
      <c r="C8" s="165"/>
      <c r="D8" s="165"/>
      <c r="E8" s="165"/>
    </row>
    <row r="9" spans="1:5" s="45" customFormat="1" ht="12" customHeight="1" thickBot="1" x14ac:dyDescent="0.25">
      <c r="A9" s="26" t="s">
        <v>94</v>
      </c>
      <c r="B9" s="19" t="s">
        <v>245</v>
      </c>
      <c r="C9" s="104">
        <f>+C10+C11+C12+C13+C14+C15</f>
        <v>226162</v>
      </c>
      <c r="D9" s="104">
        <f>+D10+D11+D12+D13+D14+D15</f>
        <v>234686</v>
      </c>
      <c r="E9" s="104">
        <f>+E10+E11+E12+E13+E14+E15</f>
        <v>235439</v>
      </c>
    </row>
    <row r="10" spans="1:5" s="52" customFormat="1" ht="12" customHeight="1" x14ac:dyDescent="0.2">
      <c r="A10" s="219" t="s">
        <v>156</v>
      </c>
      <c r="B10" s="201" t="s">
        <v>246</v>
      </c>
      <c r="C10" s="107">
        <v>37444</v>
      </c>
      <c r="D10" s="107">
        <v>44552</v>
      </c>
      <c r="E10" s="107">
        <v>44552</v>
      </c>
    </row>
    <row r="11" spans="1:5" s="53" customFormat="1" ht="12" customHeight="1" x14ac:dyDescent="0.2">
      <c r="A11" s="220" t="s">
        <v>157</v>
      </c>
      <c r="B11" s="202" t="s">
        <v>247</v>
      </c>
      <c r="C11" s="106">
        <v>89894</v>
      </c>
      <c r="D11" s="106">
        <v>89894</v>
      </c>
      <c r="E11" s="106">
        <v>89485</v>
      </c>
    </row>
    <row r="12" spans="1:5" s="53" customFormat="1" ht="12" customHeight="1" x14ac:dyDescent="0.2">
      <c r="A12" s="220" t="s">
        <v>158</v>
      </c>
      <c r="B12" s="202" t="s">
        <v>248</v>
      </c>
      <c r="C12" s="106">
        <v>92546</v>
      </c>
      <c r="D12" s="106">
        <v>90171</v>
      </c>
      <c r="E12" s="106">
        <v>91537</v>
      </c>
    </row>
    <row r="13" spans="1:5" s="53" customFormat="1" ht="12" customHeight="1" x14ac:dyDescent="0.2">
      <c r="A13" s="220" t="s">
        <v>159</v>
      </c>
      <c r="B13" s="202" t="s">
        <v>249</v>
      </c>
      <c r="C13" s="106">
        <v>6278</v>
      </c>
      <c r="D13" s="106">
        <v>6278</v>
      </c>
      <c r="E13" s="106">
        <v>6278</v>
      </c>
    </row>
    <row r="14" spans="1:5" s="53" customFormat="1" ht="12" customHeight="1" x14ac:dyDescent="0.2">
      <c r="A14" s="220" t="s">
        <v>176</v>
      </c>
      <c r="B14" s="202" t="s">
        <v>250</v>
      </c>
      <c r="C14" s="245"/>
      <c r="D14" s="106">
        <v>3791</v>
      </c>
      <c r="E14" s="106">
        <v>3587</v>
      </c>
    </row>
    <row r="15" spans="1:5" s="52" customFormat="1" ht="12" customHeight="1" thickBot="1" x14ac:dyDescent="0.25">
      <c r="A15" s="221" t="s">
        <v>160</v>
      </c>
      <c r="B15" s="203" t="s">
        <v>251</v>
      </c>
      <c r="C15" s="246"/>
      <c r="D15" s="106">
        <v>0</v>
      </c>
      <c r="E15" s="106">
        <v>0</v>
      </c>
    </row>
    <row r="16" spans="1:5" s="52" customFormat="1" ht="12" customHeight="1" thickBot="1" x14ac:dyDescent="0.25">
      <c r="A16" s="26" t="s">
        <v>95</v>
      </c>
      <c r="B16" s="99" t="s">
        <v>252</v>
      </c>
      <c r="C16" s="104">
        <f>+C17+C18+C19+C20+C21</f>
        <v>8592</v>
      </c>
      <c r="D16" s="104">
        <f>+D17+D18+D19+D20+D21+D22</f>
        <v>22386</v>
      </c>
      <c r="E16" s="104">
        <f>+E17+E18+E19+E20+E21+E22+E23</f>
        <v>32571</v>
      </c>
    </row>
    <row r="17" spans="1:5" s="52" customFormat="1" ht="12" customHeight="1" x14ac:dyDescent="0.2">
      <c r="A17" s="219" t="s">
        <v>162</v>
      </c>
      <c r="B17" s="202" t="s">
        <v>577</v>
      </c>
      <c r="C17" s="107"/>
      <c r="D17" s="107">
        <v>2888</v>
      </c>
      <c r="E17" s="107">
        <v>4570</v>
      </c>
    </row>
    <row r="18" spans="1:5" s="52" customFormat="1" ht="12" customHeight="1" x14ac:dyDescent="0.2">
      <c r="A18" s="220" t="s">
        <v>163</v>
      </c>
      <c r="B18" s="202" t="s">
        <v>575</v>
      </c>
      <c r="C18" s="106"/>
      <c r="D18" s="106"/>
      <c r="E18" s="106"/>
    </row>
    <row r="19" spans="1:5" s="52" customFormat="1" ht="12" customHeight="1" x14ac:dyDescent="0.2">
      <c r="A19" s="220" t="s">
        <v>164</v>
      </c>
      <c r="B19" s="202" t="s">
        <v>574</v>
      </c>
      <c r="C19" s="106"/>
      <c r="D19" s="106">
        <v>333</v>
      </c>
      <c r="E19" s="106">
        <v>100</v>
      </c>
    </row>
    <row r="20" spans="1:5" s="52" customFormat="1" ht="12" customHeight="1" x14ac:dyDescent="0.2">
      <c r="A20" s="220" t="s">
        <v>165</v>
      </c>
      <c r="B20" s="202" t="s">
        <v>572</v>
      </c>
      <c r="C20" s="106"/>
      <c r="D20" s="106">
        <v>8075</v>
      </c>
      <c r="E20" s="106">
        <v>15094</v>
      </c>
    </row>
    <row r="21" spans="1:5" s="52" customFormat="1" ht="12" customHeight="1" x14ac:dyDescent="0.2">
      <c r="A21" s="220" t="s">
        <v>166</v>
      </c>
      <c r="B21" s="202" t="s">
        <v>571</v>
      </c>
      <c r="C21" s="106">
        <v>8592</v>
      </c>
      <c r="D21" s="106">
        <v>8731</v>
      </c>
      <c r="E21" s="106">
        <v>8731</v>
      </c>
    </row>
    <row r="22" spans="1:5" s="53" customFormat="1" ht="12" customHeight="1" x14ac:dyDescent="0.2">
      <c r="A22" s="221" t="s">
        <v>172</v>
      </c>
      <c r="B22" s="202" t="s">
        <v>578</v>
      </c>
      <c r="C22" s="108"/>
      <c r="D22" s="108">
        <v>2359</v>
      </c>
      <c r="E22" s="108">
        <v>3676</v>
      </c>
    </row>
    <row r="23" spans="1:5" s="53" customFormat="1" ht="12" customHeight="1" thickBot="1" x14ac:dyDescent="0.25">
      <c r="A23" s="221" t="s">
        <v>174</v>
      </c>
      <c r="B23" s="202" t="s">
        <v>638</v>
      </c>
      <c r="C23" s="108"/>
      <c r="D23" s="108"/>
      <c r="E23" s="108">
        <v>400</v>
      </c>
    </row>
    <row r="24" spans="1:5" s="53" customFormat="1" ht="12" customHeight="1" thickBot="1" x14ac:dyDescent="0.25">
      <c r="A24" s="26" t="s">
        <v>96</v>
      </c>
      <c r="B24" s="19" t="s">
        <v>257</v>
      </c>
      <c r="C24" s="104">
        <f>+C25+C26+C27+C28+C29</f>
        <v>4274</v>
      </c>
      <c r="D24" s="104">
        <f>+D25+D26+D27+D28+D29</f>
        <v>185274</v>
      </c>
      <c r="E24" s="104">
        <f>+E25+E26+E27+E28+E29</f>
        <v>185478</v>
      </c>
    </row>
    <row r="25" spans="1:5" s="53" customFormat="1" ht="12" customHeight="1" x14ac:dyDescent="0.2">
      <c r="A25" s="219" t="s">
        <v>145</v>
      </c>
      <c r="B25" s="201" t="s">
        <v>85</v>
      </c>
      <c r="C25" s="107">
        <v>4274</v>
      </c>
      <c r="D25" s="107">
        <v>4274</v>
      </c>
      <c r="E25" s="107">
        <v>4274</v>
      </c>
    </row>
    <row r="26" spans="1:5" s="52" customFormat="1" ht="12" customHeight="1" x14ac:dyDescent="0.2">
      <c r="A26" s="220" t="s">
        <v>146</v>
      </c>
      <c r="B26" s="202" t="s">
        <v>570</v>
      </c>
      <c r="C26" s="106"/>
      <c r="D26" s="106">
        <v>181000</v>
      </c>
      <c r="E26" s="106">
        <v>181000</v>
      </c>
    </row>
    <row r="27" spans="1:5" s="53" customFormat="1" ht="12" customHeight="1" x14ac:dyDescent="0.2">
      <c r="A27" s="220" t="s">
        <v>147</v>
      </c>
      <c r="B27" s="202" t="s">
        <v>639</v>
      </c>
      <c r="C27" s="106"/>
      <c r="D27" s="106"/>
      <c r="E27" s="106">
        <v>204</v>
      </c>
    </row>
    <row r="28" spans="1:5" s="53" customFormat="1" ht="12" customHeight="1" x14ac:dyDescent="0.2">
      <c r="A28" s="220" t="s">
        <v>148</v>
      </c>
      <c r="B28" s="202" t="s">
        <v>461</v>
      </c>
      <c r="C28" s="106"/>
      <c r="D28" s="106"/>
      <c r="E28" s="106"/>
    </row>
    <row r="29" spans="1:5" s="53" customFormat="1" ht="12" customHeight="1" x14ac:dyDescent="0.2">
      <c r="A29" s="220" t="s">
        <v>188</v>
      </c>
      <c r="B29" s="202" t="s">
        <v>260</v>
      </c>
      <c r="C29" s="106"/>
      <c r="D29" s="106"/>
      <c r="E29" s="106"/>
    </row>
    <row r="30" spans="1:5" s="53" customFormat="1" ht="12" customHeight="1" thickBot="1" x14ac:dyDescent="0.25">
      <c r="A30" s="221" t="s">
        <v>189</v>
      </c>
      <c r="B30" s="203" t="s">
        <v>261</v>
      </c>
      <c r="C30" s="108"/>
      <c r="D30" s="108"/>
      <c r="E30" s="108"/>
    </row>
    <row r="31" spans="1:5" s="53" customFormat="1" ht="12" customHeight="1" thickBot="1" x14ac:dyDescent="0.25">
      <c r="A31" s="26" t="s">
        <v>190</v>
      </c>
      <c r="B31" s="19" t="s">
        <v>262</v>
      </c>
      <c r="C31" s="110">
        <f>+C32+C35+C36+C37</f>
        <v>105374</v>
      </c>
      <c r="D31" s="110">
        <f>+D32+D35+D36+D37</f>
        <v>105374</v>
      </c>
      <c r="E31" s="110">
        <f>+E32+E35+E36+E37</f>
        <v>105374</v>
      </c>
    </row>
    <row r="32" spans="1:5" s="53" customFormat="1" ht="12" customHeight="1" x14ac:dyDescent="0.2">
      <c r="A32" s="219" t="s">
        <v>263</v>
      </c>
      <c r="B32" s="201" t="s">
        <v>269</v>
      </c>
      <c r="C32" s="196">
        <f>+C33+C34</f>
        <v>87429</v>
      </c>
      <c r="D32" s="196">
        <f>+D33+D34</f>
        <v>87429</v>
      </c>
      <c r="E32" s="196">
        <f>+E33+E34</f>
        <v>87429</v>
      </c>
    </row>
    <row r="33" spans="1:5" s="53" customFormat="1" ht="12" customHeight="1" x14ac:dyDescent="0.2">
      <c r="A33" s="220" t="s">
        <v>264</v>
      </c>
      <c r="B33" s="552" t="s">
        <v>640</v>
      </c>
      <c r="C33" s="106">
        <v>5878</v>
      </c>
      <c r="D33" s="106">
        <v>5878</v>
      </c>
      <c r="E33" s="106">
        <v>5878</v>
      </c>
    </row>
    <row r="34" spans="1:5" s="53" customFormat="1" ht="12" customHeight="1" x14ac:dyDescent="0.2">
      <c r="A34" s="220" t="s">
        <v>265</v>
      </c>
      <c r="B34" s="552" t="s">
        <v>624</v>
      </c>
      <c r="C34" s="106">
        <v>81551</v>
      </c>
      <c r="D34" s="106">
        <v>81551</v>
      </c>
      <c r="E34" s="106">
        <v>81551</v>
      </c>
    </row>
    <row r="35" spans="1:5" s="53" customFormat="1" ht="12" customHeight="1" x14ac:dyDescent="0.2">
      <c r="A35" s="220" t="s">
        <v>266</v>
      </c>
      <c r="B35" s="202" t="s">
        <v>272</v>
      </c>
      <c r="C35" s="106">
        <v>15535</v>
      </c>
      <c r="D35" s="106">
        <v>15535</v>
      </c>
      <c r="E35" s="106">
        <v>15535</v>
      </c>
    </row>
    <row r="36" spans="1:5" s="53" customFormat="1" ht="12" customHeight="1" x14ac:dyDescent="0.2">
      <c r="A36" s="220" t="s">
        <v>267</v>
      </c>
      <c r="B36" s="202" t="s">
        <v>625</v>
      </c>
      <c r="C36" s="106">
        <v>254</v>
      </c>
      <c r="D36" s="106">
        <v>254</v>
      </c>
      <c r="E36" s="106">
        <v>254</v>
      </c>
    </row>
    <row r="37" spans="1:5" s="53" customFormat="1" ht="12" customHeight="1" thickBot="1" x14ac:dyDescent="0.25">
      <c r="A37" s="221" t="s">
        <v>268</v>
      </c>
      <c r="B37" s="203" t="s">
        <v>626</v>
      </c>
      <c r="C37" s="108">
        <v>2156</v>
      </c>
      <c r="D37" s="108">
        <v>2156</v>
      </c>
      <c r="E37" s="108">
        <v>2156</v>
      </c>
    </row>
    <row r="38" spans="1:5" s="53" customFormat="1" ht="12" customHeight="1" thickBot="1" x14ac:dyDescent="0.25">
      <c r="A38" s="26" t="s">
        <v>98</v>
      </c>
      <c r="B38" s="19" t="s">
        <v>275</v>
      </c>
      <c r="C38" s="104">
        <f>SUM(C39:C48)</f>
        <v>23312</v>
      </c>
      <c r="D38" s="104">
        <f>SUM(D39:D48)</f>
        <v>23312</v>
      </c>
      <c r="E38" s="104">
        <f>SUM(E39:E48)</f>
        <v>23312</v>
      </c>
    </row>
    <row r="39" spans="1:5" s="53" customFormat="1" ht="12" customHeight="1" x14ac:dyDescent="0.2">
      <c r="A39" s="219" t="s">
        <v>149</v>
      </c>
      <c r="B39" s="201" t="s">
        <v>278</v>
      </c>
      <c r="C39" s="107"/>
      <c r="D39" s="107"/>
      <c r="E39" s="107"/>
    </row>
    <row r="40" spans="1:5" s="53" customFormat="1" ht="12" customHeight="1" x14ac:dyDescent="0.2">
      <c r="A40" s="220" t="s">
        <v>150</v>
      </c>
      <c r="B40" s="202" t="s">
        <v>279</v>
      </c>
      <c r="C40" s="106"/>
      <c r="D40" s="106"/>
      <c r="E40" s="106"/>
    </row>
    <row r="41" spans="1:5" s="53" customFormat="1" ht="12" customHeight="1" x14ac:dyDescent="0.2">
      <c r="A41" s="220" t="s">
        <v>151</v>
      </c>
      <c r="B41" s="202" t="s">
        <v>280</v>
      </c>
      <c r="C41" s="106">
        <v>300</v>
      </c>
      <c r="D41" s="106">
        <v>300</v>
      </c>
      <c r="E41" s="106">
        <v>300</v>
      </c>
    </row>
    <row r="42" spans="1:5" s="53" customFormat="1" ht="12" customHeight="1" x14ac:dyDescent="0.2">
      <c r="A42" s="220" t="s">
        <v>192</v>
      </c>
      <c r="B42" s="202" t="s">
        <v>281</v>
      </c>
      <c r="C42" s="106">
        <v>6200</v>
      </c>
      <c r="D42" s="106">
        <v>6200</v>
      </c>
      <c r="E42" s="106">
        <v>6200</v>
      </c>
    </row>
    <row r="43" spans="1:5" s="53" customFormat="1" ht="12" customHeight="1" x14ac:dyDescent="0.2">
      <c r="A43" s="220" t="s">
        <v>193</v>
      </c>
      <c r="B43" s="202" t="s">
        <v>282</v>
      </c>
      <c r="C43" s="106">
        <v>15312</v>
      </c>
      <c r="D43" s="106">
        <v>15312</v>
      </c>
      <c r="E43" s="106">
        <v>15312</v>
      </c>
    </row>
    <row r="44" spans="1:5" s="53" customFormat="1" ht="12" customHeight="1" x14ac:dyDescent="0.2">
      <c r="A44" s="220" t="s">
        <v>194</v>
      </c>
      <c r="B44" s="202" t="s">
        <v>283</v>
      </c>
      <c r="C44" s="106"/>
      <c r="D44" s="106"/>
      <c r="E44" s="106"/>
    </row>
    <row r="45" spans="1:5" s="53" customFormat="1" ht="12" customHeight="1" x14ac:dyDescent="0.2">
      <c r="A45" s="220" t="s">
        <v>195</v>
      </c>
      <c r="B45" s="202" t="s">
        <v>284</v>
      </c>
      <c r="C45" s="106"/>
      <c r="D45" s="106"/>
      <c r="E45" s="106"/>
    </row>
    <row r="46" spans="1:5" s="53" customFormat="1" ht="12" customHeight="1" x14ac:dyDescent="0.2">
      <c r="A46" s="220" t="s">
        <v>196</v>
      </c>
      <c r="B46" s="202" t="s">
        <v>285</v>
      </c>
      <c r="C46" s="106">
        <v>1500</v>
      </c>
      <c r="D46" s="106">
        <v>1500</v>
      </c>
      <c r="E46" s="106">
        <v>1500</v>
      </c>
    </row>
    <row r="47" spans="1:5" s="53" customFormat="1" ht="12" customHeight="1" x14ac:dyDescent="0.2">
      <c r="A47" s="220" t="s">
        <v>276</v>
      </c>
      <c r="B47" s="202" t="s">
        <v>286</v>
      </c>
      <c r="C47" s="109"/>
      <c r="D47" s="109"/>
      <c r="E47" s="109"/>
    </row>
    <row r="48" spans="1:5" s="53" customFormat="1" ht="12" customHeight="1" thickBot="1" x14ac:dyDescent="0.25">
      <c r="A48" s="221" t="s">
        <v>277</v>
      </c>
      <c r="B48" s="203" t="s">
        <v>287</v>
      </c>
      <c r="C48" s="190"/>
      <c r="D48" s="190"/>
      <c r="E48" s="190"/>
    </row>
    <row r="49" spans="1:5" s="53" customFormat="1" ht="12" customHeight="1" thickBot="1" x14ac:dyDescent="0.25">
      <c r="A49" s="26" t="s">
        <v>99</v>
      </c>
      <c r="B49" s="19" t="s">
        <v>288</v>
      </c>
      <c r="C49" s="104">
        <f>SUM(C50:C54)</f>
        <v>0</v>
      </c>
      <c r="D49" s="104">
        <f>SUM(D50:D54)</f>
        <v>0</v>
      </c>
      <c r="E49" s="104">
        <f>SUM(E50:E54)</f>
        <v>0</v>
      </c>
    </row>
    <row r="50" spans="1:5" s="53" customFormat="1" ht="12" customHeight="1" x14ac:dyDescent="0.2">
      <c r="A50" s="219" t="s">
        <v>152</v>
      </c>
      <c r="B50" s="201" t="s">
        <v>292</v>
      </c>
      <c r="C50" s="247"/>
      <c r="D50" s="247"/>
      <c r="E50" s="247"/>
    </row>
    <row r="51" spans="1:5" s="53" customFormat="1" ht="12" customHeight="1" x14ac:dyDescent="0.2">
      <c r="A51" s="220" t="s">
        <v>153</v>
      </c>
      <c r="B51" s="202" t="s">
        <v>293</v>
      </c>
      <c r="C51" s="109"/>
      <c r="D51" s="109"/>
      <c r="E51" s="109"/>
    </row>
    <row r="52" spans="1:5" s="53" customFormat="1" ht="12" customHeight="1" x14ac:dyDescent="0.2">
      <c r="A52" s="220" t="s">
        <v>289</v>
      </c>
      <c r="B52" s="202" t="s">
        <v>294</v>
      </c>
      <c r="C52" s="109"/>
      <c r="D52" s="109"/>
      <c r="E52" s="109"/>
    </row>
    <row r="53" spans="1:5" s="53" customFormat="1" ht="12" customHeight="1" x14ac:dyDescent="0.2">
      <c r="A53" s="220" t="s">
        <v>290</v>
      </c>
      <c r="B53" s="202" t="s">
        <v>295</v>
      </c>
      <c r="C53" s="109"/>
      <c r="D53" s="109"/>
      <c r="E53" s="109"/>
    </row>
    <row r="54" spans="1:5" s="53" customFormat="1" ht="12" customHeight="1" thickBot="1" x14ac:dyDescent="0.25">
      <c r="A54" s="221" t="s">
        <v>291</v>
      </c>
      <c r="B54" s="203" t="s">
        <v>296</v>
      </c>
      <c r="C54" s="190"/>
      <c r="D54" s="190"/>
      <c r="E54" s="190"/>
    </row>
    <row r="55" spans="1:5" s="53" customFormat="1" ht="12" customHeight="1" thickBot="1" x14ac:dyDescent="0.25">
      <c r="A55" s="26" t="s">
        <v>197</v>
      </c>
      <c r="B55" s="19" t="s">
        <v>297</v>
      </c>
      <c r="C55" s="104">
        <f>SUM(C56:C58)</f>
        <v>0</v>
      </c>
      <c r="D55" s="104">
        <f>SUM(D56:D58)</f>
        <v>0</v>
      </c>
      <c r="E55" s="104">
        <f>SUM(E56:E58)</f>
        <v>0</v>
      </c>
    </row>
    <row r="56" spans="1:5" s="53" customFormat="1" ht="12" customHeight="1" x14ac:dyDescent="0.2">
      <c r="A56" s="219" t="s">
        <v>154</v>
      </c>
      <c r="B56" s="201" t="s">
        <v>298</v>
      </c>
      <c r="C56" s="107"/>
      <c r="D56" s="107"/>
      <c r="E56" s="107"/>
    </row>
    <row r="57" spans="1:5" s="53" customFormat="1" ht="12" customHeight="1" x14ac:dyDescent="0.2">
      <c r="A57" s="220" t="s">
        <v>155</v>
      </c>
      <c r="B57" s="202" t="s">
        <v>462</v>
      </c>
      <c r="C57" s="106"/>
      <c r="D57" s="106"/>
      <c r="E57" s="106"/>
    </row>
    <row r="58" spans="1:5" s="53" customFormat="1" ht="12" customHeight="1" x14ac:dyDescent="0.2">
      <c r="A58" s="220" t="s">
        <v>301</v>
      </c>
      <c r="B58" s="202" t="s">
        <v>299</v>
      </c>
      <c r="C58" s="106"/>
      <c r="D58" s="106"/>
      <c r="E58" s="106"/>
    </row>
    <row r="59" spans="1:5" s="53" customFormat="1" ht="12" customHeight="1" thickBot="1" x14ac:dyDescent="0.25">
      <c r="A59" s="221" t="s">
        <v>302</v>
      </c>
      <c r="B59" s="203" t="s">
        <v>300</v>
      </c>
      <c r="C59" s="108"/>
      <c r="D59" s="108"/>
      <c r="E59" s="108"/>
    </row>
    <row r="60" spans="1:5" s="53" customFormat="1" ht="12" customHeight="1" thickBot="1" x14ac:dyDescent="0.25">
      <c r="A60" s="26" t="s">
        <v>101</v>
      </c>
      <c r="B60" s="99" t="s">
        <v>303</v>
      </c>
      <c r="C60" s="104">
        <f>SUM(C61:C63)</f>
        <v>0</v>
      </c>
      <c r="D60" s="104">
        <f>SUM(D61:D63)</f>
        <v>0</v>
      </c>
      <c r="E60" s="104">
        <f>SUM(E61:E63)</f>
        <v>0</v>
      </c>
    </row>
    <row r="61" spans="1:5" s="53" customFormat="1" ht="12" customHeight="1" x14ac:dyDescent="0.2">
      <c r="A61" s="219" t="s">
        <v>198</v>
      </c>
      <c r="B61" s="201" t="s">
        <v>305</v>
      </c>
      <c r="C61" s="109"/>
      <c r="D61" s="109"/>
      <c r="E61" s="109"/>
    </row>
    <row r="62" spans="1:5" s="53" customFormat="1" ht="12" customHeight="1" x14ac:dyDescent="0.2">
      <c r="A62" s="220" t="s">
        <v>199</v>
      </c>
      <c r="B62" s="202" t="s">
        <v>463</v>
      </c>
      <c r="C62" s="109"/>
      <c r="D62" s="109"/>
      <c r="E62" s="109"/>
    </row>
    <row r="63" spans="1:5" s="53" customFormat="1" ht="12" customHeight="1" x14ac:dyDescent="0.2">
      <c r="A63" s="220" t="s">
        <v>224</v>
      </c>
      <c r="B63" s="202" t="s">
        <v>576</v>
      </c>
      <c r="C63" s="109"/>
      <c r="D63" s="109"/>
      <c r="E63" s="109"/>
    </row>
    <row r="64" spans="1:5" s="53" customFormat="1" ht="12" customHeight="1" thickBot="1" x14ac:dyDescent="0.25">
      <c r="A64" s="221" t="s">
        <v>304</v>
      </c>
      <c r="B64" s="203" t="s">
        <v>307</v>
      </c>
      <c r="C64" s="109"/>
      <c r="D64" s="109"/>
      <c r="E64" s="109"/>
    </row>
    <row r="65" spans="1:5" s="53" customFormat="1" ht="12" customHeight="1" thickBot="1" x14ac:dyDescent="0.25">
      <c r="A65" s="26" t="s">
        <v>102</v>
      </c>
      <c r="B65" s="19" t="s">
        <v>308</v>
      </c>
      <c r="C65" s="110">
        <f>+C9+C16+C24+C31+C38+C49+C55+C60</f>
        <v>367714</v>
      </c>
      <c r="D65" s="110">
        <f>+D9+D16+D24+D31+D38+D49+D55+D60</f>
        <v>571032</v>
      </c>
      <c r="E65" s="110">
        <f>+E9+E16+E24+E31+E38+E49+E55+E60</f>
        <v>582174</v>
      </c>
    </row>
    <row r="66" spans="1:5" s="53" customFormat="1" ht="12" customHeight="1" thickBot="1" x14ac:dyDescent="0.2">
      <c r="A66" s="222" t="s">
        <v>429</v>
      </c>
      <c r="B66" s="99" t="s">
        <v>310</v>
      </c>
      <c r="C66" s="104">
        <f>SUM(C67:C69)</f>
        <v>0</v>
      </c>
      <c r="D66" s="104">
        <f>SUM(D67:D69)</f>
        <v>0</v>
      </c>
      <c r="E66" s="104">
        <f>SUM(E67:E69)</f>
        <v>0</v>
      </c>
    </row>
    <row r="67" spans="1:5" s="53" customFormat="1" ht="12" customHeight="1" x14ac:dyDescent="0.2">
      <c r="A67" s="219" t="s">
        <v>343</v>
      </c>
      <c r="B67" s="201" t="s">
        <v>311</v>
      </c>
      <c r="C67" s="109"/>
      <c r="D67" s="109"/>
      <c r="E67" s="109"/>
    </row>
    <row r="68" spans="1:5" s="53" customFormat="1" ht="12" customHeight="1" x14ac:dyDescent="0.2">
      <c r="A68" s="220" t="s">
        <v>352</v>
      </c>
      <c r="B68" s="202" t="s">
        <v>312</v>
      </c>
      <c r="C68" s="109"/>
      <c r="D68" s="109"/>
      <c r="E68" s="109"/>
    </row>
    <row r="69" spans="1:5" s="53" customFormat="1" ht="12" customHeight="1" thickBot="1" x14ac:dyDescent="0.25">
      <c r="A69" s="221" t="s">
        <v>353</v>
      </c>
      <c r="B69" s="205" t="s">
        <v>313</v>
      </c>
      <c r="C69" s="109"/>
      <c r="D69" s="109"/>
      <c r="E69" s="109"/>
    </row>
    <row r="70" spans="1:5" s="53" customFormat="1" ht="12" customHeight="1" thickBot="1" x14ac:dyDescent="0.2">
      <c r="A70" s="222" t="s">
        <v>314</v>
      </c>
      <c r="B70" s="99" t="s">
        <v>315</v>
      </c>
      <c r="C70" s="104">
        <f>SUM(C71:C74)</f>
        <v>0</v>
      </c>
      <c r="D70" s="104">
        <f>SUM(D71:D74)</f>
        <v>0</v>
      </c>
      <c r="E70" s="104">
        <f>SUM(E71:E74)</f>
        <v>0</v>
      </c>
    </row>
    <row r="71" spans="1:5" s="53" customFormat="1" ht="12" customHeight="1" x14ac:dyDescent="0.2">
      <c r="A71" s="219" t="s">
        <v>177</v>
      </c>
      <c r="B71" s="201" t="s">
        <v>316</v>
      </c>
      <c r="C71" s="109"/>
      <c r="D71" s="109"/>
      <c r="E71" s="109"/>
    </row>
    <row r="72" spans="1:5" s="53" customFormat="1" ht="12" customHeight="1" x14ac:dyDescent="0.2">
      <c r="A72" s="220" t="s">
        <v>178</v>
      </c>
      <c r="B72" s="202" t="s">
        <v>317</v>
      </c>
      <c r="C72" s="109"/>
      <c r="D72" s="109"/>
      <c r="E72" s="109"/>
    </row>
    <row r="73" spans="1:5" s="53" customFormat="1" ht="12" customHeight="1" x14ac:dyDescent="0.2">
      <c r="A73" s="220" t="s">
        <v>344</v>
      </c>
      <c r="B73" s="202" t="s">
        <v>318</v>
      </c>
      <c r="C73" s="109"/>
      <c r="D73" s="109"/>
      <c r="E73" s="109"/>
    </row>
    <row r="74" spans="1:5" s="53" customFormat="1" ht="12" customHeight="1" thickBot="1" x14ac:dyDescent="0.25">
      <c r="A74" s="221" t="s">
        <v>345</v>
      </c>
      <c r="B74" s="203" t="s">
        <v>319</v>
      </c>
      <c r="C74" s="109"/>
      <c r="D74" s="109"/>
      <c r="E74" s="109"/>
    </row>
    <row r="75" spans="1:5" s="53" customFormat="1" ht="12" customHeight="1" thickBot="1" x14ac:dyDescent="0.2">
      <c r="A75" s="222" t="s">
        <v>320</v>
      </c>
      <c r="B75" s="99" t="s">
        <v>321</v>
      </c>
      <c r="C75" s="104">
        <f>SUM(C76:C77)</f>
        <v>108600</v>
      </c>
      <c r="D75" s="104">
        <f>SUM(D76:D77)</f>
        <v>108600</v>
      </c>
      <c r="E75" s="104">
        <f>SUM(E76:E77)</f>
        <v>118402</v>
      </c>
    </row>
    <row r="76" spans="1:5" s="53" customFormat="1" ht="12" customHeight="1" x14ac:dyDescent="0.2">
      <c r="A76" s="219" t="s">
        <v>346</v>
      </c>
      <c r="B76" s="201" t="s">
        <v>322</v>
      </c>
      <c r="C76" s="109">
        <v>108600</v>
      </c>
      <c r="D76" s="109">
        <v>108600</v>
      </c>
      <c r="E76" s="109">
        <v>118402</v>
      </c>
    </row>
    <row r="77" spans="1:5" s="53" customFormat="1" ht="12" customHeight="1" thickBot="1" x14ac:dyDescent="0.25">
      <c r="A77" s="221" t="s">
        <v>347</v>
      </c>
      <c r="B77" s="203" t="s">
        <v>323</v>
      </c>
      <c r="C77" s="109"/>
      <c r="D77" s="109"/>
      <c r="E77" s="109"/>
    </row>
    <row r="78" spans="1:5" s="52" customFormat="1" ht="12" customHeight="1" thickBot="1" x14ac:dyDescent="0.2">
      <c r="A78" s="222" t="s">
        <v>324</v>
      </c>
      <c r="B78" s="99" t="s">
        <v>325</v>
      </c>
      <c r="C78" s="104">
        <f>SUM(C79:C81)</f>
        <v>0</v>
      </c>
      <c r="D78" s="104">
        <f>SUM(D79:D81)</f>
        <v>0</v>
      </c>
      <c r="E78" s="104">
        <f>SUM(E79:E81)</f>
        <v>0</v>
      </c>
    </row>
    <row r="79" spans="1:5" s="53" customFormat="1" ht="12" customHeight="1" x14ac:dyDescent="0.2">
      <c r="A79" s="219" t="s">
        <v>348</v>
      </c>
      <c r="B79" s="201" t="s">
        <v>326</v>
      </c>
      <c r="C79" s="109"/>
      <c r="D79" s="109"/>
      <c r="E79" s="109"/>
    </row>
    <row r="80" spans="1:5" s="53" customFormat="1" ht="12" customHeight="1" x14ac:dyDescent="0.2">
      <c r="A80" s="220" t="s">
        <v>349</v>
      </c>
      <c r="B80" s="202" t="s">
        <v>327</v>
      </c>
      <c r="C80" s="109"/>
      <c r="D80" s="109"/>
      <c r="E80" s="109"/>
    </row>
    <row r="81" spans="1:5" s="53" customFormat="1" ht="12" customHeight="1" thickBot="1" x14ac:dyDescent="0.25">
      <c r="A81" s="221" t="s">
        <v>350</v>
      </c>
      <c r="B81" s="203" t="s">
        <v>328</v>
      </c>
      <c r="C81" s="109"/>
      <c r="D81" s="109"/>
      <c r="E81" s="109"/>
    </row>
    <row r="82" spans="1:5" s="53" customFormat="1" ht="12" customHeight="1" thickBot="1" x14ac:dyDescent="0.2">
      <c r="A82" s="222" t="s">
        <v>329</v>
      </c>
      <c r="B82" s="99" t="s">
        <v>351</v>
      </c>
      <c r="C82" s="104">
        <f>SUM(C83:C86)</f>
        <v>0</v>
      </c>
      <c r="D82" s="104">
        <f>SUM(D83:D86)</f>
        <v>0</v>
      </c>
      <c r="E82" s="104">
        <f>SUM(E83:E86)</f>
        <v>0</v>
      </c>
    </row>
    <row r="83" spans="1:5" s="53" customFormat="1" ht="12" customHeight="1" x14ac:dyDescent="0.2">
      <c r="A83" s="223" t="s">
        <v>330</v>
      </c>
      <c r="B83" s="201" t="s">
        <v>331</v>
      </c>
      <c r="C83" s="109"/>
      <c r="D83" s="109"/>
      <c r="E83" s="109"/>
    </row>
    <row r="84" spans="1:5" s="53" customFormat="1" ht="12" customHeight="1" x14ac:dyDescent="0.2">
      <c r="A84" s="224" t="s">
        <v>332</v>
      </c>
      <c r="B84" s="202" t="s">
        <v>333</v>
      </c>
      <c r="C84" s="109"/>
      <c r="D84" s="109"/>
      <c r="E84" s="109"/>
    </row>
    <row r="85" spans="1:5" s="53" customFormat="1" ht="12" customHeight="1" x14ac:dyDescent="0.2">
      <c r="A85" s="224" t="s">
        <v>334</v>
      </c>
      <c r="B85" s="202" t="s">
        <v>335</v>
      </c>
      <c r="C85" s="109"/>
      <c r="D85" s="109"/>
      <c r="E85" s="109"/>
    </row>
    <row r="86" spans="1:5" s="52" customFormat="1" ht="12" customHeight="1" thickBot="1" x14ac:dyDescent="0.25">
      <c r="A86" s="225" t="s">
        <v>336</v>
      </c>
      <c r="B86" s="203" t="s">
        <v>337</v>
      </c>
      <c r="C86" s="109"/>
      <c r="D86" s="109"/>
      <c r="E86" s="109"/>
    </row>
    <row r="87" spans="1:5" s="52" customFormat="1" ht="12" customHeight="1" thickBot="1" x14ac:dyDescent="0.2">
      <c r="A87" s="222" t="s">
        <v>338</v>
      </c>
      <c r="B87" s="99" t="s">
        <v>339</v>
      </c>
      <c r="C87" s="248"/>
      <c r="D87" s="248"/>
      <c r="E87" s="248"/>
    </row>
    <row r="88" spans="1:5" s="52" customFormat="1" ht="12" customHeight="1" thickBot="1" x14ac:dyDescent="0.2">
      <c r="A88" s="222" t="s">
        <v>340</v>
      </c>
      <c r="B88" s="209" t="s">
        <v>341</v>
      </c>
      <c r="C88" s="110">
        <f>+C66+C70+C75+C78+C82+C87</f>
        <v>108600</v>
      </c>
      <c r="D88" s="110">
        <f>+D66+D70+D75+D78+D82+D87</f>
        <v>108600</v>
      </c>
      <c r="E88" s="110">
        <f>+E66+E70+E75+E78+E82+E87</f>
        <v>118402</v>
      </c>
    </row>
    <row r="89" spans="1:5" s="52" customFormat="1" ht="12" customHeight="1" thickBot="1" x14ac:dyDescent="0.2">
      <c r="A89" s="222" t="s">
        <v>354</v>
      </c>
      <c r="B89" s="211" t="s">
        <v>621</v>
      </c>
      <c r="C89" s="110"/>
      <c r="D89" s="110"/>
      <c r="E89" s="110"/>
    </row>
    <row r="90" spans="1:5" s="52" customFormat="1" ht="12" customHeight="1" thickBot="1" x14ac:dyDescent="0.2">
      <c r="A90" s="222" t="s">
        <v>619</v>
      </c>
      <c r="B90" s="211" t="s">
        <v>456</v>
      </c>
      <c r="C90" s="110">
        <f>+C65+C88</f>
        <v>476314</v>
      </c>
      <c r="D90" s="110">
        <f>+D65+D88</f>
        <v>679632</v>
      </c>
      <c r="E90" s="110">
        <f>+E65+E88</f>
        <v>700576</v>
      </c>
    </row>
    <row r="91" spans="1:5" s="53" customFormat="1" ht="15" customHeight="1" x14ac:dyDescent="0.2">
      <c r="A91" s="84"/>
      <c r="B91" s="85"/>
      <c r="C91" s="170"/>
      <c r="D91" s="170"/>
    </row>
    <row r="92" spans="1:5" ht="13.5" thickBot="1" x14ac:dyDescent="0.25">
      <c r="A92" s="227"/>
      <c r="B92" s="87"/>
      <c r="C92" s="171"/>
      <c r="D92" s="171"/>
    </row>
    <row r="93" spans="1:5" s="45" customFormat="1" ht="16.5" customHeight="1" thickBot="1" x14ac:dyDescent="0.25">
      <c r="A93" s="88"/>
      <c r="B93" s="89" t="s">
        <v>131</v>
      </c>
      <c r="C93" s="172"/>
      <c r="D93" s="172"/>
      <c r="E93" s="172"/>
    </row>
    <row r="94" spans="1:5" s="54" customFormat="1" ht="12" customHeight="1" thickBot="1" x14ac:dyDescent="0.25">
      <c r="A94" s="193" t="s">
        <v>94</v>
      </c>
      <c r="B94" s="25" t="s">
        <v>357</v>
      </c>
      <c r="C94" s="103">
        <f>SUM(C95:C99)</f>
        <v>346222</v>
      </c>
      <c r="D94" s="103">
        <f>SUM(D95:D99)</f>
        <v>376942</v>
      </c>
      <c r="E94" s="103">
        <f>SUM(E95:E99)</f>
        <v>394330</v>
      </c>
    </row>
    <row r="95" spans="1:5" ht="12" customHeight="1" x14ac:dyDescent="0.2">
      <c r="A95" s="228" t="s">
        <v>156</v>
      </c>
      <c r="B95" s="8" t="s">
        <v>124</v>
      </c>
      <c r="C95" s="105">
        <v>35316</v>
      </c>
      <c r="D95" s="105">
        <v>43482</v>
      </c>
      <c r="E95" s="105">
        <v>58798</v>
      </c>
    </row>
    <row r="96" spans="1:5" ht="12" customHeight="1" x14ac:dyDescent="0.2">
      <c r="A96" s="220" t="s">
        <v>157</v>
      </c>
      <c r="B96" s="6" t="s">
        <v>200</v>
      </c>
      <c r="C96" s="106">
        <v>8406</v>
      </c>
      <c r="D96" s="106">
        <v>10726</v>
      </c>
      <c r="E96" s="106">
        <v>14862</v>
      </c>
    </row>
    <row r="97" spans="1:5" ht="12" customHeight="1" x14ac:dyDescent="0.2">
      <c r="A97" s="220" t="s">
        <v>158</v>
      </c>
      <c r="B97" s="6" t="s">
        <v>175</v>
      </c>
      <c r="C97" s="108">
        <v>104825</v>
      </c>
      <c r="D97" s="108">
        <v>107160</v>
      </c>
      <c r="E97" s="108">
        <v>106851</v>
      </c>
    </row>
    <row r="98" spans="1:5" ht="12" customHeight="1" x14ac:dyDescent="0.2">
      <c r="A98" s="220" t="s">
        <v>159</v>
      </c>
      <c r="B98" s="9" t="s">
        <v>201</v>
      </c>
      <c r="C98" s="108">
        <v>8046</v>
      </c>
      <c r="D98" s="108">
        <v>10438</v>
      </c>
      <c r="E98" s="108">
        <v>12932</v>
      </c>
    </row>
    <row r="99" spans="1:5" ht="12" customHeight="1" x14ac:dyDescent="0.2">
      <c r="A99" s="220" t="s">
        <v>167</v>
      </c>
      <c r="B99" s="17" t="s">
        <v>202</v>
      </c>
      <c r="C99" s="108">
        <f>SUM(C100:C109)</f>
        <v>189629</v>
      </c>
      <c r="D99" s="108">
        <v>205136</v>
      </c>
      <c r="E99" s="108">
        <v>200887</v>
      </c>
    </row>
    <row r="100" spans="1:5" ht="12" customHeight="1" x14ac:dyDescent="0.2">
      <c r="A100" s="220" t="s">
        <v>160</v>
      </c>
      <c r="B100" s="6" t="s">
        <v>358</v>
      </c>
      <c r="C100" s="108"/>
      <c r="D100" s="108"/>
      <c r="E100" s="108"/>
    </row>
    <row r="101" spans="1:5" ht="12" customHeight="1" x14ac:dyDescent="0.2">
      <c r="A101" s="220" t="s">
        <v>161</v>
      </c>
      <c r="B101" s="60" t="s">
        <v>359</v>
      </c>
      <c r="C101" s="108"/>
      <c r="D101" s="108"/>
      <c r="E101" s="108"/>
    </row>
    <row r="102" spans="1:5" ht="12" customHeight="1" x14ac:dyDescent="0.2">
      <c r="A102" s="220" t="s">
        <v>168</v>
      </c>
      <c r="B102" s="61" t="s">
        <v>360</v>
      </c>
      <c r="C102" s="108"/>
      <c r="D102" s="108"/>
      <c r="E102" s="108"/>
    </row>
    <row r="103" spans="1:5" ht="12" customHeight="1" x14ac:dyDescent="0.2">
      <c r="A103" s="220" t="s">
        <v>169</v>
      </c>
      <c r="B103" s="60" t="s">
        <v>532</v>
      </c>
      <c r="C103" s="108">
        <v>106543</v>
      </c>
      <c r="D103" s="108">
        <v>112029</v>
      </c>
      <c r="E103" s="108">
        <v>108405</v>
      </c>
    </row>
    <row r="104" spans="1:5" ht="12" customHeight="1" x14ac:dyDescent="0.2">
      <c r="A104" s="220" t="s">
        <v>170</v>
      </c>
      <c r="B104" s="60" t="s">
        <v>582</v>
      </c>
      <c r="C104" s="108">
        <v>83086</v>
      </c>
      <c r="D104" s="108">
        <v>92303</v>
      </c>
      <c r="E104" s="108">
        <v>90732</v>
      </c>
    </row>
    <row r="105" spans="1:5" ht="12" customHeight="1" x14ac:dyDescent="0.2">
      <c r="A105" s="220" t="s">
        <v>171</v>
      </c>
      <c r="B105" s="60" t="s">
        <v>583</v>
      </c>
      <c r="C105" s="108"/>
      <c r="D105" s="108"/>
      <c r="E105" s="108"/>
    </row>
    <row r="106" spans="1:5" ht="12" customHeight="1" x14ac:dyDescent="0.2">
      <c r="A106" s="220" t="s">
        <v>173</v>
      </c>
      <c r="B106" s="61" t="s">
        <v>364</v>
      </c>
      <c r="C106" s="108"/>
      <c r="D106" s="108"/>
      <c r="E106" s="108"/>
    </row>
    <row r="107" spans="1:5" ht="12" customHeight="1" x14ac:dyDescent="0.2">
      <c r="A107" s="229" t="s">
        <v>203</v>
      </c>
      <c r="B107" s="62" t="s">
        <v>365</v>
      </c>
      <c r="C107" s="108"/>
      <c r="D107" s="108"/>
      <c r="E107" s="108"/>
    </row>
    <row r="108" spans="1:5" ht="12" customHeight="1" x14ac:dyDescent="0.2">
      <c r="A108" s="220" t="s">
        <v>355</v>
      </c>
      <c r="B108" s="62" t="s">
        <v>366</v>
      </c>
      <c r="C108" s="108"/>
      <c r="D108" s="108"/>
      <c r="E108" s="108"/>
    </row>
    <row r="109" spans="1:5" ht="12" customHeight="1" thickBot="1" x14ac:dyDescent="0.25">
      <c r="A109" s="230" t="s">
        <v>356</v>
      </c>
      <c r="B109" s="63" t="s">
        <v>584</v>
      </c>
      <c r="C109" s="112"/>
      <c r="D109" s="112"/>
      <c r="E109" s="112">
        <v>1750</v>
      </c>
    </row>
    <row r="110" spans="1:5" ht="12" customHeight="1" thickBot="1" x14ac:dyDescent="0.25">
      <c r="A110" s="26" t="s">
        <v>95</v>
      </c>
      <c r="B110" s="24" t="s">
        <v>368</v>
      </c>
      <c r="C110" s="104">
        <f>+C111+C113+C115</f>
        <v>49500</v>
      </c>
      <c r="D110" s="104">
        <f>+D111+D113+D115</f>
        <v>61985</v>
      </c>
      <c r="E110" s="104">
        <f>+E111+E113+E115</f>
        <v>64140</v>
      </c>
    </row>
    <row r="111" spans="1:5" ht="12" customHeight="1" x14ac:dyDescent="0.2">
      <c r="A111" s="219" t="s">
        <v>162</v>
      </c>
      <c r="B111" s="6" t="s">
        <v>222</v>
      </c>
      <c r="C111" s="107">
        <v>7588</v>
      </c>
      <c r="D111" s="107">
        <v>19269</v>
      </c>
      <c r="E111" s="107">
        <v>21401</v>
      </c>
    </row>
    <row r="112" spans="1:5" ht="12" customHeight="1" x14ac:dyDescent="0.2">
      <c r="A112" s="219" t="s">
        <v>163</v>
      </c>
      <c r="B112" s="10" t="s">
        <v>372</v>
      </c>
      <c r="C112" s="107"/>
      <c r="D112" s="107"/>
      <c r="E112" s="107"/>
    </row>
    <row r="113" spans="1:5" ht="12" customHeight="1" x14ac:dyDescent="0.2">
      <c r="A113" s="219" t="s">
        <v>164</v>
      </c>
      <c r="B113" s="10" t="s">
        <v>204</v>
      </c>
      <c r="C113" s="106">
        <v>41912</v>
      </c>
      <c r="D113" s="106">
        <v>41912</v>
      </c>
      <c r="E113" s="106">
        <v>41912</v>
      </c>
    </row>
    <row r="114" spans="1:5" ht="12" customHeight="1" x14ac:dyDescent="0.2">
      <c r="A114" s="219" t="s">
        <v>165</v>
      </c>
      <c r="B114" s="10" t="s">
        <v>373</v>
      </c>
      <c r="C114" s="97">
        <v>17768</v>
      </c>
      <c r="D114" s="97">
        <v>17768</v>
      </c>
      <c r="E114" s="97">
        <v>17768</v>
      </c>
    </row>
    <row r="115" spans="1:5" ht="12" customHeight="1" x14ac:dyDescent="0.2">
      <c r="A115" s="219" t="s">
        <v>166</v>
      </c>
      <c r="B115" s="101" t="s">
        <v>225</v>
      </c>
      <c r="C115" s="97"/>
      <c r="D115" s="97">
        <v>804</v>
      </c>
      <c r="E115" s="97">
        <v>827</v>
      </c>
    </row>
    <row r="116" spans="1:5" ht="12" customHeight="1" x14ac:dyDescent="0.2">
      <c r="A116" s="219" t="s">
        <v>172</v>
      </c>
      <c r="B116" s="100" t="s">
        <v>464</v>
      </c>
      <c r="C116" s="97"/>
      <c r="D116" s="97"/>
      <c r="E116" s="97"/>
    </row>
    <row r="117" spans="1:5" ht="12" customHeight="1" x14ac:dyDescent="0.2">
      <c r="A117" s="219" t="s">
        <v>174</v>
      </c>
      <c r="B117" s="197" t="s">
        <v>378</v>
      </c>
      <c r="C117" s="97"/>
      <c r="D117" s="97"/>
      <c r="E117" s="97"/>
    </row>
    <row r="118" spans="1:5" ht="12" customHeight="1" x14ac:dyDescent="0.2">
      <c r="A118" s="219" t="s">
        <v>205</v>
      </c>
      <c r="B118" s="61" t="s">
        <v>637</v>
      </c>
      <c r="C118" s="97"/>
      <c r="D118" s="97"/>
      <c r="E118" s="97"/>
    </row>
    <row r="119" spans="1:5" ht="12" customHeight="1" x14ac:dyDescent="0.2">
      <c r="A119" s="219" t="s">
        <v>206</v>
      </c>
      <c r="B119" s="61" t="s">
        <v>607</v>
      </c>
      <c r="C119" s="97"/>
      <c r="D119" s="97">
        <v>804</v>
      </c>
      <c r="E119" s="97">
        <v>804</v>
      </c>
    </row>
    <row r="120" spans="1:5" ht="12" customHeight="1" x14ac:dyDescent="0.2">
      <c r="A120" s="219" t="s">
        <v>207</v>
      </c>
      <c r="B120" s="61" t="s">
        <v>641</v>
      </c>
      <c r="C120" s="97"/>
      <c r="D120" s="97"/>
      <c r="E120" s="97">
        <v>23</v>
      </c>
    </row>
    <row r="121" spans="1:5" ht="12" customHeight="1" x14ac:dyDescent="0.2">
      <c r="A121" s="219" t="s">
        <v>369</v>
      </c>
      <c r="B121" s="61" t="s">
        <v>364</v>
      </c>
      <c r="C121" s="97"/>
      <c r="D121" s="97"/>
      <c r="E121" s="97"/>
    </row>
    <row r="122" spans="1:5" ht="12" customHeight="1" x14ac:dyDescent="0.2">
      <c r="A122" s="219" t="s">
        <v>370</v>
      </c>
      <c r="B122" s="61" t="s">
        <v>375</v>
      </c>
      <c r="C122" s="97"/>
      <c r="D122" s="97"/>
      <c r="E122" s="97"/>
    </row>
    <row r="123" spans="1:5" ht="12" customHeight="1" thickBot="1" x14ac:dyDescent="0.25">
      <c r="A123" s="229" t="s">
        <v>371</v>
      </c>
      <c r="B123" s="61" t="s">
        <v>374</v>
      </c>
      <c r="C123" s="98"/>
      <c r="D123" s="98"/>
      <c r="E123" s="98"/>
    </row>
    <row r="124" spans="1:5" ht="12" customHeight="1" thickBot="1" x14ac:dyDescent="0.25">
      <c r="A124" s="26" t="s">
        <v>96</v>
      </c>
      <c r="B124" s="57" t="s">
        <v>379</v>
      </c>
      <c r="C124" s="104">
        <f>+C125+C126</f>
        <v>82592</v>
      </c>
      <c r="D124" s="104">
        <f>+D125+D126</f>
        <v>240868</v>
      </c>
      <c r="E124" s="104">
        <f>+E125+E126</f>
        <v>244226</v>
      </c>
    </row>
    <row r="125" spans="1:5" ht="12" customHeight="1" x14ac:dyDescent="0.2">
      <c r="A125" s="219" t="s">
        <v>145</v>
      </c>
      <c r="B125" s="7" t="s">
        <v>133</v>
      </c>
      <c r="C125" s="107">
        <v>75185</v>
      </c>
      <c r="D125" s="107">
        <v>59642</v>
      </c>
      <c r="E125" s="107">
        <v>62504</v>
      </c>
    </row>
    <row r="126" spans="1:5" ht="12" customHeight="1" thickBot="1" x14ac:dyDescent="0.25">
      <c r="A126" s="221" t="s">
        <v>146</v>
      </c>
      <c r="B126" s="10" t="s">
        <v>134</v>
      </c>
      <c r="C126" s="108">
        <v>7407</v>
      </c>
      <c r="D126" s="108">
        <v>181226</v>
      </c>
      <c r="E126" s="108">
        <v>181722</v>
      </c>
    </row>
    <row r="127" spans="1:5" ht="12" customHeight="1" thickBot="1" x14ac:dyDescent="0.25">
      <c r="A127" s="26" t="s">
        <v>97</v>
      </c>
      <c r="B127" s="57" t="s">
        <v>380</v>
      </c>
      <c r="C127" s="104">
        <f>+C94+C110+C124</f>
        <v>478314</v>
      </c>
      <c r="D127" s="104">
        <f>+D94+D110+D124</f>
        <v>679795</v>
      </c>
      <c r="E127" s="104">
        <f>+E94+E110+E124</f>
        <v>702696</v>
      </c>
    </row>
    <row r="128" spans="1:5" ht="12" customHeight="1" thickBot="1" x14ac:dyDescent="0.25">
      <c r="A128" s="26" t="s">
        <v>98</v>
      </c>
      <c r="B128" s="57" t="s">
        <v>381</v>
      </c>
      <c r="C128" s="104">
        <f>+C129+C130+C131</f>
        <v>0</v>
      </c>
      <c r="D128" s="104">
        <f>+D129+D130+D131</f>
        <v>0</v>
      </c>
      <c r="E128" s="104">
        <f>+E129+E130+E131</f>
        <v>0</v>
      </c>
    </row>
    <row r="129" spans="1:10" s="54" customFormat="1" ht="12" customHeight="1" x14ac:dyDescent="0.2">
      <c r="A129" s="219" t="s">
        <v>149</v>
      </c>
      <c r="B129" s="7" t="s">
        <v>382</v>
      </c>
      <c r="C129" s="97"/>
      <c r="D129" s="97"/>
      <c r="E129" s="97"/>
    </row>
    <row r="130" spans="1:10" ht="12" customHeight="1" x14ac:dyDescent="0.2">
      <c r="A130" s="219" t="s">
        <v>150</v>
      </c>
      <c r="B130" s="7" t="s">
        <v>383</v>
      </c>
      <c r="C130" s="97"/>
      <c r="D130" s="97"/>
      <c r="E130" s="97"/>
    </row>
    <row r="131" spans="1:10" ht="12" customHeight="1" thickBot="1" x14ac:dyDescent="0.25">
      <c r="A131" s="229" t="s">
        <v>151</v>
      </c>
      <c r="B131" s="5" t="s">
        <v>384</v>
      </c>
      <c r="C131" s="97"/>
      <c r="D131" s="97"/>
      <c r="E131" s="97"/>
    </row>
    <row r="132" spans="1:10" ht="12" customHeight="1" thickBot="1" x14ac:dyDescent="0.25">
      <c r="A132" s="26" t="s">
        <v>99</v>
      </c>
      <c r="B132" s="57" t="s">
        <v>428</v>
      </c>
      <c r="C132" s="104">
        <f>+C133+C134+C135+C136</f>
        <v>0</v>
      </c>
      <c r="D132" s="104">
        <f>+D133+D134+D135+D136</f>
        <v>0</v>
      </c>
      <c r="E132" s="104">
        <f>+E133+E134+E135+E136</f>
        <v>0</v>
      </c>
    </row>
    <row r="133" spans="1:10" ht="12" customHeight="1" x14ac:dyDescent="0.2">
      <c r="A133" s="219" t="s">
        <v>152</v>
      </c>
      <c r="B133" s="7" t="s">
        <v>385</v>
      </c>
      <c r="C133" s="97"/>
      <c r="D133" s="97"/>
      <c r="E133" s="97"/>
    </row>
    <row r="134" spans="1:10" ht="12" customHeight="1" x14ac:dyDescent="0.2">
      <c r="A134" s="219" t="s">
        <v>153</v>
      </c>
      <c r="B134" s="7" t="s">
        <v>386</v>
      </c>
      <c r="C134" s="97"/>
      <c r="D134" s="97"/>
      <c r="E134" s="97"/>
    </row>
    <row r="135" spans="1:10" ht="12" customHeight="1" x14ac:dyDescent="0.2">
      <c r="A135" s="219" t="s">
        <v>289</v>
      </c>
      <c r="B135" s="7" t="s">
        <v>387</v>
      </c>
      <c r="C135" s="97"/>
      <c r="D135" s="97"/>
      <c r="E135" s="97"/>
    </row>
    <row r="136" spans="1:10" s="54" customFormat="1" ht="12" customHeight="1" thickBot="1" x14ac:dyDescent="0.25">
      <c r="A136" s="229" t="s">
        <v>290</v>
      </c>
      <c r="B136" s="5" t="s">
        <v>388</v>
      </c>
      <c r="C136" s="97"/>
      <c r="D136" s="97"/>
      <c r="E136" s="97"/>
    </row>
    <row r="137" spans="1:10" ht="12" customHeight="1" thickBot="1" x14ac:dyDescent="0.25">
      <c r="A137" s="26" t="s">
        <v>100</v>
      </c>
      <c r="B137" s="57" t="s">
        <v>389</v>
      </c>
      <c r="C137" s="110">
        <f>+C138+C139+C140+C141</f>
        <v>0</v>
      </c>
      <c r="D137" s="110">
        <f>+D138+D139+D140+D141</f>
        <v>0</v>
      </c>
      <c r="E137" s="110">
        <f>+E138+E139+E140+E141</f>
        <v>0</v>
      </c>
      <c r="J137" s="96"/>
    </row>
    <row r="138" spans="1:10" x14ac:dyDescent="0.2">
      <c r="A138" s="219" t="s">
        <v>154</v>
      </c>
      <c r="B138" s="7" t="s">
        <v>390</v>
      </c>
      <c r="C138" s="97"/>
      <c r="D138" s="97"/>
      <c r="E138" s="97"/>
    </row>
    <row r="139" spans="1:10" ht="12" customHeight="1" x14ac:dyDescent="0.2">
      <c r="A139" s="219" t="s">
        <v>155</v>
      </c>
      <c r="B139" s="7" t="s">
        <v>400</v>
      </c>
      <c r="C139" s="97"/>
      <c r="D139" s="97"/>
      <c r="E139" s="97"/>
    </row>
    <row r="140" spans="1:10" s="54" customFormat="1" ht="12" customHeight="1" x14ac:dyDescent="0.2">
      <c r="A140" s="219" t="s">
        <v>301</v>
      </c>
      <c r="B140" s="7" t="s">
        <v>391</v>
      </c>
      <c r="C140" s="97"/>
      <c r="D140" s="97"/>
      <c r="E140" s="97"/>
    </row>
    <row r="141" spans="1:10" s="54" customFormat="1" ht="12" customHeight="1" thickBot="1" x14ac:dyDescent="0.25">
      <c r="A141" s="229" t="s">
        <v>302</v>
      </c>
      <c r="B141" s="5" t="s">
        <v>392</v>
      </c>
      <c r="C141" s="97"/>
      <c r="D141" s="97"/>
      <c r="E141" s="97"/>
    </row>
    <row r="142" spans="1:10" s="54" customFormat="1" ht="12" customHeight="1" thickBot="1" x14ac:dyDescent="0.25">
      <c r="A142" s="26" t="s">
        <v>101</v>
      </c>
      <c r="B142" s="57" t="s">
        <v>393</v>
      </c>
      <c r="C142" s="113">
        <f>+C143+C144+C145+C146</f>
        <v>0</v>
      </c>
      <c r="D142" s="113">
        <f>+D143+D144+D145+D146</f>
        <v>0</v>
      </c>
      <c r="E142" s="113">
        <f>+E143+E144+E145+E146</f>
        <v>0</v>
      </c>
    </row>
    <row r="143" spans="1:10" s="54" customFormat="1" ht="12" customHeight="1" x14ac:dyDescent="0.2">
      <c r="A143" s="219" t="s">
        <v>198</v>
      </c>
      <c r="B143" s="7" t="s">
        <v>394</v>
      </c>
      <c r="C143" s="97"/>
      <c r="D143" s="97"/>
      <c r="E143" s="97"/>
    </row>
    <row r="144" spans="1:10" s="54" customFormat="1" ht="12" customHeight="1" x14ac:dyDescent="0.2">
      <c r="A144" s="219" t="s">
        <v>199</v>
      </c>
      <c r="B144" s="7" t="s">
        <v>395</v>
      </c>
      <c r="C144" s="97"/>
      <c r="D144" s="97"/>
      <c r="E144" s="97"/>
    </row>
    <row r="145" spans="1:5" s="54" customFormat="1" ht="12" customHeight="1" x14ac:dyDescent="0.2">
      <c r="A145" s="219" t="s">
        <v>224</v>
      </c>
      <c r="B145" s="7" t="s">
        <v>396</v>
      </c>
      <c r="C145" s="97"/>
      <c r="D145" s="97"/>
      <c r="E145" s="97"/>
    </row>
    <row r="146" spans="1:5" ht="12.75" customHeight="1" thickBot="1" x14ac:dyDescent="0.25">
      <c r="A146" s="219" t="s">
        <v>304</v>
      </c>
      <c r="B146" s="7" t="s">
        <v>397</v>
      </c>
      <c r="C146" s="97"/>
      <c r="D146" s="97"/>
      <c r="E146" s="97"/>
    </row>
    <row r="147" spans="1:5" ht="12" customHeight="1" thickBot="1" x14ac:dyDescent="0.25">
      <c r="A147" s="26" t="s">
        <v>102</v>
      </c>
      <c r="B147" s="57" t="s">
        <v>398</v>
      </c>
      <c r="C147" s="213">
        <f>+C128+C132+C137+C142</f>
        <v>0</v>
      </c>
      <c r="D147" s="213">
        <f>+D128+D132+D137+D142</f>
        <v>0</v>
      </c>
      <c r="E147" s="213">
        <f>+E128+E132+E137+E142</f>
        <v>0</v>
      </c>
    </row>
    <row r="148" spans="1:5" ht="12" customHeight="1" thickBot="1" x14ac:dyDescent="0.25">
      <c r="A148" s="26" t="s">
        <v>103</v>
      </c>
      <c r="B148" s="550" t="s">
        <v>612</v>
      </c>
      <c r="C148" s="213"/>
      <c r="D148" s="213"/>
      <c r="E148" s="213"/>
    </row>
    <row r="149" spans="1:5" ht="12" customHeight="1" thickBot="1" x14ac:dyDescent="0.25">
      <c r="A149" s="26" t="s">
        <v>104</v>
      </c>
      <c r="B149" s="550" t="s">
        <v>611</v>
      </c>
      <c r="C149" s="213"/>
      <c r="D149" s="213"/>
      <c r="E149" s="213"/>
    </row>
    <row r="150" spans="1:5" ht="15" customHeight="1" thickBot="1" x14ac:dyDescent="0.25">
      <c r="A150" s="26" t="s">
        <v>105</v>
      </c>
      <c r="B150" s="178" t="s">
        <v>617</v>
      </c>
      <c r="C150" s="213">
        <f>+C127+C147</f>
        <v>478314</v>
      </c>
      <c r="D150" s="213">
        <f>+D127+D147</f>
        <v>679795</v>
      </c>
      <c r="E150" s="213">
        <f>+E127+E147</f>
        <v>702696</v>
      </c>
    </row>
    <row r="151" spans="1:5" ht="13.5" thickBot="1" x14ac:dyDescent="0.25">
      <c r="A151" s="181"/>
      <c r="B151" s="182"/>
      <c r="C151" s="183"/>
      <c r="D151" s="183"/>
      <c r="E151" s="183"/>
    </row>
    <row r="152" spans="1:5" ht="15" customHeight="1" thickBot="1" x14ac:dyDescent="0.25">
      <c r="A152" s="93" t="s">
        <v>217</v>
      </c>
      <c r="B152" s="94"/>
      <c r="C152" s="55">
        <v>17</v>
      </c>
      <c r="D152" s="55">
        <v>17</v>
      </c>
      <c r="E152" s="55">
        <v>17</v>
      </c>
    </row>
    <row r="153" spans="1:5" ht="14.25" customHeight="1" thickBot="1" x14ac:dyDescent="0.25">
      <c r="A153" s="93" t="s">
        <v>218</v>
      </c>
      <c r="B153" s="94"/>
      <c r="C153" s="55">
        <v>15</v>
      </c>
      <c r="D153" s="55">
        <v>15</v>
      </c>
      <c r="E153" s="55">
        <v>15</v>
      </c>
    </row>
    <row r="156" spans="1:5" x14ac:dyDescent="0.2">
      <c r="A156" s="688"/>
      <c r="B156" s="688"/>
      <c r="C156" s="688"/>
      <c r="D156" s="688"/>
    </row>
  </sheetData>
  <sheetProtection formatCells="0"/>
  <mergeCells count="1">
    <mergeCell ref="A156:D156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2"/>
  <sheetViews>
    <sheetView topLeftCell="A19" zoomScaleNormal="100" zoomScaleSheetLayoutView="85" workbookViewId="0">
      <selection activeCell="A152" sqref="A152:D152"/>
    </sheetView>
  </sheetViews>
  <sheetFormatPr defaultRowHeight="12.75" x14ac:dyDescent="0.2"/>
  <cols>
    <col min="1" max="1" width="9" style="184" customWidth="1"/>
    <col min="2" max="2" width="65.5" style="185" customWidth="1"/>
    <col min="3" max="3" width="13.6640625" style="186" customWidth="1"/>
    <col min="4" max="4" width="13.5" style="2" customWidth="1"/>
    <col min="5" max="5" width="12.83203125" style="2" customWidth="1"/>
    <col min="6" max="16384" width="9.33203125" style="2"/>
  </cols>
  <sheetData>
    <row r="1" spans="1:5" s="1" customFormat="1" ht="16.5" customHeight="1" x14ac:dyDescent="0.2">
      <c r="A1" s="71"/>
      <c r="B1" s="73"/>
      <c r="C1" s="95" t="s">
        <v>688</v>
      </c>
    </row>
    <row r="2" spans="1:5" s="1" customFormat="1" ht="16.5" customHeight="1" thickBot="1" x14ac:dyDescent="0.25">
      <c r="A2" s="71"/>
      <c r="B2" s="703" t="s">
        <v>691</v>
      </c>
      <c r="C2" s="703"/>
    </row>
    <row r="3" spans="1:5" s="50" customFormat="1" ht="21" customHeight="1" x14ac:dyDescent="0.2">
      <c r="A3" s="191" t="s">
        <v>138</v>
      </c>
      <c r="B3" s="160" t="s">
        <v>219</v>
      </c>
      <c r="C3" s="162"/>
      <c r="D3" s="162"/>
      <c r="E3" s="162" t="s">
        <v>126</v>
      </c>
    </row>
    <row r="4" spans="1:5" s="50" customFormat="1" ht="48.75" customHeight="1" thickBot="1" x14ac:dyDescent="0.25">
      <c r="A4" s="548" t="s">
        <v>214</v>
      </c>
      <c r="B4" s="161" t="s">
        <v>466</v>
      </c>
      <c r="C4" s="163"/>
      <c r="D4" s="163"/>
      <c r="E4" s="163">
        <v>3</v>
      </c>
    </row>
    <row r="5" spans="1:5" s="51" customFormat="1" ht="15.95" customHeight="1" thickBot="1" x14ac:dyDescent="0.3">
      <c r="A5" s="74"/>
      <c r="B5" s="74"/>
      <c r="C5" s="75"/>
      <c r="D5" s="75"/>
      <c r="E5" s="75"/>
    </row>
    <row r="6" spans="1:5" ht="13.5" thickBot="1" x14ac:dyDescent="0.25">
      <c r="A6" s="192" t="s">
        <v>216</v>
      </c>
      <c r="B6" s="76" t="s">
        <v>128</v>
      </c>
      <c r="C6" s="164" t="s">
        <v>129</v>
      </c>
      <c r="D6" s="164" t="s">
        <v>129</v>
      </c>
      <c r="E6" s="164" t="s">
        <v>129</v>
      </c>
    </row>
    <row r="7" spans="1:5" s="45" customFormat="1" ht="12.95" customHeight="1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s="45" customFormat="1" ht="15.95" customHeight="1" thickBot="1" x14ac:dyDescent="0.25">
      <c r="A8" s="78"/>
      <c r="B8" s="79" t="s">
        <v>130</v>
      </c>
      <c r="C8" s="165"/>
      <c r="D8" s="165"/>
      <c r="E8" s="165"/>
    </row>
    <row r="9" spans="1:5" s="45" customFormat="1" ht="12" customHeight="1" thickBot="1" x14ac:dyDescent="0.25">
      <c r="A9" s="26" t="s">
        <v>94</v>
      </c>
      <c r="B9" s="19" t="s">
        <v>245</v>
      </c>
      <c r="C9" s="104">
        <f>+C10+C11+C12+C13+C14+C15</f>
        <v>0</v>
      </c>
      <c r="D9" s="104">
        <f>+D10+D11+D12+D13+D14+D15</f>
        <v>0</v>
      </c>
      <c r="E9" s="104">
        <f>+E10+E11+E12+E13+E14+E15</f>
        <v>0</v>
      </c>
    </row>
    <row r="10" spans="1:5" s="52" customFormat="1" ht="12" customHeight="1" x14ac:dyDescent="0.2">
      <c r="A10" s="219" t="s">
        <v>156</v>
      </c>
      <c r="B10" s="201" t="s">
        <v>246</v>
      </c>
      <c r="C10" s="107"/>
      <c r="D10" s="107"/>
      <c r="E10" s="107"/>
    </row>
    <row r="11" spans="1:5" s="53" customFormat="1" ht="12" customHeight="1" x14ac:dyDescent="0.2">
      <c r="A11" s="220" t="s">
        <v>157</v>
      </c>
      <c r="B11" s="202" t="s">
        <v>247</v>
      </c>
      <c r="C11" s="106"/>
      <c r="D11" s="106"/>
      <c r="E11" s="106"/>
    </row>
    <row r="12" spans="1:5" s="53" customFormat="1" ht="12" customHeight="1" x14ac:dyDescent="0.2">
      <c r="A12" s="220" t="s">
        <v>158</v>
      </c>
      <c r="B12" s="202" t="s">
        <v>248</v>
      </c>
      <c r="C12" s="106"/>
      <c r="D12" s="106"/>
      <c r="E12" s="106"/>
    </row>
    <row r="13" spans="1:5" s="53" customFormat="1" ht="12" customHeight="1" x14ac:dyDescent="0.2">
      <c r="A13" s="220" t="s">
        <v>159</v>
      </c>
      <c r="B13" s="202" t="s">
        <v>249</v>
      </c>
      <c r="C13" s="106"/>
      <c r="D13" s="106"/>
      <c r="E13" s="106"/>
    </row>
    <row r="14" spans="1:5" s="53" customFormat="1" ht="12" customHeight="1" x14ac:dyDescent="0.2">
      <c r="A14" s="220" t="s">
        <v>176</v>
      </c>
      <c r="B14" s="202" t="s">
        <v>250</v>
      </c>
      <c r="C14" s="245"/>
      <c r="D14" s="245"/>
      <c r="E14" s="245"/>
    </row>
    <row r="15" spans="1:5" s="52" customFormat="1" ht="12" customHeight="1" thickBot="1" x14ac:dyDescent="0.25">
      <c r="A15" s="221" t="s">
        <v>160</v>
      </c>
      <c r="B15" s="203" t="s">
        <v>251</v>
      </c>
      <c r="C15" s="246"/>
      <c r="D15" s="246"/>
      <c r="E15" s="246"/>
    </row>
    <row r="16" spans="1:5" s="52" customFormat="1" ht="12" customHeight="1" thickBot="1" x14ac:dyDescent="0.25">
      <c r="A16" s="26" t="s">
        <v>95</v>
      </c>
      <c r="B16" s="99" t="s">
        <v>252</v>
      </c>
      <c r="C16" s="104">
        <f>+C17+C18+C19+C20+C21</f>
        <v>0</v>
      </c>
      <c r="D16" s="104">
        <f>+D17+D18+D19+D20+D21</f>
        <v>0</v>
      </c>
      <c r="E16" s="104">
        <f>+E17+E18+E19+E20+E21</f>
        <v>0</v>
      </c>
    </row>
    <row r="17" spans="1:5" s="52" customFormat="1" ht="12" customHeight="1" x14ac:dyDescent="0.2">
      <c r="A17" s="219" t="s">
        <v>162</v>
      </c>
      <c r="B17" s="201" t="s">
        <v>253</v>
      </c>
      <c r="C17" s="107"/>
      <c r="D17" s="107"/>
      <c r="E17" s="107"/>
    </row>
    <row r="18" spans="1:5" s="52" customFormat="1" ht="12" customHeight="1" x14ac:dyDescent="0.2">
      <c r="A18" s="220" t="s">
        <v>163</v>
      </c>
      <c r="B18" s="202" t="s">
        <v>254</v>
      </c>
      <c r="C18" s="106"/>
      <c r="D18" s="106"/>
      <c r="E18" s="106"/>
    </row>
    <row r="19" spans="1:5" s="52" customFormat="1" ht="12" customHeight="1" x14ac:dyDescent="0.2">
      <c r="A19" s="220" t="s">
        <v>164</v>
      </c>
      <c r="B19" s="202" t="s">
        <v>458</v>
      </c>
      <c r="C19" s="106"/>
      <c r="D19" s="106"/>
      <c r="E19" s="106"/>
    </row>
    <row r="20" spans="1:5" s="52" customFormat="1" ht="12" customHeight="1" x14ac:dyDescent="0.2">
      <c r="A20" s="220" t="s">
        <v>165</v>
      </c>
      <c r="B20" s="202" t="s">
        <v>459</v>
      </c>
      <c r="C20" s="106"/>
      <c r="D20" s="106"/>
      <c r="E20" s="106"/>
    </row>
    <row r="21" spans="1:5" s="52" customFormat="1" ht="12" customHeight="1" x14ac:dyDescent="0.2">
      <c r="A21" s="220" t="s">
        <v>166</v>
      </c>
      <c r="B21" s="202" t="s">
        <v>255</v>
      </c>
      <c r="C21" s="106"/>
      <c r="D21" s="106"/>
      <c r="E21" s="106"/>
    </row>
    <row r="22" spans="1:5" s="53" customFormat="1" ht="12" customHeight="1" thickBot="1" x14ac:dyDescent="0.25">
      <c r="A22" s="221" t="s">
        <v>172</v>
      </c>
      <c r="B22" s="203" t="s">
        <v>256</v>
      </c>
      <c r="C22" s="108"/>
      <c r="D22" s="108"/>
      <c r="E22" s="108"/>
    </row>
    <row r="23" spans="1:5" s="53" customFormat="1" ht="12" customHeight="1" thickBot="1" x14ac:dyDescent="0.25">
      <c r="A23" s="26" t="s">
        <v>96</v>
      </c>
      <c r="B23" s="19" t="s">
        <v>257</v>
      </c>
      <c r="C23" s="104">
        <f>+C24+C25+C26+C27+C28</f>
        <v>0</v>
      </c>
      <c r="D23" s="104">
        <f>+D24+D25+D26+D27+D28</f>
        <v>0</v>
      </c>
      <c r="E23" s="104">
        <f>+E24+E25+E26+E27+E28</f>
        <v>0</v>
      </c>
    </row>
    <row r="24" spans="1:5" s="53" customFormat="1" ht="12" customHeight="1" x14ac:dyDescent="0.2">
      <c r="A24" s="219" t="s">
        <v>145</v>
      </c>
      <c r="B24" s="201" t="s">
        <v>258</v>
      </c>
      <c r="C24" s="107"/>
      <c r="D24" s="107"/>
      <c r="E24" s="107"/>
    </row>
    <row r="25" spans="1:5" s="52" customFormat="1" ht="12" customHeight="1" x14ac:dyDescent="0.2">
      <c r="A25" s="220" t="s">
        <v>146</v>
      </c>
      <c r="B25" s="202" t="s">
        <v>259</v>
      </c>
      <c r="C25" s="106"/>
      <c r="D25" s="106"/>
      <c r="E25" s="106"/>
    </row>
    <row r="26" spans="1:5" s="53" customFormat="1" ht="12" customHeight="1" x14ac:dyDescent="0.2">
      <c r="A26" s="220" t="s">
        <v>147</v>
      </c>
      <c r="B26" s="202" t="s">
        <v>460</v>
      </c>
      <c r="C26" s="106"/>
      <c r="D26" s="106"/>
      <c r="E26" s="106"/>
    </row>
    <row r="27" spans="1:5" s="53" customFormat="1" ht="12" customHeight="1" x14ac:dyDescent="0.2">
      <c r="A27" s="220" t="s">
        <v>148</v>
      </c>
      <c r="B27" s="202" t="s">
        <v>461</v>
      </c>
      <c r="C27" s="106"/>
      <c r="D27" s="106"/>
      <c r="E27" s="106"/>
    </row>
    <row r="28" spans="1:5" s="53" customFormat="1" ht="12" customHeight="1" x14ac:dyDescent="0.2">
      <c r="A28" s="220" t="s">
        <v>188</v>
      </c>
      <c r="B28" s="202" t="s">
        <v>260</v>
      </c>
      <c r="C28" s="106"/>
      <c r="D28" s="106"/>
      <c r="E28" s="106"/>
    </row>
    <row r="29" spans="1:5" s="53" customFormat="1" ht="12" customHeight="1" thickBot="1" x14ac:dyDescent="0.25">
      <c r="A29" s="221" t="s">
        <v>189</v>
      </c>
      <c r="B29" s="203" t="s">
        <v>261</v>
      </c>
      <c r="C29" s="108"/>
      <c r="D29" s="108"/>
      <c r="E29" s="108"/>
    </row>
    <row r="30" spans="1:5" s="53" customFormat="1" ht="12" customHeight="1" thickBot="1" x14ac:dyDescent="0.25">
      <c r="A30" s="26" t="s">
        <v>190</v>
      </c>
      <c r="B30" s="19" t="s">
        <v>262</v>
      </c>
      <c r="C30" s="110">
        <f>+C31+C34+C35+C36</f>
        <v>0</v>
      </c>
      <c r="D30" s="110">
        <f>+D31+D34+D35+D36</f>
        <v>0</v>
      </c>
      <c r="E30" s="110">
        <f>+E31+E34+E35+E36</f>
        <v>0</v>
      </c>
    </row>
    <row r="31" spans="1:5" s="53" customFormat="1" ht="12" customHeight="1" x14ac:dyDescent="0.2">
      <c r="A31" s="219" t="s">
        <v>263</v>
      </c>
      <c r="B31" s="201" t="s">
        <v>269</v>
      </c>
      <c r="C31" s="196">
        <f>+C32+C33</f>
        <v>0</v>
      </c>
      <c r="D31" s="196">
        <f>+D32+D33</f>
        <v>0</v>
      </c>
      <c r="E31" s="196">
        <f>+E32+E33</f>
        <v>0</v>
      </c>
    </row>
    <row r="32" spans="1:5" s="53" customFormat="1" ht="12" customHeight="1" x14ac:dyDescent="0.2">
      <c r="A32" s="220" t="s">
        <v>264</v>
      </c>
      <c r="B32" s="202" t="s">
        <v>270</v>
      </c>
      <c r="C32" s="106"/>
      <c r="D32" s="106"/>
      <c r="E32" s="106"/>
    </row>
    <row r="33" spans="1:5" s="53" customFormat="1" ht="12" customHeight="1" x14ac:dyDescent="0.2">
      <c r="A33" s="220" t="s">
        <v>265</v>
      </c>
      <c r="B33" s="202" t="s">
        <v>271</v>
      </c>
      <c r="C33" s="106"/>
      <c r="D33" s="106"/>
      <c r="E33" s="106"/>
    </row>
    <row r="34" spans="1:5" s="53" customFormat="1" ht="12" customHeight="1" x14ac:dyDescent="0.2">
      <c r="A34" s="220" t="s">
        <v>266</v>
      </c>
      <c r="B34" s="202" t="s">
        <v>272</v>
      </c>
      <c r="C34" s="106"/>
      <c r="D34" s="106"/>
      <c r="E34" s="106"/>
    </row>
    <row r="35" spans="1:5" s="53" customFormat="1" ht="12" customHeight="1" x14ac:dyDescent="0.2">
      <c r="A35" s="220" t="s">
        <v>267</v>
      </c>
      <c r="B35" s="202" t="s">
        <v>273</v>
      </c>
      <c r="C35" s="106"/>
      <c r="D35" s="106"/>
      <c r="E35" s="106"/>
    </row>
    <row r="36" spans="1:5" s="53" customFormat="1" ht="12" customHeight="1" thickBot="1" x14ac:dyDescent="0.25">
      <c r="A36" s="221" t="s">
        <v>268</v>
      </c>
      <c r="B36" s="203" t="s">
        <v>274</v>
      </c>
      <c r="C36" s="108"/>
      <c r="D36" s="108"/>
      <c r="E36" s="108"/>
    </row>
    <row r="37" spans="1:5" s="53" customFormat="1" ht="12" customHeight="1" thickBot="1" x14ac:dyDescent="0.25">
      <c r="A37" s="26" t="s">
        <v>98</v>
      </c>
      <c r="B37" s="19" t="s">
        <v>275</v>
      </c>
      <c r="C37" s="104">
        <f>SUM(C38:C47)</f>
        <v>0</v>
      </c>
      <c r="D37" s="104">
        <f>SUM(D38:D47)</f>
        <v>0</v>
      </c>
      <c r="E37" s="104">
        <f>SUM(E38:E47)</f>
        <v>0</v>
      </c>
    </row>
    <row r="38" spans="1:5" s="53" customFormat="1" ht="12" customHeight="1" x14ac:dyDescent="0.2">
      <c r="A38" s="219" t="s">
        <v>149</v>
      </c>
      <c r="B38" s="201" t="s">
        <v>278</v>
      </c>
      <c r="C38" s="107"/>
      <c r="D38" s="107"/>
      <c r="E38" s="107"/>
    </row>
    <row r="39" spans="1:5" s="53" customFormat="1" ht="12" customHeight="1" x14ac:dyDescent="0.2">
      <c r="A39" s="220" t="s">
        <v>150</v>
      </c>
      <c r="B39" s="202" t="s">
        <v>279</v>
      </c>
      <c r="C39" s="106"/>
      <c r="D39" s="106"/>
      <c r="E39" s="106"/>
    </row>
    <row r="40" spans="1:5" s="53" customFormat="1" ht="12" customHeight="1" x14ac:dyDescent="0.2">
      <c r="A40" s="220" t="s">
        <v>151</v>
      </c>
      <c r="B40" s="202" t="s">
        <v>280</v>
      </c>
      <c r="C40" s="106"/>
      <c r="D40" s="106"/>
      <c r="E40" s="106"/>
    </row>
    <row r="41" spans="1:5" s="53" customFormat="1" ht="12" customHeight="1" x14ac:dyDescent="0.2">
      <c r="A41" s="220" t="s">
        <v>192</v>
      </c>
      <c r="B41" s="202" t="s">
        <v>281</v>
      </c>
      <c r="C41" s="106"/>
      <c r="D41" s="106"/>
      <c r="E41" s="106"/>
    </row>
    <row r="42" spans="1:5" s="53" customFormat="1" ht="12" customHeight="1" x14ac:dyDescent="0.2">
      <c r="A42" s="220" t="s">
        <v>193</v>
      </c>
      <c r="B42" s="202" t="s">
        <v>282</v>
      </c>
      <c r="C42" s="106"/>
      <c r="D42" s="106"/>
      <c r="E42" s="106"/>
    </row>
    <row r="43" spans="1:5" s="53" customFormat="1" ht="12" customHeight="1" x14ac:dyDescent="0.2">
      <c r="A43" s="220" t="s">
        <v>194</v>
      </c>
      <c r="B43" s="202" t="s">
        <v>283</v>
      </c>
      <c r="C43" s="106"/>
      <c r="D43" s="106"/>
      <c r="E43" s="106"/>
    </row>
    <row r="44" spans="1:5" s="53" customFormat="1" ht="12" customHeight="1" x14ac:dyDescent="0.2">
      <c r="A44" s="220" t="s">
        <v>195</v>
      </c>
      <c r="B44" s="202" t="s">
        <v>284</v>
      </c>
      <c r="C44" s="106"/>
      <c r="D44" s="106"/>
      <c r="E44" s="106"/>
    </row>
    <row r="45" spans="1:5" s="53" customFormat="1" ht="12" customHeight="1" x14ac:dyDescent="0.2">
      <c r="A45" s="220" t="s">
        <v>196</v>
      </c>
      <c r="B45" s="202" t="s">
        <v>285</v>
      </c>
      <c r="C45" s="106"/>
      <c r="D45" s="106"/>
      <c r="E45" s="106"/>
    </row>
    <row r="46" spans="1:5" s="53" customFormat="1" ht="12" customHeight="1" x14ac:dyDescent="0.2">
      <c r="A46" s="220" t="s">
        <v>276</v>
      </c>
      <c r="B46" s="202" t="s">
        <v>286</v>
      </c>
      <c r="C46" s="109"/>
      <c r="D46" s="109"/>
      <c r="E46" s="109"/>
    </row>
    <row r="47" spans="1:5" s="53" customFormat="1" ht="12" customHeight="1" thickBot="1" x14ac:dyDescent="0.25">
      <c r="A47" s="221" t="s">
        <v>277</v>
      </c>
      <c r="B47" s="203" t="s">
        <v>287</v>
      </c>
      <c r="C47" s="190"/>
      <c r="D47" s="190"/>
      <c r="E47" s="190"/>
    </row>
    <row r="48" spans="1:5" s="53" customFormat="1" ht="12" customHeight="1" thickBot="1" x14ac:dyDescent="0.25">
      <c r="A48" s="26" t="s">
        <v>99</v>
      </c>
      <c r="B48" s="19" t="s">
        <v>288</v>
      </c>
      <c r="C48" s="104">
        <f>SUM(C49:C53)</f>
        <v>0</v>
      </c>
      <c r="D48" s="104">
        <f>SUM(D49:D53)</f>
        <v>0</v>
      </c>
      <c r="E48" s="104">
        <f>SUM(E49:E53)</f>
        <v>0</v>
      </c>
    </row>
    <row r="49" spans="1:5" s="53" customFormat="1" ht="12" customHeight="1" x14ac:dyDescent="0.2">
      <c r="A49" s="219" t="s">
        <v>152</v>
      </c>
      <c r="B49" s="201" t="s">
        <v>292</v>
      </c>
      <c r="C49" s="247"/>
      <c r="D49" s="247"/>
      <c r="E49" s="247"/>
    </row>
    <row r="50" spans="1:5" s="53" customFormat="1" ht="12" customHeight="1" x14ac:dyDescent="0.2">
      <c r="A50" s="220" t="s">
        <v>153</v>
      </c>
      <c r="B50" s="202" t="s">
        <v>293</v>
      </c>
      <c r="C50" s="109"/>
      <c r="D50" s="109"/>
      <c r="E50" s="109"/>
    </row>
    <row r="51" spans="1:5" s="53" customFormat="1" ht="12" customHeight="1" x14ac:dyDescent="0.2">
      <c r="A51" s="220" t="s">
        <v>289</v>
      </c>
      <c r="B51" s="202" t="s">
        <v>294</v>
      </c>
      <c r="C51" s="109"/>
      <c r="D51" s="109"/>
      <c r="E51" s="109"/>
    </row>
    <row r="52" spans="1:5" s="53" customFormat="1" ht="12" customHeight="1" x14ac:dyDescent="0.2">
      <c r="A52" s="220" t="s">
        <v>290</v>
      </c>
      <c r="B52" s="202" t="s">
        <v>295</v>
      </c>
      <c r="C52" s="109"/>
      <c r="D52" s="109"/>
      <c r="E52" s="109"/>
    </row>
    <row r="53" spans="1:5" s="53" customFormat="1" ht="12" customHeight="1" thickBot="1" x14ac:dyDescent="0.25">
      <c r="A53" s="221" t="s">
        <v>291</v>
      </c>
      <c r="B53" s="203" t="s">
        <v>296</v>
      </c>
      <c r="C53" s="190"/>
      <c r="D53" s="190"/>
      <c r="E53" s="190"/>
    </row>
    <row r="54" spans="1:5" s="53" customFormat="1" ht="12" customHeight="1" thickBot="1" x14ac:dyDescent="0.25">
      <c r="A54" s="26" t="s">
        <v>197</v>
      </c>
      <c r="B54" s="19" t="s">
        <v>297</v>
      </c>
      <c r="C54" s="104">
        <f>SUM(C55:C57)</f>
        <v>0</v>
      </c>
      <c r="D54" s="104">
        <f>SUM(D55:D57)</f>
        <v>0</v>
      </c>
      <c r="E54" s="104">
        <f>SUM(E55:E57)</f>
        <v>350</v>
      </c>
    </row>
    <row r="55" spans="1:5" s="53" customFormat="1" ht="12" customHeight="1" x14ac:dyDescent="0.2">
      <c r="A55" s="219" t="s">
        <v>154</v>
      </c>
      <c r="B55" s="201" t="s">
        <v>674</v>
      </c>
      <c r="C55" s="107"/>
      <c r="D55" s="107"/>
      <c r="E55" s="107">
        <v>350</v>
      </c>
    </row>
    <row r="56" spans="1:5" s="53" customFormat="1" ht="12" customHeight="1" x14ac:dyDescent="0.2">
      <c r="A56" s="220" t="s">
        <v>155</v>
      </c>
      <c r="B56" s="202" t="s">
        <v>462</v>
      </c>
      <c r="C56" s="106"/>
      <c r="D56" s="106"/>
      <c r="E56" s="106"/>
    </row>
    <row r="57" spans="1:5" s="53" customFormat="1" ht="12" customHeight="1" x14ac:dyDescent="0.2">
      <c r="A57" s="220" t="s">
        <v>301</v>
      </c>
      <c r="B57" s="202" t="s">
        <v>299</v>
      </c>
      <c r="C57" s="106"/>
      <c r="D57" s="106"/>
      <c r="E57" s="106"/>
    </row>
    <row r="58" spans="1:5" s="53" customFormat="1" ht="12" customHeight="1" thickBot="1" x14ac:dyDescent="0.25">
      <c r="A58" s="221" t="s">
        <v>302</v>
      </c>
      <c r="B58" s="203" t="s">
        <v>300</v>
      </c>
      <c r="C58" s="108"/>
      <c r="D58" s="108"/>
      <c r="E58" s="108"/>
    </row>
    <row r="59" spans="1:5" s="53" customFormat="1" ht="12" customHeight="1" thickBot="1" x14ac:dyDescent="0.25">
      <c r="A59" s="26" t="s">
        <v>101</v>
      </c>
      <c r="B59" s="99" t="s">
        <v>303</v>
      </c>
      <c r="C59" s="104">
        <f>SUM(C60:C62)</f>
        <v>0</v>
      </c>
      <c r="D59" s="104">
        <f>SUM(D60:D62)</f>
        <v>743</v>
      </c>
      <c r="E59" s="104">
        <f>SUM(E60:E62)</f>
        <v>743</v>
      </c>
    </row>
    <row r="60" spans="1:5" s="53" customFormat="1" ht="12" customHeight="1" x14ac:dyDescent="0.2">
      <c r="A60" s="219" t="s">
        <v>198</v>
      </c>
      <c r="B60" s="201" t="s">
        <v>305</v>
      </c>
      <c r="C60" s="109"/>
      <c r="D60" s="109"/>
      <c r="E60" s="109"/>
    </row>
    <row r="61" spans="1:5" s="53" customFormat="1" ht="12" customHeight="1" x14ac:dyDescent="0.2">
      <c r="A61" s="220" t="s">
        <v>199</v>
      </c>
      <c r="B61" s="202" t="s">
        <v>463</v>
      </c>
      <c r="C61" s="109"/>
      <c r="D61" s="109"/>
      <c r="E61" s="109"/>
    </row>
    <row r="62" spans="1:5" s="53" customFormat="1" ht="12" customHeight="1" x14ac:dyDescent="0.2">
      <c r="A62" s="220" t="s">
        <v>224</v>
      </c>
      <c r="B62" s="202" t="s">
        <v>576</v>
      </c>
      <c r="C62" s="109"/>
      <c r="D62" s="109">
        <v>743</v>
      </c>
      <c r="E62" s="109">
        <v>743</v>
      </c>
    </row>
    <row r="63" spans="1:5" s="53" customFormat="1" ht="12" customHeight="1" thickBot="1" x14ac:dyDescent="0.25">
      <c r="A63" s="221" t="s">
        <v>304</v>
      </c>
      <c r="B63" s="203" t="s">
        <v>307</v>
      </c>
      <c r="C63" s="109"/>
      <c r="D63" s="109"/>
      <c r="E63" s="109"/>
    </row>
    <row r="64" spans="1:5" s="53" customFormat="1" ht="12" customHeight="1" thickBot="1" x14ac:dyDescent="0.25">
      <c r="A64" s="26" t="s">
        <v>102</v>
      </c>
      <c r="B64" s="19" t="s">
        <v>308</v>
      </c>
      <c r="C64" s="110">
        <f>+C9+C16+C23+C30+C37+C48+C54+C59</f>
        <v>0</v>
      </c>
      <c r="D64" s="110">
        <f>+D9+D16+D23+D30+D37+D48+D54+D59</f>
        <v>743</v>
      </c>
      <c r="E64" s="110">
        <f>+E9+E16+E23+E30+E37+E48+E54+E59</f>
        <v>1093</v>
      </c>
    </row>
    <row r="65" spans="1:5" s="53" customFormat="1" ht="12" customHeight="1" thickBot="1" x14ac:dyDescent="0.2">
      <c r="A65" s="222" t="s">
        <v>429</v>
      </c>
      <c r="B65" s="99" t="s">
        <v>310</v>
      </c>
      <c r="C65" s="104">
        <f>SUM(C66:C68)</f>
        <v>0</v>
      </c>
      <c r="D65" s="104">
        <f>SUM(D66:D68)</f>
        <v>0</v>
      </c>
      <c r="E65" s="104">
        <f>SUM(E66:E68)</f>
        <v>0</v>
      </c>
    </row>
    <row r="66" spans="1:5" s="53" customFormat="1" ht="12" customHeight="1" x14ac:dyDescent="0.2">
      <c r="A66" s="219" t="s">
        <v>343</v>
      </c>
      <c r="B66" s="201" t="s">
        <v>311</v>
      </c>
      <c r="C66" s="109"/>
      <c r="D66" s="109"/>
      <c r="E66" s="109"/>
    </row>
    <row r="67" spans="1:5" s="53" customFormat="1" ht="12" customHeight="1" x14ac:dyDescent="0.2">
      <c r="A67" s="220" t="s">
        <v>352</v>
      </c>
      <c r="B67" s="202" t="s">
        <v>312</v>
      </c>
      <c r="C67" s="109"/>
      <c r="D67" s="109"/>
      <c r="E67" s="109"/>
    </row>
    <row r="68" spans="1:5" s="53" customFormat="1" ht="12" customHeight="1" thickBot="1" x14ac:dyDescent="0.25">
      <c r="A68" s="221" t="s">
        <v>353</v>
      </c>
      <c r="B68" s="205" t="s">
        <v>313</v>
      </c>
      <c r="C68" s="109"/>
      <c r="D68" s="109"/>
      <c r="E68" s="109"/>
    </row>
    <row r="69" spans="1:5" s="53" customFormat="1" ht="12" customHeight="1" thickBot="1" x14ac:dyDescent="0.2">
      <c r="A69" s="222" t="s">
        <v>314</v>
      </c>
      <c r="B69" s="99" t="s">
        <v>315</v>
      </c>
      <c r="C69" s="104">
        <f>SUM(C70:C73)</f>
        <v>0</v>
      </c>
      <c r="D69" s="104">
        <f>SUM(D70:D73)</f>
        <v>0</v>
      </c>
      <c r="E69" s="104">
        <f>SUM(E70:E73)</f>
        <v>0</v>
      </c>
    </row>
    <row r="70" spans="1:5" s="53" customFormat="1" ht="12" customHeight="1" x14ac:dyDescent="0.2">
      <c r="A70" s="219" t="s">
        <v>177</v>
      </c>
      <c r="B70" s="201" t="s">
        <v>316</v>
      </c>
      <c r="C70" s="109"/>
      <c r="D70" s="109"/>
      <c r="E70" s="109"/>
    </row>
    <row r="71" spans="1:5" s="53" customFormat="1" ht="12" customHeight="1" x14ac:dyDescent="0.2">
      <c r="A71" s="220" t="s">
        <v>178</v>
      </c>
      <c r="B71" s="202" t="s">
        <v>317</v>
      </c>
      <c r="C71" s="109"/>
      <c r="D71" s="109"/>
      <c r="E71" s="109"/>
    </row>
    <row r="72" spans="1:5" s="53" customFormat="1" ht="12" customHeight="1" x14ac:dyDescent="0.2">
      <c r="A72" s="220" t="s">
        <v>344</v>
      </c>
      <c r="B72" s="202" t="s">
        <v>318</v>
      </c>
      <c r="C72" s="109"/>
      <c r="D72" s="109"/>
      <c r="E72" s="109"/>
    </row>
    <row r="73" spans="1:5" s="53" customFormat="1" ht="12" customHeight="1" thickBot="1" x14ac:dyDescent="0.25">
      <c r="A73" s="221" t="s">
        <v>345</v>
      </c>
      <c r="B73" s="203" t="s">
        <v>319</v>
      </c>
      <c r="C73" s="109"/>
      <c r="D73" s="109"/>
      <c r="E73" s="109"/>
    </row>
    <row r="74" spans="1:5" s="53" customFormat="1" ht="12" customHeight="1" thickBot="1" x14ac:dyDescent="0.2">
      <c r="A74" s="222" t="s">
        <v>320</v>
      </c>
      <c r="B74" s="99" t="s">
        <v>321</v>
      </c>
      <c r="C74" s="104">
        <f>SUM(C75:C76)</f>
        <v>6400</v>
      </c>
      <c r="D74" s="104">
        <f>SUM(D75:D76)</f>
        <v>6400</v>
      </c>
      <c r="E74" s="104">
        <f>SUM(E75:E76)</f>
        <v>7150</v>
      </c>
    </row>
    <row r="75" spans="1:5" s="53" customFormat="1" ht="12" customHeight="1" x14ac:dyDescent="0.2">
      <c r="A75" s="219" t="s">
        <v>346</v>
      </c>
      <c r="B75" s="201" t="s">
        <v>322</v>
      </c>
      <c r="C75" s="109">
        <v>6400</v>
      </c>
      <c r="D75" s="109">
        <v>6400</v>
      </c>
      <c r="E75" s="109">
        <v>7150</v>
      </c>
    </row>
    <row r="76" spans="1:5" s="53" customFormat="1" ht="12" customHeight="1" thickBot="1" x14ac:dyDescent="0.25">
      <c r="A76" s="221" t="s">
        <v>347</v>
      </c>
      <c r="B76" s="203" t="s">
        <v>323</v>
      </c>
      <c r="C76" s="109"/>
      <c r="D76" s="109"/>
      <c r="E76" s="109"/>
    </row>
    <row r="77" spans="1:5" s="52" customFormat="1" ht="12" customHeight="1" thickBot="1" x14ac:dyDescent="0.2">
      <c r="A77" s="222" t="s">
        <v>324</v>
      </c>
      <c r="B77" s="99" t="s">
        <v>325</v>
      </c>
      <c r="C77" s="104">
        <f>SUM(C78:C80)</f>
        <v>0</v>
      </c>
      <c r="D77" s="104">
        <f>SUM(D78:D80)</f>
        <v>0</v>
      </c>
      <c r="E77" s="104">
        <f>SUM(E78:E80)</f>
        <v>0</v>
      </c>
    </row>
    <row r="78" spans="1:5" s="53" customFormat="1" ht="12" customHeight="1" x14ac:dyDescent="0.2">
      <c r="A78" s="219" t="s">
        <v>348</v>
      </c>
      <c r="B78" s="201" t="s">
        <v>326</v>
      </c>
      <c r="C78" s="109"/>
      <c r="D78" s="109"/>
      <c r="E78" s="109"/>
    </row>
    <row r="79" spans="1:5" s="53" customFormat="1" ht="12" customHeight="1" x14ac:dyDescent="0.2">
      <c r="A79" s="220" t="s">
        <v>349</v>
      </c>
      <c r="B79" s="202" t="s">
        <v>327</v>
      </c>
      <c r="C79" s="109"/>
      <c r="D79" s="109"/>
      <c r="E79" s="109"/>
    </row>
    <row r="80" spans="1:5" s="53" customFormat="1" ht="12" customHeight="1" thickBot="1" x14ac:dyDescent="0.25">
      <c r="A80" s="221" t="s">
        <v>350</v>
      </c>
      <c r="B80" s="203" t="s">
        <v>328</v>
      </c>
      <c r="C80" s="109"/>
      <c r="D80" s="109"/>
      <c r="E80" s="109"/>
    </row>
    <row r="81" spans="1:5" s="53" customFormat="1" ht="12" customHeight="1" thickBot="1" x14ac:dyDescent="0.2">
      <c r="A81" s="222" t="s">
        <v>329</v>
      </c>
      <c r="B81" s="99" t="s">
        <v>351</v>
      </c>
      <c r="C81" s="104">
        <f>SUM(C82:C85)</f>
        <v>0</v>
      </c>
      <c r="D81" s="104">
        <f>SUM(D82:D85)</f>
        <v>0</v>
      </c>
      <c r="E81" s="104">
        <f>SUM(E82:E85)</f>
        <v>0</v>
      </c>
    </row>
    <row r="82" spans="1:5" s="53" customFormat="1" ht="12" customHeight="1" x14ac:dyDescent="0.2">
      <c r="A82" s="223" t="s">
        <v>330</v>
      </c>
      <c r="B82" s="201" t="s">
        <v>331</v>
      </c>
      <c r="C82" s="109"/>
      <c r="D82" s="109"/>
      <c r="E82" s="109"/>
    </row>
    <row r="83" spans="1:5" s="53" customFormat="1" ht="12" customHeight="1" x14ac:dyDescent="0.2">
      <c r="A83" s="224" t="s">
        <v>332</v>
      </c>
      <c r="B83" s="202" t="s">
        <v>333</v>
      </c>
      <c r="C83" s="109"/>
      <c r="D83" s="109"/>
      <c r="E83" s="109"/>
    </row>
    <row r="84" spans="1:5" s="53" customFormat="1" ht="12" customHeight="1" x14ac:dyDescent="0.2">
      <c r="A84" s="224" t="s">
        <v>334</v>
      </c>
      <c r="B84" s="202" t="s">
        <v>335</v>
      </c>
      <c r="C84" s="109"/>
      <c r="D84" s="109"/>
      <c r="E84" s="109"/>
    </row>
    <row r="85" spans="1:5" s="52" customFormat="1" ht="12" customHeight="1" thickBot="1" x14ac:dyDescent="0.25">
      <c r="A85" s="225" t="s">
        <v>336</v>
      </c>
      <c r="B85" s="203" t="s">
        <v>337</v>
      </c>
      <c r="C85" s="109"/>
      <c r="D85" s="109"/>
      <c r="E85" s="109"/>
    </row>
    <row r="86" spans="1:5" s="52" customFormat="1" ht="12" customHeight="1" thickBot="1" x14ac:dyDescent="0.2">
      <c r="A86" s="222" t="s">
        <v>338</v>
      </c>
      <c r="B86" s="99" t="s">
        <v>339</v>
      </c>
      <c r="C86" s="248"/>
      <c r="D86" s="248"/>
      <c r="E86" s="248"/>
    </row>
    <row r="87" spans="1:5" s="52" customFormat="1" ht="12" customHeight="1" thickBot="1" x14ac:dyDescent="0.2">
      <c r="A87" s="222" t="s">
        <v>340</v>
      </c>
      <c r="B87" s="209" t="s">
        <v>341</v>
      </c>
      <c r="C87" s="110">
        <f>+C65+C69+C74+C77+C81+C86</f>
        <v>6400</v>
      </c>
      <c r="D87" s="110">
        <f>+D65+D69+D74+D77+D81+D86</f>
        <v>6400</v>
      </c>
      <c r="E87" s="110">
        <f>+E65+E69+E74+E77+E81+E86</f>
        <v>7150</v>
      </c>
    </row>
    <row r="88" spans="1:5" s="52" customFormat="1" ht="12" customHeight="1" thickBot="1" x14ac:dyDescent="0.2">
      <c r="A88" s="226" t="s">
        <v>354</v>
      </c>
      <c r="B88" s="211" t="s">
        <v>456</v>
      </c>
      <c r="C88" s="110">
        <f>+C64+C87</f>
        <v>6400</v>
      </c>
      <c r="D88" s="110">
        <f>+D64+D87</f>
        <v>7143</v>
      </c>
      <c r="E88" s="110">
        <f>+E64+E87</f>
        <v>8243</v>
      </c>
    </row>
    <row r="89" spans="1:5" s="53" customFormat="1" ht="15" customHeight="1" x14ac:dyDescent="0.2">
      <c r="A89" s="84"/>
      <c r="B89" s="85"/>
      <c r="C89" s="170"/>
      <c r="D89" s="170"/>
      <c r="E89" s="170"/>
    </row>
    <row r="90" spans="1:5" ht="13.5" thickBot="1" x14ac:dyDescent="0.25">
      <c r="A90" s="227"/>
      <c r="B90" s="87"/>
      <c r="C90" s="171"/>
      <c r="D90" s="171"/>
      <c r="E90" s="171"/>
    </row>
    <row r="91" spans="1:5" s="45" customFormat="1" ht="16.5" customHeight="1" thickBot="1" x14ac:dyDescent="0.25">
      <c r="A91" s="88"/>
      <c r="B91" s="89" t="s">
        <v>131</v>
      </c>
      <c r="C91" s="172"/>
      <c r="D91" s="172"/>
      <c r="E91" s="172"/>
    </row>
    <row r="92" spans="1:5" s="54" customFormat="1" ht="12" customHeight="1" thickBot="1" x14ac:dyDescent="0.25">
      <c r="A92" s="193" t="s">
        <v>94</v>
      </c>
      <c r="B92" s="25" t="s">
        <v>357</v>
      </c>
      <c r="C92" s="103">
        <f>SUM(C93:C97)</f>
        <v>5200</v>
      </c>
      <c r="D92" s="103">
        <f>SUM(D93:D97)</f>
        <v>5200</v>
      </c>
      <c r="E92" s="103">
        <f>SUM(E93:E97)</f>
        <v>3800</v>
      </c>
    </row>
    <row r="93" spans="1:5" ht="12" customHeight="1" x14ac:dyDescent="0.2">
      <c r="A93" s="228" t="s">
        <v>156</v>
      </c>
      <c r="B93" s="8" t="s">
        <v>124</v>
      </c>
      <c r="C93" s="105"/>
      <c r="D93" s="105"/>
      <c r="E93" s="105"/>
    </row>
    <row r="94" spans="1:5" ht="12" customHeight="1" x14ac:dyDescent="0.2">
      <c r="A94" s="220" t="s">
        <v>157</v>
      </c>
      <c r="B94" s="6" t="s">
        <v>200</v>
      </c>
      <c r="C94" s="106"/>
      <c r="D94" s="106"/>
      <c r="E94" s="106"/>
    </row>
    <row r="95" spans="1:5" ht="12" customHeight="1" x14ac:dyDescent="0.2">
      <c r="A95" s="220" t="s">
        <v>158</v>
      </c>
      <c r="B95" s="6" t="s">
        <v>175</v>
      </c>
      <c r="C95" s="108"/>
      <c r="D95" s="108"/>
      <c r="E95" s="108"/>
    </row>
    <row r="96" spans="1:5" ht="12" customHeight="1" x14ac:dyDescent="0.2">
      <c r="A96" s="220" t="s">
        <v>159</v>
      </c>
      <c r="B96" s="9" t="s">
        <v>201</v>
      </c>
      <c r="C96" s="108"/>
      <c r="D96" s="108"/>
      <c r="E96" s="108"/>
    </row>
    <row r="97" spans="1:5" ht="12" customHeight="1" x14ac:dyDescent="0.2">
      <c r="A97" s="220" t="s">
        <v>167</v>
      </c>
      <c r="B97" s="17" t="s">
        <v>202</v>
      </c>
      <c r="C97" s="108">
        <v>5200</v>
      </c>
      <c r="D97" s="108">
        <v>5200</v>
      </c>
      <c r="E97" s="108">
        <v>3800</v>
      </c>
    </row>
    <row r="98" spans="1:5" ht="12" customHeight="1" x14ac:dyDescent="0.2">
      <c r="A98" s="220" t="s">
        <v>160</v>
      </c>
      <c r="B98" s="6" t="s">
        <v>358</v>
      </c>
      <c r="C98" s="108"/>
      <c r="D98" s="108"/>
      <c r="E98" s="108"/>
    </row>
    <row r="99" spans="1:5" ht="12" customHeight="1" x14ac:dyDescent="0.2">
      <c r="A99" s="220" t="s">
        <v>161</v>
      </c>
      <c r="B99" s="60" t="s">
        <v>359</v>
      </c>
      <c r="C99" s="108"/>
      <c r="D99" s="108"/>
      <c r="E99" s="108"/>
    </row>
    <row r="100" spans="1:5" ht="12" customHeight="1" x14ac:dyDescent="0.2">
      <c r="A100" s="220" t="s">
        <v>168</v>
      </c>
      <c r="B100" s="61" t="s">
        <v>360</v>
      </c>
      <c r="C100" s="108"/>
      <c r="D100" s="108"/>
      <c r="E100" s="108"/>
    </row>
    <row r="101" spans="1:5" ht="12" customHeight="1" x14ac:dyDescent="0.2">
      <c r="A101" s="220" t="s">
        <v>169</v>
      </c>
      <c r="B101" s="61" t="s">
        <v>361</v>
      </c>
      <c r="C101" s="108"/>
      <c r="D101" s="108"/>
      <c r="E101" s="108"/>
    </row>
    <row r="102" spans="1:5" ht="12" customHeight="1" x14ac:dyDescent="0.2">
      <c r="A102" s="220" t="s">
        <v>170</v>
      </c>
      <c r="B102" s="60" t="s">
        <v>583</v>
      </c>
      <c r="C102" s="108">
        <v>2000</v>
      </c>
      <c r="D102" s="108">
        <v>2000</v>
      </c>
      <c r="E102" s="108">
        <v>2000</v>
      </c>
    </row>
    <row r="103" spans="1:5" ht="12" customHeight="1" x14ac:dyDescent="0.2">
      <c r="A103" s="220" t="s">
        <v>171</v>
      </c>
      <c r="B103" s="60" t="s">
        <v>363</v>
      </c>
      <c r="C103" s="108"/>
      <c r="D103" s="108"/>
      <c r="E103" s="108"/>
    </row>
    <row r="104" spans="1:5" ht="12" customHeight="1" x14ac:dyDescent="0.2">
      <c r="A104" s="220" t="s">
        <v>173</v>
      </c>
      <c r="B104" s="61" t="s">
        <v>364</v>
      </c>
      <c r="C104" s="108"/>
      <c r="D104" s="108"/>
      <c r="E104" s="108"/>
    </row>
    <row r="105" spans="1:5" ht="12" customHeight="1" x14ac:dyDescent="0.2">
      <c r="A105" s="229" t="s">
        <v>203</v>
      </c>
      <c r="B105" s="62" t="s">
        <v>365</v>
      </c>
      <c r="C105" s="108"/>
      <c r="D105" s="108"/>
      <c r="E105" s="108"/>
    </row>
    <row r="106" spans="1:5" ht="12" customHeight="1" x14ac:dyDescent="0.2">
      <c r="A106" s="220" t="s">
        <v>355</v>
      </c>
      <c r="B106" s="62" t="s">
        <v>366</v>
      </c>
      <c r="C106" s="108"/>
      <c r="D106" s="108"/>
      <c r="E106" s="108"/>
    </row>
    <row r="107" spans="1:5" ht="12" customHeight="1" thickBot="1" x14ac:dyDescent="0.25">
      <c r="A107" s="230" t="s">
        <v>356</v>
      </c>
      <c r="B107" s="63" t="s">
        <v>367</v>
      </c>
      <c r="C107" s="112">
        <v>3200</v>
      </c>
      <c r="D107" s="112">
        <v>3200</v>
      </c>
      <c r="E107" s="112">
        <v>1800</v>
      </c>
    </row>
    <row r="108" spans="1:5" ht="12" customHeight="1" thickBot="1" x14ac:dyDescent="0.25">
      <c r="A108" s="26" t="s">
        <v>95</v>
      </c>
      <c r="B108" s="24" t="s">
        <v>368</v>
      </c>
      <c r="C108" s="104">
        <f>+C109+C111+C113</f>
        <v>1200</v>
      </c>
      <c r="D108" s="104">
        <f>+D109+D111+D113</f>
        <v>1943</v>
      </c>
      <c r="E108" s="104">
        <f>+E109+E111+E113</f>
        <v>4443</v>
      </c>
    </row>
    <row r="109" spans="1:5" ht="12" customHeight="1" x14ac:dyDescent="0.2">
      <c r="A109" s="219" t="s">
        <v>162</v>
      </c>
      <c r="B109" s="6" t="s">
        <v>222</v>
      </c>
      <c r="C109" s="107"/>
      <c r="D109" s="107"/>
      <c r="E109" s="107"/>
    </row>
    <row r="110" spans="1:5" ht="12" customHeight="1" x14ac:dyDescent="0.2">
      <c r="A110" s="219" t="s">
        <v>163</v>
      </c>
      <c r="B110" s="10" t="s">
        <v>372</v>
      </c>
      <c r="C110" s="107"/>
      <c r="D110" s="107"/>
      <c r="E110" s="107"/>
    </row>
    <row r="111" spans="1:5" ht="12" customHeight="1" x14ac:dyDescent="0.2">
      <c r="A111" s="219" t="s">
        <v>164</v>
      </c>
      <c r="B111" s="10" t="s">
        <v>204</v>
      </c>
      <c r="C111" s="106"/>
      <c r="D111" s="106"/>
      <c r="E111" s="106"/>
    </row>
    <row r="112" spans="1:5" ht="12" customHeight="1" x14ac:dyDescent="0.2">
      <c r="A112" s="219" t="s">
        <v>165</v>
      </c>
      <c r="B112" s="10" t="s">
        <v>373</v>
      </c>
      <c r="C112" s="97"/>
      <c r="D112" s="97"/>
      <c r="E112" s="97"/>
    </row>
    <row r="113" spans="1:5" ht="12" customHeight="1" x14ac:dyDescent="0.2">
      <c r="A113" s="219" t="s">
        <v>166</v>
      </c>
      <c r="B113" s="101" t="s">
        <v>225</v>
      </c>
      <c r="C113" s="97">
        <v>1200</v>
      </c>
      <c r="D113" s="97">
        <v>1943</v>
      </c>
      <c r="E113" s="97">
        <v>4443</v>
      </c>
    </row>
    <row r="114" spans="1:5" ht="12" customHeight="1" x14ac:dyDescent="0.2">
      <c r="A114" s="219" t="s">
        <v>172</v>
      </c>
      <c r="B114" s="100" t="s">
        <v>464</v>
      </c>
      <c r="C114" s="97"/>
      <c r="D114" s="97"/>
      <c r="E114" s="97"/>
    </row>
    <row r="115" spans="1:5" ht="12" customHeight="1" x14ac:dyDescent="0.2">
      <c r="A115" s="219" t="s">
        <v>174</v>
      </c>
      <c r="B115" s="197" t="s">
        <v>378</v>
      </c>
      <c r="C115" s="97"/>
      <c r="D115" s="97"/>
      <c r="E115" s="97"/>
    </row>
    <row r="116" spans="1:5" ht="12" customHeight="1" x14ac:dyDescent="0.2">
      <c r="A116" s="219" t="s">
        <v>205</v>
      </c>
      <c r="B116" s="61" t="s">
        <v>361</v>
      </c>
      <c r="C116" s="97"/>
      <c r="D116" s="97"/>
      <c r="E116" s="97"/>
    </row>
    <row r="117" spans="1:5" ht="12" customHeight="1" x14ac:dyDescent="0.2">
      <c r="A117" s="219" t="s">
        <v>206</v>
      </c>
      <c r="B117" s="61" t="s">
        <v>377</v>
      </c>
      <c r="C117" s="97"/>
      <c r="D117" s="97"/>
      <c r="E117" s="97"/>
    </row>
    <row r="118" spans="1:5" ht="12" customHeight="1" x14ac:dyDescent="0.2">
      <c r="A118" s="219" t="s">
        <v>207</v>
      </c>
      <c r="B118" s="61" t="s">
        <v>376</v>
      </c>
      <c r="C118" s="97"/>
      <c r="D118" s="97"/>
      <c r="E118" s="97"/>
    </row>
    <row r="119" spans="1:5" ht="12" customHeight="1" x14ac:dyDescent="0.2">
      <c r="A119" s="219" t="s">
        <v>369</v>
      </c>
      <c r="B119" s="61" t="s">
        <v>364</v>
      </c>
      <c r="C119" s="97"/>
      <c r="D119" s="97"/>
      <c r="E119" s="97"/>
    </row>
    <row r="120" spans="1:5" ht="12" customHeight="1" x14ac:dyDescent="0.2">
      <c r="A120" s="219" t="s">
        <v>370</v>
      </c>
      <c r="B120" s="61" t="s">
        <v>375</v>
      </c>
      <c r="C120" s="97"/>
      <c r="D120" s="97"/>
      <c r="E120" s="97"/>
    </row>
    <row r="121" spans="1:5" ht="12" customHeight="1" thickBot="1" x14ac:dyDescent="0.25">
      <c r="A121" s="229" t="s">
        <v>371</v>
      </c>
      <c r="B121" s="61" t="s">
        <v>374</v>
      </c>
      <c r="C121" s="98">
        <v>1200</v>
      </c>
      <c r="D121" s="98">
        <v>1943</v>
      </c>
      <c r="E121" s="98">
        <v>4443</v>
      </c>
    </row>
    <row r="122" spans="1:5" ht="12" customHeight="1" thickBot="1" x14ac:dyDescent="0.25">
      <c r="A122" s="26" t="s">
        <v>96</v>
      </c>
      <c r="B122" s="57" t="s">
        <v>379</v>
      </c>
      <c r="C122" s="104">
        <f>+C123+C124</f>
        <v>0</v>
      </c>
      <c r="D122" s="104">
        <f>+D123+D124</f>
        <v>0</v>
      </c>
      <c r="E122" s="104">
        <f>+E123+E124</f>
        <v>0</v>
      </c>
    </row>
    <row r="123" spans="1:5" ht="12" customHeight="1" x14ac:dyDescent="0.2">
      <c r="A123" s="219" t="s">
        <v>145</v>
      </c>
      <c r="B123" s="7" t="s">
        <v>133</v>
      </c>
      <c r="C123" s="107"/>
      <c r="D123" s="107"/>
      <c r="E123" s="107"/>
    </row>
    <row r="124" spans="1:5" ht="12" customHeight="1" thickBot="1" x14ac:dyDescent="0.25">
      <c r="A124" s="221" t="s">
        <v>146</v>
      </c>
      <c r="B124" s="10" t="s">
        <v>134</v>
      </c>
      <c r="C124" s="108"/>
      <c r="D124" s="108"/>
      <c r="E124" s="108"/>
    </row>
    <row r="125" spans="1:5" ht="12" customHeight="1" thickBot="1" x14ac:dyDescent="0.25">
      <c r="A125" s="26" t="s">
        <v>97</v>
      </c>
      <c r="B125" s="57" t="s">
        <v>380</v>
      </c>
      <c r="C125" s="104">
        <f>+C92+C108+C122</f>
        <v>6400</v>
      </c>
      <c r="D125" s="104">
        <f>+D92+D108+D122</f>
        <v>7143</v>
      </c>
      <c r="E125" s="104">
        <f>+E92+E108+E122</f>
        <v>8243</v>
      </c>
    </row>
    <row r="126" spans="1:5" ht="12" customHeight="1" thickBot="1" x14ac:dyDescent="0.25">
      <c r="A126" s="26" t="s">
        <v>98</v>
      </c>
      <c r="B126" s="57" t="s">
        <v>381</v>
      </c>
      <c r="C126" s="104">
        <f>+C127+C128+C129</f>
        <v>0</v>
      </c>
      <c r="D126" s="104">
        <f>+D127+D128+D129</f>
        <v>0</v>
      </c>
      <c r="E126" s="104">
        <f>+E127+E128+E129</f>
        <v>0</v>
      </c>
    </row>
    <row r="127" spans="1:5" s="54" customFormat="1" ht="12" customHeight="1" x14ac:dyDescent="0.2">
      <c r="A127" s="219" t="s">
        <v>149</v>
      </c>
      <c r="B127" s="7" t="s">
        <v>382</v>
      </c>
      <c r="C127" s="97"/>
      <c r="D127" s="97"/>
      <c r="E127" s="97"/>
    </row>
    <row r="128" spans="1:5" ht="12" customHeight="1" x14ac:dyDescent="0.2">
      <c r="A128" s="219" t="s">
        <v>150</v>
      </c>
      <c r="B128" s="7" t="s">
        <v>383</v>
      </c>
      <c r="C128" s="97"/>
      <c r="D128" s="97"/>
      <c r="E128" s="97"/>
    </row>
    <row r="129" spans="1:10" ht="12" customHeight="1" thickBot="1" x14ac:dyDescent="0.25">
      <c r="A129" s="229" t="s">
        <v>151</v>
      </c>
      <c r="B129" s="5" t="s">
        <v>384</v>
      </c>
      <c r="C129" s="97"/>
      <c r="D129" s="97"/>
      <c r="E129" s="97"/>
    </row>
    <row r="130" spans="1:10" ht="12" customHeight="1" thickBot="1" x14ac:dyDescent="0.25">
      <c r="A130" s="26" t="s">
        <v>99</v>
      </c>
      <c r="B130" s="57" t="s">
        <v>428</v>
      </c>
      <c r="C130" s="104">
        <f>+C131+C132+C133+C134</f>
        <v>0</v>
      </c>
      <c r="D130" s="104">
        <f>+D131+D132+D133+D134</f>
        <v>0</v>
      </c>
      <c r="E130" s="104">
        <f>+E131+E132+E133+E134</f>
        <v>0</v>
      </c>
    </row>
    <row r="131" spans="1:10" ht="12" customHeight="1" x14ac:dyDescent="0.2">
      <c r="A131" s="219" t="s">
        <v>152</v>
      </c>
      <c r="B131" s="7" t="s">
        <v>385</v>
      </c>
      <c r="C131" s="97"/>
      <c r="D131" s="97"/>
      <c r="E131" s="97"/>
    </row>
    <row r="132" spans="1:10" ht="12" customHeight="1" x14ac:dyDescent="0.2">
      <c r="A132" s="219" t="s">
        <v>153</v>
      </c>
      <c r="B132" s="7" t="s">
        <v>386</v>
      </c>
      <c r="C132" s="97"/>
      <c r="D132" s="97"/>
      <c r="E132" s="97"/>
    </row>
    <row r="133" spans="1:10" ht="12" customHeight="1" x14ac:dyDescent="0.2">
      <c r="A133" s="219" t="s">
        <v>289</v>
      </c>
      <c r="B133" s="7" t="s">
        <v>387</v>
      </c>
      <c r="C133" s="97"/>
      <c r="D133" s="97"/>
      <c r="E133" s="97"/>
    </row>
    <row r="134" spans="1:10" s="54" customFormat="1" ht="12" customHeight="1" thickBot="1" x14ac:dyDescent="0.25">
      <c r="A134" s="229" t="s">
        <v>290</v>
      </c>
      <c r="B134" s="5" t="s">
        <v>388</v>
      </c>
      <c r="C134" s="97"/>
      <c r="D134" s="97"/>
      <c r="E134" s="97"/>
    </row>
    <row r="135" spans="1:10" ht="12" customHeight="1" thickBot="1" x14ac:dyDescent="0.25">
      <c r="A135" s="26" t="s">
        <v>100</v>
      </c>
      <c r="B135" s="57" t="s">
        <v>389</v>
      </c>
      <c r="C135" s="110">
        <f>+C136+C137+C138+C139</f>
        <v>0</v>
      </c>
      <c r="D135" s="110">
        <f>+D136+D137+D138+D139</f>
        <v>0</v>
      </c>
      <c r="E135" s="110">
        <f>+E136+E137+E138+E139</f>
        <v>0</v>
      </c>
      <c r="J135" s="96"/>
    </row>
    <row r="136" spans="1:10" x14ac:dyDescent="0.2">
      <c r="A136" s="219" t="s">
        <v>154</v>
      </c>
      <c r="B136" s="7" t="s">
        <v>390</v>
      </c>
      <c r="C136" s="97"/>
      <c r="D136" s="97"/>
      <c r="E136" s="97"/>
    </row>
    <row r="137" spans="1:10" ht="12" customHeight="1" x14ac:dyDescent="0.2">
      <c r="A137" s="219" t="s">
        <v>155</v>
      </c>
      <c r="B137" s="7" t="s">
        <v>400</v>
      </c>
      <c r="C137" s="97"/>
      <c r="D137" s="97"/>
      <c r="E137" s="97"/>
    </row>
    <row r="138" spans="1:10" s="54" customFormat="1" ht="12" customHeight="1" x14ac:dyDescent="0.2">
      <c r="A138" s="219" t="s">
        <v>301</v>
      </c>
      <c r="B138" s="7" t="s">
        <v>391</v>
      </c>
      <c r="C138" s="97"/>
      <c r="D138" s="97"/>
      <c r="E138" s="97"/>
    </row>
    <row r="139" spans="1:10" s="54" customFormat="1" ht="12" customHeight="1" thickBot="1" x14ac:dyDescent="0.25">
      <c r="A139" s="229" t="s">
        <v>302</v>
      </c>
      <c r="B139" s="5" t="s">
        <v>392</v>
      </c>
      <c r="C139" s="97"/>
      <c r="D139" s="97"/>
      <c r="E139" s="97"/>
    </row>
    <row r="140" spans="1:10" s="54" customFormat="1" ht="12" customHeight="1" thickBot="1" x14ac:dyDescent="0.25">
      <c r="A140" s="26" t="s">
        <v>101</v>
      </c>
      <c r="B140" s="57" t="s">
        <v>393</v>
      </c>
      <c r="C140" s="113">
        <f>+C141+C142+C143+C144</f>
        <v>0</v>
      </c>
      <c r="D140" s="113">
        <f>+D141+D142+D143+D144</f>
        <v>0</v>
      </c>
      <c r="E140" s="113">
        <f>+E141+E142+E143+E144</f>
        <v>0</v>
      </c>
    </row>
    <row r="141" spans="1:10" s="54" customFormat="1" ht="12" customHeight="1" x14ac:dyDescent="0.2">
      <c r="A141" s="219" t="s">
        <v>198</v>
      </c>
      <c r="B141" s="7" t="s">
        <v>394</v>
      </c>
      <c r="C141" s="97"/>
      <c r="D141" s="97"/>
      <c r="E141" s="97"/>
    </row>
    <row r="142" spans="1:10" s="54" customFormat="1" ht="12" customHeight="1" x14ac:dyDescent="0.2">
      <c r="A142" s="219" t="s">
        <v>199</v>
      </c>
      <c r="B142" s="7" t="s">
        <v>395</v>
      </c>
      <c r="C142" s="97"/>
      <c r="D142" s="97"/>
      <c r="E142" s="97"/>
    </row>
    <row r="143" spans="1:10" s="54" customFormat="1" ht="12" customHeight="1" x14ac:dyDescent="0.2">
      <c r="A143" s="219" t="s">
        <v>224</v>
      </c>
      <c r="B143" s="7" t="s">
        <v>396</v>
      </c>
      <c r="C143" s="97"/>
      <c r="D143" s="97"/>
      <c r="E143" s="97"/>
    </row>
    <row r="144" spans="1:10" ht="12.75" customHeight="1" thickBot="1" x14ac:dyDescent="0.25">
      <c r="A144" s="219" t="s">
        <v>304</v>
      </c>
      <c r="B144" s="7" t="s">
        <v>397</v>
      </c>
      <c r="C144" s="97"/>
      <c r="D144" s="97"/>
      <c r="E144" s="97"/>
    </row>
    <row r="145" spans="1:5" ht="12" customHeight="1" thickBot="1" x14ac:dyDescent="0.25">
      <c r="A145" s="26" t="s">
        <v>102</v>
      </c>
      <c r="B145" s="57" t="s">
        <v>398</v>
      </c>
      <c r="C145" s="213">
        <f>+C126+C130+C135+C140</f>
        <v>0</v>
      </c>
      <c r="D145" s="213">
        <f>+D126+D130+D135+D140</f>
        <v>0</v>
      </c>
      <c r="E145" s="213">
        <f>+E126+E130+E135+E140</f>
        <v>0</v>
      </c>
    </row>
    <row r="146" spans="1:5" ht="15" customHeight="1" thickBot="1" x14ac:dyDescent="0.25">
      <c r="A146" s="231" t="s">
        <v>103</v>
      </c>
      <c r="B146" s="178" t="s">
        <v>399</v>
      </c>
      <c r="C146" s="213">
        <f>+C125+C145</f>
        <v>6400</v>
      </c>
      <c r="D146" s="213">
        <f>+D125+D145</f>
        <v>7143</v>
      </c>
      <c r="E146" s="213">
        <f>+E125+E145</f>
        <v>8243</v>
      </c>
    </row>
    <row r="147" spans="1:5" ht="13.5" thickBot="1" x14ac:dyDescent="0.25">
      <c r="A147" s="640"/>
      <c r="B147" s="641"/>
      <c r="C147" s="642"/>
      <c r="D147" s="642"/>
      <c r="E147" s="643"/>
    </row>
    <row r="148" spans="1:5" ht="15" customHeight="1" thickBot="1" x14ac:dyDescent="0.25">
      <c r="A148" s="93" t="s">
        <v>217</v>
      </c>
      <c r="B148" s="94"/>
      <c r="C148" s="55"/>
      <c r="D148" s="55"/>
      <c r="E148" s="55"/>
    </row>
    <row r="149" spans="1:5" ht="14.25" customHeight="1" thickBot="1" x14ac:dyDescent="0.25">
      <c r="A149" s="93" t="s">
        <v>218</v>
      </c>
      <c r="B149" s="94"/>
      <c r="C149" s="55"/>
      <c r="D149" s="55"/>
      <c r="E149" s="55"/>
    </row>
    <row r="152" spans="1:5" x14ac:dyDescent="0.2">
      <c r="A152" s="688"/>
      <c r="B152" s="688"/>
      <c r="C152" s="688"/>
      <c r="D152" s="688"/>
    </row>
  </sheetData>
  <sheetProtection formatCells="0"/>
  <mergeCells count="2">
    <mergeCell ref="A152:D152"/>
    <mergeCell ref="B2:C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2"/>
  <sheetViews>
    <sheetView topLeftCell="A121" zoomScaleNormal="100" zoomScaleSheetLayoutView="85" workbookViewId="0">
      <selection activeCell="A152" sqref="A152:D152"/>
    </sheetView>
  </sheetViews>
  <sheetFormatPr defaultRowHeight="12.75" x14ac:dyDescent="0.2"/>
  <cols>
    <col min="1" max="1" width="8.1640625" style="184" customWidth="1"/>
    <col min="2" max="2" width="65.33203125" style="185" customWidth="1"/>
    <col min="3" max="3" width="13.1640625" style="186" customWidth="1"/>
    <col min="4" max="5" width="12.6640625" style="2" customWidth="1"/>
    <col min="6" max="16384" width="9.33203125" style="2"/>
  </cols>
  <sheetData>
    <row r="1" spans="1:5" s="1" customFormat="1" ht="16.5" customHeight="1" x14ac:dyDescent="0.2">
      <c r="A1" s="71"/>
      <c r="B1" s="73"/>
      <c r="C1" s="95" t="s">
        <v>688</v>
      </c>
    </row>
    <row r="2" spans="1:5" s="1" customFormat="1" ht="16.5" customHeight="1" thickBot="1" x14ac:dyDescent="0.25">
      <c r="A2" s="71"/>
      <c r="B2" s="73"/>
      <c r="C2" s="95" t="s">
        <v>692</v>
      </c>
    </row>
    <row r="3" spans="1:5" s="50" customFormat="1" ht="26.25" customHeight="1" x14ac:dyDescent="0.2">
      <c r="A3" s="191" t="s">
        <v>138</v>
      </c>
      <c r="B3" s="160" t="s">
        <v>219</v>
      </c>
      <c r="C3" s="162"/>
      <c r="D3" s="162"/>
      <c r="E3" s="162" t="s">
        <v>126</v>
      </c>
    </row>
    <row r="4" spans="1:5" s="50" customFormat="1" ht="48.75" customHeight="1" thickBot="1" x14ac:dyDescent="0.25">
      <c r="A4" s="548" t="s">
        <v>214</v>
      </c>
      <c r="B4" s="161" t="s">
        <v>467</v>
      </c>
      <c r="C4" s="163"/>
      <c r="D4" s="163"/>
      <c r="E4" s="163">
        <v>4</v>
      </c>
    </row>
    <row r="5" spans="1:5" s="51" customFormat="1" ht="15.95" customHeight="1" thickBot="1" x14ac:dyDescent="0.3">
      <c r="A5" s="74"/>
      <c r="B5" s="74"/>
      <c r="C5" s="75"/>
      <c r="D5" s="75"/>
      <c r="E5" s="75"/>
    </row>
    <row r="6" spans="1:5" ht="24.75" thickBot="1" x14ac:dyDescent="0.25">
      <c r="A6" s="192" t="s">
        <v>216</v>
      </c>
      <c r="B6" s="76" t="s">
        <v>128</v>
      </c>
      <c r="C6" s="164" t="s">
        <v>129</v>
      </c>
      <c r="D6" s="164" t="s">
        <v>129</v>
      </c>
      <c r="E6" s="164" t="s">
        <v>129</v>
      </c>
    </row>
    <row r="7" spans="1:5" s="45" customFormat="1" ht="12.95" customHeight="1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s="45" customFormat="1" ht="15.95" customHeight="1" thickBot="1" x14ac:dyDescent="0.25">
      <c r="A8" s="78"/>
      <c r="B8" s="79" t="s">
        <v>130</v>
      </c>
      <c r="C8" s="165"/>
      <c r="D8" s="165"/>
      <c r="E8" s="165"/>
    </row>
    <row r="9" spans="1:5" s="45" customFormat="1" ht="12" customHeight="1" thickBot="1" x14ac:dyDescent="0.25">
      <c r="A9" s="26" t="s">
        <v>94</v>
      </c>
      <c r="B9" s="19" t="s">
        <v>245</v>
      </c>
      <c r="C9" s="104">
        <f>+C10+C11+C12+C13+C14+C15</f>
        <v>93252</v>
      </c>
      <c r="D9" s="104">
        <f>+D10+D11+D12+D13+D14+D15</f>
        <v>90910</v>
      </c>
      <c r="E9" s="104">
        <f>+E10+E11+E12+E13+E14+E15</f>
        <v>90910</v>
      </c>
    </row>
    <row r="10" spans="1:5" s="52" customFormat="1" ht="12" customHeight="1" x14ac:dyDescent="0.2">
      <c r="A10" s="219" t="s">
        <v>156</v>
      </c>
      <c r="B10" s="201" t="s">
        <v>246</v>
      </c>
      <c r="C10" s="107">
        <v>93252</v>
      </c>
      <c r="D10" s="107">
        <v>90910</v>
      </c>
      <c r="E10" s="107">
        <v>90910</v>
      </c>
    </row>
    <row r="11" spans="1:5" s="53" customFormat="1" ht="12" customHeight="1" x14ac:dyDescent="0.2">
      <c r="A11" s="220" t="s">
        <v>157</v>
      </c>
      <c r="B11" s="202" t="s">
        <v>247</v>
      </c>
      <c r="C11" s="106"/>
      <c r="D11" s="106"/>
      <c r="E11" s="106"/>
    </row>
    <row r="12" spans="1:5" s="53" customFormat="1" ht="12" customHeight="1" x14ac:dyDescent="0.2">
      <c r="A12" s="220" t="s">
        <v>158</v>
      </c>
      <c r="B12" s="202" t="s">
        <v>248</v>
      </c>
      <c r="C12" s="106"/>
      <c r="D12" s="106"/>
      <c r="E12" s="106"/>
    </row>
    <row r="13" spans="1:5" s="53" customFormat="1" ht="12" customHeight="1" x14ac:dyDescent="0.2">
      <c r="A13" s="220" t="s">
        <v>159</v>
      </c>
      <c r="B13" s="202" t="s">
        <v>249</v>
      </c>
      <c r="C13" s="106"/>
      <c r="D13" s="106"/>
      <c r="E13" s="106"/>
    </row>
    <row r="14" spans="1:5" s="53" customFormat="1" ht="12" customHeight="1" x14ac:dyDescent="0.2">
      <c r="A14" s="220" t="s">
        <v>176</v>
      </c>
      <c r="B14" s="202" t="s">
        <v>250</v>
      </c>
      <c r="C14" s="245"/>
      <c r="D14" s="245"/>
      <c r="E14" s="245"/>
    </row>
    <row r="15" spans="1:5" s="52" customFormat="1" ht="12" customHeight="1" thickBot="1" x14ac:dyDescent="0.25">
      <c r="A15" s="221" t="s">
        <v>160</v>
      </c>
      <c r="B15" s="203" t="s">
        <v>251</v>
      </c>
      <c r="C15" s="246"/>
      <c r="D15" s="246"/>
      <c r="E15" s="246"/>
    </row>
    <row r="16" spans="1:5" s="52" customFormat="1" ht="12" customHeight="1" thickBot="1" x14ac:dyDescent="0.25">
      <c r="A16" s="26" t="s">
        <v>95</v>
      </c>
      <c r="B16" s="99" t="s">
        <v>252</v>
      </c>
      <c r="C16" s="104">
        <f>+C17+C18+C19+C20+C21</f>
        <v>0</v>
      </c>
      <c r="D16" s="104">
        <f>+D17+D18+D19+D20+D21</f>
        <v>2398</v>
      </c>
      <c r="E16" s="104">
        <f>+E17+E18+E19+E20+E21</f>
        <v>0</v>
      </c>
    </row>
    <row r="17" spans="1:5" s="52" customFormat="1" ht="12" customHeight="1" x14ac:dyDescent="0.2">
      <c r="A17" s="219" t="s">
        <v>162</v>
      </c>
      <c r="B17" s="202" t="s">
        <v>579</v>
      </c>
      <c r="C17" s="107"/>
      <c r="D17" s="107">
        <v>0</v>
      </c>
      <c r="E17" s="107">
        <v>0</v>
      </c>
    </row>
    <row r="18" spans="1:5" s="52" customFormat="1" ht="12" customHeight="1" x14ac:dyDescent="0.2">
      <c r="A18" s="220" t="s">
        <v>163</v>
      </c>
      <c r="B18" s="202" t="s">
        <v>580</v>
      </c>
      <c r="C18" s="106"/>
      <c r="D18" s="106">
        <v>2398</v>
      </c>
      <c r="E18" s="106"/>
    </row>
    <row r="19" spans="1:5" s="52" customFormat="1" ht="12" customHeight="1" x14ac:dyDescent="0.2">
      <c r="A19" s="220" t="s">
        <v>164</v>
      </c>
      <c r="B19" s="202" t="s">
        <v>458</v>
      </c>
      <c r="C19" s="106"/>
      <c r="D19" s="106"/>
      <c r="E19" s="106"/>
    </row>
    <row r="20" spans="1:5" s="52" customFormat="1" ht="12" customHeight="1" x14ac:dyDescent="0.2">
      <c r="A20" s="220" t="s">
        <v>165</v>
      </c>
      <c r="B20" s="202" t="s">
        <v>459</v>
      </c>
      <c r="C20" s="106"/>
      <c r="D20" s="106"/>
      <c r="E20" s="106"/>
    </row>
    <row r="21" spans="1:5" s="52" customFormat="1" ht="12" customHeight="1" x14ac:dyDescent="0.2">
      <c r="A21" s="220" t="s">
        <v>166</v>
      </c>
      <c r="B21" s="202" t="s">
        <v>255</v>
      </c>
      <c r="C21" s="106"/>
      <c r="D21" s="106"/>
      <c r="E21" s="106"/>
    </row>
    <row r="22" spans="1:5" s="53" customFormat="1" ht="12" customHeight="1" thickBot="1" x14ac:dyDescent="0.25">
      <c r="A22" s="221" t="s">
        <v>172</v>
      </c>
      <c r="B22" s="203" t="s">
        <v>256</v>
      </c>
      <c r="C22" s="108"/>
      <c r="D22" s="108"/>
      <c r="E22" s="108"/>
    </row>
    <row r="23" spans="1:5" s="53" customFormat="1" ht="12" customHeight="1" thickBot="1" x14ac:dyDescent="0.25">
      <c r="A23" s="26" t="s">
        <v>96</v>
      </c>
      <c r="B23" s="19" t="s">
        <v>257</v>
      </c>
      <c r="C23" s="104">
        <f>+C24+C25+C26+C27+C28</f>
        <v>0</v>
      </c>
      <c r="D23" s="104">
        <f>+D24+D25+D26+D27+D28</f>
        <v>0</v>
      </c>
      <c r="E23" s="104">
        <f>+E24+E25+E26+E27+E28</f>
        <v>0</v>
      </c>
    </row>
    <row r="24" spans="1:5" s="53" customFormat="1" ht="12" customHeight="1" x14ac:dyDescent="0.2">
      <c r="A24" s="219" t="s">
        <v>145</v>
      </c>
      <c r="B24" s="201" t="s">
        <v>258</v>
      </c>
      <c r="C24" s="107"/>
      <c r="D24" s="107"/>
      <c r="E24" s="107"/>
    </row>
    <row r="25" spans="1:5" s="52" customFormat="1" ht="12" customHeight="1" x14ac:dyDescent="0.2">
      <c r="A25" s="220" t="s">
        <v>146</v>
      </c>
      <c r="B25" s="202" t="s">
        <v>259</v>
      </c>
      <c r="C25" s="106"/>
      <c r="D25" s="106"/>
      <c r="E25" s="106"/>
    </row>
    <row r="26" spans="1:5" s="53" customFormat="1" ht="12" customHeight="1" x14ac:dyDescent="0.2">
      <c r="A26" s="220" t="s">
        <v>147</v>
      </c>
      <c r="B26" s="202" t="s">
        <v>460</v>
      </c>
      <c r="C26" s="106"/>
      <c r="D26" s="106"/>
      <c r="E26" s="106"/>
    </row>
    <row r="27" spans="1:5" s="53" customFormat="1" ht="12" customHeight="1" x14ac:dyDescent="0.2">
      <c r="A27" s="220" t="s">
        <v>148</v>
      </c>
      <c r="B27" s="202" t="s">
        <v>461</v>
      </c>
      <c r="C27" s="106"/>
      <c r="D27" s="106"/>
      <c r="E27" s="106"/>
    </row>
    <row r="28" spans="1:5" s="53" customFormat="1" ht="12" customHeight="1" x14ac:dyDescent="0.2">
      <c r="A28" s="220" t="s">
        <v>188</v>
      </c>
      <c r="B28" s="202" t="s">
        <v>260</v>
      </c>
      <c r="C28" s="106"/>
      <c r="D28" s="106"/>
      <c r="E28" s="106"/>
    </row>
    <row r="29" spans="1:5" s="53" customFormat="1" ht="12" customHeight="1" thickBot="1" x14ac:dyDescent="0.25">
      <c r="A29" s="221" t="s">
        <v>189</v>
      </c>
      <c r="B29" s="203" t="s">
        <v>261</v>
      </c>
      <c r="C29" s="108"/>
      <c r="D29" s="108"/>
      <c r="E29" s="108"/>
    </row>
    <row r="30" spans="1:5" s="53" customFormat="1" ht="12" customHeight="1" thickBot="1" x14ac:dyDescent="0.25">
      <c r="A30" s="26" t="s">
        <v>190</v>
      </c>
      <c r="B30" s="19" t="s">
        <v>262</v>
      </c>
      <c r="C30" s="110">
        <f>+C31+C34+C35+C36</f>
        <v>0</v>
      </c>
      <c r="D30" s="110">
        <f>+D31+D34+D35+D36</f>
        <v>0</v>
      </c>
      <c r="E30" s="110">
        <f>+E31+E34+E35+E36</f>
        <v>0</v>
      </c>
    </row>
    <row r="31" spans="1:5" s="53" customFormat="1" ht="12" customHeight="1" x14ac:dyDescent="0.2">
      <c r="A31" s="219" t="s">
        <v>263</v>
      </c>
      <c r="B31" s="201" t="s">
        <v>269</v>
      </c>
      <c r="C31" s="196">
        <f>+C32+C33</f>
        <v>0</v>
      </c>
      <c r="D31" s="196">
        <f>+D32+D33</f>
        <v>0</v>
      </c>
      <c r="E31" s="196">
        <f>+E32+E33</f>
        <v>0</v>
      </c>
    </row>
    <row r="32" spans="1:5" s="53" customFormat="1" ht="12" customHeight="1" x14ac:dyDescent="0.2">
      <c r="A32" s="220" t="s">
        <v>264</v>
      </c>
      <c r="B32" s="202" t="s">
        <v>270</v>
      </c>
      <c r="C32" s="106"/>
      <c r="D32" s="106"/>
      <c r="E32" s="106"/>
    </row>
    <row r="33" spans="1:5" s="53" customFormat="1" ht="12" customHeight="1" x14ac:dyDescent="0.2">
      <c r="A33" s="220" t="s">
        <v>265</v>
      </c>
      <c r="B33" s="202" t="s">
        <v>271</v>
      </c>
      <c r="C33" s="106"/>
      <c r="D33" s="106"/>
      <c r="E33" s="106"/>
    </row>
    <row r="34" spans="1:5" s="53" customFormat="1" ht="12" customHeight="1" x14ac:dyDescent="0.2">
      <c r="A34" s="220" t="s">
        <v>266</v>
      </c>
      <c r="B34" s="202" t="s">
        <v>272</v>
      </c>
      <c r="C34" s="106"/>
      <c r="D34" s="106"/>
      <c r="E34" s="106"/>
    </row>
    <row r="35" spans="1:5" s="53" customFormat="1" ht="12" customHeight="1" x14ac:dyDescent="0.2">
      <c r="A35" s="220" t="s">
        <v>267</v>
      </c>
      <c r="B35" s="202" t="s">
        <v>273</v>
      </c>
      <c r="C35" s="106"/>
      <c r="D35" s="106"/>
      <c r="E35" s="106"/>
    </row>
    <row r="36" spans="1:5" s="53" customFormat="1" ht="12" customHeight="1" thickBot="1" x14ac:dyDescent="0.25">
      <c r="A36" s="221" t="s">
        <v>268</v>
      </c>
      <c r="B36" s="203" t="s">
        <v>274</v>
      </c>
      <c r="C36" s="108"/>
      <c r="D36" s="108"/>
      <c r="E36" s="108"/>
    </row>
    <row r="37" spans="1:5" s="53" customFormat="1" ht="12" customHeight="1" thickBot="1" x14ac:dyDescent="0.25">
      <c r="A37" s="26" t="s">
        <v>98</v>
      </c>
      <c r="B37" s="19" t="s">
        <v>275</v>
      </c>
      <c r="C37" s="104">
        <f>SUM(C38:C47)</f>
        <v>0</v>
      </c>
      <c r="D37" s="104">
        <f>SUM(D38:D47)</f>
        <v>0</v>
      </c>
      <c r="E37" s="104">
        <f>SUM(E38:E47)</f>
        <v>0</v>
      </c>
    </row>
    <row r="38" spans="1:5" s="53" customFormat="1" ht="12" customHeight="1" x14ac:dyDescent="0.2">
      <c r="A38" s="219" t="s">
        <v>149</v>
      </c>
      <c r="B38" s="201" t="s">
        <v>278</v>
      </c>
      <c r="C38" s="107"/>
      <c r="D38" s="107"/>
      <c r="E38" s="107"/>
    </row>
    <row r="39" spans="1:5" s="53" customFormat="1" ht="12" customHeight="1" x14ac:dyDescent="0.2">
      <c r="A39" s="220" t="s">
        <v>150</v>
      </c>
      <c r="B39" s="202" t="s">
        <v>279</v>
      </c>
      <c r="C39" s="106"/>
      <c r="D39" s="106"/>
      <c r="E39" s="106"/>
    </row>
    <row r="40" spans="1:5" s="53" customFormat="1" ht="12" customHeight="1" x14ac:dyDescent="0.2">
      <c r="A40" s="220" t="s">
        <v>151</v>
      </c>
      <c r="B40" s="202" t="s">
        <v>280</v>
      </c>
      <c r="C40" s="106"/>
      <c r="D40" s="106"/>
      <c r="E40" s="106"/>
    </row>
    <row r="41" spans="1:5" s="53" customFormat="1" ht="12" customHeight="1" x14ac:dyDescent="0.2">
      <c r="A41" s="220" t="s">
        <v>192</v>
      </c>
      <c r="B41" s="202" t="s">
        <v>281</v>
      </c>
      <c r="C41" s="106"/>
      <c r="D41" s="106"/>
      <c r="E41" s="106"/>
    </row>
    <row r="42" spans="1:5" s="53" customFormat="1" ht="12" customHeight="1" x14ac:dyDescent="0.2">
      <c r="A42" s="220" t="s">
        <v>193</v>
      </c>
      <c r="B42" s="202" t="s">
        <v>282</v>
      </c>
      <c r="C42" s="106"/>
      <c r="D42" s="106"/>
      <c r="E42" s="106"/>
    </row>
    <row r="43" spans="1:5" s="53" customFormat="1" ht="12" customHeight="1" x14ac:dyDescent="0.2">
      <c r="A43" s="220" t="s">
        <v>194</v>
      </c>
      <c r="B43" s="202" t="s">
        <v>283</v>
      </c>
      <c r="C43" s="106"/>
      <c r="D43" s="106"/>
      <c r="E43" s="106"/>
    </row>
    <row r="44" spans="1:5" s="53" customFormat="1" ht="12" customHeight="1" x14ac:dyDescent="0.2">
      <c r="A44" s="220" t="s">
        <v>195</v>
      </c>
      <c r="B44" s="202" t="s">
        <v>284</v>
      </c>
      <c r="C44" s="106"/>
      <c r="D44" s="106"/>
      <c r="E44" s="106"/>
    </row>
    <row r="45" spans="1:5" s="53" customFormat="1" ht="12" customHeight="1" x14ac:dyDescent="0.2">
      <c r="A45" s="220" t="s">
        <v>196</v>
      </c>
      <c r="B45" s="202" t="s">
        <v>285</v>
      </c>
      <c r="C45" s="106"/>
      <c r="D45" s="106"/>
      <c r="E45" s="106"/>
    </row>
    <row r="46" spans="1:5" s="53" customFormat="1" ht="12" customHeight="1" x14ac:dyDescent="0.2">
      <c r="A46" s="220" t="s">
        <v>276</v>
      </c>
      <c r="B46" s="202" t="s">
        <v>286</v>
      </c>
      <c r="C46" s="109"/>
      <c r="D46" s="109"/>
      <c r="E46" s="109"/>
    </row>
    <row r="47" spans="1:5" s="53" customFormat="1" ht="12" customHeight="1" thickBot="1" x14ac:dyDescent="0.25">
      <c r="A47" s="221" t="s">
        <v>277</v>
      </c>
      <c r="B47" s="203" t="s">
        <v>287</v>
      </c>
      <c r="C47" s="190"/>
      <c r="D47" s="190"/>
      <c r="E47" s="190"/>
    </row>
    <row r="48" spans="1:5" s="53" customFormat="1" ht="12" customHeight="1" thickBot="1" x14ac:dyDescent="0.25">
      <c r="A48" s="26" t="s">
        <v>99</v>
      </c>
      <c r="B48" s="19" t="s">
        <v>288</v>
      </c>
      <c r="C48" s="104">
        <f>SUM(C49:C53)</f>
        <v>0</v>
      </c>
      <c r="D48" s="104">
        <f>SUM(D49:D53)</f>
        <v>0</v>
      </c>
      <c r="E48" s="104">
        <f>SUM(E49:E53)</f>
        <v>0</v>
      </c>
    </row>
    <row r="49" spans="1:5" s="53" customFormat="1" ht="12" customHeight="1" x14ac:dyDescent="0.2">
      <c r="A49" s="219" t="s">
        <v>152</v>
      </c>
      <c r="B49" s="201" t="s">
        <v>292</v>
      </c>
      <c r="C49" s="247"/>
      <c r="D49" s="247"/>
      <c r="E49" s="247"/>
    </row>
    <row r="50" spans="1:5" s="53" customFormat="1" ht="12" customHeight="1" x14ac:dyDescent="0.2">
      <c r="A50" s="220" t="s">
        <v>153</v>
      </c>
      <c r="B50" s="202" t="s">
        <v>293</v>
      </c>
      <c r="C50" s="109"/>
      <c r="D50" s="109"/>
      <c r="E50" s="109"/>
    </row>
    <row r="51" spans="1:5" s="53" customFormat="1" ht="12" customHeight="1" x14ac:dyDescent="0.2">
      <c r="A51" s="220" t="s">
        <v>289</v>
      </c>
      <c r="B51" s="202" t="s">
        <v>294</v>
      </c>
      <c r="C51" s="109"/>
      <c r="D51" s="109"/>
      <c r="E51" s="109"/>
    </row>
    <row r="52" spans="1:5" s="53" customFormat="1" ht="12" customHeight="1" x14ac:dyDescent="0.2">
      <c r="A52" s="220" t="s">
        <v>290</v>
      </c>
      <c r="B52" s="202" t="s">
        <v>295</v>
      </c>
      <c r="C52" s="109"/>
      <c r="D52" s="109"/>
      <c r="E52" s="109"/>
    </row>
    <row r="53" spans="1:5" s="53" customFormat="1" ht="12" customHeight="1" thickBot="1" x14ac:dyDescent="0.25">
      <c r="A53" s="221" t="s">
        <v>291</v>
      </c>
      <c r="B53" s="203" t="s">
        <v>296</v>
      </c>
      <c r="C53" s="190"/>
      <c r="D53" s="190"/>
      <c r="E53" s="190"/>
    </row>
    <row r="54" spans="1:5" s="53" customFormat="1" ht="12" customHeight="1" thickBot="1" x14ac:dyDescent="0.25">
      <c r="A54" s="26" t="s">
        <v>197</v>
      </c>
      <c r="B54" s="19" t="s">
        <v>297</v>
      </c>
      <c r="C54" s="104">
        <f>SUM(C55:C57)</f>
        <v>0</v>
      </c>
      <c r="D54" s="104">
        <f>SUM(D55:D57)</f>
        <v>0</v>
      </c>
      <c r="E54" s="104">
        <f>SUM(E55:E57)</f>
        <v>0</v>
      </c>
    </row>
    <row r="55" spans="1:5" s="53" customFormat="1" ht="12" customHeight="1" x14ac:dyDescent="0.2">
      <c r="A55" s="219" t="s">
        <v>154</v>
      </c>
      <c r="B55" s="201" t="s">
        <v>298</v>
      </c>
      <c r="C55" s="107"/>
      <c r="D55" s="107"/>
      <c r="E55" s="107"/>
    </row>
    <row r="56" spans="1:5" s="53" customFormat="1" ht="12" customHeight="1" x14ac:dyDescent="0.2">
      <c r="A56" s="220" t="s">
        <v>155</v>
      </c>
      <c r="B56" s="202" t="s">
        <v>462</v>
      </c>
      <c r="C56" s="106"/>
      <c r="D56" s="106"/>
      <c r="E56" s="106"/>
    </row>
    <row r="57" spans="1:5" s="53" customFormat="1" ht="12" customHeight="1" x14ac:dyDescent="0.2">
      <c r="A57" s="220" t="s">
        <v>301</v>
      </c>
      <c r="B57" s="202" t="s">
        <v>299</v>
      </c>
      <c r="C57" s="106"/>
      <c r="D57" s="106"/>
      <c r="E57" s="106"/>
    </row>
    <row r="58" spans="1:5" s="53" customFormat="1" ht="12" customHeight="1" thickBot="1" x14ac:dyDescent="0.25">
      <c r="A58" s="221" t="s">
        <v>302</v>
      </c>
      <c r="B58" s="203" t="s">
        <v>300</v>
      </c>
      <c r="C58" s="108"/>
      <c r="D58" s="108"/>
      <c r="E58" s="108"/>
    </row>
    <row r="59" spans="1:5" s="53" customFormat="1" ht="12" customHeight="1" thickBot="1" x14ac:dyDescent="0.25">
      <c r="A59" s="26" t="s">
        <v>101</v>
      </c>
      <c r="B59" s="99" t="s">
        <v>303</v>
      </c>
      <c r="C59" s="104">
        <f>SUM(C60:C62)</f>
        <v>0</v>
      </c>
      <c r="D59" s="104">
        <f>SUM(D60:D62)</f>
        <v>0</v>
      </c>
      <c r="E59" s="104">
        <f>SUM(E60:E62)</f>
        <v>0</v>
      </c>
    </row>
    <row r="60" spans="1:5" s="53" customFormat="1" ht="12" customHeight="1" x14ac:dyDescent="0.2">
      <c r="A60" s="219" t="s">
        <v>198</v>
      </c>
      <c r="B60" s="201" t="s">
        <v>305</v>
      </c>
      <c r="C60" s="109"/>
      <c r="D60" s="109"/>
      <c r="E60" s="109"/>
    </row>
    <row r="61" spans="1:5" s="53" customFormat="1" ht="12" customHeight="1" x14ac:dyDescent="0.2">
      <c r="A61" s="220" t="s">
        <v>199</v>
      </c>
      <c r="B61" s="202" t="s">
        <v>463</v>
      </c>
      <c r="C61" s="109"/>
      <c r="D61" s="109"/>
      <c r="E61" s="109"/>
    </row>
    <row r="62" spans="1:5" s="53" customFormat="1" ht="12" customHeight="1" x14ac:dyDescent="0.2">
      <c r="A62" s="220" t="s">
        <v>224</v>
      </c>
      <c r="B62" s="202" t="s">
        <v>306</v>
      </c>
      <c r="C62" s="109"/>
      <c r="D62" s="109"/>
      <c r="E62" s="109"/>
    </row>
    <row r="63" spans="1:5" s="53" customFormat="1" ht="12" customHeight="1" thickBot="1" x14ac:dyDescent="0.25">
      <c r="A63" s="221" t="s">
        <v>304</v>
      </c>
      <c r="B63" s="203" t="s">
        <v>307</v>
      </c>
      <c r="C63" s="109"/>
      <c r="D63" s="109"/>
      <c r="E63" s="109"/>
    </row>
    <row r="64" spans="1:5" s="53" customFormat="1" ht="12" customHeight="1" thickBot="1" x14ac:dyDescent="0.25">
      <c r="A64" s="26" t="s">
        <v>102</v>
      </c>
      <c r="B64" s="19" t="s">
        <v>308</v>
      </c>
      <c r="C64" s="110">
        <f>+C9+C16+C23+C30+C37+C48+C54+C59</f>
        <v>93252</v>
      </c>
      <c r="D64" s="110">
        <f>+D9+D16+D23+D30+D37+D48+D54+D59</f>
        <v>93308</v>
      </c>
      <c r="E64" s="110">
        <f>+E9+E16+E23+E30+E37+E48+E54+E59</f>
        <v>90910</v>
      </c>
    </row>
    <row r="65" spans="1:5" s="53" customFormat="1" ht="12" customHeight="1" thickBot="1" x14ac:dyDescent="0.2">
      <c r="A65" s="222" t="s">
        <v>429</v>
      </c>
      <c r="B65" s="99" t="s">
        <v>310</v>
      </c>
      <c r="C65" s="104">
        <f>SUM(C66:C68)</f>
        <v>0</v>
      </c>
      <c r="D65" s="104">
        <f>SUM(D66:D68)</f>
        <v>0</v>
      </c>
      <c r="E65" s="104">
        <f>SUM(E66:E68)</f>
        <v>0</v>
      </c>
    </row>
    <row r="66" spans="1:5" s="53" customFormat="1" ht="12" customHeight="1" x14ac:dyDescent="0.2">
      <c r="A66" s="219" t="s">
        <v>343</v>
      </c>
      <c r="B66" s="201" t="s">
        <v>311</v>
      </c>
      <c r="C66" s="109"/>
      <c r="D66" s="109"/>
      <c r="E66" s="109"/>
    </row>
    <row r="67" spans="1:5" s="53" customFormat="1" ht="12" customHeight="1" x14ac:dyDescent="0.2">
      <c r="A67" s="220" t="s">
        <v>352</v>
      </c>
      <c r="B67" s="202" t="s">
        <v>312</v>
      </c>
      <c r="C67" s="109"/>
      <c r="D67" s="109"/>
      <c r="E67" s="109"/>
    </row>
    <row r="68" spans="1:5" s="53" customFormat="1" ht="12" customHeight="1" thickBot="1" x14ac:dyDescent="0.25">
      <c r="A68" s="221" t="s">
        <v>353</v>
      </c>
      <c r="B68" s="205" t="s">
        <v>313</v>
      </c>
      <c r="C68" s="109"/>
      <c r="D68" s="109"/>
      <c r="E68" s="109"/>
    </row>
    <row r="69" spans="1:5" s="53" customFormat="1" ht="12" customHeight="1" thickBot="1" x14ac:dyDescent="0.2">
      <c r="A69" s="222" t="s">
        <v>314</v>
      </c>
      <c r="B69" s="99" t="s">
        <v>315</v>
      </c>
      <c r="C69" s="104">
        <f>SUM(C70:C73)</f>
        <v>0</v>
      </c>
      <c r="D69" s="104">
        <f>SUM(D70:D73)</f>
        <v>0</v>
      </c>
      <c r="E69" s="104">
        <f>SUM(E70:E73)</f>
        <v>0</v>
      </c>
    </row>
    <row r="70" spans="1:5" s="53" customFormat="1" ht="12" customHeight="1" x14ac:dyDescent="0.2">
      <c r="A70" s="219" t="s">
        <v>177</v>
      </c>
      <c r="B70" s="201" t="s">
        <v>316</v>
      </c>
      <c r="C70" s="109"/>
      <c r="D70" s="109"/>
      <c r="E70" s="109"/>
    </row>
    <row r="71" spans="1:5" s="53" customFormat="1" ht="12" customHeight="1" x14ac:dyDescent="0.2">
      <c r="A71" s="220" t="s">
        <v>178</v>
      </c>
      <c r="B71" s="202" t="s">
        <v>317</v>
      </c>
      <c r="C71" s="109"/>
      <c r="D71" s="109"/>
      <c r="E71" s="109"/>
    </row>
    <row r="72" spans="1:5" s="53" customFormat="1" ht="12" customHeight="1" x14ac:dyDescent="0.2">
      <c r="A72" s="220" t="s">
        <v>344</v>
      </c>
      <c r="B72" s="202" t="s">
        <v>318</v>
      </c>
      <c r="C72" s="109"/>
      <c r="D72" s="109"/>
      <c r="E72" s="109"/>
    </row>
    <row r="73" spans="1:5" s="53" customFormat="1" ht="12" customHeight="1" thickBot="1" x14ac:dyDescent="0.25">
      <c r="A73" s="221" t="s">
        <v>345</v>
      </c>
      <c r="B73" s="203" t="s">
        <v>319</v>
      </c>
      <c r="C73" s="109"/>
      <c r="D73" s="109"/>
      <c r="E73" s="109"/>
    </row>
    <row r="74" spans="1:5" s="53" customFormat="1" ht="12" customHeight="1" thickBot="1" x14ac:dyDescent="0.2">
      <c r="A74" s="222" t="s">
        <v>320</v>
      </c>
      <c r="B74" s="99" t="s">
        <v>321</v>
      </c>
      <c r="C74" s="104">
        <f>SUM(C75:C76)</f>
        <v>0</v>
      </c>
      <c r="D74" s="104">
        <f>SUM(D75:D76)</f>
        <v>0</v>
      </c>
      <c r="E74" s="104">
        <f>SUM(E75:E76)</f>
        <v>0</v>
      </c>
    </row>
    <row r="75" spans="1:5" s="53" customFormat="1" ht="12" customHeight="1" x14ac:dyDescent="0.2">
      <c r="A75" s="219" t="s">
        <v>346</v>
      </c>
      <c r="B75" s="201" t="s">
        <v>322</v>
      </c>
      <c r="C75" s="109"/>
      <c r="D75" s="109"/>
      <c r="E75" s="109"/>
    </row>
    <row r="76" spans="1:5" s="53" customFormat="1" ht="12" customHeight="1" thickBot="1" x14ac:dyDescent="0.25">
      <c r="A76" s="221" t="s">
        <v>347</v>
      </c>
      <c r="B76" s="203" t="s">
        <v>323</v>
      </c>
      <c r="C76" s="109"/>
      <c r="D76" s="109"/>
      <c r="E76" s="109"/>
    </row>
    <row r="77" spans="1:5" s="52" customFormat="1" ht="12" customHeight="1" thickBot="1" x14ac:dyDescent="0.2">
      <c r="A77" s="222" t="s">
        <v>324</v>
      </c>
      <c r="B77" s="99" t="s">
        <v>325</v>
      </c>
      <c r="C77" s="104">
        <f>SUM(C78:C80)</f>
        <v>0</v>
      </c>
      <c r="D77" s="104">
        <f>SUM(D78:D80)</f>
        <v>0</v>
      </c>
      <c r="E77" s="104">
        <f>SUM(E78:E80)</f>
        <v>0</v>
      </c>
    </row>
    <row r="78" spans="1:5" s="53" customFormat="1" ht="12" customHeight="1" x14ac:dyDescent="0.2">
      <c r="A78" s="219" t="s">
        <v>348</v>
      </c>
      <c r="B78" s="201" t="s">
        <v>326</v>
      </c>
      <c r="C78" s="109"/>
      <c r="D78" s="109"/>
      <c r="E78" s="109"/>
    </row>
    <row r="79" spans="1:5" s="53" customFormat="1" ht="12" customHeight="1" x14ac:dyDescent="0.2">
      <c r="A79" s="220" t="s">
        <v>349</v>
      </c>
      <c r="B79" s="202" t="s">
        <v>327</v>
      </c>
      <c r="C79" s="109"/>
      <c r="D79" s="109"/>
      <c r="E79" s="109"/>
    </row>
    <row r="80" spans="1:5" s="53" customFormat="1" ht="12" customHeight="1" thickBot="1" x14ac:dyDescent="0.25">
      <c r="A80" s="221" t="s">
        <v>350</v>
      </c>
      <c r="B80" s="203" t="s">
        <v>328</v>
      </c>
      <c r="C80" s="109"/>
      <c r="D80" s="109"/>
      <c r="E80" s="109"/>
    </row>
    <row r="81" spans="1:5" s="53" customFormat="1" ht="12" customHeight="1" thickBot="1" x14ac:dyDescent="0.2">
      <c r="A81" s="222" t="s">
        <v>329</v>
      </c>
      <c r="B81" s="99" t="s">
        <v>351</v>
      </c>
      <c r="C81" s="104">
        <f>SUM(C82:C85)</f>
        <v>0</v>
      </c>
      <c r="D81" s="104">
        <f>SUM(D82:D85)</f>
        <v>0</v>
      </c>
      <c r="E81" s="104">
        <f>SUM(E82:E85)</f>
        <v>0</v>
      </c>
    </row>
    <row r="82" spans="1:5" s="53" customFormat="1" ht="12" customHeight="1" x14ac:dyDescent="0.2">
      <c r="A82" s="223" t="s">
        <v>330</v>
      </c>
      <c r="B82" s="201" t="s">
        <v>331</v>
      </c>
      <c r="C82" s="109"/>
      <c r="D82" s="109"/>
      <c r="E82" s="109"/>
    </row>
    <row r="83" spans="1:5" s="53" customFormat="1" ht="12" customHeight="1" x14ac:dyDescent="0.2">
      <c r="A83" s="224" t="s">
        <v>332</v>
      </c>
      <c r="B83" s="202" t="s">
        <v>333</v>
      </c>
      <c r="C83" s="109"/>
      <c r="D83" s="109"/>
      <c r="E83" s="109"/>
    </row>
    <row r="84" spans="1:5" s="53" customFormat="1" ht="12" customHeight="1" x14ac:dyDescent="0.2">
      <c r="A84" s="224" t="s">
        <v>334</v>
      </c>
      <c r="B84" s="202" t="s">
        <v>335</v>
      </c>
      <c r="C84" s="109"/>
      <c r="D84" s="109"/>
      <c r="E84" s="109"/>
    </row>
    <row r="85" spans="1:5" s="52" customFormat="1" ht="12" customHeight="1" thickBot="1" x14ac:dyDescent="0.25">
      <c r="A85" s="225" t="s">
        <v>336</v>
      </c>
      <c r="B85" s="203" t="s">
        <v>337</v>
      </c>
      <c r="C85" s="109"/>
      <c r="D85" s="109"/>
      <c r="E85" s="109"/>
    </row>
    <row r="86" spans="1:5" s="52" customFormat="1" ht="12" customHeight="1" thickBot="1" x14ac:dyDescent="0.2">
      <c r="A86" s="222" t="s">
        <v>338</v>
      </c>
      <c r="B86" s="99" t="s">
        <v>339</v>
      </c>
      <c r="C86" s="248"/>
      <c r="D86" s="248"/>
      <c r="E86" s="248"/>
    </row>
    <row r="87" spans="1:5" s="52" customFormat="1" ht="12" customHeight="1" thickBot="1" x14ac:dyDescent="0.2">
      <c r="A87" s="222" t="s">
        <v>340</v>
      </c>
      <c r="B87" s="209" t="s">
        <v>341</v>
      </c>
      <c r="C87" s="110">
        <f>+C65+C69+C74+C77+C81+C86</f>
        <v>0</v>
      </c>
      <c r="D87" s="110">
        <f>+D65+D69+D74+D77+D81+D86</f>
        <v>0</v>
      </c>
      <c r="E87" s="110">
        <f>+E65+E69+E74+E77+E81+E86</f>
        <v>0</v>
      </c>
    </row>
    <row r="88" spans="1:5" s="52" customFormat="1" ht="12" customHeight="1" thickBot="1" x14ac:dyDescent="0.2">
      <c r="A88" s="226" t="s">
        <v>354</v>
      </c>
      <c r="B88" s="211" t="s">
        <v>456</v>
      </c>
      <c r="C88" s="110">
        <f>+C64+C87</f>
        <v>93252</v>
      </c>
      <c r="D88" s="110">
        <f>+D64+D87</f>
        <v>93308</v>
      </c>
      <c r="E88" s="110">
        <f>+E64+E87</f>
        <v>90910</v>
      </c>
    </row>
    <row r="89" spans="1:5" s="53" customFormat="1" ht="15" customHeight="1" x14ac:dyDescent="0.2">
      <c r="A89" s="84"/>
      <c r="B89" s="85"/>
      <c r="C89" s="170"/>
      <c r="D89" s="170"/>
      <c r="E89" s="170"/>
    </row>
    <row r="90" spans="1:5" ht="13.5" thickBot="1" x14ac:dyDescent="0.25">
      <c r="A90" s="227"/>
      <c r="B90" s="87"/>
      <c r="C90" s="171"/>
      <c r="D90" s="171"/>
      <c r="E90" s="171"/>
    </row>
    <row r="91" spans="1:5" s="45" customFormat="1" ht="16.5" customHeight="1" thickBot="1" x14ac:dyDescent="0.25">
      <c r="A91" s="88"/>
      <c r="B91" s="89" t="s">
        <v>131</v>
      </c>
      <c r="C91" s="172"/>
      <c r="D91" s="172"/>
      <c r="E91" s="172"/>
    </row>
    <row r="92" spans="1:5" s="54" customFormat="1" ht="12" customHeight="1" thickBot="1" x14ac:dyDescent="0.25">
      <c r="A92" s="193" t="s">
        <v>94</v>
      </c>
      <c r="B92" s="25" t="s">
        <v>357</v>
      </c>
      <c r="C92" s="103">
        <f>SUM(C93:C97)</f>
        <v>91252</v>
      </c>
      <c r="D92" s="103">
        <f>SUM(D93:D97)</f>
        <v>93949</v>
      </c>
      <c r="E92" s="103">
        <f>SUM(E93:E97)</f>
        <v>88790</v>
      </c>
    </row>
    <row r="93" spans="1:5" ht="12" customHeight="1" x14ac:dyDescent="0.2">
      <c r="A93" s="228" t="s">
        <v>156</v>
      </c>
      <c r="B93" s="8" t="s">
        <v>124</v>
      </c>
      <c r="C93" s="105"/>
      <c r="D93" s="105"/>
      <c r="E93" s="105"/>
    </row>
    <row r="94" spans="1:5" ht="12" customHeight="1" x14ac:dyDescent="0.2">
      <c r="A94" s="220" t="s">
        <v>157</v>
      </c>
      <c r="B94" s="6" t="s">
        <v>200</v>
      </c>
      <c r="C94" s="106"/>
      <c r="D94" s="106"/>
      <c r="E94" s="106"/>
    </row>
    <row r="95" spans="1:5" ht="12" customHeight="1" x14ac:dyDescent="0.2">
      <c r="A95" s="220" t="s">
        <v>158</v>
      </c>
      <c r="B95" s="6" t="s">
        <v>175</v>
      </c>
      <c r="C95" s="108"/>
      <c r="D95" s="108"/>
      <c r="E95" s="108"/>
    </row>
    <row r="96" spans="1:5" ht="12" customHeight="1" x14ac:dyDescent="0.2">
      <c r="A96" s="220" t="s">
        <v>159</v>
      </c>
      <c r="B96" s="9" t="s">
        <v>201</v>
      </c>
      <c r="C96" s="108"/>
      <c r="D96" s="108"/>
      <c r="E96" s="108"/>
    </row>
    <row r="97" spans="1:5" ht="12" customHeight="1" x14ac:dyDescent="0.2">
      <c r="A97" s="220" t="s">
        <v>167</v>
      </c>
      <c r="B97" s="17" t="s">
        <v>202</v>
      </c>
      <c r="C97" s="108">
        <v>91252</v>
      </c>
      <c r="D97" s="108">
        <v>93949</v>
      </c>
      <c r="E97" s="108">
        <v>88790</v>
      </c>
    </row>
    <row r="98" spans="1:5" ht="12" customHeight="1" x14ac:dyDescent="0.2">
      <c r="A98" s="220" t="s">
        <v>160</v>
      </c>
      <c r="B98" s="6" t="s">
        <v>358</v>
      </c>
      <c r="C98" s="108"/>
      <c r="D98" s="108"/>
      <c r="E98" s="108"/>
    </row>
    <row r="99" spans="1:5" ht="12" customHeight="1" x14ac:dyDescent="0.2">
      <c r="A99" s="220" t="s">
        <v>161</v>
      </c>
      <c r="B99" s="60" t="s">
        <v>359</v>
      </c>
      <c r="C99" s="108"/>
      <c r="D99" s="108"/>
      <c r="E99" s="108"/>
    </row>
    <row r="100" spans="1:5" ht="12" customHeight="1" x14ac:dyDescent="0.2">
      <c r="A100" s="220" t="s">
        <v>168</v>
      </c>
      <c r="B100" s="61" t="s">
        <v>360</v>
      </c>
      <c r="C100" s="108"/>
      <c r="D100" s="108"/>
      <c r="E100" s="108"/>
    </row>
    <row r="101" spans="1:5" ht="12" customHeight="1" x14ac:dyDescent="0.2">
      <c r="A101" s="220" t="s">
        <v>169</v>
      </c>
      <c r="B101" s="61" t="s">
        <v>361</v>
      </c>
      <c r="C101" s="108"/>
      <c r="D101" s="108"/>
      <c r="E101" s="108"/>
    </row>
    <row r="102" spans="1:5" ht="12" customHeight="1" x14ac:dyDescent="0.2">
      <c r="A102" s="220" t="s">
        <v>170</v>
      </c>
      <c r="B102" s="60" t="s">
        <v>535</v>
      </c>
      <c r="C102" s="108">
        <v>91252</v>
      </c>
      <c r="D102" s="108">
        <v>93949</v>
      </c>
      <c r="E102" s="108">
        <v>88790</v>
      </c>
    </row>
    <row r="103" spans="1:5" ht="12" customHeight="1" x14ac:dyDescent="0.2">
      <c r="A103" s="220" t="s">
        <v>171</v>
      </c>
      <c r="B103" s="60" t="s">
        <v>363</v>
      </c>
      <c r="C103" s="108"/>
      <c r="D103" s="108"/>
      <c r="E103" s="108"/>
    </row>
    <row r="104" spans="1:5" ht="12" customHeight="1" x14ac:dyDescent="0.2">
      <c r="A104" s="220" t="s">
        <v>173</v>
      </c>
      <c r="B104" s="61" t="s">
        <v>364</v>
      </c>
      <c r="C104" s="108"/>
      <c r="D104" s="108"/>
      <c r="E104" s="108"/>
    </row>
    <row r="105" spans="1:5" ht="12" customHeight="1" x14ac:dyDescent="0.2">
      <c r="A105" s="229" t="s">
        <v>203</v>
      </c>
      <c r="B105" s="62" t="s">
        <v>365</v>
      </c>
      <c r="C105" s="108"/>
      <c r="D105" s="108"/>
      <c r="E105" s="108"/>
    </row>
    <row r="106" spans="1:5" ht="12" customHeight="1" x14ac:dyDescent="0.2">
      <c r="A106" s="220" t="s">
        <v>355</v>
      </c>
      <c r="B106" s="62" t="s">
        <v>366</v>
      </c>
      <c r="C106" s="108"/>
      <c r="D106" s="108"/>
      <c r="E106" s="108"/>
    </row>
    <row r="107" spans="1:5" ht="12" customHeight="1" thickBot="1" x14ac:dyDescent="0.25">
      <c r="A107" s="230" t="s">
        <v>356</v>
      </c>
      <c r="B107" s="63" t="s">
        <v>367</v>
      </c>
      <c r="C107" s="112"/>
      <c r="D107" s="112"/>
      <c r="E107" s="112"/>
    </row>
    <row r="108" spans="1:5" ht="12" customHeight="1" thickBot="1" x14ac:dyDescent="0.25">
      <c r="A108" s="26" t="s">
        <v>95</v>
      </c>
      <c r="B108" s="24" t="s">
        <v>368</v>
      </c>
      <c r="C108" s="104">
        <f>+C109+C111+C113</f>
        <v>0</v>
      </c>
      <c r="D108" s="104">
        <f>+D109+D111+D113</f>
        <v>0</v>
      </c>
      <c r="E108" s="104"/>
    </row>
    <row r="109" spans="1:5" ht="12" customHeight="1" x14ac:dyDescent="0.2">
      <c r="A109" s="219" t="s">
        <v>162</v>
      </c>
      <c r="B109" s="6" t="s">
        <v>222</v>
      </c>
      <c r="C109" s="107"/>
      <c r="D109" s="107"/>
      <c r="E109" s="107"/>
    </row>
    <row r="110" spans="1:5" ht="12" customHeight="1" x14ac:dyDescent="0.2">
      <c r="A110" s="219" t="s">
        <v>163</v>
      </c>
      <c r="B110" s="10" t="s">
        <v>372</v>
      </c>
      <c r="C110" s="107"/>
      <c r="D110" s="107"/>
      <c r="E110" s="107"/>
    </row>
    <row r="111" spans="1:5" ht="12" customHeight="1" x14ac:dyDescent="0.2">
      <c r="A111" s="219" t="s">
        <v>164</v>
      </c>
      <c r="B111" s="10" t="s">
        <v>204</v>
      </c>
      <c r="C111" s="106"/>
      <c r="D111" s="106"/>
      <c r="E111" s="106"/>
    </row>
    <row r="112" spans="1:5" ht="12" customHeight="1" x14ac:dyDescent="0.2">
      <c r="A112" s="219" t="s">
        <v>165</v>
      </c>
      <c r="B112" s="10" t="s">
        <v>373</v>
      </c>
      <c r="C112" s="97"/>
      <c r="D112" s="97"/>
      <c r="E112" s="97"/>
    </row>
    <row r="113" spans="1:5" ht="12" customHeight="1" x14ac:dyDescent="0.2">
      <c r="A113" s="219" t="s">
        <v>166</v>
      </c>
      <c r="B113" s="101" t="s">
        <v>225</v>
      </c>
      <c r="C113" s="97"/>
      <c r="D113" s="97"/>
      <c r="E113" s="97"/>
    </row>
    <row r="114" spans="1:5" ht="12" customHeight="1" x14ac:dyDescent="0.2">
      <c r="A114" s="219" t="s">
        <v>172</v>
      </c>
      <c r="B114" s="100" t="s">
        <v>464</v>
      </c>
      <c r="C114" s="97"/>
      <c r="D114" s="97"/>
      <c r="E114" s="97"/>
    </row>
    <row r="115" spans="1:5" ht="12" customHeight="1" x14ac:dyDescent="0.2">
      <c r="A115" s="219" t="s">
        <v>174</v>
      </c>
      <c r="B115" s="197" t="s">
        <v>378</v>
      </c>
      <c r="C115" s="97"/>
      <c r="D115" s="97"/>
      <c r="E115" s="97"/>
    </row>
    <row r="116" spans="1:5" ht="12" customHeight="1" x14ac:dyDescent="0.2">
      <c r="A116" s="219" t="s">
        <v>205</v>
      </c>
      <c r="B116" s="61" t="s">
        <v>361</v>
      </c>
      <c r="C116" s="97"/>
      <c r="D116" s="97"/>
      <c r="E116" s="97"/>
    </row>
    <row r="117" spans="1:5" ht="12" customHeight="1" x14ac:dyDescent="0.2">
      <c r="A117" s="219" t="s">
        <v>206</v>
      </c>
      <c r="B117" s="61" t="s">
        <v>630</v>
      </c>
      <c r="C117" s="97"/>
      <c r="D117" s="97"/>
      <c r="E117" s="97"/>
    </row>
    <row r="118" spans="1:5" ht="12" customHeight="1" x14ac:dyDescent="0.2">
      <c r="A118" s="219" t="s">
        <v>207</v>
      </c>
      <c r="B118" s="61" t="s">
        <v>376</v>
      </c>
      <c r="C118" s="97"/>
      <c r="D118" s="97"/>
      <c r="E118" s="97"/>
    </row>
    <row r="119" spans="1:5" ht="12" customHeight="1" x14ac:dyDescent="0.2">
      <c r="A119" s="219" t="s">
        <v>369</v>
      </c>
      <c r="B119" s="61" t="s">
        <v>364</v>
      </c>
      <c r="C119" s="97"/>
      <c r="D119" s="97"/>
      <c r="E119" s="97"/>
    </row>
    <row r="120" spans="1:5" ht="12" customHeight="1" x14ac:dyDescent="0.2">
      <c r="A120" s="219" t="s">
        <v>370</v>
      </c>
      <c r="B120" s="61" t="s">
        <v>375</v>
      </c>
      <c r="C120" s="97"/>
      <c r="D120" s="97"/>
      <c r="E120" s="97"/>
    </row>
    <row r="121" spans="1:5" ht="12" customHeight="1" thickBot="1" x14ac:dyDescent="0.25">
      <c r="A121" s="229" t="s">
        <v>371</v>
      </c>
      <c r="B121" s="61" t="s">
        <v>374</v>
      </c>
      <c r="C121" s="98"/>
      <c r="D121" s="98"/>
      <c r="E121" s="98"/>
    </row>
    <row r="122" spans="1:5" ht="12" customHeight="1" thickBot="1" x14ac:dyDescent="0.25">
      <c r="A122" s="26" t="s">
        <v>96</v>
      </c>
      <c r="B122" s="57" t="s">
        <v>379</v>
      </c>
      <c r="C122" s="104">
        <f>+C123+C124</f>
        <v>0</v>
      </c>
      <c r="D122" s="104">
        <f>+D123+D124</f>
        <v>0</v>
      </c>
      <c r="E122" s="104">
        <f>+E123+E124</f>
        <v>0</v>
      </c>
    </row>
    <row r="123" spans="1:5" ht="12" customHeight="1" x14ac:dyDescent="0.2">
      <c r="A123" s="219" t="s">
        <v>145</v>
      </c>
      <c r="B123" s="7" t="s">
        <v>133</v>
      </c>
      <c r="C123" s="107"/>
      <c r="D123" s="107"/>
      <c r="E123" s="107"/>
    </row>
    <row r="124" spans="1:5" ht="12" customHeight="1" thickBot="1" x14ac:dyDescent="0.25">
      <c r="A124" s="221" t="s">
        <v>146</v>
      </c>
      <c r="B124" s="10" t="s">
        <v>134</v>
      </c>
      <c r="C124" s="108"/>
      <c r="D124" s="108"/>
      <c r="E124" s="108"/>
    </row>
    <row r="125" spans="1:5" ht="12" customHeight="1" thickBot="1" x14ac:dyDescent="0.25">
      <c r="A125" s="26" t="s">
        <v>97</v>
      </c>
      <c r="B125" s="57" t="s">
        <v>380</v>
      </c>
      <c r="C125" s="104">
        <f>+C92+C108+C122</f>
        <v>91252</v>
      </c>
      <c r="D125" s="104">
        <f>+D92+D108+D122</f>
        <v>93949</v>
      </c>
      <c r="E125" s="104">
        <f>+E92+E108+E122</f>
        <v>88790</v>
      </c>
    </row>
    <row r="126" spans="1:5" ht="12" customHeight="1" thickBot="1" x14ac:dyDescent="0.25">
      <c r="A126" s="26" t="s">
        <v>98</v>
      </c>
      <c r="B126" s="57" t="s">
        <v>381</v>
      </c>
      <c r="C126" s="104">
        <f>+C127+C128+C129</f>
        <v>0</v>
      </c>
      <c r="D126" s="104">
        <f>+D127+D128+D129</f>
        <v>0</v>
      </c>
      <c r="E126" s="104">
        <f>+E127+E128+E129</f>
        <v>0</v>
      </c>
    </row>
    <row r="127" spans="1:5" s="54" customFormat="1" ht="12" customHeight="1" x14ac:dyDescent="0.2">
      <c r="A127" s="219" t="s">
        <v>149</v>
      </c>
      <c r="B127" s="7" t="s">
        <v>382</v>
      </c>
      <c r="C127" s="97"/>
      <c r="D127" s="97"/>
      <c r="E127" s="97"/>
    </row>
    <row r="128" spans="1:5" ht="12" customHeight="1" x14ac:dyDescent="0.2">
      <c r="A128" s="219" t="s">
        <v>150</v>
      </c>
      <c r="B128" s="7" t="s">
        <v>383</v>
      </c>
      <c r="C128" s="97"/>
      <c r="D128" s="97"/>
      <c r="E128" s="97"/>
    </row>
    <row r="129" spans="1:10" ht="12" customHeight="1" thickBot="1" x14ac:dyDescent="0.25">
      <c r="A129" s="229" t="s">
        <v>151</v>
      </c>
      <c r="B129" s="5" t="s">
        <v>384</v>
      </c>
      <c r="C129" s="97"/>
      <c r="D129" s="97"/>
      <c r="E129" s="97"/>
    </row>
    <row r="130" spans="1:10" ht="12" customHeight="1" thickBot="1" x14ac:dyDescent="0.25">
      <c r="A130" s="26" t="s">
        <v>99</v>
      </c>
      <c r="B130" s="57" t="s">
        <v>428</v>
      </c>
      <c r="C130" s="104">
        <f>+C131+C132+C133+C134</f>
        <v>0</v>
      </c>
      <c r="D130" s="104">
        <f>+D131+D132+D133+D134</f>
        <v>0</v>
      </c>
      <c r="E130" s="104">
        <f>+E131+E132+E133+E134</f>
        <v>0</v>
      </c>
    </row>
    <row r="131" spans="1:10" ht="12" customHeight="1" x14ac:dyDescent="0.2">
      <c r="A131" s="219" t="s">
        <v>152</v>
      </c>
      <c r="B131" s="7" t="s">
        <v>385</v>
      </c>
      <c r="C131" s="97"/>
      <c r="D131" s="97"/>
      <c r="E131" s="97"/>
    </row>
    <row r="132" spans="1:10" ht="12" customHeight="1" x14ac:dyDescent="0.2">
      <c r="A132" s="219" t="s">
        <v>153</v>
      </c>
      <c r="B132" s="7" t="s">
        <v>386</v>
      </c>
      <c r="C132" s="97"/>
      <c r="D132" s="97"/>
      <c r="E132" s="97"/>
    </row>
    <row r="133" spans="1:10" ht="12" customHeight="1" x14ac:dyDescent="0.2">
      <c r="A133" s="219" t="s">
        <v>289</v>
      </c>
      <c r="B133" s="7" t="s">
        <v>387</v>
      </c>
      <c r="C133" s="97"/>
      <c r="D133" s="97"/>
      <c r="E133" s="97"/>
    </row>
    <row r="134" spans="1:10" s="54" customFormat="1" ht="12" customHeight="1" thickBot="1" x14ac:dyDescent="0.25">
      <c r="A134" s="229" t="s">
        <v>290</v>
      </c>
      <c r="B134" s="5" t="s">
        <v>388</v>
      </c>
      <c r="C134" s="97"/>
      <c r="D134" s="97"/>
      <c r="E134" s="97"/>
    </row>
    <row r="135" spans="1:10" ht="12" customHeight="1" thickBot="1" x14ac:dyDescent="0.25">
      <c r="A135" s="26" t="s">
        <v>100</v>
      </c>
      <c r="B135" s="57" t="s">
        <v>389</v>
      </c>
      <c r="C135" s="110">
        <f>+C136+C137+C138+C139</f>
        <v>0</v>
      </c>
      <c r="D135" s="110">
        <f>+D136+D137+D138+D139</f>
        <v>0</v>
      </c>
      <c r="E135" s="110">
        <f>+E136+E137+E138+E139</f>
        <v>0</v>
      </c>
      <c r="J135" s="96"/>
    </row>
    <row r="136" spans="1:10" x14ac:dyDescent="0.2">
      <c r="A136" s="219" t="s">
        <v>154</v>
      </c>
      <c r="B136" s="7" t="s">
        <v>390</v>
      </c>
      <c r="C136" s="97"/>
      <c r="D136" s="97"/>
      <c r="E136" s="97"/>
    </row>
    <row r="137" spans="1:10" ht="12" customHeight="1" x14ac:dyDescent="0.2">
      <c r="A137" s="219" t="s">
        <v>155</v>
      </c>
      <c r="B137" s="7" t="s">
        <v>400</v>
      </c>
      <c r="C137" s="97"/>
      <c r="D137" s="97"/>
      <c r="E137" s="97"/>
    </row>
    <row r="138" spans="1:10" s="54" customFormat="1" ht="12" customHeight="1" x14ac:dyDescent="0.2">
      <c r="A138" s="219" t="s">
        <v>301</v>
      </c>
      <c r="B138" s="7" t="s">
        <v>391</v>
      </c>
      <c r="C138" s="97"/>
      <c r="D138" s="97"/>
      <c r="E138" s="97"/>
    </row>
    <row r="139" spans="1:10" s="54" customFormat="1" ht="12" customHeight="1" thickBot="1" x14ac:dyDescent="0.25">
      <c r="A139" s="229" t="s">
        <v>302</v>
      </c>
      <c r="B139" s="5" t="s">
        <v>392</v>
      </c>
      <c r="C139" s="97"/>
      <c r="D139" s="97"/>
      <c r="E139" s="97"/>
    </row>
    <row r="140" spans="1:10" s="54" customFormat="1" ht="12" customHeight="1" thickBot="1" x14ac:dyDescent="0.25">
      <c r="A140" s="26" t="s">
        <v>101</v>
      </c>
      <c r="B140" s="57" t="s">
        <v>393</v>
      </c>
      <c r="C140" s="113">
        <f>+C141+C142+C143+C144</f>
        <v>0</v>
      </c>
      <c r="D140" s="113">
        <f>+D141+D142+D143+D144</f>
        <v>0</v>
      </c>
      <c r="E140" s="113">
        <f>+E141+E142+E143+E144</f>
        <v>0</v>
      </c>
    </row>
    <row r="141" spans="1:10" s="54" customFormat="1" ht="12" customHeight="1" x14ac:dyDescent="0.2">
      <c r="A141" s="219" t="s">
        <v>198</v>
      </c>
      <c r="B141" s="7" t="s">
        <v>394</v>
      </c>
      <c r="C141" s="97"/>
      <c r="D141" s="97"/>
      <c r="E141" s="97"/>
    </row>
    <row r="142" spans="1:10" s="54" customFormat="1" ht="12" customHeight="1" x14ac:dyDescent="0.2">
      <c r="A142" s="219" t="s">
        <v>199</v>
      </c>
      <c r="B142" s="7" t="s">
        <v>395</v>
      </c>
      <c r="C142" s="97"/>
      <c r="D142" s="97"/>
      <c r="E142" s="97"/>
    </row>
    <row r="143" spans="1:10" s="54" customFormat="1" ht="12" customHeight="1" x14ac:dyDescent="0.2">
      <c r="A143" s="219" t="s">
        <v>224</v>
      </c>
      <c r="B143" s="7" t="s">
        <v>396</v>
      </c>
      <c r="C143" s="97"/>
      <c r="D143" s="97"/>
      <c r="E143" s="97"/>
    </row>
    <row r="144" spans="1:10" ht="12.75" customHeight="1" thickBot="1" x14ac:dyDescent="0.25">
      <c r="A144" s="219" t="s">
        <v>304</v>
      </c>
      <c r="B144" s="7" t="s">
        <v>397</v>
      </c>
      <c r="C144" s="97"/>
      <c r="D144" s="97"/>
      <c r="E144" s="97"/>
    </row>
    <row r="145" spans="1:5" ht="12" customHeight="1" thickBot="1" x14ac:dyDescent="0.25">
      <c r="A145" s="26" t="s">
        <v>102</v>
      </c>
      <c r="B145" s="57" t="s">
        <v>398</v>
      </c>
      <c r="C145" s="213">
        <f>+C126+C130+C135+C140</f>
        <v>0</v>
      </c>
      <c r="D145" s="213">
        <f>+D126+D130+D135+D140</f>
        <v>0</v>
      </c>
      <c r="E145" s="213">
        <f>+E126+E130+E135+E140</f>
        <v>0</v>
      </c>
    </row>
    <row r="146" spans="1:5" ht="15" customHeight="1" thickBot="1" x14ac:dyDescent="0.25">
      <c r="A146" s="231" t="s">
        <v>103</v>
      </c>
      <c r="B146" s="178" t="s">
        <v>399</v>
      </c>
      <c r="C146" s="213">
        <f>+C125+C145</f>
        <v>91252</v>
      </c>
      <c r="D146" s="213">
        <f>+D125+D145</f>
        <v>93949</v>
      </c>
      <c r="E146" s="213">
        <f>+E125+E145</f>
        <v>88790</v>
      </c>
    </row>
    <row r="147" spans="1:5" ht="13.5" thickBot="1" x14ac:dyDescent="0.25">
      <c r="A147" s="181"/>
      <c r="B147" s="182"/>
      <c r="C147" s="183"/>
      <c r="D147" s="183"/>
      <c r="E147" s="183"/>
    </row>
    <row r="148" spans="1:5" ht="15" customHeight="1" thickBot="1" x14ac:dyDescent="0.25">
      <c r="A148" s="93" t="s">
        <v>217</v>
      </c>
      <c r="B148" s="94"/>
      <c r="C148" s="55"/>
      <c r="D148" s="55"/>
      <c r="E148" s="55"/>
    </row>
    <row r="149" spans="1:5" ht="14.25" customHeight="1" thickBot="1" x14ac:dyDescent="0.25">
      <c r="A149" s="93" t="s">
        <v>218</v>
      </c>
      <c r="B149" s="94"/>
      <c r="C149" s="55"/>
      <c r="D149" s="55"/>
      <c r="E149" s="55"/>
    </row>
    <row r="152" spans="1:5" ht="16.5" customHeight="1" x14ac:dyDescent="0.2">
      <c r="A152" s="688"/>
      <c r="B152" s="688"/>
      <c r="C152" s="688"/>
      <c r="D152" s="688"/>
    </row>
  </sheetData>
  <sheetProtection formatCells="0"/>
  <mergeCells count="1">
    <mergeCell ref="A152:D15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topLeftCell="A49" zoomScaleNormal="100" workbookViewId="0">
      <selection activeCell="A65" sqref="A65:D65"/>
    </sheetView>
  </sheetViews>
  <sheetFormatPr defaultRowHeight="12.75" x14ac:dyDescent="0.2"/>
  <cols>
    <col min="1" max="1" width="13.83203125" style="91" customWidth="1"/>
    <col min="2" max="2" width="63.6640625" style="92" customWidth="1"/>
    <col min="3" max="3" width="14" style="92" customWidth="1"/>
    <col min="4" max="4" width="11.6640625" style="92" customWidth="1"/>
    <col min="5" max="5" width="11.5" style="92" customWidth="1"/>
    <col min="6" max="16384" width="9.33203125" style="92"/>
  </cols>
  <sheetData>
    <row r="1" spans="1:5" s="72" customFormat="1" ht="21" customHeight="1" x14ac:dyDescent="0.2">
      <c r="A1" s="71"/>
      <c r="B1" s="73"/>
      <c r="C1" s="239" t="s">
        <v>693</v>
      </c>
    </row>
    <row r="2" spans="1:5" s="72" customFormat="1" ht="21" customHeight="1" thickBot="1" x14ac:dyDescent="0.25">
      <c r="A2" s="71"/>
      <c r="B2" s="73"/>
      <c r="C2" s="239" t="s">
        <v>694</v>
      </c>
    </row>
    <row r="3" spans="1:5" s="240" customFormat="1" ht="25.5" customHeight="1" x14ac:dyDescent="0.2">
      <c r="A3" s="191" t="s">
        <v>215</v>
      </c>
      <c r="B3" s="160" t="s">
        <v>469</v>
      </c>
      <c r="C3" s="175"/>
      <c r="D3" s="175"/>
      <c r="E3" s="175" t="s">
        <v>135</v>
      </c>
    </row>
    <row r="4" spans="1:5" s="240" customFormat="1" ht="24.75" thickBot="1" x14ac:dyDescent="0.25">
      <c r="A4" s="232" t="s">
        <v>214</v>
      </c>
      <c r="B4" s="161" t="s">
        <v>434</v>
      </c>
      <c r="C4" s="176"/>
      <c r="D4" s="176"/>
      <c r="E4" s="176" t="s">
        <v>126</v>
      </c>
    </row>
    <row r="5" spans="1:5" s="241" customFormat="1" ht="15.95" customHeight="1" thickBot="1" x14ac:dyDescent="0.3">
      <c r="A5" s="74"/>
      <c r="B5" s="74"/>
      <c r="C5" s="75"/>
      <c r="D5" s="75"/>
      <c r="E5" s="75"/>
    </row>
    <row r="6" spans="1:5" ht="13.5" thickBot="1" x14ac:dyDescent="0.25">
      <c r="A6" s="192" t="s">
        <v>216</v>
      </c>
      <c r="B6" s="76" t="s">
        <v>128</v>
      </c>
      <c r="C6" s="77" t="s">
        <v>129</v>
      </c>
      <c r="D6" s="77" t="s">
        <v>129</v>
      </c>
      <c r="E6" s="77" t="s">
        <v>129</v>
      </c>
    </row>
    <row r="7" spans="1:5" s="242" customFormat="1" ht="12.95" customHeight="1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s="242" customFormat="1" ht="15.95" customHeight="1" thickBot="1" x14ac:dyDescent="0.25">
      <c r="A8" s="78"/>
      <c r="B8" s="79" t="s">
        <v>130</v>
      </c>
      <c r="C8" s="80"/>
      <c r="D8" s="80"/>
      <c r="E8" s="80"/>
    </row>
    <row r="9" spans="1:5" s="177" customFormat="1" ht="12" customHeight="1" thickBot="1" x14ac:dyDescent="0.25">
      <c r="A9" s="67" t="s">
        <v>94</v>
      </c>
      <c r="B9" s="81" t="s">
        <v>435</v>
      </c>
      <c r="C9" s="123">
        <f>SUM(C10:C19)</f>
        <v>2000</v>
      </c>
      <c r="D9" s="123">
        <f>SUM(D10:D19)</f>
        <v>2000</v>
      </c>
      <c r="E9" s="123">
        <f>SUM(E10:E19)</f>
        <v>2000</v>
      </c>
    </row>
    <row r="10" spans="1:5" s="177" customFormat="1" ht="12" customHeight="1" x14ac:dyDescent="0.2">
      <c r="A10" s="233" t="s">
        <v>156</v>
      </c>
      <c r="B10" s="8" t="s">
        <v>278</v>
      </c>
      <c r="C10" s="166"/>
      <c r="D10" s="166"/>
      <c r="E10" s="166"/>
    </row>
    <row r="11" spans="1:5" s="177" customFormat="1" ht="12" customHeight="1" x14ac:dyDescent="0.2">
      <c r="A11" s="234" t="s">
        <v>157</v>
      </c>
      <c r="B11" s="6" t="s">
        <v>279</v>
      </c>
      <c r="C11" s="121">
        <v>2000</v>
      </c>
      <c r="D11" s="121">
        <v>2000</v>
      </c>
      <c r="E11" s="121">
        <v>2000</v>
      </c>
    </row>
    <row r="12" spans="1:5" s="177" customFormat="1" ht="12" customHeight="1" x14ac:dyDescent="0.2">
      <c r="A12" s="234" t="s">
        <v>158</v>
      </c>
      <c r="B12" s="6" t="s">
        <v>280</v>
      </c>
      <c r="C12" s="121"/>
      <c r="D12" s="121"/>
      <c r="E12" s="121"/>
    </row>
    <row r="13" spans="1:5" s="177" customFormat="1" ht="12" customHeight="1" x14ac:dyDescent="0.2">
      <c r="A13" s="234" t="s">
        <v>159</v>
      </c>
      <c r="B13" s="6" t="s">
        <v>281</v>
      </c>
      <c r="C13" s="121"/>
      <c r="D13" s="121"/>
      <c r="E13" s="121"/>
    </row>
    <row r="14" spans="1:5" s="177" customFormat="1" ht="12" customHeight="1" x14ac:dyDescent="0.2">
      <c r="A14" s="234" t="s">
        <v>176</v>
      </c>
      <c r="B14" s="6" t="s">
        <v>282</v>
      </c>
      <c r="C14" s="121"/>
      <c r="D14" s="121"/>
      <c r="E14" s="121"/>
    </row>
    <row r="15" spans="1:5" s="177" customFormat="1" ht="12" customHeight="1" x14ac:dyDescent="0.2">
      <c r="A15" s="234" t="s">
        <v>160</v>
      </c>
      <c r="B15" s="6" t="s">
        <v>436</v>
      </c>
      <c r="C15" s="121"/>
      <c r="D15" s="121"/>
      <c r="E15" s="121"/>
    </row>
    <row r="16" spans="1:5" s="177" customFormat="1" ht="12" customHeight="1" x14ac:dyDescent="0.2">
      <c r="A16" s="234" t="s">
        <v>161</v>
      </c>
      <c r="B16" s="5" t="s">
        <v>437</v>
      </c>
      <c r="C16" s="121"/>
      <c r="D16" s="121"/>
      <c r="E16" s="121"/>
    </row>
    <row r="17" spans="1:5" s="177" customFormat="1" ht="12" customHeight="1" x14ac:dyDescent="0.2">
      <c r="A17" s="234" t="s">
        <v>168</v>
      </c>
      <c r="B17" s="6" t="s">
        <v>285</v>
      </c>
      <c r="C17" s="167"/>
      <c r="D17" s="167"/>
      <c r="E17" s="167"/>
    </row>
    <row r="18" spans="1:5" s="243" customFormat="1" ht="12" customHeight="1" x14ac:dyDescent="0.2">
      <c r="A18" s="234" t="s">
        <v>169</v>
      </c>
      <c r="B18" s="6" t="s">
        <v>286</v>
      </c>
      <c r="C18" s="121"/>
      <c r="D18" s="121"/>
      <c r="E18" s="121"/>
    </row>
    <row r="19" spans="1:5" s="243" customFormat="1" ht="12" customHeight="1" thickBot="1" x14ac:dyDescent="0.25">
      <c r="A19" s="234" t="s">
        <v>170</v>
      </c>
      <c r="B19" s="5" t="s">
        <v>287</v>
      </c>
      <c r="C19" s="122"/>
      <c r="D19" s="122"/>
      <c r="E19" s="122"/>
    </row>
    <row r="20" spans="1:5" s="177" customFormat="1" ht="12" customHeight="1" thickBot="1" x14ac:dyDescent="0.25">
      <c r="A20" s="67" t="s">
        <v>95</v>
      </c>
      <c r="B20" s="81" t="s">
        <v>438</v>
      </c>
      <c r="C20" s="123">
        <f>SUM(C21:C23)</f>
        <v>0</v>
      </c>
      <c r="D20" s="123">
        <f>SUM(D21:D23)</f>
        <v>0</v>
      </c>
      <c r="E20" s="123">
        <f>SUM(E21:E23)</f>
        <v>2594</v>
      </c>
    </row>
    <row r="21" spans="1:5" s="243" customFormat="1" ht="12" customHeight="1" x14ac:dyDescent="0.2">
      <c r="A21" s="234" t="s">
        <v>162</v>
      </c>
      <c r="B21" s="7" t="s">
        <v>253</v>
      </c>
      <c r="C21" s="121"/>
      <c r="D21" s="121"/>
      <c r="E21" s="121"/>
    </row>
    <row r="22" spans="1:5" s="243" customFormat="1" ht="12" customHeight="1" x14ac:dyDescent="0.2">
      <c r="A22" s="234" t="s">
        <v>163</v>
      </c>
      <c r="B22" s="6" t="s">
        <v>439</v>
      </c>
      <c r="C22" s="121"/>
      <c r="D22" s="121"/>
      <c r="E22" s="121"/>
    </row>
    <row r="23" spans="1:5" s="243" customFormat="1" ht="12" customHeight="1" x14ac:dyDescent="0.2">
      <c r="A23" s="234" t="s">
        <v>164</v>
      </c>
      <c r="B23" s="6" t="s">
        <v>650</v>
      </c>
      <c r="C23" s="121"/>
      <c r="D23" s="121"/>
      <c r="E23" s="121">
        <v>2594</v>
      </c>
    </row>
    <row r="24" spans="1:5" s="243" customFormat="1" ht="12" customHeight="1" thickBot="1" x14ac:dyDescent="0.25">
      <c r="A24" s="234" t="s">
        <v>165</v>
      </c>
      <c r="B24" s="6" t="s">
        <v>88</v>
      </c>
      <c r="C24" s="121"/>
      <c r="D24" s="121"/>
      <c r="E24" s="121"/>
    </row>
    <row r="25" spans="1:5" s="243" customFormat="1" ht="12" customHeight="1" thickBot="1" x14ac:dyDescent="0.25">
      <c r="A25" s="70" t="s">
        <v>96</v>
      </c>
      <c r="B25" s="57" t="s">
        <v>191</v>
      </c>
      <c r="C25" s="150"/>
      <c r="D25" s="150"/>
      <c r="E25" s="150"/>
    </row>
    <row r="26" spans="1:5" s="243" customFormat="1" ht="12" customHeight="1" thickBot="1" x14ac:dyDescent="0.25">
      <c r="A26" s="70" t="s">
        <v>97</v>
      </c>
      <c r="B26" s="57" t="s">
        <v>441</v>
      </c>
      <c r="C26" s="123">
        <f>+C27+C28</f>
        <v>0</v>
      </c>
      <c r="D26" s="123">
        <f>+D27+D28</f>
        <v>0</v>
      </c>
      <c r="E26" s="123">
        <f>+E27+E28</f>
        <v>0</v>
      </c>
    </row>
    <row r="27" spans="1:5" s="243" customFormat="1" ht="12" customHeight="1" x14ac:dyDescent="0.2">
      <c r="A27" s="235" t="s">
        <v>263</v>
      </c>
      <c r="B27" s="236" t="s">
        <v>439</v>
      </c>
      <c r="C27" s="46"/>
      <c r="D27" s="46"/>
      <c r="E27" s="46"/>
    </row>
    <row r="28" spans="1:5" s="243" customFormat="1" ht="12" customHeight="1" x14ac:dyDescent="0.2">
      <c r="A28" s="235" t="s">
        <v>266</v>
      </c>
      <c r="B28" s="237" t="s">
        <v>442</v>
      </c>
      <c r="C28" s="124"/>
      <c r="D28" s="124"/>
      <c r="E28" s="124"/>
    </row>
    <row r="29" spans="1:5" s="243" customFormat="1" ht="12" customHeight="1" thickBot="1" x14ac:dyDescent="0.25">
      <c r="A29" s="234" t="s">
        <v>267</v>
      </c>
      <c r="B29" s="238" t="s">
        <v>443</v>
      </c>
      <c r="C29" s="49"/>
      <c r="D29" s="49"/>
      <c r="E29" s="49"/>
    </row>
    <row r="30" spans="1:5" s="243" customFormat="1" ht="12" customHeight="1" thickBot="1" x14ac:dyDescent="0.25">
      <c r="A30" s="70" t="s">
        <v>98</v>
      </c>
      <c r="B30" s="57" t="s">
        <v>444</v>
      </c>
      <c r="C30" s="123">
        <f>+C31+C32+C33</f>
        <v>0</v>
      </c>
      <c r="D30" s="123">
        <f>+D31+D32+D33</f>
        <v>0</v>
      </c>
      <c r="E30" s="123">
        <f>+E31+E32+E33</f>
        <v>0</v>
      </c>
    </row>
    <row r="31" spans="1:5" s="243" customFormat="1" ht="12" customHeight="1" x14ac:dyDescent="0.2">
      <c r="A31" s="235" t="s">
        <v>149</v>
      </c>
      <c r="B31" s="236" t="s">
        <v>292</v>
      </c>
      <c r="C31" s="46"/>
      <c r="D31" s="46"/>
      <c r="E31" s="46"/>
    </row>
    <row r="32" spans="1:5" s="243" customFormat="1" ht="12" customHeight="1" x14ac:dyDescent="0.2">
      <c r="A32" s="235" t="s">
        <v>150</v>
      </c>
      <c r="B32" s="237" t="s">
        <v>293</v>
      </c>
      <c r="C32" s="124"/>
      <c r="D32" s="124"/>
      <c r="E32" s="124"/>
    </row>
    <row r="33" spans="1:5" s="243" customFormat="1" ht="12" customHeight="1" thickBot="1" x14ac:dyDescent="0.25">
      <c r="A33" s="234" t="s">
        <v>151</v>
      </c>
      <c r="B33" s="59" t="s">
        <v>294</v>
      </c>
      <c r="C33" s="49"/>
      <c r="D33" s="49"/>
      <c r="E33" s="49"/>
    </row>
    <row r="34" spans="1:5" s="177" customFormat="1" ht="12" customHeight="1" thickBot="1" x14ac:dyDescent="0.25">
      <c r="A34" s="70" t="s">
        <v>99</v>
      </c>
      <c r="B34" s="57" t="s">
        <v>406</v>
      </c>
      <c r="C34" s="150"/>
      <c r="D34" s="150"/>
      <c r="E34" s="150"/>
    </row>
    <row r="35" spans="1:5" s="177" customFormat="1" ht="12" customHeight="1" thickBot="1" x14ac:dyDescent="0.25">
      <c r="A35" s="70" t="s">
        <v>100</v>
      </c>
      <c r="B35" s="57" t="s">
        <v>445</v>
      </c>
      <c r="C35" s="168"/>
      <c r="D35" s="168"/>
      <c r="E35" s="168"/>
    </row>
    <row r="36" spans="1:5" s="177" customFormat="1" ht="12" customHeight="1" thickBot="1" x14ac:dyDescent="0.25">
      <c r="A36" s="67" t="s">
        <v>101</v>
      </c>
      <c r="B36" s="57" t="s">
        <v>446</v>
      </c>
      <c r="C36" s="169">
        <f>+C9+C20+C25+C26+C30+C34+C35</f>
        <v>2000</v>
      </c>
      <c r="D36" s="169">
        <f>+D9+D20+D25+D26+D30+D34+D35</f>
        <v>2000</v>
      </c>
      <c r="E36" s="169">
        <f>+E9+E20+E25+E26+E30+E34+E35</f>
        <v>4594</v>
      </c>
    </row>
    <row r="37" spans="1:5" s="177" customFormat="1" ht="12" customHeight="1" thickBot="1" x14ac:dyDescent="0.25">
      <c r="A37" s="531" t="s">
        <v>102</v>
      </c>
      <c r="B37" s="532" t="s">
        <v>447</v>
      </c>
      <c r="C37" s="533">
        <f>+C38+C39+C40</f>
        <v>91252</v>
      </c>
      <c r="D37" s="533">
        <f>+D38+D39+D40</f>
        <v>94291</v>
      </c>
      <c r="E37" s="533">
        <f>+E38+E39+E40</f>
        <v>92099</v>
      </c>
    </row>
    <row r="38" spans="1:5" s="177" customFormat="1" ht="12" customHeight="1" x14ac:dyDescent="0.2">
      <c r="A38" s="233" t="s">
        <v>448</v>
      </c>
      <c r="B38" s="534" t="s">
        <v>232</v>
      </c>
      <c r="C38" s="535"/>
      <c r="D38" s="535"/>
      <c r="E38" s="535">
        <v>2967</v>
      </c>
    </row>
    <row r="39" spans="1:5" s="177" customFormat="1" ht="12" customHeight="1" x14ac:dyDescent="0.2">
      <c r="A39" s="235" t="s">
        <v>449</v>
      </c>
      <c r="B39" s="237" t="s">
        <v>89</v>
      </c>
      <c r="C39" s="124"/>
      <c r="D39" s="124"/>
      <c r="E39" s="124"/>
    </row>
    <row r="40" spans="1:5" s="243" customFormat="1" ht="12" customHeight="1" thickBot="1" x14ac:dyDescent="0.25">
      <c r="A40" s="536" t="s">
        <v>450</v>
      </c>
      <c r="B40" s="59" t="s">
        <v>451</v>
      </c>
      <c r="C40" s="49">
        <v>91252</v>
      </c>
      <c r="D40" s="49">
        <v>94291</v>
      </c>
      <c r="E40" s="49">
        <v>89132</v>
      </c>
    </row>
    <row r="41" spans="1:5" s="243" customFormat="1" ht="12" customHeight="1" thickBot="1" x14ac:dyDescent="0.25">
      <c r="A41" s="526" t="s">
        <v>103</v>
      </c>
      <c r="B41" s="539" t="s">
        <v>610</v>
      </c>
      <c r="C41" s="525"/>
      <c r="D41" s="525"/>
      <c r="E41" s="537"/>
    </row>
    <row r="42" spans="1:5" s="243" customFormat="1" ht="15" customHeight="1" thickBot="1" x14ac:dyDescent="0.25">
      <c r="A42" s="82" t="s">
        <v>104</v>
      </c>
      <c r="B42" s="83" t="s">
        <v>452</v>
      </c>
      <c r="C42" s="172">
        <f>+C36+C37</f>
        <v>93252</v>
      </c>
      <c r="D42" s="172">
        <f>+D36+D37</f>
        <v>96291</v>
      </c>
      <c r="E42" s="172">
        <f>+E36+E37+E41</f>
        <v>96693</v>
      </c>
    </row>
    <row r="43" spans="1:5" s="243" customFormat="1" ht="15" customHeight="1" x14ac:dyDescent="0.2">
      <c r="A43" s="84"/>
      <c r="B43" s="85"/>
      <c r="C43" s="170"/>
      <c r="D43" s="170"/>
      <c r="E43" s="170"/>
    </row>
    <row r="44" spans="1:5" ht="13.5" thickBot="1" x14ac:dyDescent="0.25">
      <c r="A44" s="86"/>
      <c r="B44" s="87"/>
      <c r="C44" s="171"/>
      <c r="D44" s="171"/>
      <c r="E44" s="171"/>
    </row>
    <row r="45" spans="1:5" s="242" customFormat="1" ht="16.5" customHeight="1" thickBot="1" x14ac:dyDescent="0.25">
      <c r="A45" s="88"/>
      <c r="B45" s="89" t="s">
        <v>131</v>
      </c>
      <c r="C45" s="172"/>
      <c r="D45" s="172"/>
      <c r="E45" s="172"/>
    </row>
    <row r="46" spans="1:5" s="244" customFormat="1" ht="12" customHeight="1" thickBot="1" x14ac:dyDescent="0.25">
      <c r="A46" s="70" t="s">
        <v>94</v>
      </c>
      <c r="B46" s="57" t="s">
        <v>453</v>
      </c>
      <c r="C46" s="123">
        <f>SUM(C47+C48+C49)</f>
        <v>93252</v>
      </c>
      <c r="D46" s="123">
        <f>SUM(D47+D48+D49)</f>
        <v>96291</v>
      </c>
      <c r="E46" s="123">
        <f>SUM(E47+E48+E49)</f>
        <v>96476</v>
      </c>
    </row>
    <row r="47" spans="1:5" ht="12" customHeight="1" x14ac:dyDescent="0.2">
      <c r="A47" s="234" t="s">
        <v>156</v>
      </c>
      <c r="B47" s="7" t="s">
        <v>124</v>
      </c>
      <c r="C47" s="46">
        <v>61929</v>
      </c>
      <c r="D47" s="46">
        <v>64090</v>
      </c>
      <c r="E47" s="46">
        <v>64312</v>
      </c>
    </row>
    <row r="48" spans="1:5" ht="12" customHeight="1" x14ac:dyDescent="0.2">
      <c r="A48" s="234" t="s">
        <v>157</v>
      </c>
      <c r="B48" s="6" t="s">
        <v>200</v>
      </c>
      <c r="C48" s="48">
        <v>16743</v>
      </c>
      <c r="D48" s="48">
        <v>17401</v>
      </c>
      <c r="E48" s="48">
        <v>17461</v>
      </c>
    </row>
    <row r="49" spans="1:5" ht="12" customHeight="1" x14ac:dyDescent="0.2">
      <c r="A49" s="234" t="s">
        <v>158</v>
      </c>
      <c r="B49" s="6" t="s">
        <v>175</v>
      </c>
      <c r="C49" s="48">
        <v>14580</v>
      </c>
      <c r="D49" s="48">
        <v>14800</v>
      </c>
      <c r="E49" s="48">
        <v>14703</v>
      </c>
    </row>
    <row r="50" spans="1:5" ht="12" customHeight="1" x14ac:dyDescent="0.2">
      <c r="A50" s="234" t="s">
        <v>159</v>
      </c>
      <c r="B50" s="6" t="s">
        <v>201</v>
      </c>
      <c r="C50" s="48"/>
      <c r="D50" s="48"/>
      <c r="E50" s="48"/>
    </row>
    <row r="51" spans="1:5" ht="12" customHeight="1" thickBot="1" x14ac:dyDescent="0.25">
      <c r="A51" s="234" t="s">
        <v>176</v>
      </c>
      <c r="B51" s="6" t="s">
        <v>202</v>
      </c>
      <c r="C51" s="48"/>
      <c r="D51" s="48"/>
      <c r="E51" s="48"/>
    </row>
    <row r="52" spans="1:5" ht="12" customHeight="1" thickBot="1" x14ac:dyDescent="0.25">
      <c r="A52" s="70" t="s">
        <v>95</v>
      </c>
      <c r="B52" s="57" t="s">
        <v>454</v>
      </c>
      <c r="C52" s="123">
        <f>SUM(C53:C55)</f>
        <v>0</v>
      </c>
      <c r="D52" s="123">
        <f>SUM(D53:D55)</f>
        <v>0</v>
      </c>
      <c r="E52" s="123">
        <f>SUM(E53:E55)</f>
        <v>217</v>
      </c>
    </row>
    <row r="53" spans="1:5" s="244" customFormat="1" ht="12" customHeight="1" x14ac:dyDescent="0.2">
      <c r="A53" s="234" t="s">
        <v>162</v>
      </c>
      <c r="B53" s="7" t="s">
        <v>222</v>
      </c>
      <c r="C53" s="46"/>
      <c r="D53" s="46"/>
      <c r="E53" s="46">
        <v>217</v>
      </c>
    </row>
    <row r="54" spans="1:5" ht="12" customHeight="1" x14ac:dyDescent="0.2">
      <c r="A54" s="234" t="s">
        <v>163</v>
      </c>
      <c r="B54" s="6" t="s">
        <v>204</v>
      </c>
      <c r="C54" s="48"/>
      <c r="D54" s="48"/>
      <c r="E54" s="48"/>
    </row>
    <row r="55" spans="1:5" ht="12" customHeight="1" x14ac:dyDescent="0.2">
      <c r="A55" s="234" t="s">
        <v>164</v>
      </c>
      <c r="B55" s="6" t="s">
        <v>132</v>
      </c>
      <c r="C55" s="48"/>
      <c r="D55" s="48"/>
      <c r="E55" s="48"/>
    </row>
    <row r="56" spans="1:5" ht="12" customHeight="1" thickBot="1" x14ac:dyDescent="0.25">
      <c r="A56" s="527" t="s">
        <v>165</v>
      </c>
      <c r="B56" s="10" t="s">
        <v>90</v>
      </c>
      <c r="C56" s="528"/>
      <c r="D56" s="528"/>
      <c r="E56" s="528"/>
    </row>
    <row r="57" spans="1:5" ht="12" customHeight="1" thickBot="1" x14ac:dyDescent="0.25">
      <c r="A57" s="538" t="s">
        <v>96</v>
      </c>
      <c r="B57" s="57" t="s">
        <v>612</v>
      </c>
      <c r="C57" s="530"/>
      <c r="D57" s="530"/>
      <c r="E57" s="150"/>
    </row>
    <row r="58" spans="1:5" ht="12" customHeight="1" thickBot="1" x14ac:dyDescent="0.25">
      <c r="A58" s="538" t="s">
        <v>97</v>
      </c>
      <c r="B58" s="57" t="s">
        <v>609</v>
      </c>
      <c r="C58" s="530"/>
      <c r="D58" s="530"/>
      <c r="E58" s="150"/>
    </row>
    <row r="59" spans="1:5" ht="15" customHeight="1" thickBot="1" x14ac:dyDescent="0.25">
      <c r="A59" s="70" t="s">
        <v>98</v>
      </c>
      <c r="B59" s="90" t="s">
        <v>455</v>
      </c>
      <c r="C59" s="173">
        <f>+C46+C52</f>
        <v>93252</v>
      </c>
      <c r="D59" s="173">
        <f>+D46+D52</f>
        <v>96291</v>
      </c>
      <c r="E59" s="173">
        <f>+E46+E52+E57+E58</f>
        <v>96693</v>
      </c>
    </row>
    <row r="60" spans="1:5" ht="13.5" thickBot="1" x14ac:dyDescent="0.25">
      <c r="C60" s="174"/>
      <c r="D60" s="174"/>
      <c r="E60" s="174"/>
    </row>
    <row r="61" spans="1:5" ht="15" customHeight="1" thickBot="1" x14ac:dyDescent="0.25">
      <c r="A61" s="93" t="s">
        <v>217</v>
      </c>
      <c r="B61" s="94"/>
      <c r="C61" s="55">
        <v>18</v>
      </c>
      <c r="D61" s="55">
        <v>18</v>
      </c>
      <c r="E61" s="55">
        <v>18</v>
      </c>
    </row>
    <row r="62" spans="1:5" ht="14.25" customHeight="1" thickBot="1" x14ac:dyDescent="0.25">
      <c r="A62" s="93" t="s">
        <v>218</v>
      </c>
      <c r="B62" s="94"/>
      <c r="C62" s="55">
        <v>0</v>
      </c>
      <c r="D62" s="55">
        <v>0</v>
      </c>
      <c r="E62" s="55">
        <v>0</v>
      </c>
    </row>
    <row r="65" spans="1:4" x14ac:dyDescent="0.2">
      <c r="A65" s="688"/>
      <c r="B65" s="688"/>
      <c r="C65" s="688"/>
      <c r="D65" s="688"/>
    </row>
  </sheetData>
  <sheetProtection formatCells="0"/>
  <mergeCells count="1">
    <mergeCell ref="A65:D6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"/>
  <sheetViews>
    <sheetView topLeftCell="A46" zoomScaleNormal="100" workbookViewId="0">
      <selection activeCell="A63" sqref="A63:D63"/>
    </sheetView>
  </sheetViews>
  <sheetFormatPr defaultRowHeight="12.75" x14ac:dyDescent="0.2"/>
  <cols>
    <col min="1" max="1" width="13.83203125" style="91" customWidth="1"/>
    <col min="2" max="2" width="69.6640625" style="92" customWidth="1"/>
    <col min="3" max="3" width="13.83203125" style="92" customWidth="1"/>
    <col min="4" max="5" width="11.83203125" style="92" customWidth="1"/>
    <col min="6" max="16384" width="9.33203125" style="92"/>
  </cols>
  <sheetData>
    <row r="1" spans="1:5" s="72" customFormat="1" ht="14.25" customHeight="1" x14ac:dyDescent="0.2">
      <c r="A1" s="71"/>
      <c r="B1" s="73"/>
      <c r="C1" s="239" t="s">
        <v>696</v>
      </c>
    </row>
    <row r="2" spans="1:5" s="72" customFormat="1" ht="14.25" customHeight="1" thickBot="1" x14ac:dyDescent="0.25">
      <c r="A2" s="71"/>
      <c r="B2" s="73"/>
      <c r="C2" s="239" t="s">
        <v>695</v>
      </c>
    </row>
    <row r="3" spans="1:5" s="240" customFormat="1" ht="25.5" customHeight="1" x14ac:dyDescent="0.2">
      <c r="A3" s="191" t="s">
        <v>215</v>
      </c>
      <c r="B3" s="160" t="s">
        <v>469</v>
      </c>
      <c r="C3" s="175"/>
      <c r="D3" s="175"/>
      <c r="E3" s="175" t="s">
        <v>135</v>
      </c>
    </row>
    <row r="4" spans="1:5" s="240" customFormat="1" ht="24.75" thickBot="1" x14ac:dyDescent="0.25">
      <c r="A4" s="232" t="s">
        <v>214</v>
      </c>
      <c r="B4" s="161" t="s">
        <v>457</v>
      </c>
      <c r="C4" s="176"/>
      <c r="D4" s="176"/>
      <c r="E4" s="176" t="s">
        <v>135</v>
      </c>
    </row>
    <row r="5" spans="1:5" s="241" customFormat="1" ht="15.95" customHeight="1" thickBot="1" x14ac:dyDescent="0.3">
      <c r="A5" s="74"/>
      <c r="B5" s="74"/>
      <c r="C5" s="75"/>
      <c r="D5" s="75"/>
      <c r="E5" s="75"/>
    </row>
    <row r="6" spans="1:5" ht="13.5" thickBot="1" x14ac:dyDescent="0.25">
      <c r="A6" s="192" t="s">
        <v>216</v>
      </c>
      <c r="B6" s="76" t="s">
        <v>128</v>
      </c>
      <c r="C6" s="77" t="s">
        <v>129</v>
      </c>
      <c r="D6" s="77" t="s">
        <v>129</v>
      </c>
      <c r="E6" s="77" t="s">
        <v>129</v>
      </c>
    </row>
    <row r="7" spans="1:5" s="242" customFormat="1" ht="12.95" customHeight="1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s="242" customFormat="1" ht="15.95" customHeight="1" thickBot="1" x14ac:dyDescent="0.25">
      <c r="A8" s="78"/>
      <c r="B8" s="79" t="s">
        <v>130</v>
      </c>
      <c r="C8" s="80"/>
      <c r="D8" s="80"/>
      <c r="E8" s="80"/>
    </row>
    <row r="9" spans="1:5" s="177" customFormat="1" ht="12" customHeight="1" thickBot="1" x14ac:dyDescent="0.25">
      <c r="A9" s="67" t="s">
        <v>94</v>
      </c>
      <c r="B9" s="81" t="s">
        <v>435</v>
      </c>
      <c r="C9" s="123">
        <f>SUM(C10:C19)</f>
        <v>2000</v>
      </c>
      <c r="D9" s="123">
        <f>SUM(D10:D19)</f>
        <v>2000</v>
      </c>
      <c r="E9" s="123">
        <f>SUM(E10:E19)</f>
        <v>2000</v>
      </c>
    </row>
    <row r="10" spans="1:5" s="177" customFormat="1" ht="12" customHeight="1" x14ac:dyDescent="0.2">
      <c r="A10" s="233" t="s">
        <v>156</v>
      </c>
      <c r="B10" s="8" t="s">
        <v>278</v>
      </c>
      <c r="C10" s="166"/>
      <c r="D10" s="166"/>
      <c r="E10" s="166"/>
    </row>
    <row r="11" spans="1:5" s="177" customFormat="1" ht="12" customHeight="1" x14ac:dyDescent="0.2">
      <c r="A11" s="234" t="s">
        <v>157</v>
      </c>
      <c r="B11" s="6" t="s">
        <v>279</v>
      </c>
      <c r="C11" s="121">
        <v>2000</v>
      </c>
      <c r="D11" s="121">
        <v>2000</v>
      </c>
      <c r="E11" s="121">
        <v>2000</v>
      </c>
    </row>
    <row r="12" spans="1:5" s="177" customFormat="1" ht="12" customHeight="1" x14ac:dyDescent="0.2">
      <c r="A12" s="234" t="s">
        <v>158</v>
      </c>
      <c r="B12" s="6" t="s">
        <v>280</v>
      </c>
      <c r="C12" s="121"/>
      <c r="D12" s="121"/>
      <c r="E12" s="121"/>
    </row>
    <row r="13" spans="1:5" s="177" customFormat="1" ht="12" customHeight="1" x14ac:dyDescent="0.2">
      <c r="A13" s="234" t="s">
        <v>159</v>
      </c>
      <c r="B13" s="6" t="s">
        <v>281</v>
      </c>
      <c r="C13" s="121"/>
      <c r="D13" s="121"/>
      <c r="E13" s="121"/>
    </row>
    <row r="14" spans="1:5" s="177" customFormat="1" ht="12" customHeight="1" x14ac:dyDescent="0.2">
      <c r="A14" s="234" t="s">
        <v>176</v>
      </c>
      <c r="B14" s="6" t="s">
        <v>282</v>
      </c>
      <c r="C14" s="121"/>
      <c r="D14" s="121"/>
      <c r="E14" s="121"/>
    </row>
    <row r="15" spans="1:5" s="177" customFormat="1" ht="12" customHeight="1" x14ac:dyDescent="0.2">
      <c r="A15" s="234" t="s">
        <v>160</v>
      </c>
      <c r="B15" s="6" t="s">
        <v>436</v>
      </c>
      <c r="C15" s="121"/>
      <c r="D15" s="121"/>
      <c r="E15" s="121"/>
    </row>
    <row r="16" spans="1:5" s="177" customFormat="1" ht="12" customHeight="1" x14ac:dyDescent="0.2">
      <c r="A16" s="234" t="s">
        <v>161</v>
      </c>
      <c r="B16" s="5" t="s">
        <v>437</v>
      </c>
      <c r="C16" s="121"/>
      <c r="D16" s="121"/>
      <c r="E16" s="121"/>
    </row>
    <row r="17" spans="1:5" s="177" customFormat="1" ht="12" customHeight="1" x14ac:dyDescent="0.2">
      <c r="A17" s="234" t="s">
        <v>168</v>
      </c>
      <c r="B17" s="6" t="s">
        <v>285</v>
      </c>
      <c r="C17" s="167"/>
      <c r="D17" s="167"/>
      <c r="E17" s="167"/>
    </row>
    <row r="18" spans="1:5" s="243" customFormat="1" ht="12" customHeight="1" x14ac:dyDescent="0.2">
      <c r="A18" s="234" t="s">
        <v>169</v>
      </c>
      <c r="B18" s="6" t="s">
        <v>286</v>
      </c>
      <c r="C18" s="121"/>
      <c r="D18" s="121"/>
      <c r="E18" s="121"/>
    </row>
    <row r="19" spans="1:5" s="243" customFormat="1" ht="12" customHeight="1" thickBot="1" x14ac:dyDescent="0.25">
      <c r="A19" s="234" t="s">
        <v>170</v>
      </c>
      <c r="B19" s="5" t="s">
        <v>287</v>
      </c>
      <c r="C19" s="122"/>
      <c r="D19" s="122"/>
      <c r="E19" s="122"/>
    </row>
    <row r="20" spans="1:5" s="177" customFormat="1" ht="12" customHeight="1" thickBot="1" x14ac:dyDescent="0.25">
      <c r="A20" s="67" t="s">
        <v>95</v>
      </c>
      <c r="B20" s="81" t="s">
        <v>438</v>
      </c>
      <c r="C20" s="123">
        <f>SUM(C21:C23)</f>
        <v>0</v>
      </c>
      <c r="D20" s="123">
        <f>SUM(D21:D23)</f>
        <v>0</v>
      </c>
      <c r="E20" s="123">
        <f>SUM(E21:E23)</f>
        <v>0</v>
      </c>
    </row>
    <row r="21" spans="1:5" s="243" customFormat="1" ht="12" customHeight="1" x14ac:dyDescent="0.2">
      <c r="A21" s="234" t="s">
        <v>162</v>
      </c>
      <c r="B21" s="7" t="s">
        <v>253</v>
      </c>
      <c r="C21" s="121"/>
      <c r="D21" s="121"/>
      <c r="E21" s="121"/>
    </row>
    <row r="22" spans="1:5" s="243" customFormat="1" ht="12" customHeight="1" x14ac:dyDescent="0.2">
      <c r="A22" s="234" t="s">
        <v>163</v>
      </c>
      <c r="B22" s="6" t="s">
        <v>439</v>
      </c>
      <c r="C22" s="121"/>
      <c r="D22" s="121"/>
      <c r="E22" s="121"/>
    </row>
    <row r="23" spans="1:5" s="243" customFormat="1" ht="12" customHeight="1" x14ac:dyDescent="0.2">
      <c r="A23" s="234" t="s">
        <v>164</v>
      </c>
      <c r="B23" s="6" t="s">
        <v>440</v>
      </c>
      <c r="C23" s="121"/>
      <c r="D23" s="121"/>
      <c r="E23" s="121"/>
    </row>
    <row r="24" spans="1:5" s="243" customFormat="1" ht="12" customHeight="1" thickBot="1" x14ac:dyDescent="0.25">
      <c r="A24" s="234" t="s">
        <v>165</v>
      </c>
      <c r="B24" s="6" t="s">
        <v>88</v>
      </c>
      <c r="C24" s="121"/>
      <c r="D24" s="121"/>
      <c r="E24" s="121"/>
    </row>
    <row r="25" spans="1:5" s="243" customFormat="1" ht="12" customHeight="1" thickBot="1" x14ac:dyDescent="0.25">
      <c r="A25" s="70" t="s">
        <v>96</v>
      </c>
      <c r="B25" s="57" t="s">
        <v>191</v>
      </c>
      <c r="C25" s="150"/>
      <c r="D25" s="150"/>
      <c r="E25" s="150"/>
    </row>
    <row r="26" spans="1:5" s="243" customFormat="1" ht="12" customHeight="1" thickBot="1" x14ac:dyDescent="0.25">
      <c r="A26" s="70" t="s">
        <v>97</v>
      </c>
      <c r="B26" s="57" t="s">
        <v>441</v>
      </c>
      <c r="C26" s="123">
        <f>+C27+C28</f>
        <v>0</v>
      </c>
      <c r="D26" s="123">
        <f>+D27+D28</f>
        <v>0</v>
      </c>
      <c r="E26" s="123">
        <f>+E27+E28</f>
        <v>0</v>
      </c>
    </row>
    <row r="27" spans="1:5" s="243" customFormat="1" ht="12" customHeight="1" x14ac:dyDescent="0.2">
      <c r="A27" s="235" t="s">
        <v>263</v>
      </c>
      <c r="B27" s="236" t="s">
        <v>439</v>
      </c>
      <c r="C27" s="46"/>
      <c r="D27" s="46"/>
      <c r="E27" s="46"/>
    </row>
    <row r="28" spans="1:5" s="243" customFormat="1" ht="12" customHeight="1" x14ac:dyDescent="0.2">
      <c r="A28" s="235" t="s">
        <v>266</v>
      </c>
      <c r="B28" s="237" t="s">
        <v>442</v>
      </c>
      <c r="C28" s="124"/>
      <c r="D28" s="124"/>
      <c r="E28" s="124"/>
    </row>
    <row r="29" spans="1:5" s="243" customFormat="1" ht="12" customHeight="1" thickBot="1" x14ac:dyDescent="0.25">
      <c r="A29" s="234" t="s">
        <v>267</v>
      </c>
      <c r="B29" s="238" t="s">
        <v>443</v>
      </c>
      <c r="C29" s="49"/>
      <c r="D29" s="49"/>
      <c r="E29" s="49"/>
    </row>
    <row r="30" spans="1:5" s="243" customFormat="1" ht="12" customHeight="1" thickBot="1" x14ac:dyDescent="0.25">
      <c r="A30" s="70" t="s">
        <v>98</v>
      </c>
      <c r="B30" s="57" t="s">
        <v>444</v>
      </c>
      <c r="C30" s="123">
        <f>+C31+C32+C33</f>
        <v>0</v>
      </c>
      <c r="D30" s="123">
        <f>+D31+D32+D33</f>
        <v>0</v>
      </c>
      <c r="E30" s="123">
        <f>+E31+E32+E33</f>
        <v>0</v>
      </c>
    </row>
    <row r="31" spans="1:5" s="243" customFormat="1" ht="12" customHeight="1" x14ac:dyDescent="0.2">
      <c r="A31" s="235" t="s">
        <v>149</v>
      </c>
      <c r="B31" s="236" t="s">
        <v>292</v>
      </c>
      <c r="C31" s="46"/>
      <c r="D31" s="46"/>
      <c r="E31" s="46"/>
    </row>
    <row r="32" spans="1:5" s="243" customFormat="1" ht="12" customHeight="1" x14ac:dyDescent="0.2">
      <c r="A32" s="235" t="s">
        <v>150</v>
      </c>
      <c r="B32" s="237" t="s">
        <v>293</v>
      </c>
      <c r="C32" s="124"/>
      <c r="D32" s="124"/>
      <c r="E32" s="124"/>
    </row>
    <row r="33" spans="1:5" s="243" customFormat="1" ht="12" customHeight="1" thickBot="1" x14ac:dyDescent="0.25">
      <c r="A33" s="234" t="s">
        <v>151</v>
      </c>
      <c r="B33" s="59" t="s">
        <v>294</v>
      </c>
      <c r="C33" s="49"/>
      <c r="D33" s="49"/>
      <c r="E33" s="49"/>
    </row>
    <row r="34" spans="1:5" s="177" customFormat="1" ht="12" customHeight="1" thickBot="1" x14ac:dyDescent="0.25">
      <c r="A34" s="70" t="s">
        <v>99</v>
      </c>
      <c r="B34" s="57" t="s">
        <v>406</v>
      </c>
      <c r="C34" s="150"/>
      <c r="D34" s="150"/>
      <c r="E34" s="150"/>
    </row>
    <row r="35" spans="1:5" s="177" customFormat="1" ht="12" customHeight="1" thickBot="1" x14ac:dyDescent="0.25">
      <c r="A35" s="70" t="s">
        <v>100</v>
      </c>
      <c r="B35" s="57" t="s">
        <v>445</v>
      </c>
      <c r="C35" s="168"/>
      <c r="D35" s="168"/>
      <c r="E35" s="168"/>
    </row>
    <row r="36" spans="1:5" s="177" customFormat="1" ht="12" customHeight="1" thickBot="1" x14ac:dyDescent="0.25">
      <c r="A36" s="67" t="s">
        <v>101</v>
      </c>
      <c r="B36" s="57" t="s">
        <v>446</v>
      </c>
      <c r="C36" s="169">
        <f>+C9+C20+C25+C26+C30+C34+C35</f>
        <v>2000</v>
      </c>
      <c r="D36" s="169">
        <f>+D9+D20+D25+D26+D30+D34+D35</f>
        <v>2000</v>
      </c>
      <c r="E36" s="169">
        <f>+E9+E20+E25+E26+E30+E34+E35</f>
        <v>2000</v>
      </c>
    </row>
    <row r="37" spans="1:5" s="177" customFormat="1" ht="12" customHeight="1" thickBot="1" x14ac:dyDescent="0.25">
      <c r="A37" s="82" t="s">
        <v>102</v>
      </c>
      <c r="B37" s="57" t="s">
        <v>447</v>
      </c>
      <c r="C37" s="169">
        <f>+C38+C39+C40</f>
        <v>342</v>
      </c>
      <c r="D37" s="169">
        <f>+D38+D39+D40</f>
        <v>342</v>
      </c>
      <c r="E37" s="169">
        <f>+E38+E39+E40</f>
        <v>342</v>
      </c>
    </row>
    <row r="38" spans="1:5" s="177" customFormat="1" ht="12" customHeight="1" x14ac:dyDescent="0.2">
      <c r="A38" s="235" t="s">
        <v>448</v>
      </c>
      <c r="B38" s="236" t="s">
        <v>232</v>
      </c>
      <c r="C38" s="46"/>
      <c r="D38" s="46"/>
      <c r="E38" s="46"/>
    </row>
    <row r="39" spans="1:5" s="177" customFormat="1" ht="12" customHeight="1" x14ac:dyDescent="0.2">
      <c r="A39" s="235" t="s">
        <v>449</v>
      </c>
      <c r="B39" s="237" t="s">
        <v>89</v>
      </c>
      <c r="C39" s="124"/>
      <c r="D39" s="124"/>
      <c r="E39" s="124"/>
    </row>
    <row r="40" spans="1:5" s="243" customFormat="1" ht="12" customHeight="1" thickBot="1" x14ac:dyDescent="0.25">
      <c r="A40" s="234" t="s">
        <v>450</v>
      </c>
      <c r="B40" s="59" t="s">
        <v>536</v>
      </c>
      <c r="C40" s="465">
        <v>342</v>
      </c>
      <c r="D40" s="465">
        <v>342</v>
      </c>
      <c r="E40" s="465">
        <v>342</v>
      </c>
    </row>
    <row r="41" spans="1:5" s="243" customFormat="1" ht="15" customHeight="1" thickBot="1" x14ac:dyDescent="0.25">
      <c r="A41" s="82" t="s">
        <v>103</v>
      </c>
      <c r="B41" s="83" t="s">
        <v>452</v>
      </c>
      <c r="C41" s="172">
        <f>+C36+C37</f>
        <v>2342</v>
      </c>
      <c r="D41" s="172">
        <f>+D36+D37</f>
        <v>2342</v>
      </c>
      <c r="E41" s="172">
        <f>+E36+E37</f>
        <v>2342</v>
      </c>
    </row>
    <row r="42" spans="1:5" s="243" customFormat="1" ht="15" customHeight="1" x14ac:dyDescent="0.2">
      <c r="A42" s="84"/>
      <c r="B42" s="85"/>
      <c r="C42" s="170"/>
      <c r="D42" s="170"/>
      <c r="E42" s="170"/>
    </row>
    <row r="43" spans="1:5" ht="13.5" thickBot="1" x14ac:dyDescent="0.25">
      <c r="A43" s="86"/>
      <c r="B43" s="87"/>
      <c r="C43" s="171"/>
      <c r="D43" s="171"/>
      <c r="E43" s="171"/>
    </row>
    <row r="44" spans="1:5" s="242" customFormat="1" ht="16.5" customHeight="1" thickBot="1" x14ac:dyDescent="0.25">
      <c r="A44" s="88"/>
      <c r="B44" s="89" t="s">
        <v>131</v>
      </c>
      <c r="C44" s="172"/>
      <c r="D44" s="172"/>
      <c r="E44" s="172"/>
    </row>
    <row r="45" spans="1:5" s="244" customFormat="1" ht="12" customHeight="1" thickBot="1" x14ac:dyDescent="0.25">
      <c r="A45" s="70" t="s">
        <v>94</v>
      </c>
      <c r="B45" s="57" t="s">
        <v>453</v>
      </c>
      <c r="C45" s="123">
        <f>SUM(C46:C50)</f>
        <v>2342</v>
      </c>
      <c r="D45" s="123">
        <f>SUM(D46:D50)</f>
        <v>2342</v>
      </c>
      <c r="E45" s="123">
        <f>SUM(E46:E50)</f>
        <v>2342</v>
      </c>
    </row>
    <row r="46" spans="1:5" ht="12" customHeight="1" x14ac:dyDescent="0.2">
      <c r="A46" s="234" t="s">
        <v>156</v>
      </c>
      <c r="B46" s="7" t="s">
        <v>124</v>
      </c>
      <c r="C46" s="46">
        <v>1844</v>
      </c>
      <c r="D46" s="46">
        <v>1844</v>
      </c>
      <c r="E46" s="46">
        <v>1844</v>
      </c>
    </row>
    <row r="47" spans="1:5" ht="12" customHeight="1" x14ac:dyDescent="0.2">
      <c r="A47" s="234" t="s">
        <v>157</v>
      </c>
      <c r="B47" s="6" t="s">
        <v>200</v>
      </c>
      <c r="C47" s="48">
        <v>498</v>
      </c>
      <c r="D47" s="48">
        <v>498</v>
      </c>
      <c r="E47" s="48">
        <v>498</v>
      </c>
    </row>
    <row r="48" spans="1:5" ht="12" customHeight="1" x14ac:dyDescent="0.2">
      <c r="A48" s="234" t="s">
        <v>158</v>
      </c>
      <c r="B48" s="6" t="s">
        <v>175</v>
      </c>
      <c r="C48" s="48"/>
      <c r="D48" s="48"/>
      <c r="E48" s="48"/>
    </row>
    <row r="49" spans="1:5" ht="12" customHeight="1" x14ac:dyDescent="0.2">
      <c r="A49" s="234" t="s">
        <v>159</v>
      </c>
      <c r="B49" s="6" t="s">
        <v>201</v>
      </c>
      <c r="C49" s="48"/>
      <c r="D49" s="48"/>
      <c r="E49" s="48"/>
    </row>
    <row r="50" spans="1:5" ht="12" customHeight="1" thickBot="1" x14ac:dyDescent="0.25">
      <c r="A50" s="234" t="s">
        <v>176</v>
      </c>
      <c r="B50" s="6" t="s">
        <v>202</v>
      </c>
      <c r="C50" s="48"/>
      <c r="D50" s="48"/>
      <c r="E50" s="48"/>
    </row>
    <row r="51" spans="1:5" ht="12" customHeight="1" thickBot="1" x14ac:dyDescent="0.25">
      <c r="A51" s="70" t="s">
        <v>95</v>
      </c>
      <c r="B51" s="57" t="s">
        <v>454</v>
      </c>
      <c r="C51" s="123">
        <f>SUM(C52:C54)</f>
        <v>0</v>
      </c>
      <c r="D51" s="123">
        <f>SUM(D52:D54)</f>
        <v>0</v>
      </c>
      <c r="E51" s="123">
        <f>SUM(E52:E54)</f>
        <v>0</v>
      </c>
    </row>
    <row r="52" spans="1:5" s="244" customFormat="1" ht="12" customHeight="1" x14ac:dyDescent="0.2">
      <c r="A52" s="234" t="s">
        <v>162</v>
      </c>
      <c r="B52" s="7" t="s">
        <v>222</v>
      </c>
      <c r="C52" s="46"/>
      <c r="D52" s="46"/>
      <c r="E52" s="46"/>
    </row>
    <row r="53" spans="1:5" ht="12" customHeight="1" x14ac:dyDescent="0.2">
      <c r="A53" s="234" t="s">
        <v>163</v>
      </c>
      <c r="B53" s="6" t="s">
        <v>204</v>
      </c>
      <c r="C53" s="48"/>
      <c r="D53" s="48"/>
      <c r="E53" s="48"/>
    </row>
    <row r="54" spans="1:5" ht="12" customHeight="1" x14ac:dyDescent="0.2">
      <c r="A54" s="234" t="s">
        <v>164</v>
      </c>
      <c r="B54" s="6" t="s">
        <v>132</v>
      </c>
      <c r="C54" s="48"/>
      <c r="D54" s="48"/>
      <c r="E54" s="48"/>
    </row>
    <row r="55" spans="1:5" ht="12" customHeight="1" thickBot="1" x14ac:dyDescent="0.25">
      <c r="A55" s="527" t="s">
        <v>165</v>
      </c>
      <c r="B55" s="10" t="s">
        <v>90</v>
      </c>
      <c r="C55" s="528"/>
      <c r="D55" s="528"/>
      <c r="E55" s="528"/>
    </row>
    <row r="56" spans="1:5" ht="12" customHeight="1" thickBot="1" x14ac:dyDescent="0.25">
      <c r="A56" s="529" t="s">
        <v>97</v>
      </c>
      <c r="B56" s="57" t="s">
        <v>612</v>
      </c>
      <c r="C56" s="530"/>
      <c r="D56" s="530"/>
      <c r="E56" s="150"/>
    </row>
    <row r="57" spans="1:5" ht="15" customHeight="1" thickBot="1" x14ac:dyDescent="0.25">
      <c r="A57" s="70" t="s">
        <v>96</v>
      </c>
      <c r="B57" s="90" t="s">
        <v>455</v>
      </c>
      <c r="C57" s="173">
        <f>+C45+C51</f>
        <v>2342</v>
      </c>
      <c r="D57" s="173">
        <f>+D45+D51</f>
        <v>2342</v>
      </c>
      <c r="E57" s="173">
        <f>+E45+E51+E56</f>
        <v>2342</v>
      </c>
    </row>
    <row r="58" spans="1:5" ht="13.5" thickBot="1" x14ac:dyDescent="0.25">
      <c r="C58" s="174"/>
      <c r="D58" s="174"/>
      <c r="E58" s="174"/>
    </row>
    <row r="59" spans="1:5" ht="15" customHeight="1" thickBot="1" x14ac:dyDescent="0.25">
      <c r="A59" s="93" t="s">
        <v>217</v>
      </c>
      <c r="B59" s="94"/>
      <c r="C59" s="55"/>
      <c r="D59" s="55"/>
      <c r="E59" s="55"/>
    </row>
    <row r="60" spans="1:5" ht="14.25" customHeight="1" thickBot="1" x14ac:dyDescent="0.25">
      <c r="A60" s="93" t="s">
        <v>218</v>
      </c>
      <c r="B60" s="94"/>
      <c r="C60" s="55"/>
      <c r="D60" s="55"/>
      <c r="E60" s="55"/>
    </row>
    <row r="63" spans="1:5" x14ac:dyDescent="0.2">
      <c r="A63" s="688"/>
      <c r="B63" s="688"/>
      <c r="C63" s="688"/>
      <c r="D63" s="688"/>
    </row>
  </sheetData>
  <sheetProtection formatCells="0"/>
  <mergeCells count="1">
    <mergeCell ref="A63:D6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topLeftCell="A40" zoomScaleNormal="100" workbookViewId="0">
      <selection activeCell="A65" sqref="A65:D65"/>
    </sheetView>
  </sheetViews>
  <sheetFormatPr defaultRowHeight="12.75" x14ac:dyDescent="0.2"/>
  <cols>
    <col min="1" max="1" width="12.33203125" style="91" customWidth="1"/>
    <col min="2" max="2" width="62.1640625" style="92" customWidth="1"/>
    <col min="3" max="3" width="12.33203125" style="92" customWidth="1"/>
    <col min="4" max="4" width="14" style="92" customWidth="1"/>
    <col min="5" max="5" width="13" style="92" customWidth="1"/>
    <col min="6" max="16384" width="9.33203125" style="92"/>
  </cols>
  <sheetData>
    <row r="1" spans="1:5" s="72" customFormat="1" ht="14.25" customHeight="1" x14ac:dyDescent="0.2">
      <c r="A1" s="71"/>
      <c r="B1" s="73"/>
      <c r="C1" s="239" t="s">
        <v>698</v>
      </c>
    </row>
    <row r="2" spans="1:5" s="72" customFormat="1" ht="14.25" customHeight="1" thickBot="1" x14ac:dyDescent="0.25">
      <c r="A2" s="71"/>
      <c r="B2" s="73"/>
      <c r="C2" s="239" t="s">
        <v>697</v>
      </c>
    </row>
    <row r="3" spans="1:5" s="240" customFormat="1" ht="25.5" customHeight="1" x14ac:dyDescent="0.2">
      <c r="A3" s="191" t="s">
        <v>215</v>
      </c>
      <c r="B3" s="160" t="s">
        <v>489</v>
      </c>
      <c r="C3" s="175"/>
      <c r="D3" s="175"/>
      <c r="E3" s="175" t="s">
        <v>135</v>
      </c>
    </row>
    <row r="4" spans="1:5" s="240" customFormat="1" ht="36.75" thickBot="1" x14ac:dyDescent="0.25">
      <c r="A4" s="232" t="s">
        <v>214</v>
      </c>
      <c r="B4" s="161" t="s">
        <v>531</v>
      </c>
      <c r="C4" s="176"/>
      <c r="D4" s="176"/>
      <c r="E4" s="176" t="s">
        <v>468</v>
      </c>
    </row>
    <row r="5" spans="1:5" s="241" customFormat="1" ht="15.95" customHeight="1" thickBot="1" x14ac:dyDescent="0.3">
      <c r="A5" s="74"/>
      <c r="B5" s="74"/>
      <c r="C5" s="75"/>
      <c r="D5" s="75"/>
      <c r="E5" s="75" t="s">
        <v>127</v>
      </c>
    </row>
    <row r="6" spans="1:5" ht="13.5" thickBot="1" x14ac:dyDescent="0.25">
      <c r="A6" s="192" t="s">
        <v>216</v>
      </c>
      <c r="B6" s="76" t="s">
        <v>128</v>
      </c>
      <c r="C6" s="77" t="s">
        <v>129</v>
      </c>
      <c r="D6" s="77" t="s">
        <v>129</v>
      </c>
      <c r="E6" s="77" t="s">
        <v>129</v>
      </c>
    </row>
    <row r="7" spans="1:5" s="242" customFormat="1" ht="12.95" customHeight="1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s="242" customFormat="1" ht="15.95" customHeight="1" thickBot="1" x14ac:dyDescent="0.25">
      <c r="A8" s="78"/>
      <c r="B8" s="79" t="s">
        <v>130</v>
      </c>
      <c r="C8" s="80"/>
      <c r="D8" s="80"/>
      <c r="E8" s="80"/>
    </row>
    <row r="9" spans="1:5" s="177" customFormat="1" ht="12" customHeight="1" thickBot="1" x14ac:dyDescent="0.25">
      <c r="A9" s="67" t="s">
        <v>94</v>
      </c>
      <c r="B9" s="81" t="s">
        <v>435</v>
      </c>
      <c r="C9" s="123">
        <f>SUM(C10:C19)</f>
        <v>0</v>
      </c>
      <c r="D9" s="123">
        <f>SUM(D10:D19)</f>
        <v>0</v>
      </c>
      <c r="E9" s="123">
        <f>SUM(E10:E19)</f>
        <v>0</v>
      </c>
    </row>
    <row r="10" spans="1:5" s="177" customFormat="1" ht="12" customHeight="1" x14ac:dyDescent="0.2">
      <c r="A10" s="233" t="s">
        <v>156</v>
      </c>
      <c r="B10" s="8" t="s">
        <v>278</v>
      </c>
      <c r="C10" s="166"/>
      <c r="D10" s="166"/>
      <c r="E10" s="166"/>
    </row>
    <row r="11" spans="1:5" s="177" customFormat="1" ht="12" customHeight="1" x14ac:dyDescent="0.2">
      <c r="A11" s="234" t="s">
        <v>157</v>
      </c>
      <c r="B11" s="6" t="s">
        <v>279</v>
      </c>
      <c r="C11" s="121"/>
      <c r="D11" s="121"/>
      <c r="E11" s="121"/>
    </row>
    <row r="12" spans="1:5" s="177" customFormat="1" ht="12" customHeight="1" x14ac:dyDescent="0.2">
      <c r="A12" s="234" t="s">
        <v>158</v>
      </c>
      <c r="B12" s="6" t="s">
        <v>280</v>
      </c>
      <c r="C12" s="121"/>
      <c r="D12" s="121"/>
      <c r="E12" s="121"/>
    </row>
    <row r="13" spans="1:5" s="177" customFormat="1" ht="12" customHeight="1" x14ac:dyDescent="0.2">
      <c r="A13" s="234" t="s">
        <v>159</v>
      </c>
      <c r="B13" s="6" t="s">
        <v>281</v>
      </c>
      <c r="C13" s="121"/>
      <c r="D13" s="121"/>
      <c r="E13" s="121"/>
    </row>
    <row r="14" spans="1:5" s="177" customFormat="1" ht="12" customHeight="1" x14ac:dyDescent="0.2">
      <c r="A14" s="234" t="s">
        <v>176</v>
      </c>
      <c r="B14" s="6" t="s">
        <v>282</v>
      </c>
      <c r="C14" s="121"/>
      <c r="D14" s="121"/>
      <c r="E14" s="121"/>
    </row>
    <row r="15" spans="1:5" s="177" customFormat="1" ht="12" customHeight="1" x14ac:dyDescent="0.2">
      <c r="A15" s="234" t="s">
        <v>160</v>
      </c>
      <c r="B15" s="6" t="s">
        <v>436</v>
      </c>
      <c r="C15" s="121"/>
      <c r="D15" s="121"/>
      <c r="E15" s="121"/>
    </row>
    <row r="16" spans="1:5" s="177" customFormat="1" ht="12" customHeight="1" x14ac:dyDescent="0.2">
      <c r="A16" s="234" t="s">
        <v>161</v>
      </c>
      <c r="B16" s="5" t="s">
        <v>437</v>
      </c>
      <c r="C16" s="121"/>
      <c r="D16" s="121"/>
      <c r="E16" s="121"/>
    </row>
    <row r="17" spans="1:5" s="177" customFormat="1" ht="12" customHeight="1" x14ac:dyDescent="0.2">
      <c r="A17" s="234" t="s">
        <v>168</v>
      </c>
      <c r="B17" s="6" t="s">
        <v>285</v>
      </c>
      <c r="C17" s="167"/>
      <c r="D17" s="167"/>
      <c r="E17" s="167"/>
    </row>
    <row r="18" spans="1:5" s="243" customFormat="1" ht="12" customHeight="1" x14ac:dyDescent="0.2">
      <c r="A18" s="234" t="s">
        <v>169</v>
      </c>
      <c r="B18" s="6" t="s">
        <v>286</v>
      </c>
      <c r="C18" s="121"/>
      <c r="D18" s="121"/>
      <c r="E18" s="121"/>
    </row>
    <row r="19" spans="1:5" s="243" customFormat="1" ht="12" customHeight="1" thickBot="1" x14ac:dyDescent="0.25">
      <c r="A19" s="234" t="s">
        <v>170</v>
      </c>
      <c r="B19" s="5" t="s">
        <v>287</v>
      </c>
      <c r="C19" s="122"/>
      <c r="D19" s="122"/>
      <c r="E19" s="122"/>
    </row>
    <row r="20" spans="1:5" s="177" customFormat="1" ht="12" customHeight="1" thickBot="1" x14ac:dyDescent="0.25">
      <c r="A20" s="67" t="s">
        <v>95</v>
      </c>
      <c r="B20" s="81" t="s">
        <v>438</v>
      </c>
      <c r="C20" s="123">
        <f>SUM(C21:C23)</f>
        <v>0</v>
      </c>
      <c r="D20" s="123">
        <f>SUM(D21:D23)</f>
        <v>0</v>
      </c>
      <c r="E20" s="123">
        <f>SUM(E21:E23)</f>
        <v>2594</v>
      </c>
    </row>
    <row r="21" spans="1:5" s="243" customFormat="1" ht="12" customHeight="1" x14ac:dyDescent="0.2">
      <c r="A21" s="234" t="s">
        <v>162</v>
      </c>
      <c r="B21" s="7" t="s">
        <v>253</v>
      </c>
      <c r="C21" s="121"/>
      <c r="D21" s="121"/>
      <c r="E21" s="121"/>
    </row>
    <row r="22" spans="1:5" s="243" customFormat="1" ht="12" customHeight="1" x14ac:dyDescent="0.2">
      <c r="A22" s="234" t="s">
        <v>163</v>
      </c>
      <c r="B22" s="6" t="s">
        <v>439</v>
      </c>
      <c r="C22" s="121"/>
      <c r="D22" s="121"/>
      <c r="E22" s="121"/>
    </row>
    <row r="23" spans="1:5" s="243" customFormat="1" ht="12" customHeight="1" x14ac:dyDescent="0.2">
      <c r="A23" s="234" t="s">
        <v>164</v>
      </c>
      <c r="B23" s="6" t="s">
        <v>650</v>
      </c>
      <c r="C23" s="121"/>
      <c r="D23" s="121"/>
      <c r="E23" s="121">
        <v>2594</v>
      </c>
    </row>
    <row r="24" spans="1:5" s="243" customFormat="1" ht="12" customHeight="1" thickBot="1" x14ac:dyDescent="0.25">
      <c r="A24" s="234" t="s">
        <v>165</v>
      </c>
      <c r="B24" s="6" t="s">
        <v>88</v>
      </c>
      <c r="C24" s="121"/>
      <c r="D24" s="121"/>
      <c r="E24" s="121"/>
    </row>
    <row r="25" spans="1:5" s="243" customFormat="1" ht="12" customHeight="1" thickBot="1" x14ac:dyDescent="0.25">
      <c r="A25" s="70" t="s">
        <v>96</v>
      </c>
      <c r="B25" s="57" t="s">
        <v>191</v>
      </c>
      <c r="C25" s="150"/>
      <c r="D25" s="150"/>
      <c r="E25" s="150"/>
    </row>
    <row r="26" spans="1:5" s="243" customFormat="1" ht="12" customHeight="1" thickBot="1" x14ac:dyDescent="0.25">
      <c r="A26" s="70" t="s">
        <v>97</v>
      </c>
      <c r="B26" s="57" t="s">
        <v>441</v>
      </c>
      <c r="C26" s="123">
        <f>+C27+C28</f>
        <v>0</v>
      </c>
      <c r="D26" s="123">
        <f>+D27+D28</f>
        <v>0</v>
      </c>
      <c r="E26" s="123">
        <f>+E27+E28</f>
        <v>0</v>
      </c>
    </row>
    <row r="27" spans="1:5" s="243" customFormat="1" ht="12" customHeight="1" x14ac:dyDescent="0.2">
      <c r="A27" s="235" t="s">
        <v>263</v>
      </c>
      <c r="B27" s="236" t="s">
        <v>439</v>
      </c>
      <c r="C27" s="46"/>
      <c r="D27" s="46"/>
      <c r="E27" s="46"/>
    </row>
    <row r="28" spans="1:5" s="243" customFormat="1" ht="12" customHeight="1" x14ac:dyDescent="0.2">
      <c r="A28" s="235" t="s">
        <v>266</v>
      </c>
      <c r="B28" s="237" t="s">
        <v>442</v>
      </c>
      <c r="C28" s="124"/>
      <c r="D28" s="124"/>
      <c r="E28" s="124"/>
    </row>
    <row r="29" spans="1:5" s="243" customFormat="1" ht="12" customHeight="1" thickBot="1" x14ac:dyDescent="0.25">
      <c r="A29" s="234" t="s">
        <v>267</v>
      </c>
      <c r="B29" s="238" t="s">
        <v>443</v>
      </c>
      <c r="C29" s="49"/>
      <c r="D29" s="49"/>
      <c r="E29" s="49"/>
    </row>
    <row r="30" spans="1:5" s="243" customFormat="1" ht="12" customHeight="1" thickBot="1" x14ac:dyDescent="0.25">
      <c r="A30" s="70" t="s">
        <v>98</v>
      </c>
      <c r="B30" s="57" t="s">
        <v>444</v>
      </c>
      <c r="C30" s="123">
        <f>+C31+C32+C33</f>
        <v>0</v>
      </c>
      <c r="D30" s="123">
        <f>+D31+D32+D33</f>
        <v>0</v>
      </c>
      <c r="E30" s="123">
        <f>+E31+E32+E33</f>
        <v>0</v>
      </c>
    </row>
    <row r="31" spans="1:5" s="243" customFormat="1" ht="12" customHeight="1" x14ac:dyDescent="0.2">
      <c r="A31" s="235" t="s">
        <v>149</v>
      </c>
      <c r="B31" s="236" t="s">
        <v>292</v>
      </c>
      <c r="C31" s="46"/>
      <c r="D31" s="46"/>
      <c r="E31" s="46"/>
    </row>
    <row r="32" spans="1:5" s="243" customFormat="1" ht="12" customHeight="1" x14ac:dyDescent="0.2">
      <c r="A32" s="235" t="s">
        <v>150</v>
      </c>
      <c r="B32" s="237" t="s">
        <v>293</v>
      </c>
      <c r="C32" s="124"/>
      <c r="D32" s="124"/>
      <c r="E32" s="124"/>
    </row>
    <row r="33" spans="1:5" s="243" customFormat="1" ht="12" customHeight="1" thickBot="1" x14ac:dyDescent="0.25">
      <c r="A33" s="234" t="s">
        <v>151</v>
      </c>
      <c r="B33" s="59" t="s">
        <v>294</v>
      </c>
      <c r="C33" s="49"/>
      <c r="D33" s="49"/>
      <c r="E33" s="49"/>
    </row>
    <row r="34" spans="1:5" s="177" customFormat="1" ht="12" customHeight="1" thickBot="1" x14ac:dyDescent="0.25">
      <c r="A34" s="70" t="s">
        <v>99</v>
      </c>
      <c r="B34" s="57" t="s">
        <v>406</v>
      </c>
      <c r="C34" s="150"/>
      <c r="D34" s="150"/>
      <c r="E34" s="150"/>
    </row>
    <row r="35" spans="1:5" s="177" customFormat="1" ht="12" customHeight="1" thickBot="1" x14ac:dyDescent="0.25">
      <c r="A35" s="70" t="s">
        <v>100</v>
      </c>
      <c r="B35" s="57" t="s">
        <v>445</v>
      </c>
      <c r="C35" s="168"/>
      <c r="D35" s="168"/>
      <c r="E35" s="168"/>
    </row>
    <row r="36" spans="1:5" s="177" customFormat="1" ht="12" customHeight="1" thickBot="1" x14ac:dyDescent="0.25">
      <c r="A36" s="67" t="s">
        <v>101</v>
      </c>
      <c r="B36" s="57" t="s">
        <v>446</v>
      </c>
      <c r="C36" s="169">
        <f>+C9+C20+C25+C26+C30+C34+C35</f>
        <v>0</v>
      </c>
      <c r="D36" s="169">
        <f>+D9+D20+D25+D26+D30+D34+D35</f>
        <v>0</v>
      </c>
      <c r="E36" s="169">
        <f>+E9+E20+E25+E26+E30+E34+E35</f>
        <v>2594</v>
      </c>
    </row>
    <row r="37" spans="1:5" s="177" customFormat="1" ht="12" customHeight="1" thickBot="1" x14ac:dyDescent="0.25">
      <c r="A37" s="82" t="s">
        <v>102</v>
      </c>
      <c r="B37" s="57" t="s">
        <v>447</v>
      </c>
      <c r="C37" s="169">
        <f>+C38+C39+C40</f>
        <v>90910</v>
      </c>
      <c r="D37" s="169">
        <f>+D38+D39+D40</f>
        <v>93949</v>
      </c>
      <c r="E37" s="169">
        <f>+E38+E39+E40</f>
        <v>91757</v>
      </c>
    </row>
    <row r="38" spans="1:5" s="177" customFormat="1" ht="12" customHeight="1" x14ac:dyDescent="0.2">
      <c r="A38" s="235" t="s">
        <v>448</v>
      </c>
      <c r="B38" s="236" t="s">
        <v>232</v>
      </c>
      <c r="C38" s="46"/>
      <c r="D38" s="46"/>
      <c r="E38" s="46">
        <v>2967</v>
      </c>
    </row>
    <row r="39" spans="1:5" s="177" customFormat="1" ht="12" customHeight="1" x14ac:dyDescent="0.2">
      <c r="A39" s="235" t="s">
        <v>449</v>
      </c>
      <c r="B39" s="237" t="s">
        <v>89</v>
      </c>
      <c r="C39" s="124"/>
      <c r="D39" s="124"/>
      <c r="E39" s="124"/>
    </row>
    <row r="40" spans="1:5" s="243" customFormat="1" ht="12" customHeight="1" thickBot="1" x14ac:dyDescent="0.25">
      <c r="A40" s="527" t="s">
        <v>450</v>
      </c>
      <c r="B40" s="542" t="s">
        <v>451</v>
      </c>
      <c r="C40" s="528">
        <v>90910</v>
      </c>
      <c r="D40" s="528">
        <v>93949</v>
      </c>
      <c r="E40" s="528">
        <v>88790</v>
      </c>
    </row>
    <row r="41" spans="1:5" s="243" customFormat="1" ht="12" customHeight="1" thickBot="1" x14ac:dyDescent="0.25">
      <c r="A41" s="538" t="s">
        <v>103</v>
      </c>
      <c r="B41" s="544" t="s">
        <v>610</v>
      </c>
      <c r="C41" s="543"/>
      <c r="D41" s="543"/>
      <c r="E41" s="168"/>
    </row>
    <row r="42" spans="1:5" s="243" customFormat="1" ht="15" customHeight="1" thickBot="1" x14ac:dyDescent="0.25">
      <c r="A42" s="82" t="s">
        <v>104</v>
      </c>
      <c r="B42" s="83" t="s">
        <v>452</v>
      </c>
      <c r="C42" s="172">
        <f>+C36+C37</f>
        <v>90910</v>
      </c>
      <c r="D42" s="172">
        <f>+D36+D37</f>
        <v>93949</v>
      </c>
      <c r="E42" s="172">
        <f>+E36+E37+E41</f>
        <v>94351</v>
      </c>
    </row>
    <row r="43" spans="1:5" s="243" customFormat="1" ht="15" customHeight="1" x14ac:dyDescent="0.2">
      <c r="A43" s="84"/>
      <c r="B43" s="85"/>
      <c r="C43" s="170"/>
      <c r="D43" s="170"/>
      <c r="E43" s="170"/>
    </row>
    <row r="44" spans="1:5" ht="13.5" thickBot="1" x14ac:dyDescent="0.25">
      <c r="A44" s="86"/>
      <c r="B44" s="87"/>
      <c r="C44" s="171"/>
      <c r="D44" s="171"/>
      <c r="E44" s="171"/>
    </row>
    <row r="45" spans="1:5" s="242" customFormat="1" ht="16.5" customHeight="1" thickBot="1" x14ac:dyDescent="0.25">
      <c r="A45" s="88"/>
      <c r="B45" s="89" t="s">
        <v>131</v>
      </c>
      <c r="C45" s="172"/>
      <c r="D45" s="172"/>
      <c r="E45" s="172"/>
    </row>
    <row r="46" spans="1:5" s="244" customFormat="1" ht="12" customHeight="1" thickBot="1" x14ac:dyDescent="0.25">
      <c r="A46" s="70" t="s">
        <v>94</v>
      </c>
      <c r="B46" s="57" t="s">
        <v>453</v>
      </c>
      <c r="C46" s="123">
        <f>SUM(C47:C51)</f>
        <v>90910</v>
      </c>
      <c r="D46" s="123">
        <f>SUM(D47:D51)</f>
        <v>93949</v>
      </c>
      <c r="E46" s="123">
        <f>SUM(E47:E51)</f>
        <v>94134</v>
      </c>
    </row>
    <row r="47" spans="1:5" ht="12" customHeight="1" x14ac:dyDescent="0.2">
      <c r="A47" s="234" t="s">
        <v>156</v>
      </c>
      <c r="B47" s="7" t="s">
        <v>124</v>
      </c>
      <c r="C47" s="46">
        <v>60085</v>
      </c>
      <c r="D47" s="46">
        <v>62246</v>
      </c>
      <c r="E47" s="46">
        <v>62468</v>
      </c>
    </row>
    <row r="48" spans="1:5" ht="12" customHeight="1" x14ac:dyDescent="0.2">
      <c r="A48" s="234" t="s">
        <v>157</v>
      </c>
      <c r="B48" s="6" t="s">
        <v>200</v>
      </c>
      <c r="C48" s="48">
        <v>16245</v>
      </c>
      <c r="D48" s="48">
        <v>16903</v>
      </c>
      <c r="E48" s="48">
        <v>16963</v>
      </c>
    </row>
    <row r="49" spans="1:5" ht="12" customHeight="1" x14ac:dyDescent="0.2">
      <c r="A49" s="234" t="s">
        <v>158</v>
      </c>
      <c r="B49" s="6" t="s">
        <v>175</v>
      </c>
      <c r="C49" s="48">
        <v>14580</v>
      </c>
      <c r="D49" s="48">
        <v>14800</v>
      </c>
      <c r="E49" s="48">
        <v>14703</v>
      </c>
    </row>
    <row r="50" spans="1:5" ht="12" customHeight="1" x14ac:dyDescent="0.2">
      <c r="A50" s="234" t="s">
        <v>159</v>
      </c>
      <c r="B50" s="6" t="s">
        <v>201</v>
      </c>
      <c r="C50" s="48"/>
      <c r="D50" s="48"/>
      <c r="E50" s="48"/>
    </row>
    <row r="51" spans="1:5" ht="12" customHeight="1" thickBot="1" x14ac:dyDescent="0.25">
      <c r="A51" s="234" t="s">
        <v>176</v>
      </c>
      <c r="B51" s="6" t="s">
        <v>202</v>
      </c>
      <c r="C51" s="48"/>
      <c r="D51" s="48"/>
      <c r="E51" s="48"/>
    </row>
    <row r="52" spans="1:5" ht="12" customHeight="1" thickBot="1" x14ac:dyDescent="0.25">
      <c r="A52" s="70" t="s">
        <v>95</v>
      </c>
      <c r="B52" s="57" t="s">
        <v>454</v>
      </c>
      <c r="C52" s="123">
        <f>SUM(C53:C55)</f>
        <v>0</v>
      </c>
      <c r="D52" s="123">
        <f>SUM(D53:D55)</f>
        <v>0</v>
      </c>
      <c r="E52" s="123">
        <f>SUM(E53:E55)</f>
        <v>217</v>
      </c>
    </row>
    <row r="53" spans="1:5" s="244" customFormat="1" ht="12" customHeight="1" x14ac:dyDescent="0.2">
      <c r="A53" s="234" t="s">
        <v>162</v>
      </c>
      <c r="B53" s="7" t="s">
        <v>222</v>
      </c>
      <c r="C53" s="46"/>
      <c r="D53" s="46"/>
      <c r="E53" s="46">
        <v>217</v>
      </c>
    </row>
    <row r="54" spans="1:5" ht="12" customHeight="1" x14ac:dyDescent="0.2">
      <c r="A54" s="234" t="s">
        <v>163</v>
      </c>
      <c r="B54" s="6" t="s">
        <v>204</v>
      </c>
      <c r="C54" s="48"/>
      <c r="D54" s="48"/>
      <c r="E54" s="48"/>
    </row>
    <row r="55" spans="1:5" ht="12" customHeight="1" x14ac:dyDescent="0.2">
      <c r="A55" s="234" t="s">
        <v>164</v>
      </c>
      <c r="B55" s="6" t="s">
        <v>132</v>
      </c>
      <c r="C55" s="48"/>
      <c r="D55" s="48"/>
      <c r="E55" s="48"/>
    </row>
    <row r="56" spans="1:5" ht="12" customHeight="1" thickBot="1" x14ac:dyDescent="0.25">
      <c r="A56" s="527" t="s">
        <v>165</v>
      </c>
      <c r="B56" s="10" t="s">
        <v>90</v>
      </c>
      <c r="C56" s="528"/>
      <c r="D56" s="528"/>
      <c r="E56" s="528"/>
    </row>
    <row r="57" spans="1:5" ht="12" customHeight="1" thickBot="1" x14ac:dyDescent="0.25">
      <c r="A57" s="538" t="s">
        <v>96</v>
      </c>
      <c r="B57" s="57" t="s">
        <v>612</v>
      </c>
      <c r="C57" s="530"/>
      <c r="D57" s="530"/>
      <c r="E57" s="150"/>
    </row>
    <row r="58" spans="1:5" ht="12" customHeight="1" thickBot="1" x14ac:dyDescent="0.25">
      <c r="A58" s="526" t="s">
        <v>97</v>
      </c>
      <c r="B58" s="540" t="s">
        <v>611</v>
      </c>
      <c r="C58" s="124"/>
      <c r="D58" s="124"/>
      <c r="E58" s="541"/>
    </row>
    <row r="59" spans="1:5" ht="15" customHeight="1" thickBot="1" x14ac:dyDescent="0.25">
      <c r="A59" s="70" t="s">
        <v>98</v>
      </c>
      <c r="B59" s="90" t="s">
        <v>455</v>
      </c>
      <c r="C59" s="173">
        <f>+C46+C52</f>
        <v>90910</v>
      </c>
      <c r="D59" s="173">
        <f>+D46+D52</f>
        <v>93949</v>
      </c>
      <c r="E59" s="173">
        <f>+E46+E52+E57+E58</f>
        <v>94351</v>
      </c>
    </row>
    <row r="60" spans="1:5" ht="13.5" thickBot="1" x14ac:dyDescent="0.25">
      <c r="C60" s="174"/>
      <c r="D60" s="174"/>
      <c r="E60" s="174"/>
    </row>
    <row r="61" spans="1:5" ht="15" customHeight="1" thickBot="1" x14ac:dyDescent="0.25">
      <c r="A61" s="93" t="s">
        <v>217</v>
      </c>
      <c r="B61" s="94"/>
      <c r="C61" s="55">
        <v>18</v>
      </c>
      <c r="D61" s="55">
        <v>18</v>
      </c>
      <c r="E61" s="55">
        <v>18</v>
      </c>
    </row>
    <row r="62" spans="1:5" ht="14.25" customHeight="1" thickBot="1" x14ac:dyDescent="0.25">
      <c r="A62" s="93" t="s">
        <v>218</v>
      </c>
      <c r="B62" s="94"/>
      <c r="C62" s="55">
        <v>0</v>
      </c>
      <c r="D62" s="55">
        <v>0</v>
      </c>
      <c r="E62" s="55">
        <v>0</v>
      </c>
    </row>
    <row r="65" spans="1:4" x14ac:dyDescent="0.2">
      <c r="A65" s="688"/>
      <c r="B65" s="688"/>
      <c r="C65" s="688"/>
      <c r="D65" s="688"/>
    </row>
  </sheetData>
  <sheetProtection formatCells="0"/>
  <mergeCells count="1">
    <mergeCell ref="A65:D6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topLeftCell="A43" zoomScaleNormal="100" workbookViewId="0">
      <selection activeCell="A64" sqref="A64:D64"/>
    </sheetView>
  </sheetViews>
  <sheetFormatPr defaultRowHeight="12.75" x14ac:dyDescent="0.2"/>
  <cols>
    <col min="1" max="1" width="13.83203125" style="91" customWidth="1"/>
    <col min="2" max="2" width="64.6640625" style="92" customWidth="1"/>
    <col min="3" max="3" width="14.83203125" style="92" customWidth="1"/>
    <col min="4" max="4" width="12.5" style="92" customWidth="1"/>
    <col min="5" max="5" width="11.5" style="92" customWidth="1"/>
    <col min="6" max="16384" width="9.33203125" style="92"/>
  </cols>
  <sheetData>
    <row r="1" spans="1:5" s="72" customFormat="1" ht="14.25" customHeight="1" x14ac:dyDescent="0.2">
      <c r="A1" s="71"/>
      <c r="B1" s="73"/>
      <c r="C1" s="239" t="s">
        <v>699</v>
      </c>
    </row>
    <row r="2" spans="1:5" s="72" customFormat="1" ht="21" customHeight="1" thickBot="1" x14ac:dyDescent="0.25">
      <c r="A2" s="71"/>
      <c r="B2" s="73"/>
      <c r="C2" s="239" t="s">
        <v>700</v>
      </c>
    </row>
    <row r="3" spans="1:5" s="240" customFormat="1" ht="25.5" customHeight="1" x14ac:dyDescent="0.2">
      <c r="A3" s="191" t="s">
        <v>215</v>
      </c>
      <c r="B3" s="160" t="s">
        <v>470</v>
      </c>
      <c r="C3" s="175"/>
      <c r="D3" s="175"/>
      <c r="E3" s="175" t="s">
        <v>136</v>
      </c>
    </row>
    <row r="4" spans="1:5" s="240" customFormat="1" ht="24.75" thickBot="1" x14ac:dyDescent="0.25">
      <c r="A4" s="232" t="s">
        <v>214</v>
      </c>
      <c r="B4" s="161" t="s">
        <v>434</v>
      </c>
      <c r="C4" s="176"/>
      <c r="D4" s="176"/>
      <c r="E4" s="176" t="s">
        <v>126</v>
      </c>
    </row>
    <row r="5" spans="1:5" s="241" customFormat="1" ht="15.95" customHeight="1" thickBot="1" x14ac:dyDescent="0.3">
      <c r="A5" s="74"/>
      <c r="B5" s="74"/>
      <c r="C5" s="75"/>
      <c r="D5" s="75"/>
      <c r="E5" s="75"/>
    </row>
    <row r="6" spans="1:5" ht="13.5" thickBot="1" x14ac:dyDescent="0.25">
      <c r="A6" s="192" t="s">
        <v>216</v>
      </c>
      <c r="B6" s="76" t="s">
        <v>128</v>
      </c>
      <c r="C6" s="77" t="s">
        <v>129</v>
      </c>
      <c r="D6" s="77" t="s">
        <v>129</v>
      </c>
      <c r="E6" s="77" t="s">
        <v>129</v>
      </c>
    </row>
    <row r="7" spans="1:5" s="242" customFormat="1" ht="12.95" customHeight="1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s="242" customFormat="1" ht="15.95" customHeight="1" thickBot="1" x14ac:dyDescent="0.25">
      <c r="A8" s="78"/>
      <c r="B8" s="79" t="s">
        <v>130</v>
      </c>
      <c r="C8" s="80"/>
      <c r="D8" s="80"/>
      <c r="E8" s="80"/>
    </row>
    <row r="9" spans="1:5" s="177" customFormat="1" ht="12" customHeight="1" thickBot="1" x14ac:dyDescent="0.25">
      <c r="A9" s="67" t="s">
        <v>94</v>
      </c>
      <c r="B9" s="81" t="s">
        <v>435</v>
      </c>
      <c r="C9" s="123">
        <f>SUM(C10:C19)</f>
        <v>2230</v>
      </c>
      <c r="D9" s="123">
        <f>SUM(D10:D19)</f>
        <v>3880</v>
      </c>
      <c r="E9" s="123">
        <f>SUM(E10:E19)</f>
        <v>3880</v>
      </c>
    </row>
    <row r="10" spans="1:5" s="177" customFormat="1" ht="12" customHeight="1" x14ac:dyDescent="0.2">
      <c r="A10" s="233" t="s">
        <v>156</v>
      </c>
      <c r="B10" s="8" t="s">
        <v>278</v>
      </c>
      <c r="C10" s="166"/>
      <c r="D10" s="166"/>
      <c r="E10" s="166"/>
    </row>
    <row r="11" spans="1:5" s="177" customFormat="1" ht="12" customHeight="1" x14ac:dyDescent="0.2">
      <c r="A11" s="234" t="s">
        <v>157</v>
      </c>
      <c r="B11" s="6" t="s">
        <v>279</v>
      </c>
      <c r="C11" s="121">
        <v>2230</v>
      </c>
      <c r="D11" s="121">
        <v>3880</v>
      </c>
      <c r="E11" s="121">
        <v>3860</v>
      </c>
    </row>
    <row r="12" spans="1:5" s="177" customFormat="1" ht="12" customHeight="1" x14ac:dyDescent="0.2">
      <c r="A12" s="234" t="s">
        <v>158</v>
      </c>
      <c r="B12" s="6" t="s">
        <v>280</v>
      </c>
      <c r="C12" s="121"/>
      <c r="D12" s="121"/>
      <c r="E12" s="121">
        <v>15</v>
      </c>
    </row>
    <row r="13" spans="1:5" s="177" customFormat="1" ht="12" customHeight="1" x14ac:dyDescent="0.2">
      <c r="A13" s="234" t="s">
        <v>159</v>
      </c>
      <c r="B13" s="6" t="s">
        <v>281</v>
      </c>
      <c r="C13" s="121"/>
      <c r="D13" s="121"/>
      <c r="E13" s="121"/>
    </row>
    <row r="14" spans="1:5" s="177" customFormat="1" ht="12" customHeight="1" x14ac:dyDescent="0.2">
      <c r="A14" s="234" t="s">
        <v>176</v>
      </c>
      <c r="B14" s="6" t="s">
        <v>282</v>
      </c>
      <c r="C14" s="121"/>
      <c r="D14" s="121"/>
      <c r="E14" s="121"/>
    </row>
    <row r="15" spans="1:5" s="177" customFormat="1" ht="12" customHeight="1" x14ac:dyDescent="0.2">
      <c r="A15" s="234" t="s">
        <v>160</v>
      </c>
      <c r="B15" s="6" t="s">
        <v>436</v>
      </c>
      <c r="C15" s="121"/>
      <c r="D15" s="121"/>
      <c r="E15" s="121"/>
    </row>
    <row r="16" spans="1:5" s="177" customFormat="1" ht="12" customHeight="1" x14ac:dyDescent="0.2">
      <c r="A16" s="234" t="s">
        <v>161</v>
      </c>
      <c r="B16" s="5" t="s">
        <v>437</v>
      </c>
      <c r="C16" s="121"/>
      <c r="D16" s="121"/>
      <c r="E16" s="121"/>
    </row>
    <row r="17" spans="1:5" s="177" customFormat="1" ht="12" customHeight="1" x14ac:dyDescent="0.2">
      <c r="A17" s="234" t="s">
        <v>168</v>
      </c>
      <c r="B17" s="6" t="s">
        <v>285</v>
      </c>
      <c r="C17" s="167"/>
      <c r="D17" s="167"/>
      <c r="E17" s="167">
        <v>5</v>
      </c>
    </row>
    <row r="18" spans="1:5" s="243" customFormat="1" ht="12" customHeight="1" x14ac:dyDescent="0.2">
      <c r="A18" s="234" t="s">
        <v>169</v>
      </c>
      <c r="B18" s="6" t="s">
        <v>286</v>
      </c>
      <c r="C18" s="121"/>
      <c r="D18" s="121"/>
      <c r="E18" s="121"/>
    </row>
    <row r="19" spans="1:5" s="243" customFormat="1" ht="12" customHeight="1" thickBot="1" x14ac:dyDescent="0.25">
      <c r="A19" s="234" t="s">
        <v>170</v>
      </c>
      <c r="B19" s="5" t="s">
        <v>287</v>
      </c>
      <c r="C19" s="122"/>
      <c r="D19" s="122"/>
      <c r="E19" s="122"/>
    </row>
    <row r="20" spans="1:5" s="177" customFormat="1" ht="12" customHeight="1" thickBot="1" x14ac:dyDescent="0.25">
      <c r="A20" s="67" t="s">
        <v>95</v>
      </c>
      <c r="B20" s="81" t="s">
        <v>438</v>
      </c>
      <c r="C20" s="123">
        <f>SUM(C21:C23)</f>
        <v>0</v>
      </c>
      <c r="D20" s="123">
        <f>SUM(D21:D23)</f>
        <v>0</v>
      </c>
      <c r="E20" s="123">
        <f>SUM(E21:E23)</f>
        <v>0</v>
      </c>
    </row>
    <row r="21" spans="1:5" s="243" customFormat="1" ht="12" customHeight="1" x14ac:dyDescent="0.2">
      <c r="A21" s="234" t="s">
        <v>162</v>
      </c>
      <c r="B21" s="7" t="s">
        <v>253</v>
      </c>
      <c r="C21" s="121"/>
      <c r="D21" s="121"/>
      <c r="E21" s="121"/>
    </row>
    <row r="22" spans="1:5" s="243" customFormat="1" ht="12" customHeight="1" x14ac:dyDescent="0.2">
      <c r="A22" s="234" t="s">
        <v>163</v>
      </c>
      <c r="B22" s="6" t="s">
        <v>439</v>
      </c>
      <c r="C22" s="121"/>
      <c r="D22" s="121"/>
      <c r="E22" s="121"/>
    </row>
    <row r="23" spans="1:5" s="243" customFormat="1" ht="12" customHeight="1" x14ac:dyDescent="0.2">
      <c r="A23" s="234" t="s">
        <v>164</v>
      </c>
      <c r="B23" s="6" t="s">
        <v>440</v>
      </c>
      <c r="C23" s="121"/>
      <c r="D23" s="121"/>
      <c r="E23" s="121"/>
    </row>
    <row r="24" spans="1:5" s="243" customFormat="1" ht="12" customHeight="1" thickBot="1" x14ac:dyDescent="0.25">
      <c r="A24" s="234" t="s">
        <v>165</v>
      </c>
      <c r="B24" s="6" t="s">
        <v>88</v>
      </c>
      <c r="C24" s="121"/>
      <c r="D24" s="121"/>
      <c r="E24" s="121"/>
    </row>
    <row r="25" spans="1:5" s="243" customFormat="1" ht="12" customHeight="1" thickBot="1" x14ac:dyDescent="0.25">
      <c r="A25" s="70" t="s">
        <v>96</v>
      </c>
      <c r="B25" s="57" t="s">
        <v>191</v>
      </c>
      <c r="C25" s="150"/>
      <c r="D25" s="150"/>
      <c r="E25" s="150"/>
    </row>
    <row r="26" spans="1:5" s="243" customFormat="1" ht="12" customHeight="1" thickBot="1" x14ac:dyDescent="0.25">
      <c r="A26" s="70" t="s">
        <v>97</v>
      </c>
      <c r="B26" s="57" t="s">
        <v>441</v>
      </c>
      <c r="C26" s="123">
        <f>+C27+C28</f>
        <v>0</v>
      </c>
      <c r="D26" s="123">
        <f>+D27+D28</f>
        <v>0</v>
      </c>
      <c r="E26" s="123">
        <f>+E27+E28</f>
        <v>0</v>
      </c>
    </row>
    <row r="27" spans="1:5" s="243" customFormat="1" ht="12" customHeight="1" x14ac:dyDescent="0.2">
      <c r="A27" s="235" t="s">
        <v>263</v>
      </c>
      <c r="B27" s="236" t="s">
        <v>439</v>
      </c>
      <c r="C27" s="46"/>
      <c r="D27" s="46"/>
      <c r="E27" s="46"/>
    </row>
    <row r="28" spans="1:5" s="243" customFormat="1" ht="12" customHeight="1" x14ac:dyDescent="0.2">
      <c r="A28" s="235" t="s">
        <v>266</v>
      </c>
      <c r="B28" s="237" t="s">
        <v>442</v>
      </c>
      <c r="C28" s="124"/>
      <c r="D28" s="124"/>
      <c r="E28" s="124"/>
    </row>
    <row r="29" spans="1:5" s="243" customFormat="1" ht="12" customHeight="1" thickBot="1" x14ac:dyDescent="0.25">
      <c r="A29" s="234" t="s">
        <v>267</v>
      </c>
      <c r="B29" s="238" t="s">
        <v>443</v>
      </c>
      <c r="C29" s="49"/>
      <c r="D29" s="49"/>
      <c r="E29" s="49"/>
    </row>
    <row r="30" spans="1:5" s="243" customFormat="1" ht="12" customHeight="1" thickBot="1" x14ac:dyDescent="0.25">
      <c r="A30" s="70" t="s">
        <v>98</v>
      </c>
      <c r="B30" s="57" t="s">
        <v>444</v>
      </c>
      <c r="C30" s="123">
        <f>+C31+C32+C33</f>
        <v>0</v>
      </c>
      <c r="D30" s="123">
        <f>+D31+D32+D33</f>
        <v>0</v>
      </c>
      <c r="E30" s="123">
        <f>+E31+E32+E33</f>
        <v>0</v>
      </c>
    </row>
    <row r="31" spans="1:5" s="243" customFormat="1" ht="12" customHeight="1" x14ac:dyDescent="0.2">
      <c r="A31" s="235" t="s">
        <v>149</v>
      </c>
      <c r="B31" s="236" t="s">
        <v>292</v>
      </c>
      <c r="C31" s="46"/>
      <c r="D31" s="46"/>
      <c r="E31" s="46"/>
    </row>
    <row r="32" spans="1:5" s="243" customFormat="1" ht="12" customHeight="1" x14ac:dyDescent="0.2">
      <c r="A32" s="235" t="s">
        <v>150</v>
      </c>
      <c r="B32" s="237" t="s">
        <v>293</v>
      </c>
      <c r="C32" s="124"/>
      <c r="D32" s="124"/>
      <c r="E32" s="124"/>
    </row>
    <row r="33" spans="1:5" s="243" customFormat="1" ht="12" customHeight="1" thickBot="1" x14ac:dyDescent="0.25">
      <c r="A33" s="234" t="s">
        <v>151</v>
      </c>
      <c r="B33" s="59" t="s">
        <v>294</v>
      </c>
      <c r="C33" s="49"/>
      <c r="D33" s="49"/>
      <c r="E33" s="49"/>
    </row>
    <row r="34" spans="1:5" s="177" customFormat="1" ht="12" customHeight="1" thickBot="1" x14ac:dyDescent="0.25">
      <c r="A34" s="70" t="s">
        <v>99</v>
      </c>
      <c r="B34" s="57" t="s">
        <v>406</v>
      </c>
      <c r="C34" s="150"/>
      <c r="D34" s="150"/>
      <c r="E34" s="150"/>
    </row>
    <row r="35" spans="1:5" s="177" customFormat="1" ht="12" customHeight="1" thickBot="1" x14ac:dyDescent="0.25">
      <c r="A35" s="70" t="s">
        <v>100</v>
      </c>
      <c r="B35" s="57" t="s">
        <v>445</v>
      </c>
      <c r="C35" s="168"/>
      <c r="D35" s="168"/>
      <c r="E35" s="168"/>
    </row>
    <row r="36" spans="1:5" s="177" customFormat="1" ht="12" customHeight="1" thickBot="1" x14ac:dyDescent="0.25">
      <c r="A36" s="67" t="s">
        <v>101</v>
      </c>
      <c r="B36" s="57" t="s">
        <v>446</v>
      </c>
      <c r="C36" s="169">
        <f>+C9+C20+C25+C26+C30+C34+C35</f>
        <v>2230</v>
      </c>
      <c r="D36" s="169">
        <f>+D9+D20+D25+D26+D30+D34+D35</f>
        <v>3880</v>
      </c>
      <c r="E36" s="169">
        <f>+E9+E20+E25+E26+E30+E34+E35</f>
        <v>3880</v>
      </c>
    </row>
    <row r="37" spans="1:5" s="177" customFormat="1" ht="12" customHeight="1" thickBot="1" x14ac:dyDescent="0.25">
      <c r="A37" s="82" t="s">
        <v>102</v>
      </c>
      <c r="B37" s="57" t="s">
        <v>447</v>
      </c>
      <c r="C37" s="169">
        <f>+C38+C39+C40</f>
        <v>17364</v>
      </c>
      <c r="D37" s="169">
        <f>+D38+D39+D40</f>
        <v>23659</v>
      </c>
      <c r="E37" s="169">
        <f>+E38+E39+E40</f>
        <v>24371</v>
      </c>
    </row>
    <row r="38" spans="1:5" s="177" customFormat="1" ht="12" customHeight="1" x14ac:dyDescent="0.2">
      <c r="A38" s="235" t="s">
        <v>448</v>
      </c>
      <c r="B38" s="236" t="s">
        <v>232</v>
      </c>
      <c r="C38" s="46"/>
      <c r="D38" s="46"/>
      <c r="E38" s="46">
        <v>454</v>
      </c>
    </row>
    <row r="39" spans="1:5" s="177" customFormat="1" ht="12" customHeight="1" x14ac:dyDescent="0.2">
      <c r="A39" s="235" t="s">
        <v>449</v>
      </c>
      <c r="B39" s="237" t="s">
        <v>89</v>
      </c>
      <c r="C39" s="124"/>
      <c r="D39" s="124"/>
      <c r="E39" s="124"/>
    </row>
    <row r="40" spans="1:5" s="243" customFormat="1" ht="12" customHeight="1" thickBot="1" x14ac:dyDescent="0.25">
      <c r="A40" s="234" t="s">
        <v>450</v>
      </c>
      <c r="B40" s="59" t="s">
        <v>451</v>
      </c>
      <c r="C40" s="49">
        <v>17364</v>
      </c>
      <c r="D40" s="49">
        <v>23659</v>
      </c>
      <c r="E40" s="49">
        <v>23917</v>
      </c>
    </row>
    <row r="41" spans="1:5" s="243" customFormat="1" ht="15" customHeight="1" thickBot="1" x14ac:dyDescent="0.25">
      <c r="A41" s="82" t="s">
        <v>103</v>
      </c>
      <c r="B41" s="83" t="s">
        <v>452</v>
      </c>
      <c r="C41" s="172">
        <f>+C36+C37</f>
        <v>19594</v>
      </c>
      <c r="D41" s="172">
        <f>+D36+D37</f>
        <v>27539</v>
      </c>
      <c r="E41" s="172">
        <f>+E36+E37</f>
        <v>28251</v>
      </c>
    </row>
    <row r="42" spans="1:5" s="243" customFormat="1" ht="15" customHeight="1" x14ac:dyDescent="0.2">
      <c r="A42" s="84"/>
      <c r="B42" s="85"/>
      <c r="C42" s="170"/>
      <c r="D42" s="170"/>
      <c r="E42" s="170"/>
    </row>
    <row r="43" spans="1:5" ht="13.5" thickBot="1" x14ac:dyDescent="0.25">
      <c r="A43" s="86"/>
      <c r="B43" s="87"/>
      <c r="C43" s="171"/>
      <c r="D43" s="171"/>
      <c r="E43" s="171"/>
    </row>
    <row r="44" spans="1:5" s="242" customFormat="1" ht="16.5" customHeight="1" thickBot="1" x14ac:dyDescent="0.25">
      <c r="A44" s="88"/>
      <c r="B44" s="89" t="s">
        <v>131</v>
      </c>
      <c r="C44" s="172"/>
      <c r="D44" s="172"/>
      <c r="E44" s="172"/>
    </row>
    <row r="45" spans="1:5" s="244" customFormat="1" ht="12" customHeight="1" thickBot="1" x14ac:dyDescent="0.25">
      <c r="A45" s="70" t="s">
        <v>94</v>
      </c>
      <c r="B45" s="57" t="s">
        <v>453</v>
      </c>
      <c r="C45" s="123">
        <f>SUM(C46:C50)</f>
        <v>19594</v>
      </c>
      <c r="D45" s="123">
        <f>SUM(D46:D50)</f>
        <v>27539</v>
      </c>
      <c r="E45" s="123">
        <f>SUM(E46:E50)</f>
        <v>28167</v>
      </c>
    </row>
    <row r="46" spans="1:5" ht="12" customHeight="1" x14ac:dyDescent="0.2">
      <c r="A46" s="234" t="s">
        <v>156</v>
      </c>
      <c r="B46" s="7" t="s">
        <v>124</v>
      </c>
      <c r="C46" s="46">
        <v>8082</v>
      </c>
      <c r="D46" s="46">
        <v>9722</v>
      </c>
      <c r="E46" s="46">
        <v>10144</v>
      </c>
    </row>
    <row r="47" spans="1:5" ht="12" customHeight="1" x14ac:dyDescent="0.2">
      <c r="A47" s="234" t="s">
        <v>157</v>
      </c>
      <c r="B47" s="6" t="s">
        <v>200</v>
      </c>
      <c r="C47" s="48">
        <v>2167</v>
      </c>
      <c r="D47" s="48">
        <v>2627</v>
      </c>
      <c r="E47" s="48">
        <v>2741</v>
      </c>
    </row>
    <row r="48" spans="1:5" ht="12" customHeight="1" x14ac:dyDescent="0.2">
      <c r="A48" s="234" t="s">
        <v>158</v>
      </c>
      <c r="B48" s="6" t="s">
        <v>175</v>
      </c>
      <c r="C48" s="48">
        <v>9345</v>
      </c>
      <c r="D48" s="48">
        <v>15190</v>
      </c>
      <c r="E48" s="48">
        <v>15282</v>
      </c>
    </row>
    <row r="49" spans="1:5" ht="12" customHeight="1" x14ac:dyDescent="0.2">
      <c r="A49" s="234" t="s">
        <v>159</v>
      </c>
      <c r="B49" s="6" t="s">
        <v>201</v>
      </c>
      <c r="C49" s="48"/>
      <c r="D49" s="48"/>
      <c r="E49" s="48"/>
    </row>
    <row r="50" spans="1:5" ht="12" customHeight="1" thickBot="1" x14ac:dyDescent="0.25">
      <c r="A50" s="234" t="s">
        <v>176</v>
      </c>
      <c r="B50" s="6" t="s">
        <v>202</v>
      </c>
      <c r="C50" s="48"/>
      <c r="D50" s="48"/>
      <c r="E50" s="48"/>
    </row>
    <row r="51" spans="1:5" ht="12" customHeight="1" thickBot="1" x14ac:dyDescent="0.25">
      <c r="A51" s="70" t="s">
        <v>95</v>
      </c>
      <c r="B51" s="57" t="s">
        <v>454</v>
      </c>
      <c r="C51" s="123">
        <f>SUM(C52:C54)</f>
        <v>0</v>
      </c>
      <c r="D51" s="123">
        <f>SUM(D52:D54)</f>
        <v>0</v>
      </c>
      <c r="E51" s="123">
        <f>SUM(E52:E54)</f>
        <v>84</v>
      </c>
    </row>
    <row r="52" spans="1:5" s="244" customFormat="1" ht="12" customHeight="1" x14ac:dyDescent="0.2">
      <c r="A52" s="234" t="s">
        <v>162</v>
      </c>
      <c r="B52" s="7" t="s">
        <v>222</v>
      </c>
      <c r="C52" s="46"/>
      <c r="D52" s="46"/>
      <c r="E52" s="46">
        <v>84</v>
      </c>
    </row>
    <row r="53" spans="1:5" ht="12" customHeight="1" x14ac:dyDescent="0.2">
      <c r="A53" s="234" t="s">
        <v>163</v>
      </c>
      <c r="B53" s="6" t="s">
        <v>204</v>
      </c>
      <c r="C53" s="48"/>
      <c r="D53" s="48"/>
      <c r="E53" s="48"/>
    </row>
    <row r="54" spans="1:5" ht="12" customHeight="1" x14ac:dyDescent="0.2">
      <c r="A54" s="234" t="s">
        <v>164</v>
      </c>
      <c r="B54" s="6" t="s">
        <v>132</v>
      </c>
      <c r="C54" s="48"/>
      <c r="D54" s="48"/>
      <c r="E54" s="48"/>
    </row>
    <row r="55" spans="1:5" ht="12" customHeight="1" thickBot="1" x14ac:dyDescent="0.25">
      <c r="A55" s="527" t="s">
        <v>165</v>
      </c>
      <c r="B55" s="10" t="s">
        <v>90</v>
      </c>
      <c r="C55" s="528"/>
      <c r="D55" s="528"/>
      <c r="E55" s="528"/>
    </row>
    <row r="56" spans="1:5" ht="12" customHeight="1" thickBot="1" x14ac:dyDescent="0.25">
      <c r="A56" s="538" t="s">
        <v>96</v>
      </c>
      <c r="B56" s="57" t="s">
        <v>615</v>
      </c>
      <c r="C56" s="530"/>
      <c r="D56" s="530"/>
      <c r="E56" s="150"/>
    </row>
    <row r="57" spans="1:5" ht="12" customHeight="1" thickBot="1" x14ac:dyDescent="0.25">
      <c r="A57" s="538" t="s">
        <v>97</v>
      </c>
      <c r="B57" s="57" t="s">
        <v>611</v>
      </c>
      <c r="C57" s="530"/>
      <c r="D57" s="530"/>
      <c r="E57" s="150"/>
    </row>
    <row r="58" spans="1:5" ht="15" customHeight="1" thickBot="1" x14ac:dyDescent="0.25">
      <c r="A58" s="70" t="s">
        <v>98</v>
      </c>
      <c r="B58" s="90" t="s">
        <v>616</v>
      </c>
      <c r="C58" s="173">
        <f>+C45+C51</f>
        <v>19594</v>
      </c>
      <c r="D58" s="173">
        <f>+D45+D51</f>
        <v>27539</v>
      </c>
      <c r="E58" s="173">
        <f>+E45+E51+E56+E57</f>
        <v>28251</v>
      </c>
    </row>
    <row r="59" spans="1:5" ht="13.5" thickBot="1" x14ac:dyDescent="0.25">
      <c r="C59" s="174"/>
      <c r="D59" s="174"/>
      <c r="E59" s="174"/>
    </row>
    <row r="60" spans="1:5" ht="15" customHeight="1" thickBot="1" x14ac:dyDescent="0.25">
      <c r="A60" s="93" t="s">
        <v>217</v>
      </c>
      <c r="B60" s="94"/>
      <c r="C60" s="55">
        <v>5</v>
      </c>
      <c r="D60" s="55">
        <v>5</v>
      </c>
      <c r="E60" s="55">
        <v>5</v>
      </c>
    </row>
    <row r="61" spans="1:5" ht="14.25" customHeight="1" thickBot="1" x14ac:dyDescent="0.25">
      <c r="A61" s="93" t="s">
        <v>218</v>
      </c>
      <c r="B61" s="94"/>
      <c r="C61" s="55">
        <v>0</v>
      </c>
      <c r="D61" s="55">
        <v>0</v>
      </c>
      <c r="E61" s="55">
        <v>2</v>
      </c>
    </row>
    <row r="64" spans="1:5" x14ac:dyDescent="0.2">
      <c r="A64" s="688"/>
      <c r="B64" s="688"/>
      <c r="C64" s="688"/>
      <c r="D64" s="688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topLeftCell="A46" zoomScaleNormal="100" workbookViewId="0">
      <selection activeCell="A64" sqref="A64:D64"/>
    </sheetView>
  </sheetViews>
  <sheetFormatPr defaultRowHeight="12.75" x14ac:dyDescent="0.2"/>
  <cols>
    <col min="1" max="1" width="13.83203125" style="91" customWidth="1"/>
    <col min="2" max="2" width="66.6640625" style="92" customWidth="1"/>
    <col min="3" max="3" width="12.5" style="92" customWidth="1"/>
    <col min="4" max="4" width="11.33203125" style="92" customWidth="1"/>
    <col min="5" max="5" width="11" style="92" customWidth="1"/>
    <col min="6" max="16384" width="9.33203125" style="92"/>
  </cols>
  <sheetData>
    <row r="1" spans="1:5" s="72" customFormat="1" ht="15.75" customHeight="1" x14ac:dyDescent="0.2">
      <c r="A1" s="71"/>
      <c r="B1" s="73"/>
      <c r="C1" s="239" t="s">
        <v>701</v>
      </c>
    </row>
    <row r="2" spans="1:5" s="72" customFormat="1" ht="15" customHeight="1" thickBot="1" x14ac:dyDescent="0.25">
      <c r="A2" s="71"/>
      <c r="B2" s="73"/>
      <c r="C2" s="239" t="s">
        <v>702</v>
      </c>
    </row>
    <row r="3" spans="1:5" s="240" customFormat="1" ht="25.5" customHeight="1" x14ac:dyDescent="0.2">
      <c r="A3" s="191" t="s">
        <v>215</v>
      </c>
      <c r="B3" s="160" t="s">
        <v>470</v>
      </c>
      <c r="C3" s="175"/>
      <c r="D3" s="175"/>
      <c r="E3" s="175" t="s">
        <v>136</v>
      </c>
    </row>
    <row r="4" spans="1:5" s="240" customFormat="1" ht="24.75" thickBot="1" x14ac:dyDescent="0.25">
      <c r="A4" s="232" t="s">
        <v>214</v>
      </c>
      <c r="B4" s="161" t="s">
        <v>457</v>
      </c>
      <c r="C4" s="176"/>
      <c r="D4" s="176"/>
      <c r="E4" s="176" t="s">
        <v>126</v>
      </c>
    </row>
    <row r="5" spans="1:5" s="241" customFormat="1" ht="15.95" customHeight="1" thickBot="1" x14ac:dyDescent="0.3">
      <c r="A5" s="74"/>
      <c r="B5" s="74"/>
      <c r="C5" s="75"/>
      <c r="D5" s="75"/>
      <c r="E5" s="75" t="s">
        <v>603</v>
      </c>
    </row>
    <row r="6" spans="1:5" ht="18" customHeight="1" thickBot="1" x14ac:dyDescent="0.25">
      <c r="A6" s="192" t="s">
        <v>216</v>
      </c>
      <c r="B6" s="76" t="s">
        <v>128</v>
      </c>
      <c r="C6" s="77" t="s">
        <v>129</v>
      </c>
      <c r="D6" s="77" t="s">
        <v>129</v>
      </c>
      <c r="E6" s="77" t="s">
        <v>129</v>
      </c>
    </row>
    <row r="7" spans="1:5" s="242" customFormat="1" ht="12.95" customHeight="1" thickBot="1" x14ac:dyDescent="0.25">
      <c r="A7" s="67">
        <v>1</v>
      </c>
      <c r="B7" s="68">
        <v>2</v>
      </c>
      <c r="C7" s="69">
        <v>3</v>
      </c>
      <c r="D7" s="69">
        <v>3</v>
      </c>
      <c r="E7" s="69">
        <v>5</v>
      </c>
    </row>
    <row r="8" spans="1:5" s="242" customFormat="1" ht="15.95" customHeight="1" thickBot="1" x14ac:dyDescent="0.25">
      <c r="A8" s="78"/>
      <c r="B8" s="79" t="s">
        <v>130</v>
      </c>
      <c r="C8" s="80"/>
      <c r="D8" s="80"/>
      <c r="E8" s="80"/>
    </row>
    <row r="9" spans="1:5" s="177" customFormat="1" ht="12" customHeight="1" thickBot="1" x14ac:dyDescent="0.25">
      <c r="A9" s="67" t="s">
        <v>94</v>
      </c>
      <c r="B9" s="81" t="s">
        <v>435</v>
      </c>
      <c r="C9" s="123">
        <f>SUM(C10:C19)</f>
        <v>2230</v>
      </c>
      <c r="D9" s="123">
        <f>SUM(D10:D19)</f>
        <v>3880</v>
      </c>
      <c r="E9" s="123">
        <f>SUM(E10:E19)</f>
        <v>3880</v>
      </c>
    </row>
    <row r="10" spans="1:5" s="177" customFormat="1" ht="12" customHeight="1" x14ac:dyDescent="0.2">
      <c r="A10" s="233" t="s">
        <v>156</v>
      </c>
      <c r="B10" s="8" t="s">
        <v>278</v>
      </c>
      <c r="C10" s="166"/>
      <c r="D10" s="166"/>
      <c r="E10" s="166"/>
    </row>
    <row r="11" spans="1:5" s="177" customFormat="1" ht="12" customHeight="1" x14ac:dyDescent="0.2">
      <c r="A11" s="234" t="s">
        <v>157</v>
      </c>
      <c r="B11" s="6" t="s">
        <v>279</v>
      </c>
      <c r="C11" s="121">
        <v>2230</v>
      </c>
      <c r="D11" s="121">
        <v>3880</v>
      </c>
      <c r="E11" s="121">
        <v>3860</v>
      </c>
    </row>
    <row r="12" spans="1:5" s="177" customFormat="1" ht="12" customHeight="1" x14ac:dyDescent="0.2">
      <c r="A12" s="234" t="s">
        <v>158</v>
      </c>
      <c r="B12" s="6" t="s">
        <v>280</v>
      </c>
      <c r="C12" s="121"/>
      <c r="D12" s="121"/>
      <c r="E12" s="121">
        <v>15</v>
      </c>
    </row>
    <row r="13" spans="1:5" s="177" customFormat="1" ht="12" customHeight="1" x14ac:dyDescent="0.2">
      <c r="A13" s="234" t="s">
        <v>159</v>
      </c>
      <c r="B13" s="6" t="s">
        <v>281</v>
      </c>
      <c r="C13" s="121"/>
      <c r="D13" s="121"/>
      <c r="E13" s="121"/>
    </row>
    <row r="14" spans="1:5" s="177" customFormat="1" ht="12" customHeight="1" x14ac:dyDescent="0.2">
      <c r="A14" s="234" t="s">
        <v>176</v>
      </c>
      <c r="B14" s="6" t="s">
        <v>282</v>
      </c>
      <c r="C14" s="121"/>
      <c r="D14" s="121"/>
      <c r="E14" s="121"/>
    </row>
    <row r="15" spans="1:5" s="177" customFormat="1" ht="12" customHeight="1" x14ac:dyDescent="0.2">
      <c r="A15" s="234" t="s">
        <v>160</v>
      </c>
      <c r="B15" s="6" t="s">
        <v>436</v>
      </c>
      <c r="C15" s="121"/>
      <c r="D15" s="121"/>
      <c r="E15" s="121"/>
    </row>
    <row r="16" spans="1:5" s="177" customFormat="1" ht="12" customHeight="1" x14ac:dyDescent="0.2">
      <c r="A16" s="234" t="s">
        <v>161</v>
      </c>
      <c r="B16" s="5" t="s">
        <v>437</v>
      </c>
      <c r="C16" s="121"/>
      <c r="D16" s="121"/>
      <c r="E16" s="121"/>
    </row>
    <row r="17" spans="1:5" s="177" customFormat="1" ht="12" customHeight="1" x14ac:dyDescent="0.2">
      <c r="A17" s="234" t="s">
        <v>168</v>
      </c>
      <c r="B17" s="6" t="s">
        <v>285</v>
      </c>
      <c r="C17" s="167"/>
      <c r="D17" s="167"/>
      <c r="E17" s="167">
        <v>5</v>
      </c>
    </row>
    <row r="18" spans="1:5" s="243" customFormat="1" ht="12" customHeight="1" x14ac:dyDescent="0.2">
      <c r="A18" s="234" t="s">
        <v>169</v>
      </c>
      <c r="B18" s="6" t="s">
        <v>286</v>
      </c>
      <c r="C18" s="121"/>
      <c r="D18" s="121"/>
      <c r="E18" s="121"/>
    </row>
    <row r="19" spans="1:5" s="243" customFormat="1" ht="12" customHeight="1" thickBot="1" x14ac:dyDescent="0.25">
      <c r="A19" s="234" t="s">
        <v>170</v>
      </c>
      <c r="B19" s="5" t="s">
        <v>287</v>
      </c>
      <c r="C19" s="122"/>
      <c r="D19" s="122"/>
      <c r="E19" s="122"/>
    </row>
    <row r="20" spans="1:5" s="177" customFormat="1" ht="12" customHeight="1" thickBot="1" x14ac:dyDescent="0.25">
      <c r="A20" s="67" t="s">
        <v>95</v>
      </c>
      <c r="B20" s="81" t="s">
        <v>438</v>
      </c>
      <c r="C20" s="123">
        <f>SUM(C21:C23)</f>
        <v>0</v>
      </c>
      <c r="D20" s="123">
        <f>SUM(D21:D23)</f>
        <v>0</v>
      </c>
      <c r="E20" s="123">
        <f>SUM(E21:E23)</f>
        <v>0</v>
      </c>
    </row>
    <row r="21" spans="1:5" s="243" customFormat="1" ht="12" customHeight="1" x14ac:dyDescent="0.2">
      <c r="A21" s="234" t="s">
        <v>162</v>
      </c>
      <c r="B21" s="7" t="s">
        <v>253</v>
      </c>
      <c r="C21" s="121"/>
      <c r="D21" s="121"/>
      <c r="E21" s="121"/>
    </row>
    <row r="22" spans="1:5" s="243" customFormat="1" ht="12" customHeight="1" x14ac:dyDescent="0.2">
      <c r="A22" s="234" t="s">
        <v>163</v>
      </c>
      <c r="B22" s="6" t="s">
        <v>439</v>
      </c>
      <c r="C22" s="121"/>
      <c r="D22" s="121"/>
      <c r="E22" s="121"/>
    </row>
    <row r="23" spans="1:5" s="243" customFormat="1" ht="12" customHeight="1" x14ac:dyDescent="0.2">
      <c r="A23" s="234" t="s">
        <v>164</v>
      </c>
      <c r="B23" s="6" t="s">
        <v>440</v>
      </c>
      <c r="C23" s="121"/>
      <c r="D23" s="121"/>
      <c r="E23" s="121"/>
    </row>
    <row r="24" spans="1:5" s="243" customFormat="1" ht="12" customHeight="1" thickBot="1" x14ac:dyDescent="0.25">
      <c r="A24" s="234" t="s">
        <v>165</v>
      </c>
      <c r="B24" s="6" t="s">
        <v>88</v>
      </c>
      <c r="C24" s="121"/>
      <c r="D24" s="121"/>
      <c r="E24" s="121"/>
    </row>
    <row r="25" spans="1:5" s="243" customFormat="1" ht="12" customHeight="1" thickBot="1" x14ac:dyDescent="0.25">
      <c r="A25" s="70" t="s">
        <v>96</v>
      </c>
      <c r="B25" s="57" t="s">
        <v>191</v>
      </c>
      <c r="C25" s="150"/>
      <c r="D25" s="150"/>
      <c r="E25" s="150"/>
    </row>
    <row r="26" spans="1:5" s="243" customFormat="1" ht="12" customHeight="1" thickBot="1" x14ac:dyDescent="0.25">
      <c r="A26" s="70" t="s">
        <v>97</v>
      </c>
      <c r="B26" s="57" t="s">
        <v>441</v>
      </c>
      <c r="C26" s="123">
        <f>+C27+C28</f>
        <v>0</v>
      </c>
      <c r="D26" s="123">
        <f>+D27+D28</f>
        <v>0</v>
      </c>
      <c r="E26" s="123">
        <f>+E27+E28</f>
        <v>0</v>
      </c>
    </row>
    <row r="27" spans="1:5" s="243" customFormat="1" ht="12" customHeight="1" x14ac:dyDescent="0.2">
      <c r="A27" s="235" t="s">
        <v>263</v>
      </c>
      <c r="B27" s="236" t="s">
        <v>439</v>
      </c>
      <c r="C27" s="46"/>
      <c r="D27" s="46"/>
      <c r="E27" s="46"/>
    </row>
    <row r="28" spans="1:5" s="243" customFormat="1" ht="12" customHeight="1" x14ac:dyDescent="0.2">
      <c r="A28" s="235" t="s">
        <v>266</v>
      </c>
      <c r="B28" s="237" t="s">
        <v>442</v>
      </c>
      <c r="C28" s="124"/>
      <c r="D28" s="124"/>
      <c r="E28" s="124"/>
    </row>
    <row r="29" spans="1:5" s="243" customFormat="1" ht="12" customHeight="1" thickBot="1" x14ac:dyDescent="0.25">
      <c r="A29" s="234" t="s">
        <v>267</v>
      </c>
      <c r="B29" s="238" t="s">
        <v>443</v>
      </c>
      <c r="C29" s="49"/>
      <c r="D29" s="49"/>
      <c r="E29" s="49"/>
    </row>
    <row r="30" spans="1:5" s="243" customFormat="1" ht="12" customHeight="1" thickBot="1" x14ac:dyDescent="0.25">
      <c r="A30" s="70" t="s">
        <v>98</v>
      </c>
      <c r="B30" s="57" t="s">
        <v>444</v>
      </c>
      <c r="C30" s="123">
        <f>+C31+C32+C33</f>
        <v>0</v>
      </c>
      <c r="D30" s="123">
        <f>+D31+D32+D33</f>
        <v>0</v>
      </c>
      <c r="E30" s="123">
        <f>+E31+E32+E33</f>
        <v>0</v>
      </c>
    </row>
    <row r="31" spans="1:5" s="243" customFormat="1" ht="12" customHeight="1" x14ac:dyDescent="0.2">
      <c r="A31" s="235" t="s">
        <v>149</v>
      </c>
      <c r="B31" s="236" t="s">
        <v>292</v>
      </c>
      <c r="C31" s="46"/>
      <c r="D31" s="46"/>
      <c r="E31" s="46"/>
    </row>
    <row r="32" spans="1:5" s="243" customFormat="1" ht="12" customHeight="1" x14ac:dyDescent="0.2">
      <c r="A32" s="235" t="s">
        <v>150</v>
      </c>
      <c r="B32" s="237" t="s">
        <v>293</v>
      </c>
      <c r="C32" s="124"/>
      <c r="D32" s="124"/>
      <c r="E32" s="124"/>
    </row>
    <row r="33" spans="1:5" s="243" customFormat="1" ht="12" customHeight="1" thickBot="1" x14ac:dyDescent="0.25">
      <c r="A33" s="234" t="s">
        <v>151</v>
      </c>
      <c r="B33" s="59" t="s">
        <v>294</v>
      </c>
      <c r="C33" s="49"/>
      <c r="D33" s="49"/>
      <c r="E33" s="49"/>
    </row>
    <row r="34" spans="1:5" s="177" customFormat="1" ht="12" customHeight="1" thickBot="1" x14ac:dyDescent="0.25">
      <c r="A34" s="70" t="s">
        <v>99</v>
      </c>
      <c r="B34" s="57" t="s">
        <v>406</v>
      </c>
      <c r="C34" s="150"/>
      <c r="D34" s="150"/>
      <c r="E34" s="150"/>
    </row>
    <row r="35" spans="1:5" s="177" customFormat="1" ht="12" customHeight="1" thickBot="1" x14ac:dyDescent="0.25">
      <c r="A35" s="70" t="s">
        <v>100</v>
      </c>
      <c r="B35" s="57" t="s">
        <v>445</v>
      </c>
      <c r="C35" s="168"/>
      <c r="D35" s="168"/>
      <c r="E35" s="168"/>
    </row>
    <row r="36" spans="1:5" s="177" customFormat="1" ht="12" customHeight="1" thickBot="1" x14ac:dyDescent="0.25">
      <c r="A36" s="67" t="s">
        <v>101</v>
      </c>
      <c r="B36" s="57" t="s">
        <v>446</v>
      </c>
      <c r="C36" s="169">
        <f>+C9+C20+C25+C26+C30+C34+C35</f>
        <v>2230</v>
      </c>
      <c r="D36" s="169">
        <f>+D9+D20+D25+D26+D30+D34+D35</f>
        <v>3880</v>
      </c>
      <c r="E36" s="169">
        <f>+E9+E20+E25+E26+E30+E34+E35</f>
        <v>3880</v>
      </c>
    </row>
    <row r="37" spans="1:5" s="177" customFormat="1" ht="12" customHeight="1" thickBot="1" x14ac:dyDescent="0.25">
      <c r="A37" s="82" t="s">
        <v>102</v>
      </c>
      <c r="B37" s="57" t="s">
        <v>447</v>
      </c>
      <c r="C37" s="169">
        <f>+C38+C39+C40</f>
        <v>17364</v>
      </c>
      <c r="D37" s="169">
        <f>+D38+D39+D40</f>
        <v>23659</v>
      </c>
      <c r="E37" s="169">
        <f>+E38+E39+E40</f>
        <v>24371</v>
      </c>
    </row>
    <row r="38" spans="1:5" s="177" customFormat="1" ht="12" customHeight="1" x14ac:dyDescent="0.2">
      <c r="A38" s="235" t="s">
        <v>448</v>
      </c>
      <c r="B38" s="236" t="s">
        <v>232</v>
      </c>
      <c r="C38" s="46"/>
      <c r="D38" s="46"/>
      <c r="E38" s="46">
        <v>454</v>
      </c>
    </row>
    <row r="39" spans="1:5" s="177" customFormat="1" ht="12" customHeight="1" x14ac:dyDescent="0.2">
      <c r="A39" s="235" t="s">
        <v>449</v>
      </c>
      <c r="B39" s="237" t="s">
        <v>89</v>
      </c>
      <c r="C39" s="124"/>
      <c r="D39" s="124"/>
      <c r="E39" s="124"/>
    </row>
    <row r="40" spans="1:5" s="243" customFormat="1" ht="12" customHeight="1" thickBot="1" x14ac:dyDescent="0.25">
      <c r="A40" s="234" t="s">
        <v>450</v>
      </c>
      <c r="B40" s="59" t="s">
        <v>451</v>
      </c>
      <c r="C40" s="49">
        <v>17364</v>
      </c>
      <c r="D40" s="49">
        <v>23659</v>
      </c>
      <c r="E40" s="49">
        <v>23917</v>
      </c>
    </row>
    <row r="41" spans="1:5" s="243" customFormat="1" ht="15" customHeight="1" thickBot="1" x14ac:dyDescent="0.25">
      <c r="A41" s="82" t="s">
        <v>103</v>
      </c>
      <c r="B41" s="83" t="s">
        <v>452</v>
      </c>
      <c r="C41" s="172">
        <f>+C36+C37</f>
        <v>19594</v>
      </c>
      <c r="D41" s="172">
        <f>+D36+D37</f>
        <v>27539</v>
      </c>
      <c r="E41" s="172">
        <f>+E36+E37</f>
        <v>28251</v>
      </c>
    </row>
    <row r="42" spans="1:5" s="243" customFormat="1" ht="15" customHeight="1" x14ac:dyDescent="0.2">
      <c r="A42" s="84"/>
      <c r="B42" s="85"/>
      <c r="C42" s="170"/>
      <c r="D42" s="170"/>
      <c r="E42" s="170"/>
    </row>
    <row r="43" spans="1:5" ht="13.5" thickBot="1" x14ac:dyDescent="0.25">
      <c r="A43" s="86"/>
      <c r="B43" s="87"/>
      <c r="C43" s="171"/>
      <c r="D43" s="171"/>
      <c r="E43" s="171"/>
    </row>
    <row r="44" spans="1:5" s="242" customFormat="1" ht="16.5" customHeight="1" thickBot="1" x14ac:dyDescent="0.25">
      <c r="A44" s="88"/>
      <c r="B44" s="89" t="s">
        <v>131</v>
      </c>
      <c r="C44" s="172"/>
      <c r="D44" s="172"/>
      <c r="E44" s="172"/>
    </row>
    <row r="45" spans="1:5" s="244" customFormat="1" ht="12" customHeight="1" thickBot="1" x14ac:dyDescent="0.25">
      <c r="A45" s="70" t="s">
        <v>94</v>
      </c>
      <c r="B45" s="57" t="s">
        <v>453</v>
      </c>
      <c r="C45" s="123">
        <f>SUM(C46:C50)</f>
        <v>19594</v>
      </c>
      <c r="D45" s="123">
        <f>SUM(D46:D50)</f>
        <v>27539</v>
      </c>
      <c r="E45" s="123">
        <f>SUM(E46:E50)</f>
        <v>28167</v>
      </c>
    </row>
    <row r="46" spans="1:5" ht="12" customHeight="1" x14ac:dyDescent="0.2">
      <c r="A46" s="234" t="s">
        <v>156</v>
      </c>
      <c r="B46" s="7" t="s">
        <v>124</v>
      </c>
      <c r="C46" s="46">
        <v>8082</v>
      </c>
      <c r="D46" s="46">
        <v>9722</v>
      </c>
      <c r="E46" s="46">
        <v>10144</v>
      </c>
    </row>
    <row r="47" spans="1:5" ht="12" customHeight="1" x14ac:dyDescent="0.2">
      <c r="A47" s="234" t="s">
        <v>157</v>
      </c>
      <c r="B47" s="6" t="s">
        <v>200</v>
      </c>
      <c r="C47" s="48">
        <v>2167</v>
      </c>
      <c r="D47" s="48">
        <v>2627</v>
      </c>
      <c r="E47" s="48">
        <v>2741</v>
      </c>
    </row>
    <row r="48" spans="1:5" ht="12" customHeight="1" x14ac:dyDescent="0.2">
      <c r="A48" s="234" t="s">
        <v>158</v>
      </c>
      <c r="B48" s="6" t="s">
        <v>175</v>
      </c>
      <c r="C48" s="48">
        <v>9345</v>
      </c>
      <c r="D48" s="48">
        <v>15190</v>
      </c>
      <c r="E48" s="48">
        <v>15282</v>
      </c>
    </row>
    <row r="49" spans="1:5" ht="12" customHeight="1" x14ac:dyDescent="0.2">
      <c r="A49" s="234" t="s">
        <v>159</v>
      </c>
      <c r="B49" s="6" t="s">
        <v>201</v>
      </c>
      <c r="C49" s="48"/>
      <c r="D49" s="48"/>
      <c r="E49" s="48"/>
    </row>
    <row r="50" spans="1:5" ht="12" customHeight="1" thickBot="1" x14ac:dyDescent="0.25">
      <c r="A50" s="234" t="s">
        <v>176</v>
      </c>
      <c r="B50" s="6" t="s">
        <v>202</v>
      </c>
      <c r="C50" s="48"/>
      <c r="D50" s="48"/>
      <c r="E50" s="48"/>
    </row>
    <row r="51" spans="1:5" ht="12" customHeight="1" thickBot="1" x14ac:dyDescent="0.25">
      <c r="A51" s="70" t="s">
        <v>95</v>
      </c>
      <c r="B51" s="57" t="s">
        <v>454</v>
      </c>
      <c r="C51" s="123">
        <f>SUM(C52:C54)</f>
        <v>0</v>
      </c>
      <c r="D51" s="123">
        <f>SUM(D52:D54)</f>
        <v>0</v>
      </c>
      <c r="E51" s="123">
        <f>SUM(E52:E54)</f>
        <v>84</v>
      </c>
    </row>
    <row r="52" spans="1:5" s="244" customFormat="1" ht="12" customHeight="1" x14ac:dyDescent="0.2">
      <c r="A52" s="234" t="s">
        <v>162</v>
      </c>
      <c r="B52" s="7" t="s">
        <v>222</v>
      </c>
      <c r="C52" s="46"/>
      <c r="D52" s="46"/>
      <c r="E52" s="46">
        <v>84</v>
      </c>
    </row>
    <row r="53" spans="1:5" ht="12" customHeight="1" x14ac:dyDescent="0.2">
      <c r="A53" s="234" t="s">
        <v>163</v>
      </c>
      <c r="B53" s="6" t="s">
        <v>204</v>
      </c>
      <c r="C53" s="48"/>
      <c r="D53" s="48"/>
      <c r="E53" s="48"/>
    </row>
    <row r="54" spans="1:5" ht="12" customHeight="1" x14ac:dyDescent="0.2">
      <c r="A54" s="234" t="s">
        <v>164</v>
      </c>
      <c r="B54" s="6" t="s">
        <v>132</v>
      </c>
      <c r="C54" s="48"/>
      <c r="D54" s="48"/>
      <c r="E54" s="48"/>
    </row>
    <row r="55" spans="1:5" ht="12" customHeight="1" thickBot="1" x14ac:dyDescent="0.25">
      <c r="A55" s="527" t="s">
        <v>165</v>
      </c>
      <c r="B55" s="10" t="s">
        <v>90</v>
      </c>
      <c r="C55" s="528"/>
      <c r="D55" s="528"/>
      <c r="E55" s="528"/>
    </row>
    <row r="56" spans="1:5" ht="12" customHeight="1" thickBot="1" x14ac:dyDescent="0.25">
      <c r="A56" s="538" t="s">
        <v>96</v>
      </c>
      <c r="B56" s="57" t="s">
        <v>613</v>
      </c>
      <c r="C56" s="530"/>
      <c r="D56" s="530"/>
      <c r="E56" s="150"/>
    </row>
    <row r="57" spans="1:5" ht="12" customHeight="1" thickBot="1" x14ac:dyDescent="0.25">
      <c r="A57" s="526" t="s">
        <v>97</v>
      </c>
      <c r="B57" s="5" t="s">
        <v>611</v>
      </c>
      <c r="C57" s="124"/>
      <c r="D57" s="124"/>
      <c r="E57" s="150"/>
    </row>
    <row r="58" spans="1:5" ht="15" customHeight="1" thickBot="1" x14ac:dyDescent="0.25">
      <c r="A58" s="70" t="s">
        <v>98</v>
      </c>
      <c r="B58" s="90" t="s">
        <v>455</v>
      </c>
      <c r="C58" s="173">
        <f>+C45+C51</f>
        <v>19594</v>
      </c>
      <c r="D58" s="173">
        <f>+D45+D51</f>
        <v>27539</v>
      </c>
      <c r="E58" s="173">
        <f>+E45+E51+E56+E57</f>
        <v>28251</v>
      </c>
    </row>
    <row r="59" spans="1:5" ht="13.5" thickBot="1" x14ac:dyDescent="0.25">
      <c r="C59" s="174"/>
      <c r="D59" s="174"/>
    </row>
    <row r="60" spans="1:5" ht="15" customHeight="1" thickBot="1" x14ac:dyDescent="0.25">
      <c r="A60" s="93" t="s">
        <v>217</v>
      </c>
      <c r="B60" s="94"/>
      <c r="C60" s="55">
        <v>5</v>
      </c>
      <c r="D60" s="55">
        <v>5</v>
      </c>
      <c r="E60" s="546">
        <v>5</v>
      </c>
    </row>
    <row r="61" spans="1:5" ht="14.25" customHeight="1" thickBot="1" x14ac:dyDescent="0.25">
      <c r="A61" s="93" t="s">
        <v>218</v>
      </c>
      <c r="B61" s="94"/>
      <c r="C61" s="55">
        <v>0</v>
      </c>
      <c r="D61" s="55">
        <v>0</v>
      </c>
      <c r="E61" s="547">
        <v>2</v>
      </c>
    </row>
    <row r="64" spans="1:5" x14ac:dyDescent="0.2">
      <c r="A64" s="688"/>
      <c r="B64" s="688"/>
      <c r="C64" s="688"/>
      <c r="D64" s="688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E59"/>
  <sheetViews>
    <sheetView topLeftCell="A46" workbookViewId="0">
      <selection activeCell="A59" sqref="A59:D59"/>
    </sheetView>
  </sheetViews>
  <sheetFormatPr defaultRowHeight="12.75" x14ac:dyDescent="0.2"/>
  <cols>
    <col min="1" max="1" width="8.83203125" customWidth="1"/>
    <col min="2" max="2" width="61.83203125" customWidth="1"/>
    <col min="3" max="3" width="11.1640625" customWidth="1"/>
    <col min="4" max="4" width="10.83203125" customWidth="1"/>
    <col min="5" max="5" width="11.83203125" customWidth="1"/>
  </cols>
  <sheetData>
    <row r="1" spans="1:5" ht="15.75" x14ac:dyDescent="0.2">
      <c r="A1" s="71"/>
      <c r="B1" s="73"/>
      <c r="C1" s="239" t="s">
        <v>703</v>
      </c>
    </row>
    <row r="2" spans="1:5" ht="16.5" thickBot="1" x14ac:dyDescent="0.25">
      <c r="A2" s="71"/>
      <c r="B2" s="73"/>
      <c r="C2" s="239" t="s">
        <v>704</v>
      </c>
    </row>
    <row r="3" spans="1:5" ht="42" customHeight="1" x14ac:dyDescent="0.2">
      <c r="A3" s="191" t="s">
        <v>614</v>
      </c>
      <c r="B3" s="160" t="s">
        <v>471</v>
      </c>
      <c r="C3" s="175"/>
      <c r="D3" s="175"/>
      <c r="E3" s="175" t="s">
        <v>468</v>
      </c>
    </row>
    <row r="4" spans="1:5" ht="42" customHeight="1" thickBot="1" x14ac:dyDescent="0.25">
      <c r="A4" s="232" t="s">
        <v>214</v>
      </c>
      <c r="B4" s="161" t="s">
        <v>434</v>
      </c>
      <c r="C4" s="176"/>
      <c r="D4" s="176"/>
      <c r="E4" s="176" t="s">
        <v>126</v>
      </c>
    </row>
    <row r="5" spans="1:5" ht="14.25" thickBot="1" x14ac:dyDescent="0.3">
      <c r="A5" s="74"/>
      <c r="B5" s="74"/>
      <c r="C5" s="75"/>
      <c r="D5" s="75"/>
      <c r="E5" s="75"/>
    </row>
    <row r="6" spans="1:5" ht="15" customHeight="1" thickBot="1" x14ac:dyDescent="0.25">
      <c r="A6" s="192" t="s">
        <v>216</v>
      </c>
      <c r="B6" s="76" t="s">
        <v>128</v>
      </c>
      <c r="C6" s="545" t="s">
        <v>129</v>
      </c>
      <c r="D6" s="545" t="s">
        <v>129</v>
      </c>
      <c r="E6" s="545" t="s">
        <v>129</v>
      </c>
    </row>
    <row r="7" spans="1:5" ht="13.5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ht="13.5" thickBot="1" x14ac:dyDescent="0.25">
      <c r="A8" s="78"/>
      <c r="B8" s="79" t="s">
        <v>130</v>
      </c>
      <c r="C8" s="80"/>
      <c r="D8" s="80"/>
      <c r="E8" s="80"/>
    </row>
    <row r="9" spans="1:5" ht="18" customHeight="1" thickBot="1" x14ac:dyDescent="0.25">
      <c r="A9" s="67" t="s">
        <v>94</v>
      </c>
      <c r="B9" s="81" t="s">
        <v>435</v>
      </c>
      <c r="C9" s="123">
        <f>SUM(C10:C19)</f>
        <v>72432</v>
      </c>
      <c r="D9" s="123">
        <f>SUM(D10:D19)</f>
        <v>72432</v>
      </c>
      <c r="E9" s="123">
        <f>SUM(E10:E19)</f>
        <v>72432</v>
      </c>
    </row>
    <row r="10" spans="1:5" ht="13.5" customHeight="1" x14ac:dyDescent="0.2">
      <c r="A10" s="233" t="s">
        <v>156</v>
      </c>
      <c r="B10" s="8" t="s">
        <v>278</v>
      </c>
      <c r="C10" s="166"/>
      <c r="D10" s="166"/>
      <c r="E10" s="166"/>
    </row>
    <row r="11" spans="1:5" ht="13.5" customHeight="1" x14ac:dyDescent="0.2">
      <c r="A11" s="234" t="s">
        <v>157</v>
      </c>
      <c r="B11" s="6" t="s">
        <v>279</v>
      </c>
      <c r="C11" s="121"/>
      <c r="D11" s="121"/>
      <c r="E11" s="121"/>
    </row>
    <row r="12" spans="1:5" ht="11.25" customHeight="1" x14ac:dyDescent="0.2">
      <c r="A12" s="234" t="s">
        <v>158</v>
      </c>
      <c r="B12" s="6" t="s">
        <v>280</v>
      </c>
      <c r="C12" s="121"/>
      <c r="D12" s="121"/>
      <c r="E12" s="121"/>
    </row>
    <row r="13" spans="1:5" ht="10.5" customHeight="1" x14ac:dyDescent="0.2">
      <c r="A13" s="234" t="s">
        <v>159</v>
      </c>
      <c r="B13" s="6" t="s">
        <v>281</v>
      </c>
      <c r="C13" s="121"/>
      <c r="D13" s="121"/>
      <c r="E13" s="121"/>
    </row>
    <row r="14" spans="1:5" ht="12" customHeight="1" x14ac:dyDescent="0.2">
      <c r="A14" s="234" t="s">
        <v>176</v>
      </c>
      <c r="B14" s="6" t="s">
        <v>282</v>
      </c>
      <c r="C14" s="121">
        <v>72432</v>
      </c>
      <c r="D14" s="121">
        <v>72432</v>
      </c>
      <c r="E14" s="121">
        <v>72362</v>
      </c>
    </row>
    <row r="15" spans="1:5" ht="12.75" customHeight="1" x14ac:dyDescent="0.2">
      <c r="A15" s="234" t="s">
        <v>160</v>
      </c>
      <c r="B15" s="6" t="s">
        <v>436</v>
      </c>
      <c r="C15" s="121"/>
      <c r="D15" s="121"/>
      <c r="E15" s="121"/>
    </row>
    <row r="16" spans="1:5" ht="12.75" customHeight="1" x14ac:dyDescent="0.2">
      <c r="A16" s="234" t="s">
        <v>161</v>
      </c>
      <c r="B16" s="5" t="s">
        <v>437</v>
      </c>
      <c r="C16" s="121"/>
      <c r="D16" s="121"/>
      <c r="E16" s="121"/>
    </row>
    <row r="17" spans="1:5" ht="12" customHeight="1" x14ac:dyDescent="0.2">
      <c r="A17" s="234" t="s">
        <v>168</v>
      </c>
      <c r="B17" s="6" t="s">
        <v>285</v>
      </c>
      <c r="C17" s="167"/>
      <c r="D17" s="167"/>
      <c r="E17" s="167">
        <v>20</v>
      </c>
    </row>
    <row r="18" spans="1:5" ht="12.75" customHeight="1" x14ac:dyDescent="0.2">
      <c r="A18" s="234" t="s">
        <v>169</v>
      </c>
      <c r="B18" s="6" t="s">
        <v>286</v>
      </c>
      <c r="C18" s="121"/>
      <c r="D18" s="121"/>
      <c r="E18" s="121"/>
    </row>
    <row r="19" spans="1:5" ht="14.25" customHeight="1" thickBot="1" x14ac:dyDescent="0.25">
      <c r="A19" s="234" t="s">
        <v>170</v>
      </c>
      <c r="B19" s="5" t="s">
        <v>287</v>
      </c>
      <c r="C19" s="122"/>
      <c r="D19" s="122"/>
      <c r="E19" s="122">
        <v>50</v>
      </c>
    </row>
    <row r="20" spans="1:5" ht="12" customHeight="1" thickBot="1" x14ac:dyDescent="0.25">
      <c r="A20" s="67" t="s">
        <v>95</v>
      </c>
      <c r="B20" s="81" t="s">
        <v>438</v>
      </c>
      <c r="C20" s="123">
        <f>SUM(C21:C23)</f>
        <v>0</v>
      </c>
      <c r="D20" s="123">
        <f>SUM(D21:D23)</f>
        <v>0</v>
      </c>
      <c r="E20" s="123">
        <f>SUM(E21:E23)</f>
        <v>0</v>
      </c>
    </row>
    <row r="21" spans="1:5" ht="13.5" customHeight="1" x14ac:dyDescent="0.2">
      <c r="A21" s="234" t="s">
        <v>162</v>
      </c>
      <c r="B21" s="7" t="s">
        <v>253</v>
      </c>
      <c r="C21" s="121"/>
      <c r="D21" s="121"/>
      <c r="E21" s="121"/>
    </row>
    <row r="22" spans="1:5" ht="12.75" customHeight="1" x14ac:dyDescent="0.2">
      <c r="A22" s="234" t="s">
        <v>163</v>
      </c>
      <c r="B22" s="6" t="s">
        <v>439</v>
      </c>
      <c r="C22" s="121"/>
      <c r="D22" s="121"/>
      <c r="E22" s="121"/>
    </row>
    <row r="23" spans="1:5" ht="13.5" customHeight="1" thickBot="1" x14ac:dyDescent="0.25">
      <c r="A23" s="234" t="s">
        <v>164</v>
      </c>
      <c r="B23" s="6" t="s">
        <v>440</v>
      </c>
      <c r="C23" s="121"/>
      <c r="D23" s="121"/>
      <c r="E23" s="121"/>
    </row>
    <row r="24" spans="1:5" ht="13.5" customHeight="1" thickBot="1" x14ac:dyDescent="0.25">
      <c r="A24" s="70" t="s">
        <v>96</v>
      </c>
      <c r="B24" s="57" t="s">
        <v>191</v>
      </c>
      <c r="C24" s="150"/>
      <c r="D24" s="150"/>
      <c r="E24" s="150"/>
    </row>
    <row r="25" spans="1:5" ht="12" customHeight="1" thickBot="1" x14ac:dyDescent="0.25">
      <c r="A25" s="70" t="s">
        <v>97</v>
      </c>
      <c r="B25" s="57" t="s">
        <v>441</v>
      </c>
      <c r="C25" s="123">
        <f>+C26+C27</f>
        <v>0</v>
      </c>
      <c r="D25" s="123">
        <f>+D26+D27</f>
        <v>0</v>
      </c>
      <c r="E25" s="123">
        <f>+E26+E27</f>
        <v>0</v>
      </c>
    </row>
    <row r="26" spans="1:5" ht="12" customHeight="1" x14ac:dyDescent="0.2">
      <c r="A26" s="235" t="s">
        <v>263</v>
      </c>
      <c r="B26" s="236" t="s">
        <v>439</v>
      </c>
      <c r="C26" s="46"/>
      <c r="D26" s="46"/>
      <c r="E26" s="46"/>
    </row>
    <row r="27" spans="1:5" ht="10.5" customHeight="1" thickBot="1" x14ac:dyDescent="0.25">
      <c r="A27" s="235" t="s">
        <v>266</v>
      </c>
      <c r="B27" s="237" t="s">
        <v>442</v>
      </c>
      <c r="C27" s="124"/>
      <c r="D27" s="124"/>
      <c r="E27" s="124"/>
    </row>
    <row r="28" spans="1:5" ht="13.5" customHeight="1" thickBot="1" x14ac:dyDescent="0.25">
      <c r="A28" s="70" t="s">
        <v>98</v>
      </c>
      <c r="B28" s="57" t="s">
        <v>444</v>
      </c>
      <c r="C28" s="123">
        <f>+C29+C30+C31</f>
        <v>0</v>
      </c>
      <c r="D28" s="123">
        <f>+D29+D30+D31</f>
        <v>0</v>
      </c>
      <c r="E28" s="123">
        <f>+E29+E30+E31</f>
        <v>0</v>
      </c>
    </row>
    <row r="29" spans="1:5" ht="11.25" customHeight="1" x14ac:dyDescent="0.2">
      <c r="A29" s="235" t="s">
        <v>149</v>
      </c>
      <c r="B29" s="236" t="s">
        <v>292</v>
      </c>
      <c r="C29" s="46"/>
      <c r="D29" s="46"/>
      <c r="E29" s="46"/>
    </row>
    <row r="30" spans="1:5" ht="13.5" customHeight="1" x14ac:dyDescent="0.2">
      <c r="A30" s="235" t="s">
        <v>150</v>
      </c>
      <c r="B30" s="237" t="s">
        <v>293</v>
      </c>
      <c r="C30" s="124"/>
      <c r="D30" s="124"/>
      <c r="E30" s="124"/>
    </row>
    <row r="31" spans="1:5" ht="12.75" customHeight="1" thickBot="1" x14ac:dyDescent="0.25">
      <c r="A31" s="234" t="s">
        <v>151</v>
      </c>
      <c r="B31" s="59" t="s">
        <v>294</v>
      </c>
      <c r="C31" s="49"/>
      <c r="D31" s="49"/>
      <c r="E31" s="49"/>
    </row>
    <row r="32" spans="1:5" ht="14.25" customHeight="1" thickBot="1" x14ac:dyDescent="0.25">
      <c r="A32" s="70" t="s">
        <v>99</v>
      </c>
      <c r="B32" s="57" t="s">
        <v>406</v>
      </c>
      <c r="C32" s="150"/>
      <c r="D32" s="150"/>
      <c r="E32" s="150"/>
    </row>
    <row r="33" spans="1:5" ht="12" customHeight="1" thickBot="1" x14ac:dyDescent="0.25">
      <c r="A33" s="70" t="s">
        <v>100</v>
      </c>
      <c r="B33" s="57" t="s">
        <v>445</v>
      </c>
      <c r="C33" s="168"/>
      <c r="D33" s="168"/>
      <c r="E33" s="168">
        <v>7000</v>
      </c>
    </row>
    <row r="34" spans="1:5" ht="12" customHeight="1" thickBot="1" x14ac:dyDescent="0.25">
      <c r="A34" s="67" t="s">
        <v>101</v>
      </c>
      <c r="B34" s="57" t="s">
        <v>446</v>
      </c>
      <c r="C34" s="169">
        <f>+C9+C20+C24+C25+C28+C32+C33</f>
        <v>72432</v>
      </c>
      <c r="D34" s="169">
        <f>+D9+D20+D24+D25+D28+D32+D33</f>
        <v>72432</v>
      </c>
      <c r="E34" s="169">
        <f>+E9+E20+E24+E25+E28+E32+E33</f>
        <v>79432</v>
      </c>
    </row>
    <row r="35" spans="1:5" ht="12" customHeight="1" thickBot="1" x14ac:dyDescent="0.25">
      <c r="A35" s="82" t="s">
        <v>102</v>
      </c>
      <c r="B35" s="57" t="s">
        <v>447</v>
      </c>
      <c r="C35" s="169">
        <f>+C36+C37+C38</f>
        <v>65722</v>
      </c>
      <c r="D35" s="169">
        <f>+D36+D37+D38</f>
        <v>68302</v>
      </c>
      <c r="E35" s="169">
        <f>+E36+E37+E38</f>
        <v>69778</v>
      </c>
    </row>
    <row r="36" spans="1:5" ht="12" customHeight="1" x14ac:dyDescent="0.2">
      <c r="A36" s="235" t="s">
        <v>448</v>
      </c>
      <c r="B36" s="236" t="s">
        <v>232</v>
      </c>
      <c r="C36" s="46"/>
      <c r="D36" s="46"/>
      <c r="E36" s="46">
        <v>3305</v>
      </c>
    </row>
    <row r="37" spans="1:5" ht="12" customHeight="1" x14ac:dyDescent="0.2">
      <c r="A37" s="235" t="s">
        <v>449</v>
      </c>
      <c r="B37" s="237" t="s">
        <v>89</v>
      </c>
      <c r="C37" s="124"/>
      <c r="D37" s="124"/>
      <c r="E37" s="124"/>
    </row>
    <row r="38" spans="1:5" ht="13.5" customHeight="1" thickBot="1" x14ac:dyDescent="0.25">
      <c r="A38" s="527" t="s">
        <v>450</v>
      </c>
      <c r="B38" s="542" t="s">
        <v>451</v>
      </c>
      <c r="C38" s="528">
        <v>65722</v>
      </c>
      <c r="D38" s="528">
        <v>68302</v>
      </c>
      <c r="E38" s="528">
        <v>66473</v>
      </c>
    </row>
    <row r="39" spans="1:5" ht="13.5" customHeight="1" thickBot="1" x14ac:dyDescent="0.25">
      <c r="A39" s="538" t="s">
        <v>103</v>
      </c>
      <c r="B39" s="544" t="s">
        <v>610</v>
      </c>
      <c r="C39" s="168"/>
      <c r="D39" s="168"/>
      <c r="E39" s="168"/>
    </row>
    <row r="40" spans="1:5" ht="12.75" customHeight="1" thickBot="1" x14ac:dyDescent="0.25">
      <c r="A40" s="82" t="s">
        <v>104</v>
      </c>
      <c r="B40" s="83" t="s">
        <v>452</v>
      </c>
      <c r="C40" s="172">
        <f>+C34+C35</f>
        <v>138154</v>
      </c>
      <c r="D40" s="172">
        <f>+D34+D35</f>
        <v>140734</v>
      </c>
      <c r="E40" s="172">
        <f>+E34+E35+E39</f>
        <v>149210</v>
      </c>
    </row>
    <row r="41" spans="1:5" ht="13.5" thickBot="1" x14ac:dyDescent="0.25">
      <c r="A41" s="84"/>
      <c r="B41" s="85"/>
      <c r="C41" s="170"/>
      <c r="D41" s="170"/>
      <c r="E41" s="170"/>
    </row>
    <row r="42" spans="1:5" ht="13.5" thickBot="1" x14ac:dyDescent="0.25">
      <c r="A42" s="88"/>
      <c r="B42" s="89" t="s">
        <v>131</v>
      </c>
      <c r="C42" s="172"/>
      <c r="D42" s="172"/>
      <c r="E42" s="172"/>
    </row>
    <row r="43" spans="1:5" ht="14.25" customHeight="1" thickBot="1" x14ac:dyDescent="0.25">
      <c r="A43" s="70" t="s">
        <v>94</v>
      </c>
      <c r="B43" s="57" t="s">
        <v>453</v>
      </c>
      <c r="C43" s="123">
        <f>SUM(C44:C48)</f>
        <v>136654</v>
      </c>
      <c r="D43" s="123">
        <f>SUM(D44:D48)</f>
        <v>139234</v>
      </c>
      <c r="E43" s="123">
        <f>SUM(E44:E48)</f>
        <v>140710</v>
      </c>
    </row>
    <row r="44" spans="1:5" ht="12.75" customHeight="1" x14ac:dyDescent="0.2">
      <c r="A44" s="234" t="s">
        <v>156</v>
      </c>
      <c r="B44" s="7" t="s">
        <v>124</v>
      </c>
      <c r="C44" s="46">
        <v>61992</v>
      </c>
      <c r="D44" s="46">
        <v>64023</v>
      </c>
      <c r="E44" s="46">
        <v>65185</v>
      </c>
    </row>
    <row r="45" spans="1:5" ht="11.25" customHeight="1" x14ac:dyDescent="0.2">
      <c r="A45" s="234" t="s">
        <v>157</v>
      </c>
      <c r="B45" s="6" t="s">
        <v>200</v>
      </c>
      <c r="C45" s="48">
        <v>18003</v>
      </c>
      <c r="D45" s="48">
        <v>18552</v>
      </c>
      <c r="E45" s="48">
        <v>18866</v>
      </c>
    </row>
    <row r="46" spans="1:5" ht="13.5" customHeight="1" x14ac:dyDescent="0.2">
      <c r="A46" s="234" t="s">
        <v>158</v>
      </c>
      <c r="B46" s="6" t="s">
        <v>175</v>
      </c>
      <c r="C46" s="48">
        <v>56659</v>
      </c>
      <c r="D46" s="48">
        <v>56659</v>
      </c>
      <c r="E46" s="48">
        <v>56659</v>
      </c>
    </row>
    <row r="47" spans="1:5" ht="12.75" customHeight="1" x14ac:dyDescent="0.2">
      <c r="A47" s="234" t="s">
        <v>159</v>
      </c>
      <c r="B47" s="6" t="s">
        <v>201</v>
      </c>
      <c r="C47" s="48"/>
      <c r="D47" s="48"/>
      <c r="E47" s="48"/>
    </row>
    <row r="48" spans="1:5" ht="12.75" customHeight="1" thickBot="1" x14ac:dyDescent="0.25">
      <c r="A48" s="234" t="s">
        <v>176</v>
      </c>
      <c r="B48" s="6" t="s">
        <v>202</v>
      </c>
      <c r="C48" s="48"/>
      <c r="D48" s="48"/>
      <c r="E48" s="48"/>
    </row>
    <row r="49" spans="1:5" ht="12.75" customHeight="1" thickBot="1" x14ac:dyDescent="0.25">
      <c r="A49" s="70" t="s">
        <v>95</v>
      </c>
      <c r="B49" s="57" t="s">
        <v>454</v>
      </c>
      <c r="C49" s="123">
        <f>SUM(C50:C52)</f>
        <v>1500</v>
      </c>
      <c r="D49" s="123">
        <f>SUM(D50:D52)</f>
        <v>1500</v>
      </c>
      <c r="E49" s="123">
        <f>SUM(E50:E52)</f>
        <v>8500</v>
      </c>
    </row>
    <row r="50" spans="1:5" ht="14.25" customHeight="1" x14ac:dyDescent="0.2">
      <c r="A50" s="234" t="s">
        <v>162</v>
      </c>
      <c r="B50" s="7" t="s">
        <v>222</v>
      </c>
      <c r="C50" s="46"/>
      <c r="D50" s="46"/>
      <c r="E50" s="46"/>
    </row>
    <row r="51" spans="1:5" ht="15" customHeight="1" x14ac:dyDescent="0.2">
      <c r="A51" s="234" t="s">
        <v>163</v>
      </c>
      <c r="B51" s="6" t="s">
        <v>204</v>
      </c>
      <c r="C51" s="48">
        <v>1500</v>
      </c>
      <c r="D51" s="48">
        <v>1500</v>
      </c>
      <c r="E51" s="48">
        <v>8500</v>
      </c>
    </row>
    <row r="52" spans="1:5" ht="13.5" customHeight="1" thickBot="1" x14ac:dyDescent="0.25">
      <c r="A52" s="234" t="s">
        <v>164</v>
      </c>
      <c r="B52" s="6" t="s">
        <v>132</v>
      </c>
      <c r="C52" s="48"/>
      <c r="D52" s="48"/>
      <c r="E52" s="48"/>
    </row>
    <row r="53" spans="1:5" ht="12.75" customHeight="1" thickBot="1" x14ac:dyDescent="0.25">
      <c r="A53" s="538" t="s">
        <v>96</v>
      </c>
      <c r="B53" s="57" t="s">
        <v>613</v>
      </c>
      <c r="C53" s="530"/>
      <c r="D53" s="530"/>
      <c r="E53" s="150"/>
    </row>
    <row r="54" spans="1:5" ht="12.75" customHeight="1" thickBot="1" x14ac:dyDescent="0.25">
      <c r="A54" s="538" t="s">
        <v>97</v>
      </c>
      <c r="B54" s="57" t="s">
        <v>611</v>
      </c>
      <c r="C54" s="530"/>
      <c r="D54" s="530"/>
      <c r="E54" s="150"/>
    </row>
    <row r="55" spans="1:5" ht="13.5" customHeight="1" thickBot="1" x14ac:dyDescent="0.25">
      <c r="A55" s="70" t="s">
        <v>98</v>
      </c>
      <c r="B55" s="90" t="s">
        <v>455</v>
      </c>
      <c r="C55" s="173">
        <f>+C43+C49</f>
        <v>138154</v>
      </c>
      <c r="D55" s="173">
        <f>+D43+D49</f>
        <v>140734</v>
      </c>
      <c r="E55" s="173">
        <f>+E43+E49+E53+E54</f>
        <v>149210</v>
      </c>
    </row>
    <row r="56" spans="1:5" ht="13.5" thickBot="1" x14ac:dyDescent="0.25">
      <c r="A56" s="91"/>
      <c r="B56" s="92"/>
      <c r="C56" s="174"/>
      <c r="D56" s="174"/>
      <c r="E56" s="174"/>
    </row>
    <row r="57" spans="1:5" ht="13.5" thickBot="1" x14ac:dyDescent="0.25">
      <c r="A57" s="93" t="s">
        <v>217</v>
      </c>
      <c r="B57" s="94"/>
      <c r="C57" s="55">
        <v>31</v>
      </c>
      <c r="D57" s="55">
        <v>31</v>
      </c>
      <c r="E57" s="55">
        <v>31</v>
      </c>
    </row>
    <row r="58" spans="1:5" ht="13.5" thickBot="1" x14ac:dyDescent="0.25">
      <c r="A58" s="93" t="s">
        <v>218</v>
      </c>
      <c r="B58" s="94"/>
      <c r="C58" s="55">
        <v>0</v>
      </c>
      <c r="D58" s="55">
        <v>0</v>
      </c>
      <c r="E58" s="55">
        <v>1</v>
      </c>
    </row>
    <row r="59" spans="1:5" x14ac:dyDescent="0.2">
      <c r="A59" s="688"/>
      <c r="B59" s="688"/>
      <c r="C59" s="688"/>
      <c r="D59" s="688"/>
    </row>
  </sheetData>
  <mergeCells count="1">
    <mergeCell ref="A59:D59"/>
  </mergeCells>
  <phoneticPr fontId="25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E60"/>
  <sheetViews>
    <sheetView topLeftCell="A40" workbookViewId="0">
      <selection activeCell="A60" sqref="A60:D60"/>
    </sheetView>
  </sheetViews>
  <sheetFormatPr defaultRowHeight="12.75" x14ac:dyDescent="0.2"/>
  <cols>
    <col min="1" max="1" width="11" customWidth="1"/>
    <col min="2" max="2" width="64.1640625" customWidth="1"/>
    <col min="3" max="3" width="12.83203125" customWidth="1"/>
    <col min="4" max="4" width="11.5" customWidth="1"/>
    <col min="5" max="5" width="12.5" customWidth="1"/>
  </cols>
  <sheetData>
    <row r="1" spans="1:5" ht="15.75" x14ac:dyDescent="0.2">
      <c r="A1" s="71"/>
      <c r="B1" s="73"/>
      <c r="C1" s="239" t="s">
        <v>705</v>
      </c>
    </row>
    <row r="2" spans="1:5" ht="16.5" thickBot="1" x14ac:dyDescent="0.25">
      <c r="A2" s="71"/>
      <c r="B2" s="73"/>
      <c r="C2" s="239" t="s">
        <v>706</v>
      </c>
    </row>
    <row r="3" spans="1:5" ht="21.75" customHeight="1" x14ac:dyDescent="0.2">
      <c r="A3" s="191" t="s">
        <v>215</v>
      </c>
      <c r="B3" s="160" t="s">
        <v>471</v>
      </c>
      <c r="C3" s="175"/>
      <c r="D3" s="175"/>
      <c r="E3" s="175" t="s">
        <v>468</v>
      </c>
    </row>
    <row r="4" spans="1:5" ht="27.75" customHeight="1" thickBot="1" x14ac:dyDescent="0.25">
      <c r="A4" s="232" t="s">
        <v>214</v>
      </c>
      <c r="B4" s="161" t="s">
        <v>457</v>
      </c>
      <c r="C4" s="176"/>
      <c r="D4" s="176"/>
      <c r="E4" s="176" t="s">
        <v>135</v>
      </c>
    </row>
    <row r="5" spans="1:5" ht="14.25" thickBot="1" x14ac:dyDescent="0.3">
      <c r="A5" s="74"/>
      <c r="B5" s="74"/>
      <c r="C5" s="75"/>
      <c r="D5" s="75" t="s">
        <v>127</v>
      </c>
    </row>
    <row r="6" spans="1:5" ht="13.5" thickBot="1" x14ac:dyDescent="0.25">
      <c r="A6" s="192" t="s">
        <v>216</v>
      </c>
      <c r="B6" s="76" t="s">
        <v>128</v>
      </c>
      <c r="C6" s="77" t="s">
        <v>129</v>
      </c>
      <c r="D6" s="77" t="s">
        <v>129</v>
      </c>
      <c r="E6" s="77" t="s">
        <v>129</v>
      </c>
    </row>
    <row r="7" spans="1:5" ht="13.5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ht="13.5" thickBot="1" x14ac:dyDescent="0.25">
      <c r="A8" s="78"/>
      <c r="B8" s="79" t="s">
        <v>130</v>
      </c>
      <c r="C8" s="80"/>
      <c r="D8" s="80"/>
      <c r="E8" s="80"/>
    </row>
    <row r="9" spans="1:5" ht="13.5" thickBot="1" x14ac:dyDescent="0.25">
      <c r="A9" s="67" t="s">
        <v>94</v>
      </c>
      <c r="B9" s="81" t="s">
        <v>435</v>
      </c>
      <c r="C9" s="123">
        <f>SUM(C10:C19)</f>
        <v>72432</v>
      </c>
      <c r="D9" s="123">
        <f>SUM(D10:D19)</f>
        <v>72432</v>
      </c>
      <c r="E9" s="123">
        <f>SUM(E10:E19)</f>
        <v>72432</v>
      </c>
    </row>
    <row r="10" spans="1:5" x14ac:dyDescent="0.2">
      <c r="A10" s="233" t="s">
        <v>156</v>
      </c>
      <c r="B10" s="8" t="s">
        <v>278</v>
      </c>
      <c r="C10" s="166"/>
      <c r="D10" s="166"/>
      <c r="E10" s="166"/>
    </row>
    <row r="11" spans="1:5" x14ac:dyDescent="0.2">
      <c r="A11" s="234" t="s">
        <v>157</v>
      </c>
      <c r="B11" s="6" t="s">
        <v>279</v>
      </c>
      <c r="C11" s="121"/>
      <c r="D11" s="121"/>
      <c r="E11" s="121"/>
    </row>
    <row r="12" spans="1:5" x14ac:dyDescent="0.2">
      <c r="A12" s="234" t="s">
        <v>158</v>
      </c>
      <c r="B12" s="6" t="s">
        <v>280</v>
      </c>
      <c r="C12" s="121"/>
      <c r="D12" s="121"/>
      <c r="E12" s="121"/>
    </row>
    <row r="13" spans="1:5" x14ac:dyDescent="0.2">
      <c r="A13" s="234" t="s">
        <v>159</v>
      </c>
      <c r="B13" s="6" t="s">
        <v>281</v>
      </c>
      <c r="C13" s="121"/>
      <c r="D13" s="121"/>
      <c r="E13" s="121"/>
    </row>
    <row r="14" spans="1:5" x14ac:dyDescent="0.2">
      <c r="A14" s="234" t="s">
        <v>176</v>
      </c>
      <c r="B14" s="6" t="s">
        <v>282</v>
      </c>
      <c r="C14" s="121">
        <v>72432</v>
      </c>
      <c r="D14" s="121">
        <v>72432</v>
      </c>
      <c r="E14" s="121">
        <v>72362</v>
      </c>
    </row>
    <row r="15" spans="1:5" x14ac:dyDescent="0.2">
      <c r="A15" s="234" t="s">
        <v>160</v>
      </c>
      <c r="B15" s="6" t="s">
        <v>436</v>
      </c>
      <c r="C15" s="121"/>
      <c r="D15" s="121"/>
      <c r="E15" s="121"/>
    </row>
    <row r="16" spans="1:5" x14ac:dyDescent="0.2">
      <c r="A16" s="234" t="s">
        <v>161</v>
      </c>
      <c r="B16" s="5" t="s">
        <v>437</v>
      </c>
      <c r="C16" s="121"/>
      <c r="D16" s="121"/>
      <c r="E16" s="121"/>
    </row>
    <row r="17" spans="1:5" x14ac:dyDescent="0.2">
      <c r="A17" s="234" t="s">
        <v>168</v>
      </c>
      <c r="B17" s="6" t="s">
        <v>285</v>
      </c>
      <c r="C17" s="167"/>
      <c r="D17" s="167"/>
      <c r="E17" s="167">
        <v>20</v>
      </c>
    </row>
    <row r="18" spans="1:5" x14ac:dyDescent="0.2">
      <c r="A18" s="234" t="s">
        <v>169</v>
      </c>
      <c r="B18" s="6" t="s">
        <v>286</v>
      </c>
      <c r="C18" s="121"/>
      <c r="D18" s="121"/>
      <c r="E18" s="121"/>
    </row>
    <row r="19" spans="1:5" ht="13.5" thickBot="1" x14ac:dyDescent="0.25">
      <c r="A19" s="234" t="s">
        <v>170</v>
      </c>
      <c r="B19" s="5" t="s">
        <v>287</v>
      </c>
      <c r="C19" s="122"/>
      <c r="D19" s="122"/>
      <c r="E19" s="122">
        <v>50</v>
      </c>
    </row>
    <row r="20" spans="1:5" ht="13.5" thickBot="1" x14ac:dyDescent="0.25">
      <c r="A20" s="67" t="s">
        <v>95</v>
      </c>
      <c r="B20" s="81" t="s">
        <v>438</v>
      </c>
      <c r="C20" s="123">
        <f>SUM(C21:C23)</f>
        <v>0</v>
      </c>
      <c r="D20" s="123">
        <f>SUM(D21:D23)</f>
        <v>0</v>
      </c>
      <c r="E20" s="123">
        <f>SUM(E21:E23)</f>
        <v>0</v>
      </c>
    </row>
    <row r="21" spans="1:5" x14ac:dyDescent="0.2">
      <c r="A21" s="234" t="s">
        <v>162</v>
      </c>
      <c r="B21" s="7" t="s">
        <v>253</v>
      </c>
      <c r="C21" s="121"/>
      <c r="D21" s="121"/>
      <c r="E21" s="121"/>
    </row>
    <row r="22" spans="1:5" x14ac:dyDescent="0.2">
      <c r="A22" s="234" t="s">
        <v>163</v>
      </c>
      <c r="B22" s="6" t="s">
        <v>439</v>
      </c>
      <c r="C22" s="121"/>
      <c r="D22" s="121"/>
      <c r="E22" s="121"/>
    </row>
    <row r="23" spans="1:5" x14ac:dyDescent="0.2">
      <c r="A23" s="234" t="s">
        <v>164</v>
      </c>
      <c r="B23" s="6" t="s">
        <v>440</v>
      </c>
      <c r="C23" s="121"/>
      <c r="D23" s="121"/>
      <c r="E23" s="121"/>
    </row>
    <row r="24" spans="1:5" ht="13.5" thickBot="1" x14ac:dyDescent="0.25">
      <c r="A24" s="234" t="s">
        <v>165</v>
      </c>
      <c r="B24" s="6" t="s">
        <v>88</v>
      </c>
      <c r="C24" s="121"/>
      <c r="D24" s="121"/>
      <c r="E24" s="121"/>
    </row>
    <row r="25" spans="1:5" ht="13.5" thickBot="1" x14ac:dyDescent="0.25">
      <c r="A25" s="70" t="s">
        <v>96</v>
      </c>
      <c r="B25" s="57" t="s">
        <v>191</v>
      </c>
      <c r="C25" s="150"/>
      <c r="D25" s="150"/>
      <c r="E25" s="150"/>
    </row>
    <row r="26" spans="1:5" ht="13.5" thickBot="1" x14ac:dyDescent="0.25">
      <c r="A26" s="70" t="s">
        <v>97</v>
      </c>
      <c r="B26" s="57" t="s">
        <v>441</v>
      </c>
      <c r="C26" s="123">
        <f>+C27+C28</f>
        <v>0</v>
      </c>
      <c r="D26" s="123">
        <f>+D27+D28</f>
        <v>0</v>
      </c>
      <c r="E26" s="123">
        <f>+E27+E28</f>
        <v>0</v>
      </c>
    </row>
    <row r="27" spans="1:5" x14ac:dyDescent="0.2">
      <c r="A27" s="235" t="s">
        <v>263</v>
      </c>
      <c r="B27" s="236" t="s">
        <v>439</v>
      </c>
      <c r="C27" s="46"/>
      <c r="D27" s="46"/>
      <c r="E27" s="46"/>
    </row>
    <row r="28" spans="1:5" x14ac:dyDescent="0.2">
      <c r="A28" s="235" t="s">
        <v>266</v>
      </c>
      <c r="B28" s="237" t="s">
        <v>442</v>
      </c>
      <c r="C28" s="124"/>
      <c r="D28" s="124"/>
      <c r="E28" s="124"/>
    </row>
    <row r="29" spans="1:5" ht="13.5" thickBot="1" x14ac:dyDescent="0.25">
      <c r="A29" s="234" t="s">
        <v>267</v>
      </c>
      <c r="B29" s="238" t="s">
        <v>443</v>
      </c>
      <c r="C29" s="49"/>
      <c r="D29" s="49"/>
      <c r="E29" s="49"/>
    </row>
    <row r="30" spans="1:5" ht="13.5" thickBot="1" x14ac:dyDescent="0.25">
      <c r="A30" s="70" t="s">
        <v>98</v>
      </c>
      <c r="B30" s="57" t="s">
        <v>444</v>
      </c>
      <c r="C30" s="123">
        <f>+C31+C32+C33</f>
        <v>0</v>
      </c>
      <c r="D30" s="123">
        <f>+D31+D32+D33</f>
        <v>0</v>
      </c>
      <c r="E30" s="123">
        <f>+E31+E32+E33</f>
        <v>0</v>
      </c>
    </row>
    <row r="31" spans="1:5" x14ac:dyDescent="0.2">
      <c r="A31" s="235" t="s">
        <v>149</v>
      </c>
      <c r="B31" s="236" t="s">
        <v>292</v>
      </c>
      <c r="C31" s="46"/>
      <c r="D31" s="46"/>
      <c r="E31" s="46"/>
    </row>
    <row r="32" spans="1:5" x14ac:dyDescent="0.2">
      <c r="A32" s="235" t="s">
        <v>150</v>
      </c>
      <c r="B32" s="237" t="s">
        <v>293</v>
      </c>
      <c r="C32" s="124"/>
      <c r="D32" s="124"/>
      <c r="E32" s="124"/>
    </row>
    <row r="33" spans="1:5" ht="13.5" thickBot="1" x14ac:dyDescent="0.25">
      <c r="A33" s="234" t="s">
        <v>151</v>
      </c>
      <c r="B33" s="59" t="s">
        <v>294</v>
      </c>
      <c r="C33" s="49"/>
      <c r="D33" s="49"/>
      <c r="E33" s="49"/>
    </row>
    <row r="34" spans="1:5" ht="13.5" thickBot="1" x14ac:dyDescent="0.25">
      <c r="A34" s="70" t="s">
        <v>99</v>
      </c>
      <c r="B34" s="57" t="s">
        <v>406</v>
      </c>
      <c r="C34" s="150"/>
      <c r="D34" s="150"/>
      <c r="E34" s="150"/>
    </row>
    <row r="35" spans="1:5" ht="13.5" thickBot="1" x14ac:dyDescent="0.25">
      <c r="A35" s="70" t="s">
        <v>100</v>
      </c>
      <c r="B35" s="57" t="s">
        <v>445</v>
      </c>
      <c r="C35" s="168"/>
      <c r="D35" s="168"/>
      <c r="E35" s="168">
        <v>7000</v>
      </c>
    </row>
    <row r="36" spans="1:5" ht="13.5" thickBot="1" x14ac:dyDescent="0.25">
      <c r="A36" s="67" t="s">
        <v>101</v>
      </c>
      <c r="B36" s="57" t="s">
        <v>446</v>
      </c>
      <c r="C36" s="169">
        <f>+C9+C20+C25+C26+C30+C34+C35</f>
        <v>72432</v>
      </c>
      <c r="D36" s="169">
        <f>+D9+D20+D25+D26+D30+D34+D35</f>
        <v>72432</v>
      </c>
      <c r="E36" s="169">
        <f>+E9+E20+E25+E26+E30+E34+E35</f>
        <v>79432</v>
      </c>
    </row>
    <row r="37" spans="1:5" ht="13.5" thickBot="1" x14ac:dyDescent="0.25">
      <c r="A37" s="82" t="s">
        <v>102</v>
      </c>
      <c r="B37" s="57" t="s">
        <v>447</v>
      </c>
      <c r="C37" s="169">
        <f>+C38+C39+C40</f>
        <v>65722</v>
      </c>
      <c r="D37" s="169">
        <f>+D38+D39+D40</f>
        <v>68302</v>
      </c>
      <c r="E37" s="169">
        <f>+E38+E39+E40</f>
        <v>69778</v>
      </c>
    </row>
    <row r="38" spans="1:5" x14ac:dyDescent="0.2">
      <c r="A38" s="235" t="s">
        <v>448</v>
      </c>
      <c r="B38" s="236" t="s">
        <v>232</v>
      </c>
      <c r="C38" s="46"/>
      <c r="D38" s="46"/>
      <c r="E38" s="46">
        <v>3305</v>
      </c>
    </row>
    <row r="39" spans="1:5" x14ac:dyDescent="0.2">
      <c r="A39" s="235" t="s">
        <v>449</v>
      </c>
      <c r="B39" s="237" t="s">
        <v>89</v>
      </c>
      <c r="C39" s="124"/>
      <c r="D39" s="124"/>
      <c r="E39" s="124"/>
    </row>
    <row r="40" spans="1:5" ht="13.5" thickBot="1" x14ac:dyDescent="0.25">
      <c r="A40" s="527" t="s">
        <v>450</v>
      </c>
      <c r="B40" s="542" t="s">
        <v>451</v>
      </c>
      <c r="C40" s="528">
        <v>65722</v>
      </c>
      <c r="D40" s="528">
        <v>68302</v>
      </c>
      <c r="E40" s="528">
        <v>66473</v>
      </c>
    </row>
    <row r="41" spans="1:5" ht="13.5" thickBot="1" x14ac:dyDescent="0.25">
      <c r="A41" s="538" t="s">
        <v>103</v>
      </c>
      <c r="B41" s="544" t="s">
        <v>610</v>
      </c>
      <c r="C41" s="168"/>
      <c r="D41" s="168"/>
      <c r="E41" s="168"/>
    </row>
    <row r="42" spans="1:5" ht="13.5" thickBot="1" x14ac:dyDescent="0.25">
      <c r="A42" s="82" t="s">
        <v>104</v>
      </c>
      <c r="B42" s="83" t="s">
        <v>452</v>
      </c>
      <c r="C42" s="172">
        <f>+C36+C37</f>
        <v>138154</v>
      </c>
      <c r="D42" s="172">
        <f>+D36+D37</f>
        <v>140734</v>
      </c>
      <c r="E42" s="172">
        <f>+E36+E37+E41</f>
        <v>149210</v>
      </c>
    </row>
    <row r="43" spans="1:5" ht="13.5" thickBot="1" x14ac:dyDescent="0.25">
      <c r="A43" s="84"/>
      <c r="B43" s="85"/>
      <c r="C43" s="170"/>
      <c r="D43" s="170"/>
      <c r="E43" s="170"/>
    </row>
    <row r="44" spans="1:5" ht="13.5" thickBot="1" x14ac:dyDescent="0.25">
      <c r="A44" s="88"/>
      <c r="B44" s="89" t="s">
        <v>131</v>
      </c>
      <c r="C44" s="172"/>
      <c r="D44" s="172"/>
      <c r="E44" s="172"/>
    </row>
    <row r="45" spans="1:5" ht="13.5" thickBot="1" x14ac:dyDescent="0.25">
      <c r="A45" s="70" t="s">
        <v>94</v>
      </c>
      <c r="B45" s="57" t="s">
        <v>453</v>
      </c>
      <c r="C45" s="123">
        <f>SUM(C46:C50)</f>
        <v>136654</v>
      </c>
      <c r="D45" s="123">
        <f>SUM(D46:D50)</f>
        <v>139234</v>
      </c>
      <c r="E45" s="123">
        <f>SUM(E46:E50)</f>
        <v>140710</v>
      </c>
    </row>
    <row r="46" spans="1:5" x14ac:dyDescent="0.2">
      <c r="A46" s="234" t="s">
        <v>156</v>
      </c>
      <c r="B46" s="7" t="s">
        <v>124</v>
      </c>
      <c r="C46" s="46">
        <v>61992</v>
      </c>
      <c r="D46" s="46">
        <v>64023</v>
      </c>
      <c r="E46" s="46">
        <v>65185</v>
      </c>
    </row>
    <row r="47" spans="1:5" x14ac:dyDescent="0.2">
      <c r="A47" s="234" t="s">
        <v>157</v>
      </c>
      <c r="B47" s="6" t="s">
        <v>200</v>
      </c>
      <c r="C47" s="48">
        <v>18003</v>
      </c>
      <c r="D47" s="48">
        <v>18552</v>
      </c>
      <c r="E47" s="48">
        <v>18866</v>
      </c>
    </row>
    <row r="48" spans="1:5" x14ac:dyDescent="0.2">
      <c r="A48" s="234" t="s">
        <v>158</v>
      </c>
      <c r="B48" s="6" t="s">
        <v>175</v>
      </c>
      <c r="C48" s="48">
        <v>56659</v>
      </c>
      <c r="D48" s="48">
        <v>56659</v>
      </c>
      <c r="E48" s="48">
        <v>56659</v>
      </c>
    </row>
    <row r="49" spans="1:5" x14ac:dyDescent="0.2">
      <c r="A49" s="234" t="s">
        <v>159</v>
      </c>
      <c r="B49" s="6" t="s">
        <v>201</v>
      </c>
      <c r="C49" s="48"/>
      <c r="D49" s="48"/>
      <c r="E49" s="48"/>
    </row>
    <row r="50" spans="1:5" ht="13.5" thickBot="1" x14ac:dyDescent="0.25">
      <c r="A50" s="234" t="s">
        <v>176</v>
      </c>
      <c r="B50" s="6" t="s">
        <v>202</v>
      </c>
      <c r="C50" s="48"/>
      <c r="D50" s="48"/>
      <c r="E50" s="48"/>
    </row>
    <row r="51" spans="1:5" ht="13.5" thickBot="1" x14ac:dyDescent="0.25">
      <c r="A51" s="70" t="s">
        <v>95</v>
      </c>
      <c r="B51" s="57" t="s">
        <v>454</v>
      </c>
      <c r="C51" s="123">
        <f>SUM(C52:C54)</f>
        <v>1500</v>
      </c>
      <c r="D51" s="123">
        <f>SUM(D52:D54)</f>
        <v>1500</v>
      </c>
      <c r="E51" s="123">
        <f>SUM(E52:E54)</f>
        <v>8500</v>
      </c>
    </row>
    <row r="52" spans="1:5" x14ac:dyDescent="0.2">
      <c r="A52" s="234" t="s">
        <v>162</v>
      </c>
      <c r="B52" s="7" t="s">
        <v>222</v>
      </c>
      <c r="C52" s="46"/>
      <c r="D52" s="46"/>
      <c r="E52" s="46"/>
    </row>
    <row r="53" spans="1:5" x14ac:dyDescent="0.2">
      <c r="A53" s="234" t="s">
        <v>163</v>
      </c>
      <c r="B53" s="6" t="s">
        <v>204</v>
      </c>
      <c r="C53" s="48">
        <v>1500</v>
      </c>
      <c r="D53" s="48">
        <v>1500</v>
      </c>
      <c r="E53" s="48">
        <v>8500</v>
      </c>
    </row>
    <row r="54" spans="1:5" x14ac:dyDescent="0.2">
      <c r="A54" s="234" t="s">
        <v>164</v>
      </c>
      <c r="B54" s="6" t="s">
        <v>132</v>
      </c>
      <c r="C54" s="48"/>
      <c r="D54" s="48"/>
      <c r="E54" s="48"/>
    </row>
    <row r="55" spans="1:5" ht="13.5" thickBot="1" x14ac:dyDescent="0.25">
      <c r="A55" s="527" t="s">
        <v>165</v>
      </c>
      <c r="B55" s="10" t="s">
        <v>90</v>
      </c>
      <c r="C55" s="528"/>
      <c r="D55" s="528"/>
      <c r="E55" s="528"/>
    </row>
    <row r="56" spans="1:5" ht="12.75" customHeight="1" thickBot="1" x14ac:dyDescent="0.25">
      <c r="A56" s="538" t="s">
        <v>96</v>
      </c>
      <c r="B56" s="57" t="s">
        <v>613</v>
      </c>
      <c r="C56" s="530"/>
      <c r="D56" s="530"/>
      <c r="E56" s="150"/>
    </row>
    <row r="57" spans="1:5" ht="13.5" thickBot="1" x14ac:dyDescent="0.25">
      <c r="A57" s="538" t="s">
        <v>97</v>
      </c>
      <c r="B57" s="57" t="s">
        <v>611</v>
      </c>
      <c r="C57" s="530"/>
      <c r="D57" s="530"/>
      <c r="E57" s="150"/>
    </row>
    <row r="58" spans="1:5" ht="13.5" thickBot="1" x14ac:dyDescent="0.25">
      <c r="A58" s="70" t="s">
        <v>98</v>
      </c>
      <c r="B58" s="90" t="s">
        <v>455</v>
      </c>
      <c r="C58" s="173">
        <f>+C45+C51</f>
        <v>138154</v>
      </c>
      <c r="D58" s="173">
        <f>+D45+D51</f>
        <v>140734</v>
      </c>
      <c r="E58" s="173">
        <f>+E45+E51+E56+E57</f>
        <v>149210</v>
      </c>
    </row>
    <row r="60" spans="1:5" x14ac:dyDescent="0.2">
      <c r="A60" s="688"/>
      <c r="B60" s="688"/>
      <c r="C60" s="688"/>
      <c r="D60" s="688"/>
    </row>
  </sheetData>
  <mergeCells count="1">
    <mergeCell ref="A60:D60"/>
  </mergeCells>
  <phoneticPr fontId="25" type="noConversion"/>
  <pageMargins left="0" right="0" top="0.39370078740157483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9"/>
  <sheetViews>
    <sheetView view="pageLayout" topLeftCell="A90" zoomScaleNormal="120" zoomScaleSheetLayoutView="100" workbookViewId="0">
      <selection activeCell="G93" sqref="G93:H93"/>
    </sheetView>
  </sheetViews>
  <sheetFormatPr defaultRowHeight="15.75" x14ac:dyDescent="0.25"/>
  <cols>
    <col min="1" max="1" width="6" style="179" customWidth="1"/>
    <col min="2" max="2" width="56.6640625" style="179" customWidth="1"/>
    <col min="3" max="3" width="10.83203125" style="179" customWidth="1"/>
    <col min="4" max="4" width="10.33203125" style="179" customWidth="1"/>
    <col min="5" max="5" width="10.5" style="179" customWidth="1"/>
    <col min="6" max="6" width="9" style="198" customWidth="1"/>
    <col min="7" max="16384" width="9.33203125" style="198"/>
  </cols>
  <sheetData>
    <row r="1" spans="1:5" ht="15.95" customHeight="1" x14ac:dyDescent="0.25">
      <c r="A1" s="690" t="s">
        <v>92</v>
      </c>
      <c r="B1" s="690"/>
      <c r="C1" s="690"/>
      <c r="D1" s="690"/>
      <c r="E1" s="690"/>
    </row>
    <row r="2" spans="1:5" ht="15.95" customHeight="1" x14ac:dyDescent="0.25">
      <c r="A2" s="659"/>
      <c r="B2" s="659"/>
      <c r="C2" s="659"/>
      <c r="D2" s="659"/>
      <c r="E2" s="659"/>
    </row>
    <row r="3" spans="1:5" ht="15.95" customHeight="1" thickBot="1" x14ac:dyDescent="0.3">
      <c r="A3" s="689" t="s">
        <v>179</v>
      </c>
      <c r="B3" s="689"/>
      <c r="C3" s="553"/>
      <c r="D3" s="553"/>
      <c r="E3" s="466"/>
    </row>
    <row r="4" spans="1:5" ht="38.1" customHeight="1" thickBot="1" x14ac:dyDescent="0.3">
      <c r="A4" s="21" t="s">
        <v>144</v>
      </c>
      <c r="B4" s="22" t="s">
        <v>93</v>
      </c>
      <c r="C4" s="29" t="s">
        <v>244</v>
      </c>
      <c r="D4" s="29" t="s">
        <v>655</v>
      </c>
      <c r="E4" s="29" t="s">
        <v>656</v>
      </c>
    </row>
    <row r="5" spans="1:5" s="199" customFormat="1" ht="12" customHeight="1" thickBot="1" x14ac:dyDescent="0.25">
      <c r="A5" s="193">
        <v>1</v>
      </c>
      <c r="B5" s="194">
        <v>2</v>
      </c>
      <c r="C5" s="195">
        <v>3</v>
      </c>
      <c r="D5" s="195">
        <v>4</v>
      </c>
      <c r="E5" s="195">
        <v>5</v>
      </c>
    </row>
    <row r="6" spans="1:5" s="200" customFormat="1" ht="12" customHeight="1" thickBot="1" x14ac:dyDescent="0.25">
      <c r="A6" s="18" t="s">
        <v>94</v>
      </c>
      <c r="B6" s="19" t="s">
        <v>245</v>
      </c>
      <c r="C6" s="104">
        <f>+C7+C8+C9+C10+C11+C12</f>
        <v>226162</v>
      </c>
      <c r="D6" s="104">
        <f>+D7+D8+D9+D10+D11+D12</f>
        <v>234686</v>
      </c>
      <c r="E6" s="104">
        <f>+E7+E8+E9+E10+E11+E12</f>
        <v>235439</v>
      </c>
    </row>
    <row r="7" spans="1:5" s="200" customFormat="1" ht="12" customHeight="1" x14ac:dyDescent="0.2">
      <c r="A7" s="13" t="s">
        <v>156</v>
      </c>
      <c r="B7" s="201" t="s">
        <v>246</v>
      </c>
      <c r="C7" s="107">
        <v>37444</v>
      </c>
      <c r="D7" s="107">
        <v>44552</v>
      </c>
      <c r="E7" s="107">
        <v>44552</v>
      </c>
    </row>
    <row r="8" spans="1:5" s="200" customFormat="1" ht="12" customHeight="1" x14ac:dyDescent="0.2">
      <c r="A8" s="12" t="s">
        <v>157</v>
      </c>
      <c r="B8" s="202" t="s">
        <v>247</v>
      </c>
      <c r="C8" s="106">
        <v>89894</v>
      </c>
      <c r="D8" s="106">
        <v>89894</v>
      </c>
      <c r="E8" s="106">
        <v>89485</v>
      </c>
    </row>
    <row r="9" spans="1:5" s="200" customFormat="1" ht="12" customHeight="1" x14ac:dyDescent="0.2">
      <c r="A9" s="12" t="s">
        <v>158</v>
      </c>
      <c r="B9" s="202" t="s">
        <v>248</v>
      </c>
      <c r="C9" s="106">
        <v>92546</v>
      </c>
      <c r="D9" s="106">
        <v>90171</v>
      </c>
      <c r="E9" s="106">
        <v>91537</v>
      </c>
    </row>
    <row r="10" spans="1:5" s="200" customFormat="1" ht="12" customHeight="1" x14ac:dyDescent="0.2">
      <c r="A10" s="12" t="s">
        <v>159</v>
      </c>
      <c r="B10" s="202" t="s">
        <v>249</v>
      </c>
      <c r="C10" s="106">
        <v>6278</v>
      </c>
      <c r="D10" s="106">
        <v>6278</v>
      </c>
      <c r="E10" s="106">
        <v>6278</v>
      </c>
    </row>
    <row r="11" spans="1:5" s="200" customFormat="1" ht="12" customHeight="1" x14ac:dyDescent="0.2">
      <c r="A11" s="12" t="s">
        <v>176</v>
      </c>
      <c r="B11" s="202" t="s">
        <v>250</v>
      </c>
      <c r="C11" s="106"/>
      <c r="D11" s="106">
        <v>3791</v>
      </c>
      <c r="E11" s="106">
        <v>3587</v>
      </c>
    </row>
    <row r="12" spans="1:5" s="200" customFormat="1" ht="12" customHeight="1" thickBot="1" x14ac:dyDescent="0.25">
      <c r="A12" s="14" t="s">
        <v>160</v>
      </c>
      <c r="B12" s="203" t="s">
        <v>251</v>
      </c>
      <c r="C12" s="106"/>
      <c r="D12" s="106"/>
      <c r="E12" s="106"/>
    </row>
    <row r="13" spans="1:5" s="200" customFormat="1" ht="12" customHeight="1" thickBot="1" x14ac:dyDescent="0.25">
      <c r="A13" s="18" t="s">
        <v>95</v>
      </c>
      <c r="B13" s="99" t="s">
        <v>252</v>
      </c>
      <c r="C13" s="104">
        <f>+C14+C15+C16+C17+C18</f>
        <v>8592</v>
      </c>
      <c r="D13" s="104">
        <f>+D14+D15+D16+D17+D18+D19</f>
        <v>22386</v>
      </c>
      <c r="E13" s="104">
        <f>+E14+E15+E16+E17+E18+E19+E20</f>
        <v>32571</v>
      </c>
    </row>
    <row r="14" spans="1:5" s="200" customFormat="1" ht="12" customHeight="1" x14ac:dyDescent="0.2">
      <c r="A14" s="13" t="s">
        <v>162</v>
      </c>
      <c r="B14" s="202" t="s">
        <v>588</v>
      </c>
      <c r="C14" s="107"/>
      <c r="D14" s="107">
        <v>2888</v>
      </c>
      <c r="E14" s="107">
        <v>4570</v>
      </c>
    </row>
    <row r="15" spans="1:5" s="200" customFormat="1" ht="12" customHeight="1" x14ac:dyDescent="0.2">
      <c r="A15" s="12" t="s">
        <v>163</v>
      </c>
      <c r="B15" s="202" t="s">
        <v>580</v>
      </c>
      <c r="C15" s="106"/>
      <c r="D15" s="106"/>
      <c r="E15" s="106"/>
    </row>
    <row r="16" spans="1:5" s="200" customFormat="1" ht="12" customHeight="1" x14ac:dyDescent="0.2">
      <c r="A16" s="12" t="s">
        <v>164</v>
      </c>
      <c r="B16" s="202" t="s">
        <v>589</v>
      </c>
      <c r="C16" s="106"/>
      <c r="D16" s="106">
        <v>333</v>
      </c>
      <c r="E16" s="106">
        <v>100</v>
      </c>
    </row>
    <row r="17" spans="1:5" s="200" customFormat="1" ht="12" customHeight="1" x14ac:dyDescent="0.2">
      <c r="A17" s="12" t="s">
        <v>165</v>
      </c>
      <c r="B17" s="202" t="s">
        <v>590</v>
      </c>
      <c r="C17" s="106"/>
      <c r="D17" s="106">
        <v>8075</v>
      </c>
      <c r="E17" s="106">
        <v>15094</v>
      </c>
    </row>
    <row r="18" spans="1:5" s="200" customFormat="1" ht="12" customHeight="1" x14ac:dyDescent="0.2">
      <c r="A18" s="12" t="s">
        <v>166</v>
      </c>
      <c r="B18" s="202" t="s">
        <v>591</v>
      </c>
      <c r="C18" s="106">
        <v>8592</v>
      </c>
      <c r="D18" s="106">
        <v>8731</v>
      </c>
      <c r="E18" s="106">
        <v>8731</v>
      </c>
    </row>
    <row r="19" spans="1:5" s="200" customFormat="1" ht="12" customHeight="1" x14ac:dyDescent="0.2">
      <c r="A19" s="12" t="s">
        <v>172</v>
      </c>
      <c r="B19" s="202" t="s">
        <v>592</v>
      </c>
      <c r="C19" s="106"/>
      <c r="D19" s="106">
        <v>2359</v>
      </c>
      <c r="E19" s="106">
        <v>3676</v>
      </c>
    </row>
    <row r="20" spans="1:5" s="200" customFormat="1" ht="12" customHeight="1" thickBot="1" x14ac:dyDescent="0.25">
      <c r="A20" s="12" t="s">
        <v>174</v>
      </c>
      <c r="B20" s="202" t="s">
        <v>651</v>
      </c>
      <c r="C20" s="593"/>
      <c r="D20" s="593"/>
      <c r="E20" s="593">
        <v>400</v>
      </c>
    </row>
    <row r="21" spans="1:5" s="200" customFormat="1" ht="12" customHeight="1" thickBot="1" x14ac:dyDescent="0.25">
      <c r="A21" s="18" t="s">
        <v>96</v>
      </c>
      <c r="B21" s="19" t="s">
        <v>257</v>
      </c>
      <c r="C21" s="104">
        <f>+C22+C23+C24+C25+C26</f>
        <v>4274</v>
      </c>
      <c r="D21" s="104">
        <f>+D22+D23+D24+D25+D26</f>
        <v>185274</v>
      </c>
      <c r="E21" s="104">
        <f>+E22+E23+E24+E25+E26</f>
        <v>185478</v>
      </c>
    </row>
    <row r="22" spans="1:5" s="200" customFormat="1" ht="12" customHeight="1" x14ac:dyDescent="0.2">
      <c r="A22" s="13" t="s">
        <v>145</v>
      </c>
      <c r="B22" s="201" t="s">
        <v>85</v>
      </c>
      <c r="C22" s="107">
        <v>4274</v>
      </c>
      <c r="D22" s="107">
        <v>4274</v>
      </c>
      <c r="E22" s="107">
        <v>4274</v>
      </c>
    </row>
    <row r="23" spans="1:5" s="200" customFormat="1" ht="12" customHeight="1" x14ac:dyDescent="0.2">
      <c r="A23" s="12" t="s">
        <v>146</v>
      </c>
      <c r="B23" s="201" t="s">
        <v>593</v>
      </c>
      <c r="C23" s="106"/>
      <c r="D23" s="106">
        <v>181000</v>
      </c>
      <c r="E23" s="106">
        <v>181000</v>
      </c>
    </row>
    <row r="24" spans="1:5" s="200" customFormat="1" ht="12" customHeight="1" x14ac:dyDescent="0.2">
      <c r="A24" s="12" t="s">
        <v>147</v>
      </c>
      <c r="B24" s="201" t="s">
        <v>643</v>
      </c>
      <c r="C24" s="106"/>
      <c r="D24" s="106"/>
      <c r="E24" s="106">
        <v>204</v>
      </c>
    </row>
    <row r="25" spans="1:5" s="200" customFormat="1" ht="12" customHeight="1" x14ac:dyDescent="0.2">
      <c r="A25" s="12" t="s">
        <v>148</v>
      </c>
      <c r="B25" s="202" t="s">
        <v>461</v>
      </c>
      <c r="C25" s="106"/>
      <c r="D25" s="106"/>
      <c r="E25" s="106"/>
    </row>
    <row r="26" spans="1:5" s="200" customFormat="1" ht="12" customHeight="1" x14ac:dyDescent="0.2">
      <c r="A26" s="12" t="s">
        <v>188</v>
      </c>
      <c r="B26" s="202" t="s">
        <v>260</v>
      </c>
      <c r="C26" s="106"/>
      <c r="D26" s="106"/>
      <c r="E26" s="106"/>
    </row>
    <row r="27" spans="1:5" s="200" customFormat="1" ht="12" customHeight="1" thickBot="1" x14ac:dyDescent="0.25">
      <c r="A27" s="14" t="s">
        <v>189</v>
      </c>
      <c r="B27" s="203" t="s">
        <v>261</v>
      </c>
      <c r="C27" s="108"/>
      <c r="D27" s="108"/>
      <c r="E27" s="108"/>
    </row>
    <row r="28" spans="1:5" s="200" customFormat="1" ht="12" customHeight="1" thickBot="1" x14ac:dyDescent="0.25">
      <c r="A28" s="18" t="s">
        <v>190</v>
      </c>
      <c r="B28" s="19" t="s">
        <v>262</v>
      </c>
      <c r="C28" s="110">
        <f>+C29+C32+C33+C34</f>
        <v>105374</v>
      </c>
      <c r="D28" s="110">
        <f>+D29+D32+D33+D34</f>
        <v>105374</v>
      </c>
      <c r="E28" s="110">
        <f>+E29+E32+E33+E34</f>
        <v>105374</v>
      </c>
    </row>
    <row r="29" spans="1:5" s="200" customFormat="1" ht="12" customHeight="1" x14ac:dyDescent="0.2">
      <c r="A29" s="13" t="s">
        <v>263</v>
      </c>
      <c r="B29" s="201" t="s">
        <v>269</v>
      </c>
      <c r="C29" s="196">
        <f>+C30+C31</f>
        <v>87429</v>
      </c>
      <c r="D29" s="196">
        <f>+D30+D31</f>
        <v>87429</v>
      </c>
      <c r="E29" s="196">
        <f>+E30+E31</f>
        <v>87429</v>
      </c>
    </row>
    <row r="30" spans="1:5" s="200" customFormat="1" ht="12" customHeight="1" x14ac:dyDescent="0.2">
      <c r="A30" s="12" t="s">
        <v>264</v>
      </c>
      <c r="B30" s="202" t="s">
        <v>270</v>
      </c>
      <c r="C30" s="106">
        <v>5878</v>
      </c>
      <c r="D30" s="106">
        <v>5878</v>
      </c>
      <c r="E30" s="106">
        <v>5878</v>
      </c>
    </row>
    <row r="31" spans="1:5" s="200" customFormat="1" ht="12" customHeight="1" x14ac:dyDescent="0.2">
      <c r="A31" s="12" t="s">
        <v>265</v>
      </c>
      <c r="B31" s="202" t="s">
        <v>271</v>
      </c>
      <c r="C31" s="106">
        <v>81551</v>
      </c>
      <c r="D31" s="106">
        <v>81551</v>
      </c>
      <c r="E31" s="106">
        <v>81551</v>
      </c>
    </row>
    <row r="32" spans="1:5" s="200" customFormat="1" ht="12" customHeight="1" x14ac:dyDescent="0.2">
      <c r="A32" s="12" t="s">
        <v>266</v>
      </c>
      <c r="B32" s="202" t="s">
        <v>272</v>
      </c>
      <c r="C32" s="106">
        <v>15535</v>
      </c>
      <c r="D32" s="106">
        <v>15535</v>
      </c>
      <c r="E32" s="106">
        <v>15535</v>
      </c>
    </row>
    <row r="33" spans="1:5" s="200" customFormat="1" ht="12" customHeight="1" x14ac:dyDescent="0.2">
      <c r="A33" s="12" t="s">
        <v>267</v>
      </c>
      <c r="B33" s="202" t="s">
        <v>273</v>
      </c>
      <c r="C33" s="106">
        <v>254</v>
      </c>
      <c r="D33" s="106">
        <v>254</v>
      </c>
      <c r="E33" s="106">
        <v>254</v>
      </c>
    </row>
    <row r="34" spans="1:5" s="200" customFormat="1" ht="12" customHeight="1" thickBot="1" x14ac:dyDescent="0.25">
      <c r="A34" s="14" t="s">
        <v>268</v>
      </c>
      <c r="B34" s="203" t="s">
        <v>274</v>
      </c>
      <c r="C34" s="108">
        <v>2156</v>
      </c>
      <c r="D34" s="108">
        <v>2156</v>
      </c>
      <c r="E34" s="108">
        <v>2156</v>
      </c>
    </row>
    <row r="35" spans="1:5" s="200" customFormat="1" ht="12" customHeight="1" thickBot="1" x14ac:dyDescent="0.25">
      <c r="A35" s="18" t="s">
        <v>98</v>
      </c>
      <c r="B35" s="19" t="s">
        <v>275</v>
      </c>
      <c r="C35" s="104">
        <f>SUM(C36:C45)</f>
        <v>99974</v>
      </c>
      <c r="D35" s="104">
        <f>SUM(D36:D45)</f>
        <v>101624</v>
      </c>
      <c r="E35" s="104">
        <f>SUM(E36:E45)</f>
        <v>101624</v>
      </c>
    </row>
    <row r="36" spans="1:5" s="200" customFormat="1" ht="12" customHeight="1" x14ac:dyDescent="0.2">
      <c r="A36" s="13" t="s">
        <v>149</v>
      </c>
      <c r="B36" s="201" t="s">
        <v>278</v>
      </c>
      <c r="C36" s="107"/>
      <c r="D36" s="107"/>
      <c r="E36" s="107"/>
    </row>
    <row r="37" spans="1:5" s="200" customFormat="1" ht="12" customHeight="1" x14ac:dyDescent="0.2">
      <c r="A37" s="12" t="s">
        <v>150</v>
      </c>
      <c r="B37" s="202" t="s">
        <v>279</v>
      </c>
      <c r="C37" s="106">
        <v>4230</v>
      </c>
      <c r="D37" s="106">
        <v>5880</v>
      </c>
      <c r="E37" s="106">
        <v>5860</v>
      </c>
    </row>
    <row r="38" spans="1:5" s="200" customFormat="1" ht="12" customHeight="1" x14ac:dyDescent="0.2">
      <c r="A38" s="12" t="s">
        <v>151</v>
      </c>
      <c r="B38" s="202" t="s">
        <v>280</v>
      </c>
      <c r="C38" s="106">
        <v>300</v>
      </c>
      <c r="D38" s="106">
        <v>300</v>
      </c>
      <c r="E38" s="106">
        <v>315</v>
      </c>
    </row>
    <row r="39" spans="1:5" s="200" customFormat="1" ht="12" customHeight="1" x14ac:dyDescent="0.2">
      <c r="A39" s="12" t="s">
        <v>192</v>
      </c>
      <c r="B39" s="202" t="s">
        <v>281</v>
      </c>
      <c r="C39" s="106">
        <v>6200</v>
      </c>
      <c r="D39" s="106">
        <v>6200</v>
      </c>
      <c r="E39" s="106">
        <v>6200</v>
      </c>
    </row>
    <row r="40" spans="1:5" s="200" customFormat="1" ht="12" customHeight="1" x14ac:dyDescent="0.2">
      <c r="A40" s="12" t="s">
        <v>193</v>
      </c>
      <c r="B40" s="202" t="s">
        <v>282</v>
      </c>
      <c r="C40" s="106">
        <v>87744</v>
      </c>
      <c r="D40" s="106">
        <v>87744</v>
      </c>
      <c r="E40" s="106">
        <v>87674</v>
      </c>
    </row>
    <row r="41" spans="1:5" s="200" customFormat="1" ht="12" customHeight="1" x14ac:dyDescent="0.2">
      <c r="A41" s="12" t="s">
        <v>194</v>
      </c>
      <c r="B41" s="202" t="s">
        <v>283</v>
      </c>
      <c r="C41" s="106"/>
      <c r="D41" s="106"/>
      <c r="E41" s="106"/>
    </row>
    <row r="42" spans="1:5" s="200" customFormat="1" ht="12" customHeight="1" x14ac:dyDescent="0.2">
      <c r="A42" s="12" t="s">
        <v>195</v>
      </c>
      <c r="B42" s="202" t="s">
        <v>284</v>
      </c>
      <c r="C42" s="106"/>
      <c r="D42" s="106"/>
      <c r="E42" s="106"/>
    </row>
    <row r="43" spans="1:5" s="200" customFormat="1" ht="12" customHeight="1" x14ac:dyDescent="0.2">
      <c r="A43" s="12" t="s">
        <v>196</v>
      </c>
      <c r="B43" s="202" t="s">
        <v>285</v>
      </c>
      <c r="C43" s="106">
        <v>1500</v>
      </c>
      <c r="D43" s="106">
        <v>1500</v>
      </c>
      <c r="E43" s="106">
        <v>1525</v>
      </c>
    </row>
    <row r="44" spans="1:5" s="200" customFormat="1" ht="12" customHeight="1" x14ac:dyDescent="0.2">
      <c r="A44" s="12" t="s">
        <v>276</v>
      </c>
      <c r="B44" s="202" t="s">
        <v>286</v>
      </c>
      <c r="C44" s="109"/>
      <c r="D44" s="109"/>
      <c r="E44" s="109"/>
    </row>
    <row r="45" spans="1:5" s="200" customFormat="1" ht="12" customHeight="1" thickBot="1" x14ac:dyDescent="0.25">
      <c r="A45" s="14" t="s">
        <v>277</v>
      </c>
      <c r="B45" s="203" t="s">
        <v>287</v>
      </c>
      <c r="C45" s="190"/>
      <c r="D45" s="190"/>
      <c r="E45" s="190">
        <v>50</v>
      </c>
    </row>
    <row r="46" spans="1:5" s="200" customFormat="1" ht="12" customHeight="1" thickBot="1" x14ac:dyDescent="0.25">
      <c r="A46" s="18" t="s">
        <v>99</v>
      </c>
      <c r="B46" s="19" t="s">
        <v>288</v>
      </c>
      <c r="C46" s="104">
        <f>SUM(C47:C51)</f>
        <v>0</v>
      </c>
      <c r="D46" s="104">
        <f>SUM(D47:D51)</f>
        <v>0</v>
      </c>
      <c r="E46" s="104">
        <f>SUM(E47:E51)</f>
        <v>0</v>
      </c>
    </row>
    <row r="47" spans="1:5" s="200" customFormat="1" ht="12" customHeight="1" x14ac:dyDescent="0.2">
      <c r="A47" s="13" t="s">
        <v>152</v>
      </c>
      <c r="B47" s="201" t="s">
        <v>292</v>
      </c>
      <c r="C47" s="247"/>
      <c r="D47" s="247"/>
      <c r="E47" s="247"/>
    </row>
    <row r="48" spans="1:5" s="200" customFormat="1" ht="12" customHeight="1" x14ac:dyDescent="0.2">
      <c r="A48" s="12" t="s">
        <v>153</v>
      </c>
      <c r="B48" s="202" t="s">
        <v>293</v>
      </c>
      <c r="C48" s="109"/>
      <c r="D48" s="109"/>
      <c r="E48" s="109"/>
    </row>
    <row r="49" spans="1:5" s="200" customFormat="1" ht="12" customHeight="1" x14ac:dyDescent="0.2">
      <c r="A49" s="12" t="s">
        <v>289</v>
      </c>
      <c r="B49" s="202" t="s">
        <v>294</v>
      </c>
      <c r="C49" s="109"/>
      <c r="D49" s="109"/>
      <c r="E49" s="109"/>
    </row>
    <row r="50" spans="1:5" s="200" customFormat="1" ht="12" customHeight="1" x14ac:dyDescent="0.2">
      <c r="A50" s="12" t="s">
        <v>290</v>
      </c>
      <c r="B50" s="202" t="s">
        <v>295</v>
      </c>
      <c r="C50" s="109"/>
      <c r="D50" s="109"/>
      <c r="E50" s="109"/>
    </row>
    <row r="51" spans="1:5" s="200" customFormat="1" ht="12" customHeight="1" thickBot="1" x14ac:dyDescent="0.25">
      <c r="A51" s="14" t="s">
        <v>291</v>
      </c>
      <c r="B51" s="203" t="s">
        <v>296</v>
      </c>
      <c r="C51" s="190"/>
      <c r="D51" s="190"/>
      <c r="E51" s="190"/>
    </row>
    <row r="52" spans="1:5" s="200" customFormat="1" ht="12" customHeight="1" thickBot="1" x14ac:dyDescent="0.25">
      <c r="A52" s="18" t="s">
        <v>197</v>
      </c>
      <c r="B52" s="19" t="s">
        <v>297</v>
      </c>
      <c r="C52" s="104">
        <f>SUM(C53:C55)</f>
        <v>0</v>
      </c>
      <c r="D52" s="104">
        <f>SUM(D53:D55)</f>
        <v>0</v>
      </c>
      <c r="E52" s="104">
        <f>SUM(E53:E55)</f>
        <v>0</v>
      </c>
    </row>
    <row r="53" spans="1:5" s="200" customFormat="1" ht="12" customHeight="1" x14ac:dyDescent="0.2">
      <c r="A53" s="13" t="s">
        <v>154</v>
      </c>
      <c r="B53" s="201" t="s">
        <v>653</v>
      </c>
      <c r="C53" s="107"/>
      <c r="D53" s="107"/>
      <c r="E53" s="107"/>
    </row>
    <row r="54" spans="1:5" s="200" customFormat="1" ht="12" customHeight="1" x14ac:dyDescent="0.2">
      <c r="A54" s="12" t="s">
        <v>155</v>
      </c>
      <c r="B54" s="201" t="s">
        <v>653</v>
      </c>
      <c r="C54" s="106"/>
      <c r="D54" s="106"/>
      <c r="E54" s="106"/>
    </row>
    <row r="55" spans="1:5" s="200" customFormat="1" ht="12" customHeight="1" x14ac:dyDescent="0.2">
      <c r="A55" s="12" t="s">
        <v>301</v>
      </c>
      <c r="B55" s="202" t="s">
        <v>299</v>
      </c>
      <c r="C55" s="106"/>
      <c r="D55" s="106"/>
      <c r="E55" s="106"/>
    </row>
    <row r="56" spans="1:5" s="200" customFormat="1" ht="12" customHeight="1" thickBot="1" x14ac:dyDescent="0.25">
      <c r="A56" s="14" t="s">
        <v>302</v>
      </c>
      <c r="B56" s="203" t="s">
        <v>300</v>
      </c>
      <c r="C56" s="108"/>
      <c r="D56" s="108"/>
      <c r="E56" s="108"/>
    </row>
    <row r="57" spans="1:5" s="200" customFormat="1" ht="12" customHeight="1" thickBot="1" x14ac:dyDescent="0.25">
      <c r="A57" s="18" t="s">
        <v>101</v>
      </c>
      <c r="B57" s="99" t="s">
        <v>303</v>
      </c>
      <c r="C57" s="104">
        <f>SUM(C58:C60)</f>
        <v>0</v>
      </c>
      <c r="D57" s="104">
        <f>SUM(D58:D60)</f>
        <v>0</v>
      </c>
      <c r="E57" s="104">
        <f>SUM(E58:E60)</f>
        <v>7000</v>
      </c>
    </row>
    <row r="58" spans="1:5" s="200" customFormat="1" ht="12" customHeight="1" x14ac:dyDescent="0.2">
      <c r="A58" s="13" t="s">
        <v>198</v>
      </c>
      <c r="B58" s="201" t="s">
        <v>652</v>
      </c>
      <c r="C58" s="109"/>
      <c r="D58" s="109"/>
      <c r="E58" s="109">
        <v>7000</v>
      </c>
    </row>
    <row r="59" spans="1:5" s="200" customFormat="1" ht="12" customHeight="1" x14ac:dyDescent="0.2">
      <c r="A59" s="12" t="s">
        <v>199</v>
      </c>
      <c r="B59" s="201" t="s">
        <v>652</v>
      </c>
      <c r="C59" s="109"/>
      <c r="D59" s="109"/>
      <c r="E59" s="109"/>
    </row>
    <row r="60" spans="1:5" s="200" customFormat="1" ht="12" customHeight="1" x14ac:dyDescent="0.2">
      <c r="A60" s="12" t="s">
        <v>224</v>
      </c>
      <c r="B60" s="202" t="s">
        <v>306</v>
      </c>
      <c r="C60" s="109"/>
      <c r="D60" s="109"/>
      <c r="E60" s="109"/>
    </row>
    <row r="61" spans="1:5" s="200" customFormat="1" ht="12" customHeight="1" thickBot="1" x14ac:dyDescent="0.25">
      <c r="A61" s="14" t="s">
        <v>304</v>
      </c>
      <c r="B61" s="203" t="s">
        <v>307</v>
      </c>
      <c r="C61" s="109"/>
      <c r="D61" s="109"/>
      <c r="E61" s="109"/>
    </row>
    <row r="62" spans="1:5" s="200" customFormat="1" ht="12" customHeight="1" thickBot="1" x14ac:dyDescent="0.25">
      <c r="A62" s="18" t="s">
        <v>102</v>
      </c>
      <c r="B62" s="19" t="s">
        <v>308</v>
      </c>
      <c r="C62" s="110">
        <f>+C6+C13+C21+C28+C35+C46+C52+C57</f>
        <v>444376</v>
      </c>
      <c r="D62" s="110">
        <f>+D6+D13+D21+D28+D35+D46+D52+D57</f>
        <v>649344</v>
      </c>
      <c r="E62" s="110">
        <f>+E6+E13+E21+E28+E35+E46+E52+E57</f>
        <v>667486</v>
      </c>
    </row>
    <row r="63" spans="1:5" s="200" customFormat="1" ht="12" customHeight="1" thickBot="1" x14ac:dyDescent="0.25">
      <c r="A63" s="204" t="s">
        <v>309</v>
      </c>
      <c r="B63" s="99" t="s">
        <v>310</v>
      </c>
      <c r="C63" s="104">
        <f>SUM(C64:C66)</f>
        <v>0</v>
      </c>
      <c r="D63" s="104">
        <f>SUM(D64:D66)</f>
        <v>0</v>
      </c>
      <c r="E63" s="104">
        <f>SUM(E64:E66)</f>
        <v>0</v>
      </c>
    </row>
    <row r="64" spans="1:5" s="200" customFormat="1" ht="12" customHeight="1" x14ac:dyDescent="0.2">
      <c r="A64" s="13" t="s">
        <v>343</v>
      </c>
      <c r="B64" s="201" t="s">
        <v>311</v>
      </c>
      <c r="C64" s="109"/>
      <c r="D64" s="109"/>
      <c r="E64" s="109"/>
    </row>
    <row r="65" spans="1:5" s="200" customFormat="1" ht="12" customHeight="1" x14ac:dyDescent="0.2">
      <c r="A65" s="12" t="s">
        <v>352</v>
      </c>
      <c r="B65" s="202" t="s">
        <v>312</v>
      </c>
      <c r="C65" s="109"/>
      <c r="D65" s="109"/>
      <c r="E65" s="109"/>
    </row>
    <row r="66" spans="1:5" s="200" customFormat="1" ht="12" customHeight="1" thickBot="1" x14ac:dyDescent="0.25">
      <c r="A66" s="14" t="s">
        <v>353</v>
      </c>
      <c r="B66" s="205" t="s">
        <v>313</v>
      </c>
      <c r="C66" s="109"/>
      <c r="D66" s="109"/>
      <c r="E66" s="109"/>
    </row>
    <row r="67" spans="1:5" s="200" customFormat="1" ht="12" customHeight="1" thickBot="1" x14ac:dyDescent="0.25">
      <c r="A67" s="204" t="s">
        <v>314</v>
      </c>
      <c r="B67" s="99" t="s">
        <v>315</v>
      </c>
      <c r="C67" s="104">
        <f>SUM(C68:C71)</f>
        <v>0</v>
      </c>
      <c r="D67" s="104">
        <f>SUM(D68:D71)</f>
        <v>0</v>
      </c>
      <c r="E67" s="104">
        <f>SUM(E68:E71)</f>
        <v>0</v>
      </c>
    </row>
    <row r="68" spans="1:5" s="200" customFormat="1" ht="12" customHeight="1" x14ac:dyDescent="0.2">
      <c r="A68" s="13" t="s">
        <v>177</v>
      </c>
      <c r="B68" s="201" t="s">
        <v>316</v>
      </c>
      <c r="C68" s="109"/>
      <c r="D68" s="109"/>
      <c r="E68" s="109"/>
    </row>
    <row r="69" spans="1:5" s="200" customFormat="1" ht="12" customHeight="1" x14ac:dyDescent="0.2">
      <c r="A69" s="12" t="s">
        <v>178</v>
      </c>
      <c r="B69" s="202" t="s">
        <v>317</v>
      </c>
      <c r="C69" s="109"/>
      <c r="D69" s="109"/>
      <c r="E69" s="109"/>
    </row>
    <row r="70" spans="1:5" s="200" customFormat="1" ht="12" customHeight="1" x14ac:dyDescent="0.2">
      <c r="A70" s="12" t="s">
        <v>344</v>
      </c>
      <c r="B70" s="202" t="s">
        <v>318</v>
      </c>
      <c r="C70" s="109"/>
      <c r="D70" s="109"/>
      <c r="E70" s="109"/>
    </row>
    <row r="71" spans="1:5" s="200" customFormat="1" ht="12" customHeight="1" thickBot="1" x14ac:dyDescent="0.25">
      <c r="A71" s="14" t="s">
        <v>345</v>
      </c>
      <c r="B71" s="203" t="s">
        <v>319</v>
      </c>
      <c r="C71" s="109"/>
      <c r="D71" s="109"/>
      <c r="E71" s="109"/>
    </row>
    <row r="72" spans="1:5" s="200" customFormat="1" ht="12" customHeight="1" thickBot="1" x14ac:dyDescent="0.25">
      <c r="A72" s="204" t="s">
        <v>320</v>
      </c>
      <c r="B72" s="99" t="s">
        <v>321</v>
      </c>
      <c r="C72" s="104">
        <f>SUM(C73:C74)</f>
        <v>110942</v>
      </c>
      <c r="D72" s="104">
        <f>SUM(D73:D74)</f>
        <v>108600</v>
      </c>
      <c r="E72" s="104">
        <f>SUM(E73:E74)</f>
        <v>122161</v>
      </c>
    </row>
    <row r="73" spans="1:5" s="200" customFormat="1" ht="12" customHeight="1" x14ac:dyDescent="0.2">
      <c r="A73" s="13" t="s">
        <v>346</v>
      </c>
      <c r="B73" s="201" t="s">
        <v>322</v>
      </c>
      <c r="C73" s="109">
        <v>110942</v>
      </c>
      <c r="D73" s="109">
        <v>108600</v>
      </c>
      <c r="E73" s="109">
        <v>122161</v>
      </c>
    </row>
    <row r="74" spans="1:5" s="200" customFormat="1" ht="12" customHeight="1" thickBot="1" x14ac:dyDescent="0.25">
      <c r="A74" s="14" t="s">
        <v>347</v>
      </c>
      <c r="B74" s="203" t="s">
        <v>323</v>
      </c>
      <c r="C74" s="109"/>
      <c r="D74" s="109"/>
      <c r="E74" s="109"/>
    </row>
    <row r="75" spans="1:5" s="200" customFormat="1" ht="12" customHeight="1" thickBot="1" x14ac:dyDescent="0.25">
      <c r="A75" s="204" t="s">
        <v>324</v>
      </c>
      <c r="B75" s="99" t="s">
        <v>325</v>
      </c>
      <c r="C75" s="104">
        <f>SUM(C76:C78)</f>
        <v>0</v>
      </c>
      <c r="D75" s="104">
        <f>SUM(D76:D78)</f>
        <v>0</v>
      </c>
      <c r="E75" s="104">
        <f>SUM(E76:E78)</f>
        <v>0</v>
      </c>
    </row>
    <row r="76" spans="1:5" s="200" customFormat="1" ht="12" customHeight="1" x14ac:dyDescent="0.2">
      <c r="A76" s="13" t="s">
        <v>348</v>
      </c>
      <c r="B76" s="201" t="s">
        <v>326</v>
      </c>
      <c r="C76" s="109"/>
      <c r="D76" s="109"/>
      <c r="E76" s="109"/>
    </row>
    <row r="77" spans="1:5" s="200" customFormat="1" ht="12" customHeight="1" x14ac:dyDescent="0.2">
      <c r="A77" s="12" t="s">
        <v>349</v>
      </c>
      <c r="B77" s="202" t="s">
        <v>327</v>
      </c>
      <c r="C77" s="109"/>
      <c r="D77" s="109"/>
      <c r="E77" s="109"/>
    </row>
    <row r="78" spans="1:5" s="200" customFormat="1" ht="12" customHeight="1" thickBot="1" x14ac:dyDescent="0.25">
      <c r="A78" s="14" t="s">
        <v>350</v>
      </c>
      <c r="B78" s="203" t="s">
        <v>328</v>
      </c>
      <c r="C78" s="109"/>
      <c r="D78" s="109"/>
      <c r="E78" s="109"/>
    </row>
    <row r="79" spans="1:5" s="200" customFormat="1" ht="12" customHeight="1" thickBot="1" x14ac:dyDescent="0.25">
      <c r="A79" s="204" t="s">
        <v>329</v>
      </c>
      <c r="B79" s="99" t="s">
        <v>351</v>
      </c>
      <c r="C79" s="104">
        <f>SUM(C80:C83)</f>
        <v>0</v>
      </c>
      <c r="D79" s="104">
        <f>SUM(D80:D83)</f>
        <v>0</v>
      </c>
      <c r="E79" s="104">
        <f>SUM(E80:E83)</f>
        <v>0</v>
      </c>
    </row>
    <row r="80" spans="1:5" s="200" customFormat="1" ht="12" customHeight="1" x14ac:dyDescent="0.2">
      <c r="A80" s="206" t="s">
        <v>330</v>
      </c>
      <c r="B80" s="201" t="s">
        <v>331</v>
      </c>
      <c r="C80" s="109"/>
      <c r="D80" s="109"/>
      <c r="E80" s="109"/>
    </row>
    <row r="81" spans="1:5" s="200" customFormat="1" ht="12" customHeight="1" x14ac:dyDescent="0.2">
      <c r="A81" s="207" t="s">
        <v>332</v>
      </c>
      <c r="B81" s="202" t="s">
        <v>333</v>
      </c>
      <c r="C81" s="109"/>
      <c r="D81" s="109"/>
      <c r="E81" s="109"/>
    </row>
    <row r="82" spans="1:5" s="200" customFormat="1" ht="12" customHeight="1" x14ac:dyDescent="0.2">
      <c r="A82" s="207" t="s">
        <v>334</v>
      </c>
      <c r="B82" s="202" t="s">
        <v>335</v>
      </c>
      <c r="C82" s="109"/>
      <c r="D82" s="109"/>
      <c r="E82" s="109"/>
    </row>
    <row r="83" spans="1:5" s="200" customFormat="1" ht="12" customHeight="1" thickBot="1" x14ac:dyDescent="0.25">
      <c r="A83" s="208" t="s">
        <v>336</v>
      </c>
      <c r="B83" s="203" t="s">
        <v>337</v>
      </c>
      <c r="C83" s="109"/>
      <c r="D83" s="109"/>
      <c r="E83" s="109"/>
    </row>
    <row r="84" spans="1:5" s="200" customFormat="1" ht="13.5" customHeight="1" thickBot="1" x14ac:dyDescent="0.25">
      <c r="A84" s="204" t="s">
        <v>338</v>
      </c>
      <c r="B84" s="99" t="s">
        <v>339</v>
      </c>
      <c r="C84" s="248"/>
      <c r="D84" s="248"/>
      <c r="E84" s="248"/>
    </row>
    <row r="85" spans="1:5" s="200" customFormat="1" ht="15.75" customHeight="1" thickBot="1" x14ac:dyDescent="0.25">
      <c r="A85" s="204" t="s">
        <v>340</v>
      </c>
      <c r="B85" s="209" t="s">
        <v>341</v>
      </c>
      <c r="C85" s="110">
        <f>+C63+C67+C72+C75+C79+C84</f>
        <v>110942</v>
      </c>
      <c r="D85" s="110">
        <f>+D63+D67+D72+D75+D79+D84</f>
        <v>108600</v>
      </c>
      <c r="E85" s="110">
        <f>+E63+E67+E72+E75+E79+E84</f>
        <v>122161</v>
      </c>
    </row>
    <row r="86" spans="1:5" s="200" customFormat="1" ht="15.75" customHeight="1" thickBot="1" x14ac:dyDescent="0.25">
      <c r="A86" s="204" t="s">
        <v>354</v>
      </c>
      <c r="B86" s="211" t="s">
        <v>610</v>
      </c>
      <c r="C86" s="110"/>
      <c r="D86" s="110"/>
      <c r="E86" s="110"/>
    </row>
    <row r="87" spans="1:5" s="200" customFormat="1" ht="33" customHeight="1" thickBot="1" x14ac:dyDescent="0.25">
      <c r="A87" s="204" t="s">
        <v>619</v>
      </c>
      <c r="B87" s="211" t="s">
        <v>654</v>
      </c>
      <c r="C87" s="110">
        <f>+C62+C85</f>
        <v>555318</v>
      </c>
      <c r="D87" s="110">
        <f>+D62+D85</f>
        <v>757944</v>
      </c>
      <c r="E87" s="110">
        <f>+E62+E85</f>
        <v>789647</v>
      </c>
    </row>
    <row r="88" spans="1:5" s="200" customFormat="1" ht="83.25" customHeight="1" x14ac:dyDescent="0.2">
      <c r="A88" s="688"/>
      <c r="B88" s="688"/>
      <c r="C88" s="688"/>
      <c r="D88" s="688"/>
      <c r="E88" s="688"/>
    </row>
    <row r="89" spans="1:5" s="200" customFormat="1" ht="24.75" customHeight="1" x14ac:dyDescent="0.2">
      <c r="A89" s="658"/>
      <c r="B89" s="658"/>
      <c r="C89" s="658"/>
      <c r="D89" s="658"/>
      <c r="E89" s="658"/>
    </row>
    <row r="90" spans="1:5" ht="16.5" customHeight="1" x14ac:dyDescent="0.25">
      <c r="A90" s="690" t="s">
        <v>122</v>
      </c>
      <c r="B90" s="690"/>
      <c r="C90" s="690"/>
      <c r="D90" s="690"/>
      <c r="E90" s="690"/>
    </row>
    <row r="91" spans="1:5" s="212" customFormat="1" ht="16.5" customHeight="1" thickBot="1" x14ac:dyDescent="0.3">
      <c r="A91" s="691" t="s">
        <v>180</v>
      </c>
      <c r="B91" s="691"/>
      <c r="C91" s="554"/>
      <c r="D91" s="554"/>
      <c r="E91" s="467"/>
    </row>
    <row r="92" spans="1:5" ht="38.1" customHeight="1" thickBot="1" x14ac:dyDescent="0.3">
      <c r="A92" s="21" t="s">
        <v>144</v>
      </c>
      <c r="B92" s="22" t="s">
        <v>123</v>
      </c>
      <c r="C92" s="29" t="s">
        <v>244</v>
      </c>
      <c r="D92" s="29" t="s">
        <v>655</v>
      </c>
      <c r="E92" s="29" t="s">
        <v>659</v>
      </c>
    </row>
    <row r="93" spans="1:5" s="199" customFormat="1" ht="12" customHeight="1" thickBot="1" x14ac:dyDescent="0.25">
      <c r="A93" s="26">
        <v>1</v>
      </c>
      <c r="B93" s="27">
        <v>2</v>
      </c>
      <c r="C93" s="28">
        <v>3</v>
      </c>
      <c r="D93" s="28">
        <v>4</v>
      </c>
      <c r="E93" s="28">
        <v>5</v>
      </c>
    </row>
    <row r="94" spans="1:5" ht="12" customHeight="1" thickBot="1" x14ac:dyDescent="0.3">
      <c r="A94" s="20" t="s">
        <v>94</v>
      </c>
      <c r="B94" s="25" t="s">
        <v>357</v>
      </c>
      <c r="C94" s="103">
        <f>SUM(C95:C99)</f>
        <v>421726</v>
      </c>
      <c r="D94" s="103">
        <f>SUM(D95:D99)</f>
        <v>452950</v>
      </c>
      <c r="E94" s="103">
        <f>SUM(E95:E99)</f>
        <v>474817</v>
      </c>
    </row>
    <row r="95" spans="1:5" ht="12" customHeight="1" x14ac:dyDescent="0.25">
      <c r="A95" s="15" t="s">
        <v>156</v>
      </c>
      <c r="B95" s="8" t="s">
        <v>124</v>
      </c>
      <c r="C95" s="105">
        <v>107234</v>
      </c>
      <c r="D95" s="105">
        <v>119071</v>
      </c>
      <c r="E95" s="105">
        <v>135971</v>
      </c>
    </row>
    <row r="96" spans="1:5" ht="12" customHeight="1" x14ac:dyDescent="0.25">
      <c r="A96" s="12" t="s">
        <v>157</v>
      </c>
      <c r="B96" s="6" t="s">
        <v>200</v>
      </c>
      <c r="C96" s="106">
        <v>29074</v>
      </c>
      <c r="D96" s="106">
        <v>32403</v>
      </c>
      <c r="E96" s="106">
        <v>36967</v>
      </c>
    </row>
    <row r="97" spans="1:5" ht="12" customHeight="1" x14ac:dyDescent="0.25">
      <c r="A97" s="12" t="s">
        <v>158</v>
      </c>
      <c r="B97" s="6" t="s">
        <v>175</v>
      </c>
      <c r="C97" s="108">
        <v>170829</v>
      </c>
      <c r="D97" s="108">
        <v>179009</v>
      </c>
      <c r="E97" s="108">
        <v>178792</v>
      </c>
    </row>
    <row r="98" spans="1:5" ht="12" customHeight="1" x14ac:dyDescent="0.25">
      <c r="A98" s="12" t="s">
        <v>159</v>
      </c>
      <c r="B98" s="9" t="s">
        <v>201</v>
      </c>
      <c r="C98" s="108">
        <v>8046</v>
      </c>
      <c r="D98" s="108">
        <v>10438</v>
      </c>
      <c r="E98" s="108">
        <v>12932</v>
      </c>
    </row>
    <row r="99" spans="1:5" ht="12" customHeight="1" x14ac:dyDescent="0.25">
      <c r="A99" s="12" t="s">
        <v>167</v>
      </c>
      <c r="B99" s="17" t="s">
        <v>594</v>
      </c>
      <c r="C99" s="108">
        <v>106543</v>
      </c>
      <c r="D99" s="108">
        <v>112029</v>
      </c>
      <c r="E99" s="108">
        <v>110155</v>
      </c>
    </row>
    <row r="100" spans="1:5" ht="12" customHeight="1" x14ac:dyDescent="0.25">
      <c r="A100" s="12" t="s">
        <v>160</v>
      </c>
      <c r="B100" s="6" t="s">
        <v>678</v>
      </c>
      <c r="C100" s="108"/>
      <c r="D100" s="108"/>
      <c r="E100" s="108">
        <v>108405</v>
      </c>
    </row>
    <row r="101" spans="1:5" ht="12" customHeight="1" x14ac:dyDescent="0.25">
      <c r="A101" s="12" t="s">
        <v>161</v>
      </c>
      <c r="B101" s="60" t="s">
        <v>359</v>
      </c>
      <c r="C101" s="108"/>
      <c r="D101" s="108"/>
      <c r="E101" s="108"/>
    </row>
    <row r="102" spans="1:5" ht="12" customHeight="1" x14ac:dyDescent="0.25">
      <c r="A102" s="12" t="s">
        <v>168</v>
      </c>
      <c r="B102" s="61" t="s">
        <v>360</v>
      </c>
      <c r="C102" s="108"/>
      <c r="D102" s="108"/>
      <c r="E102" s="108"/>
    </row>
    <row r="103" spans="1:5" ht="12" customHeight="1" x14ac:dyDescent="0.25">
      <c r="A103" s="12" t="s">
        <v>169</v>
      </c>
      <c r="B103" s="61" t="s">
        <v>361</v>
      </c>
      <c r="C103" s="108"/>
      <c r="D103" s="108"/>
      <c r="E103" s="108"/>
    </row>
    <row r="104" spans="1:5" ht="12" customHeight="1" x14ac:dyDescent="0.25">
      <c r="A104" s="12" t="s">
        <v>170</v>
      </c>
      <c r="B104" s="60" t="s">
        <v>532</v>
      </c>
      <c r="C104" s="108"/>
      <c r="D104" s="108"/>
      <c r="E104" s="108"/>
    </row>
    <row r="105" spans="1:5" ht="12" customHeight="1" x14ac:dyDescent="0.25">
      <c r="A105" s="12" t="s">
        <v>171</v>
      </c>
      <c r="B105" s="60" t="s">
        <v>363</v>
      </c>
      <c r="C105" s="108"/>
      <c r="D105" s="108"/>
      <c r="E105" s="108"/>
    </row>
    <row r="106" spans="1:5" ht="12" customHeight="1" x14ac:dyDescent="0.25">
      <c r="A106" s="12" t="s">
        <v>173</v>
      </c>
      <c r="B106" s="61" t="s">
        <v>364</v>
      </c>
      <c r="C106" s="108"/>
      <c r="D106" s="108"/>
      <c r="E106" s="108"/>
    </row>
    <row r="107" spans="1:5" ht="12" customHeight="1" x14ac:dyDescent="0.25">
      <c r="A107" s="11" t="s">
        <v>203</v>
      </c>
      <c r="B107" s="62" t="s">
        <v>365</v>
      </c>
      <c r="C107" s="108"/>
      <c r="D107" s="108"/>
      <c r="E107" s="108"/>
    </row>
    <row r="108" spans="1:5" ht="12" customHeight="1" x14ac:dyDescent="0.25">
      <c r="A108" s="12" t="s">
        <v>355</v>
      </c>
      <c r="B108" s="62" t="s">
        <v>366</v>
      </c>
      <c r="C108" s="108"/>
      <c r="D108" s="108"/>
      <c r="E108" s="108"/>
    </row>
    <row r="109" spans="1:5" ht="12" customHeight="1" thickBot="1" x14ac:dyDescent="0.3">
      <c r="A109" s="16" t="s">
        <v>356</v>
      </c>
      <c r="B109" s="63" t="s">
        <v>367</v>
      </c>
      <c r="C109" s="112"/>
      <c r="D109" s="112"/>
      <c r="E109" s="112">
        <v>1750</v>
      </c>
    </row>
    <row r="110" spans="1:5" ht="12" customHeight="1" thickBot="1" x14ac:dyDescent="0.3">
      <c r="A110" s="18" t="s">
        <v>95</v>
      </c>
      <c r="B110" s="24" t="s">
        <v>368</v>
      </c>
      <c r="C110" s="104">
        <f>+C111+C113+C115</f>
        <v>51000</v>
      </c>
      <c r="D110" s="104">
        <f>+D111+D113+D115</f>
        <v>63485</v>
      </c>
      <c r="E110" s="104">
        <f>+E111+E113+E115</f>
        <v>72724</v>
      </c>
    </row>
    <row r="111" spans="1:5" ht="12" customHeight="1" x14ac:dyDescent="0.25">
      <c r="A111" s="13" t="s">
        <v>162</v>
      </c>
      <c r="B111" s="6" t="s">
        <v>222</v>
      </c>
      <c r="C111" s="107">
        <v>7588</v>
      </c>
      <c r="D111" s="107">
        <v>19269</v>
      </c>
      <c r="E111" s="107">
        <v>21485</v>
      </c>
    </row>
    <row r="112" spans="1:5" ht="12" customHeight="1" x14ac:dyDescent="0.25">
      <c r="A112" s="13" t="s">
        <v>163</v>
      </c>
      <c r="B112" s="10" t="s">
        <v>372</v>
      </c>
      <c r="C112" s="107"/>
      <c r="D112" s="107"/>
      <c r="E112" s="107"/>
    </row>
    <row r="113" spans="1:5" ht="12" customHeight="1" x14ac:dyDescent="0.25">
      <c r="A113" s="13" t="s">
        <v>164</v>
      </c>
      <c r="B113" s="10" t="s">
        <v>204</v>
      </c>
      <c r="C113" s="106">
        <v>43412</v>
      </c>
      <c r="D113" s="106">
        <v>43412</v>
      </c>
      <c r="E113" s="106">
        <v>50412</v>
      </c>
    </row>
    <row r="114" spans="1:5" ht="12" customHeight="1" x14ac:dyDescent="0.25">
      <c r="A114" s="13" t="s">
        <v>165</v>
      </c>
      <c r="B114" s="10" t="s">
        <v>373</v>
      </c>
      <c r="C114" s="97">
        <v>17768</v>
      </c>
      <c r="D114" s="97">
        <v>17768</v>
      </c>
      <c r="E114" s="97">
        <v>17768</v>
      </c>
    </row>
    <row r="115" spans="1:5" ht="12" customHeight="1" x14ac:dyDescent="0.25">
      <c r="A115" s="13" t="s">
        <v>166</v>
      </c>
      <c r="B115" s="101" t="s">
        <v>225</v>
      </c>
      <c r="C115" s="97"/>
      <c r="D115" s="97">
        <v>804</v>
      </c>
      <c r="E115" s="97">
        <v>827</v>
      </c>
    </row>
    <row r="116" spans="1:5" ht="12" customHeight="1" x14ac:dyDescent="0.25">
      <c r="A116" s="13" t="s">
        <v>172</v>
      </c>
      <c r="B116" s="100" t="s">
        <v>464</v>
      </c>
      <c r="C116" s="97"/>
      <c r="D116" s="97"/>
      <c r="E116" s="97"/>
    </row>
    <row r="117" spans="1:5" ht="12" customHeight="1" x14ac:dyDescent="0.25">
      <c r="A117" s="13" t="s">
        <v>174</v>
      </c>
      <c r="B117" s="197" t="s">
        <v>378</v>
      </c>
      <c r="C117" s="97"/>
      <c r="D117" s="97"/>
      <c r="E117" s="97"/>
    </row>
    <row r="118" spans="1:5" ht="22.5" x14ac:dyDescent="0.25">
      <c r="A118" s="13" t="s">
        <v>205</v>
      </c>
      <c r="B118" s="61" t="s">
        <v>361</v>
      </c>
      <c r="C118" s="97"/>
      <c r="D118" s="97"/>
      <c r="E118" s="97"/>
    </row>
    <row r="119" spans="1:5" ht="12" customHeight="1" x14ac:dyDescent="0.25">
      <c r="A119" s="13" t="s">
        <v>206</v>
      </c>
      <c r="B119" s="61" t="s">
        <v>607</v>
      </c>
      <c r="C119" s="97"/>
      <c r="D119" s="97">
        <v>804</v>
      </c>
      <c r="E119" s="97">
        <v>804</v>
      </c>
    </row>
    <row r="120" spans="1:5" ht="12" customHeight="1" x14ac:dyDescent="0.25">
      <c r="A120" s="13" t="s">
        <v>207</v>
      </c>
      <c r="B120" s="61" t="s">
        <v>622</v>
      </c>
      <c r="C120" s="97"/>
      <c r="D120" s="97"/>
      <c r="E120" s="97">
        <v>23</v>
      </c>
    </row>
    <row r="121" spans="1:5" ht="12" customHeight="1" x14ac:dyDescent="0.25">
      <c r="A121" s="13" t="s">
        <v>369</v>
      </c>
      <c r="B121" s="61" t="s">
        <v>364</v>
      </c>
      <c r="C121" s="97"/>
      <c r="D121" s="97"/>
      <c r="E121" s="97"/>
    </row>
    <row r="122" spans="1:5" ht="12" customHeight="1" x14ac:dyDescent="0.25">
      <c r="A122" s="13" t="s">
        <v>370</v>
      </c>
      <c r="B122" s="61" t="s">
        <v>375</v>
      </c>
      <c r="C122" s="97"/>
      <c r="D122" s="97"/>
      <c r="E122" s="97"/>
    </row>
    <row r="123" spans="1:5" ht="23.25" thickBot="1" x14ac:dyDescent="0.3">
      <c r="A123" s="11" t="s">
        <v>371</v>
      </c>
      <c r="B123" s="61" t="s">
        <v>374</v>
      </c>
      <c r="C123" s="98"/>
      <c r="D123" s="98"/>
      <c r="E123" s="98"/>
    </row>
    <row r="124" spans="1:5" ht="12" customHeight="1" thickBot="1" x14ac:dyDescent="0.3">
      <c r="A124" s="18" t="s">
        <v>96</v>
      </c>
      <c r="B124" s="57" t="s">
        <v>379</v>
      </c>
      <c r="C124" s="104">
        <f>+C125+C126</f>
        <v>82592</v>
      </c>
      <c r="D124" s="104">
        <f>+D125+D126</f>
        <v>240868</v>
      </c>
      <c r="E124" s="104">
        <f>+E125+E126</f>
        <v>244226</v>
      </c>
    </row>
    <row r="125" spans="1:5" ht="12" customHeight="1" x14ac:dyDescent="0.25">
      <c r="A125" s="13" t="s">
        <v>145</v>
      </c>
      <c r="B125" s="7" t="s">
        <v>133</v>
      </c>
      <c r="C125" s="107">
        <v>75185</v>
      </c>
      <c r="D125" s="107">
        <v>59642</v>
      </c>
      <c r="E125" s="107">
        <v>62504</v>
      </c>
    </row>
    <row r="126" spans="1:5" ht="12" customHeight="1" thickBot="1" x14ac:dyDescent="0.3">
      <c r="A126" s="14" t="s">
        <v>146</v>
      </c>
      <c r="B126" s="10" t="s">
        <v>134</v>
      </c>
      <c r="C126" s="108">
        <v>7407</v>
      </c>
      <c r="D126" s="108">
        <v>181226</v>
      </c>
      <c r="E126" s="108">
        <v>181722</v>
      </c>
    </row>
    <row r="127" spans="1:5" ht="12" customHeight="1" thickBot="1" x14ac:dyDescent="0.3">
      <c r="A127" s="18" t="s">
        <v>97</v>
      </c>
      <c r="B127" s="57" t="s">
        <v>380</v>
      </c>
      <c r="C127" s="104">
        <f>+C94+C110+C124</f>
        <v>555318</v>
      </c>
      <c r="D127" s="104">
        <f>+D94+D110+D124</f>
        <v>757303</v>
      </c>
      <c r="E127" s="104">
        <f>+E94+E110+E124</f>
        <v>791767</v>
      </c>
    </row>
    <row r="128" spans="1:5" ht="12" customHeight="1" thickBot="1" x14ac:dyDescent="0.3">
      <c r="A128" s="18" t="s">
        <v>98</v>
      </c>
      <c r="B128" s="57" t="s">
        <v>381</v>
      </c>
      <c r="C128" s="104">
        <f>+C129+C130+C131</f>
        <v>0</v>
      </c>
      <c r="D128" s="104">
        <f>+D129+D130+D131</f>
        <v>0</v>
      </c>
      <c r="E128" s="104">
        <f>+E129+E130+E131</f>
        <v>0</v>
      </c>
    </row>
    <row r="129" spans="1:5" ht="12" customHeight="1" x14ac:dyDescent="0.25">
      <c r="A129" s="13" t="s">
        <v>149</v>
      </c>
      <c r="B129" s="7" t="s">
        <v>382</v>
      </c>
      <c r="C129" s="97"/>
      <c r="D129" s="97"/>
      <c r="E129" s="97"/>
    </row>
    <row r="130" spans="1:5" ht="12" customHeight="1" x14ac:dyDescent="0.25">
      <c r="A130" s="13" t="s">
        <v>150</v>
      </c>
      <c r="B130" s="7" t="s">
        <v>383</v>
      </c>
      <c r="C130" s="97"/>
      <c r="D130" s="97"/>
      <c r="E130" s="97"/>
    </row>
    <row r="131" spans="1:5" ht="12" customHeight="1" thickBot="1" x14ac:dyDescent="0.3">
      <c r="A131" s="11" t="s">
        <v>151</v>
      </c>
      <c r="B131" s="5" t="s">
        <v>384</v>
      </c>
      <c r="C131" s="97"/>
      <c r="D131" s="97"/>
      <c r="E131" s="97"/>
    </row>
    <row r="132" spans="1:5" ht="12" customHeight="1" thickBot="1" x14ac:dyDescent="0.3">
      <c r="A132" s="18" t="s">
        <v>99</v>
      </c>
      <c r="B132" s="57" t="s">
        <v>428</v>
      </c>
      <c r="C132" s="104">
        <f>+C133+C134+C135+C136</f>
        <v>0</v>
      </c>
      <c r="D132" s="104">
        <f>+D133+D134+D135+D136</f>
        <v>0</v>
      </c>
      <c r="E132" s="104">
        <f>+E133+E134+E135+E136</f>
        <v>0</v>
      </c>
    </row>
    <row r="133" spans="1:5" ht="12" customHeight="1" x14ac:dyDescent="0.25">
      <c r="A133" s="13" t="s">
        <v>152</v>
      </c>
      <c r="B133" s="7" t="s">
        <v>385</v>
      </c>
      <c r="C133" s="97"/>
      <c r="D133" s="97"/>
      <c r="E133" s="97"/>
    </row>
    <row r="134" spans="1:5" ht="12" customHeight="1" x14ac:dyDescent="0.25">
      <c r="A134" s="13" t="s">
        <v>153</v>
      </c>
      <c r="B134" s="7" t="s">
        <v>386</v>
      </c>
      <c r="C134" s="97"/>
      <c r="D134" s="97"/>
      <c r="E134" s="97"/>
    </row>
    <row r="135" spans="1:5" ht="12" customHeight="1" x14ac:dyDescent="0.25">
      <c r="A135" s="13" t="s">
        <v>289</v>
      </c>
      <c r="B135" s="7" t="s">
        <v>387</v>
      </c>
      <c r="C135" s="97"/>
      <c r="D135" s="97"/>
      <c r="E135" s="97"/>
    </row>
    <row r="136" spans="1:5" ht="12" customHeight="1" thickBot="1" x14ac:dyDescent="0.3">
      <c r="A136" s="11" t="s">
        <v>290</v>
      </c>
      <c r="B136" s="5" t="s">
        <v>388</v>
      </c>
      <c r="C136" s="97"/>
      <c r="D136" s="97"/>
      <c r="E136" s="97"/>
    </row>
    <row r="137" spans="1:5" ht="12" customHeight="1" thickBot="1" x14ac:dyDescent="0.3">
      <c r="A137" s="18" t="s">
        <v>100</v>
      </c>
      <c r="B137" s="57" t="s">
        <v>389</v>
      </c>
      <c r="C137" s="110">
        <f>+C138+C139+C140+C141</f>
        <v>0</v>
      </c>
      <c r="D137" s="110">
        <f>+D138+D139+D140+D141</f>
        <v>0</v>
      </c>
      <c r="E137" s="110">
        <f>+E138+E139+E140+E141</f>
        <v>0</v>
      </c>
    </row>
    <row r="138" spans="1:5" ht="12" customHeight="1" x14ac:dyDescent="0.25">
      <c r="A138" s="13" t="s">
        <v>154</v>
      </c>
      <c r="B138" s="7" t="s">
        <v>390</v>
      </c>
      <c r="C138" s="97"/>
      <c r="D138" s="97"/>
      <c r="E138" s="97"/>
    </row>
    <row r="139" spans="1:5" ht="12" customHeight="1" x14ac:dyDescent="0.25">
      <c r="A139" s="13" t="s">
        <v>155</v>
      </c>
      <c r="B139" s="7" t="s">
        <v>400</v>
      </c>
      <c r="C139" s="97"/>
      <c r="D139" s="97"/>
      <c r="E139" s="97"/>
    </row>
    <row r="140" spans="1:5" ht="12" customHeight="1" x14ac:dyDescent="0.25">
      <c r="A140" s="13" t="s">
        <v>301</v>
      </c>
      <c r="B140" s="7" t="s">
        <v>391</v>
      </c>
      <c r="C140" s="97"/>
      <c r="D140" s="97"/>
      <c r="E140" s="97"/>
    </row>
    <row r="141" spans="1:5" ht="12" customHeight="1" thickBot="1" x14ac:dyDescent="0.3">
      <c r="A141" s="11" t="s">
        <v>302</v>
      </c>
      <c r="B141" s="5" t="s">
        <v>392</v>
      </c>
      <c r="C141" s="97"/>
      <c r="D141" s="97"/>
      <c r="E141" s="97"/>
    </row>
    <row r="142" spans="1:5" ht="12" customHeight="1" thickBot="1" x14ac:dyDescent="0.3">
      <c r="A142" s="18" t="s">
        <v>101</v>
      </c>
      <c r="B142" s="57" t="s">
        <v>393</v>
      </c>
      <c r="C142" s="113">
        <f>+C143+C144+C145+C146</f>
        <v>0</v>
      </c>
      <c r="D142" s="113">
        <f>+D143+D144+D145+D146</f>
        <v>0</v>
      </c>
      <c r="E142" s="113">
        <f>+E143+E144+E145+E146</f>
        <v>0</v>
      </c>
    </row>
    <row r="143" spans="1:5" ht="12" customHeight="1" x14ac:dyDescent="0.25">
      <c r="A143" s="13" t="s">
        <v>198</v>
      </c>
      <c r="B143" s="7" t="s">
        <v>394</v>
      </c>
      <c r="C143" s="97"/>
      <c r="D143" s="97"/>
      <c r="E143" s="97"/>
    </row>
    <row r="144" spans="1:5" ht="12" customHeight="1" x14ac:dyDescent="0.25">
      <c r="A144" s="13" t="s">
        <v>199</v>
      </c>
      <c r="B144" s="7" t="s">
        <v>395</v>
      </c>
      <c r="C144" s="97"/>
      <c r="D144" s="97"/>
      <c r="E144" s="97"/>
    </row>
    <row r="145" spans="1:11" ht="12" customHeight="1" x14ac:dyDescent="0.25">
      <c r="A145" s="13" t="s">
        <v>224</v>
      </c>
      <c r="B145" s="7" t="s">
        <v>396</v>
      </c>
      <c r="C145" s="97"/>
      <c r="D145" s="97"/>
      <c r="E145" s="97"/>
    </row>
    <row r="146" spans="1:11" ht="12" customHeight="1" thickBot="1" x14ac:dyDescent="0.3">
      <c r="A146" s="13" t="s">
        <v>304</v>
      </c>
      <c r="B146" s="7" t="s">
        <v>397</v>
      </c>
      <c r="C146" s="97"/>
      <c r="D146" s="97"/>
      <c r="E146" s="97"/>
    </row>
    <row r="147" spans="1:11" ht="15" customHeight="1" thickBot="1" x14ac:dyDescent="0.3">
      <c r="A147" s="18" t="s">
        <v>102</v>
      </c>
      <c r="B147" s="57" t="s">
        <v>398</v>
      </c>
      <c r="C147" s="213">
        <f>+C128+C132+C137+C142</f>
        <v>0</v>
      </c>
      <c r="D147" s="213">
        <f>+D128+D132+D137+D142</f>
        <v>0</v>
      </c>
      <c r="E147" s="213">
        <f>+E128+E132+E137+E142</f>
        <v>0</v>
      </c>
      <c r="H147" s="214"/>
      <c r="I147" s="215"/>
      <c r="J147" s="215"/>
      <c r="K147" s="215"/>
    </row>
    <row r="148" spans="1:11" ht="12" customHeight="1" thickBot="1" x14ac:dyDescent="0.3">
      <c r="A148" s="18" t="s">
        <v>103</v>
      </c>
      <c r="B148" s="550" t="s">
        <v>618</v>
      </c>
      <c r="C148" s="213"/>
      <c r="D148" s="213"/>
      <c r="E148" s="213"/>
      <c r="H148" s="214"/>
      <c r="I148" s="215"/>
      <c r="J148" s="215"/>
      <c r="K148" s="215"/>
    </row>
    <row r="149" spans="1:11" ht="13.5" customHeight="1" thickBot="1" x14ac:dyDescent="0.3">
      <c r="A149" s="18" t="s">
        <v>104</v>
      </c>
      <c r="B149" s="550" t="s">
        <v>611</v>
      </c>
      <c r="C149" s="213"/>
      <c r="D149" s="213"/>
      <c r="E149" s="213"/>
      <c r="H149" s="214"/>
      <c r="I149" s="215"/>
      <c r="J149" s="215"/>
      <c r="K149" s="215"/>
    </row>
    <row r="150" spans="1:11" s="200" customFormat="1" ht="12.95" customHeight="1" thickBot="1" x14ac:dyDescent="0.25">
      <c r="A150" s="18" t="s">
        <v>105</v>
      </c>
      <c r="B150" s="178" t="s">
        <v>617</v>
      </c>
      <c r="C150" s="213">
        <f>+C127+C147</f>
        <v>555318</v>
      </c>
      <c r="D150" s="213">
        <f>+D127+D147</f>
        <v>757303</v>
      </c>
      <c r="E150" s="213">
        <f>+E127+E147</f>
        <v>791767</v>
      </c>
    </row>
    <row r="151" spans="1:11" s="200" customFormat="1" ht="12.95" customHeight="1" x14ac:dyDescent="0.2">
      <c r="A151" s="522"/>
      <c r="B151" s="523"/>
      <c r="C151" s="523"/>
      <c r="D151" s="523"/>
      <c r="E151" s="524"/>
    </row>
    <row r="152" spans="1:11" ht="7.5" customHeight="1" x14ac:dyDescent="0.25"/>
    <row r="153" spans="1:11" x14ac:dyDescent="0.25">
      <c r="A153" s="693" t="s">
        <v>401</v>
      </c>
      <c r="B153" s="693"/>
      <c r="C153" s="693"/>
      <c r="D153" s="693"/>
      <c r="E153" s="693"/>
    </row>
    <row r="154" spans="1:11" ht="15" customHeight="1" thickBot="1" x14ac:dyDescent="0.3">
      <c r="A154" s="689" t="s">
        <v>181</v>
      </c>
      <c r="B154" s="689"/>
      <c r="C154" s="553"/>
      <c r="D154" s="553"/>
      <c r="E154" s="466"/>
    </row>
    <row r="155" spans="1:11" ht="22.5" customHeight="1" thickBot="1" x14ac:dyDescent="0.3">
      <c r="A155" s="18">
        <v>1</v>
      </c>
      <c r="B155" s="24" t="s">
        <v>402</v>
      </c>
      <c r="C155" s="595">
        <f>+C62-C127</f>
        <v>-110942</v>
      </c>
      <c r="D155" s="595">
        <f t="shared" ref="D155:E155" si="0">+D62-D127</f>
        <v>-107959</v>
      </c>
      <c r="E155" s="686">
        <f t="shared" si="0"/>
        <v>-124281</v>
      </c>
      <c r="F155" s="216"/>
    </row>
    <row r="156" spans="1:11" ht="22.5" customHeight="1" thickBot="1" x14ac:dyDescent="0.3">
      <c r="A156" s="18" t="s">
        <v>95</v>
      </c>
      <c r="B156" s="24" t="s">
        <v>403</v>
      </c>
      <c r="C156" s="104">
        <f>+C85-C147</f>
        <v>110942</v>
      </c>
      <c r="D156" s="104">
        <f t="shared" ref="D156:E156" si="1">+D85-D147</f>
        <v>108600</v>
      </c>
      <c r="E156" s="104">
        <f t="shared" si="1"/>
        <v>122161</v>
      </c>
      <c r="F156" s="216"/>
    </row>
    <row r="157" spans="1:11" ht="27.75" customHeight="1" x14ac:dyDescent="0.25">
      <c r="A157" s="37"/>
      <c r="B157" s="37"/>
      <c r="C157" s="37"/>
      <c r="D157" s="37"/>
      <c r="E157" s="37"/>
      <c r="F157" s="37"/>
    </row>
    <row r="159" spans="1:11" x14ac:dyDescent="0.25">
      <c r="A159" s="198"/>
      <c r="B159" s="198"/>
      <c r="C159" s="198"/>
      <c r="D159" s="198"/>
      <c r="E159" s="198"/>
    </row>
  </sheetData>
  <mergeCells count="7">
    <mergeCell ref="A153:E153"/>
    <mergeCell ref="A154:B154"/>
    <mergeCell ref="A1:E1"/>
    <mergeCell ref="A3:B3"/>
    <mergeCell ref="A90:E90"/>
    <mergeCell ref="A91:B91"/>
    <mergeCell ref="A88:E88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KÖTELEZŐ FELADATAINAK MÉRLEGE &amp;R&amp;"Times New Roman CE,Félkövér dőlt"&amp;11 1.2. melléklet a 1/2014. (I.28.) önkorm-i rend-hez
 2. melléklet a 12/2014. (XI.30.) önkorm-i rend-hez</oddHeader>
  </headerFooter>
  <rowBreaks count="1" manualBreakCount="1">
    <brk id="89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O40"/>
  <sheetViews>
    <sheetView zoomScaleNormal="100" workbookViewId="0">
      <selection activeCell="Q29" sqref="Q29"/>
    </sheetView>
  </sheetViews>
  <sheetFormatPr defaultRowHeight="12.75" x14ac:dyDescent="0.2"/>
  <cols>
    <col min="1" max="1" width="8.5" style="34" customWidth="1"/>
    <col min="2" max="2" width="9.33203125" style="34"/>
    <col min="3" max="3" width="19.83203125" style="34" customWidth="1"/>
    <col min="4" max="4" width="9.33203125" style="34"/>
    <col min="5" max="6" width="11" style="34" customWidth="1"/>
    <col min="7" max="7" width="12.33203125" style="34" customWidth="1"/>
    <col min="8" max="8" width="9.33203125" style="34"/>
    <col min="9" max="9" width="11.83203125" style="34" customWidth="1"/>
    <col min="10" max="10" width="13.33203125" style="34" customWidth="1"/>
    <col min="11" max="11" width="10.5" style="34" customWidth="1"/>
    <col min="12" max="13" width="9.33203125" style="34"/>
    <col min="14" max="14" width="11.6640625" style="34" customWidth="1"/>
    <col min="15" max="16384" width="9.33203125" style="34"/>
  </cols>
  <sheetData>
    <row r="1" spans="1:15" ht="15.75" x14ac:dyDescent="0.25">
      <c r="A1" s="709" t="s">
        <v>81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</row>
    <row r="2" spans="1:15" ht="15.75" x14ac:dyDescent="0.25">
      <c r="A2" s="451"/>
      <c r="B2" s="451"/>
      <c r="C2" s="451"/>
      <c r="D2" s="451"/>
      <c r="E2" s="451"/>
      <c r="F2" s="470"/>
      <c r="G2" s="451"/>
      <c r="H2" s="451"/>
      <c r="I2" s="707"/>
      <c r="J2" s="708"/>
      <c r="K2" s="708"/>
      <c r="L2" s="707" t="s">
        <v>684</v>
      </c>
      <c r="M2" s="708"/>
      <c r="N2" s="708"/>
    </row>
    <row r="3" spans="1:15" ht="18.75" customHeight="1" x14ac:dyDescent="0.2">
      <c r="A3" s="414" t="s">
        <v>42</v>
      </c>
      <c r="B3" s="415"/>
      <c r="C3" s="416"/>
      <c r="D3" s="418" t="s">
        <v>43</v>
      </c>
      <c r="E3" s="417"/>
      <c r="F3" s="419" t="s">
        <v>45</v>
      </c>
      <c r="G3" s="416"/>
      <c r="H3" s="647" t="s">
        <v>44</v>
      </c>
      <c r="I3" s="417"/>
      <c r="J3" s="419" t="s">
        <v>45</v>
      </c>
      <c r="K3" s="416"/>
      <c r="L3" s="647" t="s">
        <v>44</v>
      </c>
      <c r="M3" s="417"/>
      <c r="N3" s="419" t="s">
        <v>45</v>
      </c>
      <c r="O3" s="415"/>
    </row>
    <row r="4" spans="1:15" s="35" customFormat="1" ht="24" customHeight="1" x14ac:dyDescent="0.2">
      <c r="A4" s="415"/>
      <c r="B4" s="415"/>
      <c r="C4" s="416"/>
      <c r="D4" s="418" t="s">
        <v>213</v>
      </c>
      <c r="E4" s="417" t="s">
        <v>213</v>
      </c>
      <c r="F4" s="417" t="s">
        <v>213</v>
      </c>
      <c r="G4" s="416"/>
      <c r="H4" s="647" t="s">
        <v>213</v>
      </c>
      <c r="I4" s="417" t="s">
        <v>213</v>
      </c>
      <c r="J4" s="417" t="s">
        <v>213</v>
      </c>
      <c r="K4" s="416"/>
      <c r="L4" s="647" t="s">
        <v>213</v>
      </c>
      <c r="M4" s="417" t="s">
        <v>213</v>
      </c>
      <c r="N4" s="417" t="s">
        <v>213</v>
      </c>
      <c r="O4" s="415"/>
    </row>
    <row r="5" spans="1:15" s="36" customFormat="1" ht="13.5" thickBot="1" x14ac:dyDescent="0.25">
      <c r="A5" s="415"/>
      <c r="B5" s="415"/>
      <c r="C5" s="416"/>
      <c r="D5" s="420" t="s">
        <v>46</v>
      </c>
      <c r="E5" s="421" t="s">
        <v>47</v>
      </c>
      <c r="F5" s="421" t="s">
        <v>48</v>
      </c>
      <c r="G5" s="649" t="s">
        <v>49</v>
      </c>
      <c r="H5" s="648" t="s">
        <v>46</v>
      </c>
      <c r="I5" s="421" t="s">
        <v>47</v>
      </c>
      <c r="J5" s="421" t="s">
        <v>48</v>
      </c>
      <c r="K5" s="649" t="s">
        <v>49</v>
      </c>
      <c r="L5" s="648" t="s">
        <v>46</v>
      </c>
      <c r="M5" s="421" t="s">
        <v>47</v>
      </c>
      <c r="N5" s="421" t="s">
        <v>48</v>
      </c>
      <c r="O5" s="422" t="s">
        <v>49</v>
      </c>
    </row>
    <row r="6" spans="1:15" x14ac:dyDescent="0.2">
      <c r="A6" s="423" t="s">
        <v>50</v>
      </c>
      <c r="B6" s="424"/>
      <c r="C6" s="425"/>
      <c r="D6" s="426">
        <v>21.78</v>
      </c>
      <c r="E6" s="427">
        <v>4580000</v>
      </c>
      <c r="F6" s="427">
        <v>99752</v>
      </c>
      <c r="G6" s="416"/>
      <c r="H6" s="426">
        <v>21.78</v>
      </c>
      <c r="I6" s="427">
        <v>4580000</v>
      </c>
      <c r="J6" s="427">
        <v>99752</v>
      </c>
      <c r="K6" s="416"/>
      <c r="L6" s="426">
        <v>21.78</v>
      </c>
      <c r="M6" s="427">
        <v>4580000</v>
      </c>
      <c r="N6" s="427">
        <v>99752</v>
      </c>
      <c r="O6" s="415"/>
    </row>
    <row r="7" spans="1:15" ht="12.75" customHeight="1" x14ac:dyDescent="0.2">
      <c r="A7" s="428" t="s">
        <v>51</v>
      </c>
      <c r="B7" s="415"/>
      <c r="C7" s="416"/>
      <c r="D7" s="427"/>
      <c r="E7" s="426"/>
      <c r="F7" s="427">
        <v>5959</v>
      </c>
      <c r="G7" s="416"/>
      <c r="H7" s="427"/>
      <c r="I7" s="426"/>
      <c r="J7" s="427">
        <v>5959</v>
      </c>
      <c r="K7" s="416"/>
      <c r="L7" s="427"/>
      <c r="M7" s="426"/>
      <c r="N7" s="427">
        <v>5959</v>
      </c>
      <c r="O7" s="415"/>
    </row>
    <row r="8" spans="1:15" x14ac:dyDescent="0.2">
      <c r="A8" s="428" t="s">
        <v>52</v>
      </c>
      <c r="B8" s="415"/>
      <c r="C8" s="416"/>
      <c r="D8" s="427"/>
      <c r="E8" s="426" t="s">
        <v>53</v>
      </c>
      <c r="F8" s="427">
        <v>9091</v>
      </c>
      <c r="G8" s="416"/>
      <c r="H8" s="427"/>
      <c r="I8" s="426" t="s">
        <v>53</v>
      </c>
      <c r="J8" s="427">
        <v>9091</v>
      </c>
      <c r="K8" s="416"/>
      <c r="L8" s="427"/>
      <c r="M8" s="426" t="s">
        <v>53</v>
      </c>
      <c r="N8" s="427">
        <v>9091</v>
      </c>
      <c r="O8" s="415"/>
    </row>
    <row r="9" spans="1:15" x14ac:dyDescent="0.2">
      <c r="A9" s="428" t="s">
        <v>54</v>
      </c>
      <c r="B9" s="415"/>
      <c r="C9" s="416"/>
      <c r="D9" s="427"/>
      <c r="E9" s="426" t="s">
        <v>55</v>
      </c>
      <c r="F9" s="427">
        <v>100</v>
      </c>
      <c r="G9" s="416"/>
      <c r="H9" s="427"/>
      <c r="I9" s="426" t="s">
        <v>55</v>
      </c>
      <c r="J9" s="427">
        <v>100</v>
      </c>
      <c r="K9" s="416"/>
      <c r="L9" s="427"/>
      <c r="M9" s="426" t="s">
        <v>55</v>
      </c>
      <c r="N9" s="427">
        <v>100</v>
      </c>
      <c r="O9" s="415"/>
    </row>
    <row r="10" spans="1:15" x14ac:dyDescent="0.2">
      <c r="A10" s="428" t="s">
        <v>56</v>
      </c>
      <c r="B10" s="415"/>
      <c r="C10" s="416"/>
      <c r="D10" s="427"/>
      <c r="E10" s="426" t="s">
        <v>57</v>
      </c>
      <c r="F10" s="427">
        <v>5398</v>
      </c>
      <c r="G10" s="416"/>
      <c r="H10" s="427"/>
      <c r="I10" s="426" t="s">
        <v>57</v>
      </c>
      <c r="J10" s="427">
        <v>5398</v>
      </c>
      <c r="K10" s="416"/>
      <c r="L10" s="427"/>
      <c r="M10" s="426" t="s">
        <v>57</v>
      </c>
      <c r="N10" s="427">
        <v>5398</v>
      </c>
      <c r="O10" s="415"/>
    </row>
    <row r="11" spans="1:15" ht="13.5" thickBot="1" x14ac:dyDescent="0.25">
      <c r="A11" s="429" t="s">
        <v>58</v>
      </c>
      <c r="B11" s="430"/>
      <c r="C11" s="431"/>
      <c r="D11" s="427"/>
      <c r="E11" s="426"/>
      <c r="F11" s="432">
        <v>-9239</v>
      </c>
      <c r="G11" s="431"/>
      <c r="H11" s="427"/>
      <c r="I11" s="426"/>
      <c r="J11" s="432">
        <v>-9239</v>
      </c>
      <c r="K11" s="431"/>
      <c r="L11" s="427"/>
      <c r="M11" s="426"/>
      <c r="N11" s="432">
        <v>-9239</v>
      </c>
      <c r="O11" s="415"/>
    </row>
    <row r="12" spans="1:15" ht="13.5" thickBot="1" x14ac:dyDescent="0.25">
      <c r="A12" s="415" t="s">
        <v>59</v>
      </c>
      <c r="B12" s="415"/>
      <c r="C12" s="416"/>
      <c r="D12" s="433">
        <v>5507</v>
      </c>
      <c r="E12" s="434">
        <v>2700</v>
      </c>
      <c r="F12" s="434">
        <v>14867</v>
      </c>
      <c r="G12" s="435" t="s">
        <v>95</v>
      </c>
      <c r="H12" s="433">
        <v>5507</v>
      </c>
      <c r="I12" s="434">
        <v>2700</v>
      </c>
      <c r="J12" s="434">
        <v>14867</v>
      </c>
      <c r="K12" s="435" t="s">
        <v>95</v>
      </c>
      <c r="L12" s="433">
        <v>5507</v>
      </c>
      <c r="M12" s="434">
        <v>2700</v>
      </c>
      <c r="N12" s="434">
        <v>14867</v>
      </c>
      <c r="O12" s="435" t="s">
        <v>95</v>
      </c>
    </row>
    <row r="13" spans="1:15" x14ac:dyDescent="0.2">
      <c r="A13" s="415" t="s">
        <v>60</v>
      </c>
      <c r="B13" s="415"/>
      <c r="C13" s="416"/>
      <c r="D13" s="437"/>
      <c r="E13" s="436"/>
      <c r="F13" s="471"/>
      <c r="G13" s="415"/>
      <c r="H13" s="437"/>
      <c r="I13" s="436"/>
      <c r="J13" s="471">
        <v>472</v>
      </c>
      <c r="K13" s="415"/>
      <c r="L13" s="437"/>
      <c r="M13" s="436"/>
      <c r="N13" s="471">
        <v>472</v>
      </c>
      <c r="O13" s="415"/>
    </row>
    <row r="14" spans="1:15" ht="13.5" thickBot="1" x14ac:dyDescent="0.25">
      <c r="A14" s="415" t="s">
        <v>61</v>
      </c>
      <c r="B14" s="415"/>
      <c r="C14" s="416"/>
      <c r="D14" s="437"/>
      <c r="E14" s="438"/>
      <c r="F14" s="471"/>
      <c r="G14" s="415"/>
      <c r="H14" s="437"/>
      <c r="I14" s="438"/>
      <c r="J14" s="471">
        <v>221</v>
      </c>
      <c r="K14" s="415"/>
      <c r="L14" s="437"/>
      <c r="M14" s="438"/>
      <c r="N14" s="471">
        <v>221</v>
      </c>
      <c r="O14" s="415"/>
    </row>
    <row r="15" spans="1:15" ht="13.5" thickBot="1" x14ac:dyDescent="0.25">
      <c r="A15" s="415" t="s">
        <v>62</v>
      </c>
      <c r="B15" s="415"/>
      <c r="C15" s="416"/>
      <c r="D15" s="433">
        <v>5507</v>
      </c>
      <c r="E15" s="439">
        <v>1.56</v>
      </c>
      <c r="F15" s="434">
        <v>9534</v>
      </c>
      <c r="G15" s="435" t="s">
        <v>94</v>
      </c>
      <c r="H15" s="433">
        <v>5507</v>
      </c>
      <c r="I15" s="439">
        <v>1.56</v>
      </c>
      <c r="J15" s="434">
        <v>9534</v>
      </c>
      <c r="K15" s="435" t="s">
        <v>94</v>
      </c>
      <c r="L15" s="433">
        <v>5507</v>
      </c>
      <c r="M15" s="439">
        <v>1.56</v>
      </c>
      <c r="N15" s="434">
        <v>9534</v>
      </c>
      <c r="O15" s="435" t="s">
        <v>94</v>
      </c>
    </row>
    <row r="16" spans="1:15" x14ac:dyDescent="0.2">
      <c r="A16" s="415" t="s">
        <v>499</v>
      </c>
      <c r="B16" s="415"/>
      <c r="C16" s="416"/>
      <c r="D16" s="437">
        <v>6385</v>
      </c>
      <c r="E16" s="427">
        <v>395</v>
      </c>
      <c r="F16" s="427">
        <v>2522</v>
      </c>
      <c r="G16" s="415"/>
      <c r="H16" s="437">
        <v>6385</v>
      </c>
      <c r="I16" s="427">
        <v>395</v>
      </c>
      <c r="J16" s="427">
        <v>2522</v>
      </c>
      <c r="K16" s="415"/>
      <c r="L16" s="437">
        <v>6385</v>
      </c>
      <c r="M16" s="427">
        <v>395</v>
      </c>
      <c r="N16" s="427">
        <v>2522</v>
      </c>
      <c r="O16" s="415"/>
    </row>
    <row r="17" spans="1:15" x14ac:dyDescent="0.2">
      <c r="A17" s="415" t="s">
        <v>63</v>
      </c>
      <c r="B17" s="415"/>
      <c r="C17" s="416"/>
      <c r="D17" s="437">
        <v>6385</v>
      </c>
      <c r="E17" s="427">
        <v>300</v>
      </c>
      <c r="F17" s="427">
        <v>1916</v>
      </c>
      <c r="G17" s="415"/>
      <c r="H17" s="437">
        <v>6385</v>
      </c>
      <c r="I17" s="427">
        <v>300</v>
      </c>
      <c r="J17" s="427">
        <v>1916</v>
      </c>
      <c r="K17" s="415"/>
      <c r="L17" s="437">
        <v>6385</v>
      </c>
      <c r="M17" s="427">
        <v>300</v>
      </c>
      <c r="N17" s="427">
        <v>1916</v>
      </c>
      <c r="O17" s="415"/>
    </row>
    <row r="18" spans="1:15" x14ac:dyDescent="0.2">
      <c r="A18" s="415" t="s">
        <v>498</v>
      </c>
      <c r="B18" s="415"/>
      <c r="C18" s="416"/>
      <c r="D18" s="437">
        <v>6385</v>
      </c>
      <c r="E18" s="427">
        <v>395</v>
      </c>
      <c r="F18" s="427">
        <v>2522</v>
      </c>
      <c r="G18" s="415"/>
      <c r="H18" s="437">
        <v>6385</v>
      </c>
      <c r="I18" s="427">
        <v>395</v>
      </c>
      <c r="J18" s="427">
        <v>2522</v>
      </c>
      <c r="K18" s="415"/>
      <c r="L18" s="437">
        <v>6385</v>
      </c>
      <c r="M18" s="427">
        <v>395</v>
      </c>
      <c r="N18" s="427">
        <v>2522</v>
      </c>
      <c r="O18" s="415"/>
    </row>
    <row r="19" spans="1:15" x14ac:dyDescent="0.2">
      <c r="A19" s="415" t="s">
        <v>64</v>
      </c>
      <c r="B19" s="415"/>
      <c r="C19" s="416"/>
      <c r="D19" s="437">
        <v>6385</v>
      </c>
      <c r="E19" s="427">
        <v>300</v>
      </c>
      <c r="F19" s="427">
        <v>1326</v>
      </c>
      <c r="G19" s="415"/>
      <c r="H19" s="437">
        <v>6385</v>
      </c>
      <c r="I19" s="427">
        <v>300</v>
      </c>
      <c r="J19" s="427">
        <v>1326</v>
      </c>
      <c r="K19" s="415"/>
      <c r="L19" s="437">
        <v>6385</v>
      </c>
      <c r="M19" s="427">
        <v>300</v>
      </c>
      <c r="N19" s="427">
        <v>1326</v>
      </c>
      <c r="O19" s="415"/>
    </row>
    <row r="20" spans="1:15" x14ac:dyDescent="0.2">
      <c r="A20" s="710" t="s">
        <v>65</v>
      </c>
      <c r="B20" s="711"/>
      <c r="C20" s="712"/>
      <c r="D20" s="437"/>
      <c r="E20" s="427"/>
      <c r="F20" s="427"/>
      <c r="G20" s="415"/>
      <c r="H20" s="437"/>
      <c r="I20" s="427"/>
      <c r="J20" s="427"/>
      <c r="K20" s="415"/>
      <c r="L20" s="437"/>
      <c r="M20" s="427"/>
      <c r="N20" s="427"/>
      <c r="O20" s="415"/>
    </row>
    <row r="21" spans="1:15" x14ac:dyDescent="0.2">
      <c r="A21" s="710" t="s">
        <v>66</v>
      </c>
      <c r="B21" s="710"/>
      <c r="C21" s="712"/>
      <c r="D21" s="444">
        <v>12</v>
      </c>
      <c r="E21" s="468">
        <v>55360</v>
      </c>
      <c r="F21" s="469">
        <v>664</v>
      </c>
      <c r="G21" s="415"/>
      <c r="H21" s="444">
        <v>12</v>
      </c>
      <c r="I21" s="443">
        <v>55360</v>
      </c>
      <c r="J21" s="442">
        <v>664</v>
      </c>
      <c r="K21" s="415"/>
      <c r="L21" s="444">
        <v>12</v>
      </c>
      <c r="M21" s="619">
        <v>55360</v>
      </c>
      <c r="N21" s="620">
        <v>664</v>
      </c>
      <c r="O21" s="415"/>
    </row>
    <row r="22" spans="1:15" x14ac:dyDescent="0.2">
      <c r="A22" s="440" t="s">
        <v>473</v>
      </c>
      <c r="B22" s="440"/>
      <c r="C22" s="441"/>
      <c r="D22" s="444">
        <v>1</v>
      </c>
      <c r="E22" s="468">
        <v>145000</v>
      </c>
      <c r="F22" s="469">
        <v>145</v>
      </c>
      <c r="G22" s="415"/>
      <c r="H22" s="444">
        <v>1</v>
      </c>
      <c r="I22" s="443">
        <v>145000</v>
      </c>
      <c r="J22" s="442">
        <v>145</v>
      </c>
      <c r="K22" s="415"/>
      <c r="L22" s="444">
        <v>0</v>
      </c>
      <c r="M22" s="619">
        <v>145000</v>
      </c>
      <c r="N22" s="620">
        <v>0</v>
      </c>
      <c r="O22" s="415"/>
    </row>
    <row r="23" spans="1:15" x14ac:dyDescent="0.2">
      <c r="A23" s="415" t="s">
        <v>67</v>
      </c>
      <c r="B23" s="415"/>
      <c r="C23" s="416"/>
      <c r="D23" s="437">
        <v>25</v>
      </c>
      <c r="E23" s="427">
        <v>109000</v>
      </c>
      <c r="F23" s="427">
        <v>2725</v>
      </c>
      <c r="G23" s="415"/>
      <c r="H23" s="437">
        <v>25</v>
      </c>
      <c r="I23" s="427">
        <v>109000</v>
      </c>
      <c r="J23" s="427">
        <v>2725</v>
      </c>
      <c r="K23" s="415"/>
      <c r="L23" s="437">
        <v>25</v>
      </c>
      <c r="M23" s="427">
        <v>109000</v>
      </c>
      <c r="N23" s="427">
        <v>2725</v>
      </c>
      <c r="O23" s="415"/>
    </row>
    <row r="24" spans="1:15" x14ac:dyDescent="0.2">
      <c r="A24" s="415" t="s">
        <v>68</v>
      </c>
      <c r="B24" s="415"/>
      <c r="C24" s="416"/>
      <c r="D24" s="437">
        <v>19</v>
      </c>
      <c r="E24" s="427">
        <v>2606040</v>
      </c>
      <c r="F24" s="427">
        <v>49515</v>
      </c>
      <c r="G24" s="415"/>
      <c r="H24" s="437">
        <v>19</v>
      </c>
      <c r="I24" s="427">
        <v>2606040</v>
      </c>
      <c r="J24" s="427">
        <v>49515</v>
      </c>
      <c r="K24" s="415"/>
      <c r="L24" s="437">
        <v>19</v>
      </c>
      <c r="M24" s="427">
        <v>2606040</v>
      </c>
      <c r="N24" s="427">
        <v>49515</v>
      </c>
      <c r="O24" s="415"/>
    </row>
    <row r="25" spans="1:15" x14ac:dyDescent="0.2">
      <c r="A25" s="415" t="s">
        <v>69</v>
      </c>
      <c r="B25" s="415"/>
      <c r="C25" s="416"/>
      <c r="D25" s="437"/>
      <c r="E25" s="427"/>
      <c r="F25" s="445">
        <v>8529</v>
      </c>
      <c r="G25" s="415"/>
      <c r="H25" s="437"/>
      <c r="I25" s="427"/>
      <c r="J25" s="445">
        <v>8529</v>
      </c>
      <c r="K25" s="415"/>
      <c r="L25" s="437"/>
      <c r="M25" s="427"/>
      <c r="N25" s="445">
        <v>8529</v>
      </c>
      <c r="O25" s="415"/>
    </row>
    <row r="26" spans="1:15" s="37" customFormat="1" ht="19.5" customHeight="1" x14ac:dyDescent="0.2">
      <c r="A26" s="415" t="s">
        <v>497</v>
      </c>
      <c r="B26" s="415"/>
      <c r="C26" s="416"/>
      <c r="D26" s="437">
        <v>10</v>
      </c>
      <c r="E26" s="427">
        <v>494100</v>
      </c>
      <c r="F26" s="427">
        <v>4941</v>
      </c>
      <c r="G26" s="415"/>
      <c r="H26" s="437">
        <v>10</v>
      </c>
      <c r="I26" s="427">
        <v>494100</v>
      </c>
      <c r="J26" s="427">
        <v>4941</v>
      </c>
      <c r="K26" s="415"/>
      <c r="L26" s="437">
        <v>9</v>
      </c>
      <c r="M26" s="427">
        <v>494100</v>
      </c>
      <c r="N26" s="427">
        <v>4447</v>
      </c>
      <c r="O26" s="415"/>
    </row>
    <row r="27" spans="1:15" x14ac:dyDescent="0.2">
      <c r="A27" s="415" t="s">
        <v>70</v>
      </c>
      <c r="B27" s="415"/>
      <c r="C27" s="416"/>
      <c r="D27" s="437"/>
      <c r="E27" s="427">
        <v>600</v>
      </c>
      <c r="F27" s="427">
        <v>0</v>
      </c>
      <c r="G27" s="415"/>
      <c r="H27" s="437"/>
      <c r="I27" s="427">
        <v>600</v>
      </c>
      <c r="J27" s="427">
        <v>0</v>
      </c>
      <c r="K27" s="415"/>
      <c r="L27" s="437"/>
      <c r="M27" s="427">
        <v>600</v>
      </c>
      <c r="N27" s="427">
        <v>0</v>
      </c>
      <c r="O27" s="415"/>
    </row>
    <row r="28" spans="1:15" x14ac:dyDescent="0.2">
      <c r="A28" s="440" t="s">
        <v>71</v>
      </c>
      <c r="B28" s="440"/>
      <c r="C28" s="441"/>
      <c r="D28" s="446">
        <v>15.7</v>
      </c>
      <c r="E28" s="427">
        <v>4012000</v>
      </c>
      <c r="F28" s="427">
        <v>41993</v>
      </c>
      <c r="G28" s="415"/>
      <c r="H28" s="446">
        <v>15.7</v>
      </c>
      <c r="I28" s="427">
        <v>4012000</v>
      </c>
      <c r="J28" s="427">
        <v>41993</v>
      </c>
      <c r="K28" s="415"/>
      <c r="L28" s="446">
        <v>15.7</v>
      </c>
      <c r="M28" s="427">
        <v>4012000</v>
      </c>
      <c r="N28" s="427">
        <v>41191</v>
      </c>
      <c r="O28" s="415"/>
    </row>
    <row r="29" spans="1:15" x14ac:dyDescent="0.2">
      <c r="A29" s="415" t="s">
        <v>72</v>
      </c>
      <c r="B29" s="415"/>
      <c r="C29" s="416"/>
      <c r="D29" s="446">
        <v>15.3</v>
      </c>
      <c r="E29" s="427">
        <v>4012000</v>
      </c>
      <c r="F29" s="427">
        <v>20461</v>
      </c>
      <c r="G29" s="415"/>
      <c r="H29" s="446">
        <v>15.3</v>
      </c>
      <c r="I29" s="427">
        <v>4012000</v>
      </c>
      <c r="J29" s="427">
        <v>20461</v>
      </c>
      <c r="K29" s="415"/>
      <c r="L29" s="446">
        <v>15.3</v>
      </c>
      <c r="M29" s="427">
        <v>4012000</v>
      </c>
      <c r="N29" s="427">
        <v>20862</v>
      </c>
      <c r="O29" s="415"/>
    </row>
    <row r="30" spans="1:15" x14ac:dyDescent="0.2">
      <c r="A30" s="415" t="s">
        <v>73</v>
      </c>
      <c r="B30" s="415"/>
      <c r="C30" s="416"/>
      <c r="D30" s="446">
        <v>15.3</v>
      </c>
      <c r="E30" s="427">
        <v>34400</v>
      </c>
      <c r="F30" s="427">
        <v>526</v>
      </c>
      <c r="G30" s="415"/>
      <c r="H30" s="446">
        <v>15.3</v>
      </c>
      <c r="I30" s="427">
        <v>34400</v>
      </c>
      <c r="J30" s="427">
        <v>526</v>
      </c>
      <c r="K30" s="415"/>
      <c r="L30" s="446">
        <v>15.3</v>
      </c>
      <c r="M30" s="427">
        <v>34400</v>
      </c>
      <c r="N30" s="427">
        <v>536</v>
      </c>
      <c r="O30" s="415"/>
    </row>
    <row r="31" spans="1:15" x14ac:dyDescent="0.2">
      <c r="A31" s="415" t="s">
        <v>74</v>
      </c>
      <c r="B31" s="415"/>
      <c r="C31" s="416"/>
      <c r="D31" s="437">
        <v>9</v>
      </c>
      <c r="E31" s="427">
        <v>1800000</v>
      </c>
      <c r="F31" s="427">
        <v>10800</v>
      </c>
      <c r="G31" s="415"/>
      <c r="H31" s="437">
        <v>9</v>
      </c>
      <c r="I31" s="427">
        <v>1800000</v>
      </c>
      <c r="J31" s="427">
        <v>10800</v>
      </c>
      <c r="K31" s="415"/>
      <c r="L31" s="437">
        <v>9</v>
      </c>
      <c r="M31" s="427">
        <v>1800000</v>
      </c>
      <c r="N31" s="427">
        <v>10762</v>
      </c>
      <c r="O31" s="415"/>
    </row>
    <row r="32" spans="1:15" x14ac:dyDescent="0.2">
      <c r="A32" s="415" t="s">
        <v>75</v>
      </c>
      <c r="B32" s="415"/>
      <c r="C32" s="416"/>
      <c r="D32" s="437">
        <v>9</v>
      </c>
      <c r="E32" s="427">
        <v>1800000</v>
      </c>
      <c r="F32" s="427">
        <v>5400</v>
      </c>
      <c r="G32" s="415"/>
      <c r="H32" s="437">
        <v>9</v>
      </c>
      <c r="I32" s="427">
        <v>1800000</v>
      </c>
      <c r="J32" s="427">
        <v>5400</v>
      </c>
      <c r="K32" s="415"/>
      <c r="L32" s="437">
        <v>9</v>
      </c>
      <c r="M32" s="427">
        <v>1800000</v>
      </c>
      <c r="N32" s="427">
        <v>5418</v>
      </c>
      <c r="O32" s="415"/>
    </row>
    <row r="33" spans="1:15" x14ac:dyDescent="0.2">
      <c r="A33" s="415" t="s">
        <v>76</v>
      </c>
      <c r="B33" s="415"/>
      <c r="C33" s="416"/>
      <c r="D33" s="437">
        <v>192</v>
      </c>
      <c r="E33" s="427">
        <v>56000</v>
      </c>
      <c r="F33" s="427">
        <v>7168</v>
      </c>
      <c r="G33" s="415"/>
      <c r="H33" s="437">
        <v>192</v>
      </c>
      <c r="I33" s="427">
        <v>56000</v>
      </c>
      <c r="J33" s="427">
        <v>7168</v>
      </c>
      <c r="K33" s="415"/>
      <c r="L33" s="437">
        <v>192</v>
      </c>
      <c r="M33" s="427">
        <v>56000</v>
      </c>
      <c r="N33" s="427">
        <v>7168</v>
      </c>
      <c r="O33" s="415"/>
    </row>
    <row r="34" spans="1:15" x14ac:dyDescent="0.2">
      <c r="A34" s="415" t="s">
        <v>76</v>
      </c>
      <c r="B34" s="415"/>
      <c r="C34" s="416"/>
      <c r="D34" s="437">
        <v>190</v>
      </c>
      <c r="E34" s="427">
        <v>56000</v>
      </c>
      <c r="F34" s="427">
        <v>3547</v>
      </c>
      <c r="G34" s="415"/>
      <c r="H34" s="437">
        <v>190</v>
      </c>
      <c r="I34" s="427">
        <v>56000</v>
      </c>
      <c r="J34" s="427">
        <v>3547</v>
      </c>
      <c r="K34" s="415"/>
      <c r="L34" s="437">
        <v>190</v>
      </c>
      <c r="M34" s="427">
        <v>56000</v>
      </c>
      <c r="N34" s="427">
        <v>3547</v>
      </c>
      <c r="O34" s="415"/>
    </row>
    <row r="35" spans="1:15" x14ac:dyDescent="0.2">
      <c r="A35" s="710" t="s">
        <v>77</v>
      </c>
      <c r="B35" s="710"/>
      <c r="C35" s="712"/>
      <c r="D35" s="704">
        <v>7.95</v>
      </c>
      <c r="E35" s="427"/>
      <c r="F35" s="705">
        <v>12974</v>
      </c>
      <c r="G35" s="415"/>
      <c r="H35" s="704">
        <v>7.95</v>
      </c>
      <c r="I35" s="427"/>
      <c r="J35" s="705">
        <v>12974</v>
      </c>
      <c r="K35" s="415"/>
      <c r="L35" s="704">
        <v>7.95</v>
      </c>
      <c r="M35" s="427"/>
      <c r="N35" s="705">
        <v>12795</v>
      </c>
      <c r="O35" s="415"/>
    </row>
    <row r="36" spans="1:15" x14ac:dyDescent="0.2">
      <c r="A36" s="710" t="s">
        <v>78</v>
      </c>
      <c r="B36" s="710"/>
      <c r="C36" s="712"/>
      <c r="D36" s="704"/>
      <c r="E36" s="427"/>
      <c r="F36" s="706"/>
      <c r="G36" s="415"/>
      <c r="H36" s="704"/>
      <c r="I36" s="427"/>
      <c r="J36" s="706"/>
      <c r="K36" s="415"/>
      <c r="L36" s="704"/>
      <c r="M36" s="427"/>
      <c r="N36" s="706"/>
      <c r="O36" s="415"/>
    </row>
    <row r="37" spans="1:15" x14ac:dyDescent="0.2">
      <c r="A37" s="413" t="s">
        <v>79</v>
      </c>
      <c r="B37" s="440"/>
      <c r="C37" s="441"/>
      <c r="D37" s="447"/>
      <c r="E37" s="427"/>
      <c r="F37" s="472"/>
      <c r="G37" s="415"/>
      <c r="H37" s="447"/>
      <c r="I37" s="427"/>
      <c r="J37" s="472">
        <v>2240</v>
      </c>
      <c r="K37" s="415"/>
      <c r="L37" s="447"/>
      <c r="M37" s="427"/>
      <c r="N37" s="472">
        <v>2240</v>
      </c>
      <c r="O37" s="415"/>
    </row>
    <row r="38" spans="1:15" ht="13.5" thickBot="1" x14ac:dyDescent="0.25">
      <c r="A38" s="713" t="s">
        <v>80</v>
      </c>
      <c r="B38" s="713"/>
      <c r="C38" s="714"/>
      <c r="D38" s="644">
        <v>5507</v>
      </c>
      <c r="E38" s="645">
        <v>1140</v>
      </c>
      <c r="F38" s="645">
        <v>6278</v>
      </c>
      <c r="G38" s="646"/>
      <c r="H38" s="644">
        <v>5507</v>
      </c>
      <c r="I38" s="645">
        <v>1140</v>
      </c>
      <c r="J38" s="645">
        <v>6278</v>
      </c>
      <c r="K38" s="646"/>
      <c r="L38" s="644">
        <v>5507</v>
      </c>
      <c r="M38" s="645">
        <v>1140</v>
      </c>
      <c r="N38" s="645">
        <v>6278</v>
      </c>
      <c r="O38" s="646"/>
    </row>
    <row r="39" spans="1:15" ht="13.5" thickBot="1" x14ac:dyDescent="0.25">
      <c r="A39" s="715" t="s">
        <v>530</v>
      </c>
      <c r="B39" s="716"/>
      <c r="C39" s="448"/>
      <c r="D39" s="449"/>
      <c r="E39" s="449"/>
      <c r="F39" s="449">
        <f>SUM(F6:F38)</f>
        <v>319414</v>
      </c>
      <c r="G39" s="450"/>
      <c r="H39" s="449"/>
      <c r="I39" s="449"/>
      <c r="J39" s="449">
        <f>SUM(J6:J38)</f>
        <v>322347</v>
      </c>
      <c r="K39" s="450"/>
      <c r="L39" s="449"/>
      <c r="M39" s="449"/>
      <c r="N39" s="449">
        <f>SUM(N6:N38)</f>
        <v>321118</v>
      </c>
      <c r="O39" s="450"/>
    </row>
    <row r="40" spans="1:15" x14ac:dyDescent="0.2">
      <c r="A40"/>
      <c r="B40"/>
      <c r="C40"/>
      <c r="D40"/>
      <c r="E40"/>
      <c r="F40"/>
      <c r="G40"/>
      <c r="H40"/>
      <c r="I40"/>
      <c r="J40"/>
      <c r="K40"/>
    </row>
  </sheetData>
  <mergeCells count="15">
    <mergeCell ref="A38:C38"/>
    <mergeCell ref="A39:B39"/>
    <mergeCell ref="I2:K2"/>
    <mergeCell ref="A35:C35"/>
    <mergeCell ref="H35:H36"/>
    <mergeCell ref="J35:J36"/>
    <mergeCell ref="A36:C36"/>
    <mergeCell ref="D35:D36"/>
    <mergeCell ref="F35:F36"/>
    <mergeCell ref="L35:L36"/>
    <mergeCell ref="N35:N36"/>
    <mergeCell ref="L2:N2"/>
    <mergeCell ref="A1:K1"/>
    <mergeCell ref="A20:C20"/>
    <mergeCell ref="A21:C2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5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A29" sqref="A29"/>
    </sheetView>
  </sheetViews>
  <sheetFormatPr defaultRowHeight="12.75" x14ac:dyDescent="0.2"/>
  <cols>
    <col min="1" max="1" width="5.5" customWidth="1"/>
    <col min="2" max="2" width="32.1640625" customWidth="1"/>
    <col min="3" max="3" width="33.5" customWidth="1"/>
    <col min="4" max="4" width="11.83203125" customWidth="1"/>
    <col min="5" max="5" width="11.1640625" customWidth="1"/>
    <col min="6" max="6" width="28.33203125" customWidth="1"/>
    <col min="7" max="7" width="12.5" customWidth="1"/>
  </cols>
  <sheetData>
    <row r="1" spans="1:7" ht="15.75" customHeight="1" x14ac:dyDescent="0.25">
      <c r="A1" s="717" t="s">
        <v>566</v>
      </c>
      <c r="B1" s="718"/>
      <c r="C1" s="718"/>
      <c r="D1" s="718"/>
    </row>
    <row r="2" spans="1:7" ht="15.75" x14ac:dyDescent="0.25">
      <c r="A2" s="717" t="s">
        <v>608</v>
      </c>
      <c r="B2" s="718"/>
      <c r="C2" s="718"/>
      <c r="D2" s="718"/>
    </row>
    <row r="3" spans="1:7" ht="13.5" thickBot="1" x14ac:dyDescent="0.25">
      <c r="A3" s="494"/>
      <c r="B3" s="494"/>
      <c r="C3" s="719" t="s">
        <v>127</v>
      </c>
      <c r="D3" s="719"/>
    </row>
    <row r="4" spans="1:7" ht="39" thickBot="1" x14ac:dyDescent="0.25">
      <c r="A4" s="674" t="s">
        <v>144</v>
      </c>
      <c r="B4" s="675" t="s">
        <v>553</v>
      </c>
      <c r="C4" s="675" t="s">
        <v>554</v>
      </c>
      <c r="D4" s="676" t="s">
        <v>660</v>
      </c>
      <c r="E4" s="677" t="s">
        <v>661</v>
      </c>
      <c r="F4" s="678" t="s">
        <v>670</v>
      </c>
      <c r="G4" s="684" t="s">
        <v>604</v>
      </c>
    </row>
    <row r="5" spans="1:7" x14ac:dyDescent="0.2">
      <c r="A5" s="654" t="s">
        <v>94</v>
      </c>
      <c r="B5" s="499" t="s">
        <v>555</v>
      </c>
      <c r="C5" s="499" t="s">
        <v>556</v>
      </c>
      <c r="D5" s="663">
        <v>125</v>
      </c>
      <c r="E5" s="673">
        <v>125</v>
      </c>
      <c r="F5" s="669" t="s">
        <v>672</v>
      </c>
      <c r="G5" s="722">
        <f>SUM(E5:E10)</f>
        <v>1800</v>
      </c>
    </row>
    <row r="6" spans="1:7" x14ac:dyDescent="0.2">
      <c r="A6" s="497" t="s">
        <v>95</v>
      </c>
      <c r="B6" s="498" t="s">
        <v>557</v>
      </c>
      <c r="C6" s="498" t="s">
        <v>556</v>
      </c>
      <c r="D6" s="662">
        <v>125</v>
      </c>
      <c r="E6" s="660">
        <v>125</v>
      </c>
      <c r="F6" s="668" t="s">
        <v>672</v>
      </c>
      <c r="G6" s="723"/>
    </row>
    <row r="7" spans="1:7" x14ac:dyDescent="0.2">
      <c r="A7" s="497" t="s">
        <v>96</v>
      </c>
      <c r="B7" s="498" t="s">
        <v>558</v>
      </c>
      <c r="C7" s="498" t="s">
        <v>556</v>
      </c>
      <c r="D7" s="662">
        <v>125</v>
      </c>
      <c r="E7" s="660">
        <v>125</v>
      </c>
      <c r="F7" s="668" t="s">
        <v>672</v>
      </c>
      <c r="G7" s="723"/>
    </row>
    <row r="8" spans="1:7" x14ac:dyDescent="0.2">
      <c r="A8" s="654" t="s">
        <v>97</v>
      </c>
      <c r="B8" s="499" t="s">
        <v>561</v>
      </c>
      <c r="C8" s="499" t="s">
        <v>556</v>
      </c>
      <c r="D8" s="663">
        <v>300</v>
      </c>
      <c r="E8" s="660">
        <v>300</v>
      </c>
      <c r="F8" s="669" t="s">
        <v>672</v>
      </c>
      <c r="G8" s="723"/>
    </row>
    <row r="9" spans="1:7" x14ac:dyDescent="0.2">
      <c r="A9" s="497" t="s">
        <v>98</v>
      </c>
      <c r="B9" s="498" t="s">
        <v>562</v>
      </c>
      <c r="C9" s="499" t="s">
        <v>556</v>
      </c>
      <c r="D9" s="662">
        <v>100</v>
      </c>
      <c r="E9" s="660">
        <v>100</v>
      </c>
      <c r="F9" s="668" t="s">
        <v>672</v>
      </c>
      <c r="G9" s="723"/>
    </row>
    <row r="10" spans="1:7" ht="13.5" thickBot="1" x14ac:dyDescent="0.25">
      <c r="A10" s="500" t="s">
        <v>99</v>
      </c>
      <c r="B10" s="501" t="s">
        <v>563</v>
      </c>
      <c r="C10" s="653" t="s">
        <v>556</v>
      </c>
      <c r="D10" s="664">
        <v>675</v>
      </c>
      <c r="E10" s="679">
        <v>1025</v>
      </c>
      <c r="F10" s="680" t="s">
        <v>672</v>
      </c>
      <c r="G10" s="724"/>
    </row>
    <row r="11" spans="1:7" x14ac:dyDescent="0.2">
      <c r="A11" s="495" t="s">
        <v>100</v>
      </c>
      <c r="B11" s="496" t="s">
        <v>567</v>
      </c>
      <c r="C11" s="496" t="s">
        <v>568</v>
      </c>
      <c r="D11" s="661"/>
      <c r="E11" s="682">
        <v>743</v>
      </c>
      <c r="F11" s="667" t="s">
        <v>673</v>
      </c>
      <c r="G11" s="722">
        <f>SUM(E11:E13)</f>
        <v>4443</v>
      </c>
    </row>
    <row r="12" spans="1:7" x14ac:dyDescent="0.2">
      <c r="A12" s="497" t="s">
        <v>101</v>
      </c>
      <c r="B12" s="498" t="s">
        <v>664</v>
      </c>
      <c r="C12" s="499" t="s">
        <v>663</v>
      </c>
      <c r="D12" s="662"/>
      <c r="E12" s="660">
        <v>2500</v>
      </c>
      <c r="F12" s="669" t="s">
        <v>673</v>
      </c>
      <c r="G12" s="723"/>
    </row>
    <row r="13" spans="1:7" ht="13.5" thickBot="1" x14ac:dyDescent="0.25">
      <c r="A13" s="655" t="s">
        <v>102</v>
      </c>
      <c r="B13" s="656" t="s">
        <v>669</v>
      </c>
      <c r="C13" s="657" t="s">
        <v>668</v>
      </c>
      <c r="D13" s="665">
        <v>1200</v>
      </c>
      <c r="E13" s="683">
        <v>1200</v>
      </c>
      <c r="F13" s="670" t="s">
        <v>673</v>
      </c>
      <c r="G13" s="724"/>
    </row>
    <row r="14" spans="1:7" x14ac:dyDescent="0.2">
      <c r="A14" s="495" t="s">
        <v>103</v>
      </c>
      <c r="B14" s="496" t="s">
        <v>559</v>
      </c>
      <c r="C14" s="496" t="s">
        <v>556</v>
      </c>
      <c r="D14" s="661">
        <v>400</v>
      </c>
      <c r="E14" s="682">
        <v>0</v>
      </c>
      <c r="F14" s="667" t="s">
        <v>671</v>
      </c>
      <c r="G14" s="722">
        <f>SUM(E14+E15)</f>
        <v>1750</v>
      </c>
    </row>
    <row r="15" spans="1:7" ht="13.5" thickBot="1" x14ac:dyDescent="0.25">
      <c r="A15" s="655" t="s">
        <v>104</v>
      </c>
      <c r="B15" s="656" t="s">
        <v>560</v>
      </c>
      <c r="C15" s="657" t="s">
        <v>556</v>
      </c>
      <c r="D15" s="665">
        <v>1350</v>
      </c>
      <c r="E15" s="683">
        <v>1750</v>
      </c>
      <c r="F15" s="671" t="s">
        <v>671</v>
      </c>
      <c r="G15" s="724"/>
    </row>
    <row r="16" spans="1:7" x14ac:dyDescent="0.2">
      <c r="A16" s="654" t="s">
        <v>105</v>
      </c>
      <c r="B16" s="499"/>
      <c r="C16" s="499"/>
      <c r="D16" s="663"/>
      <c r="E16" s="673"/>
      <c r="F16" s="669"/>
    </row>
    <row r="17" spans="1:6" x14ac:dyDescent="0.2">
      <c r="A17" s="497" t="s">
        <v>106</v>
      </c>
      <c r="B17" s="498"/>
      <c r="C17" s="498"/>
      <c r="D17" s="662"/>
      <c r="E17" s="660"/>
      <c r="F17" s="668"/>
    </row>
    <row r="18" spans="1:6" x14ac:dyDescent="0.2">
      <c r="A18" s="497" t="s">
        <v>107</v>
      </c>
      <c r="B18" s="498"/>
      <c r="C18" s="498"/>
      <c r="D18" s="662"/>
      <c r="E18" s="660"/>
      <c r="F18" s="668"/>
    </row>
    <row r="19" spans="1:6" x14ac:dyDescent="0.2">
      <c r="A19" s="497" t="s">
        <v>108</v>
      </c>
      <c r="B19" s="498"/>
      <c r="C19" s="498"/>
      <c r="D19" s="662"/>
      <c r="E19" s="660"/>
      <c r="F19" s="668"/>
    </row>
    <row r="20" spans="1:6" x14ac:dyDescent="0.2">
      <c r="A20" s="497" t="s">
        <v>109</v>
      </c>
      <c r="B20" s="498"/>
      <c r="C20" s="498"/>
      <c r="D20" s="662"/>
      <c r="E20" s="660"/>
      <c r="F20" s="668"/>
    </row>
    <row r="21" spans="1:6" x14ac:dyDescent="0.2">
      <c r="A21" s="497" t="s">
        <v>110</v>
      </c>
      <c r="B21" s="498"/>
      <c r="C21" s="498"/>
      <c r="D21" s="662"/>
      <c r="E21" s="660"/>
      <c r="F21" s="668"/>
    </row>
    <row r="22" spans="1:6" x14ac:dyDescent="0.2">
      <c r="A22" s="497" t="s">
        <v>111</v>
      </c>
      <c r="B22" s="498"/>
      <c r="C22" s="498"/>
      <c r="D22" s="662"/>
      <c r="E22" s="660"/>
      <c r="F22" s="668"/>
    </row>
    <row r="23" spans="1:6" x14ac:dyDescent="0.2">
      <c r="A23" s="497" t="s">
        <v>112</v>
      </c>
      <c r="B23" s="498"/>
      <c r="C23" s="498"/>
      <c r="D23" s="662"/>
      <c r="E23" s="660"/>
      <c r="F23" s="668"/>
    </row>
    <row r="24" spans="1:6" x14ac:dyDescent="0.2">
      <c r="A24" s="497" t="s">
        <v>113</v>
      </c>
      <c r="B24" s="498"/>
      <c r="C24" s="498"/>
      <c r="D24" s="662"/>
      <c r="E24" s="660"/>
      <c r="F24" s="668"/>
    </row>
    <row r="25" spans="1:6" x14ac:dyDescent="0.2">
      <c r="A25" s="497" t="s">
        <v>114</v>
      </c>
      <c r="B25" s="498"/>
      <c r="C25" s="498"/>
      <c r="D25" s="662"/>
      <c r="E25" s="660"/>
      <c r="F25" s="668"/>
    </row>
    <row r="26" spans="1:6" ht="13.5" thickBot="1" x14ac:dyDescent="0.25">
      <c r="A26" s="655" t="s">
        <v>115</v>
      </c>
      <c r="B26" s="656"/>
      <c r="C26" s="656"/>
      <c r="D26" s="665"/>
      <c r="E26" s="683"/>
      <c r="F26" s="671"/>
    </row>
    <row r="27" spans="1:6" ht="13.5" thickBot="1" x14ac:dyDescent="0.25">
      <c r="A27" s="720" t="s">
        <v>565</v>
      </c>
      <c r="B27" s="721"/>
      <c r="C27" s="502"/>
      <c r="D27" s="666">
        <f>SUM(D5:D26)</f>
        <v>4400</v>
      </c>
      <c r="E27" s="681">
        <f>SUM(E5:E26)</f>
        <v>7993</v>
      </c>
      <c r="F27" s="672">
        <f>SUM(F5:F26)</f>
        <v>0</v>
      </c>
    </row>
    <row r="29" spans="1:6" x14ac:dyDescent="0.2">
      <c r="A29" s="651"/>
      <c r="B29" s="651"/>
    </row>
  </sheetData>
  <mergeCells count="7">
    <mergeCell ref="A1:D1"/>
    <mergeCell ref="C3:D3"/>
    <mergeCell ref="A27:B27"/>
    <mergeCell ref="A2:D2"/>
    <mergeCell ref="G11:G13"/>
    <mergeCell ref="G14:G15"/>
    <mergeCell ref="G5:G10"/>
  </mergeCells>
  <conditionalFormatting sqref="D27">
    <cfRule type="cellIs" dxfId="2" priority="3" stopIfTrue="1" operator="equal">
      <formula>0</formula>
    </cfRule>
  </conditionalFormatting>
  <conditionalFormatting sqref="E27">
    <cfRule type="cellIs" dxfId="1" priority="2" stopIfTrue="1" operator="equal">
      <formula>0</formula>
    </cfRule>
  </conditionalFormatting>
  <conditionalFormatting sqref="F27">
    <cfRule type="cellIs" dxfId="0" priority="1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&amp;R6. számú tájékoztató tábla*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workbookViewId="0">
      <selection activeCell="A79" sqref="A79"/>
    </sheetView>
  </sheetViews>
  <sheetFormatPr defaultRowHeight="12.75" x14ac:dyDescent="0.2"/>
  <cols>
    <col min="2" max="2" width="6" customWidth="1"/>
    <col min="3" max="3" width="32.83203125" customWidth="1"/>
    <col min="4" max="4" width="17.1640625" customWidth="1"/>
    <col min="5" max="5" width="13" customWidth="1"/>
    <col min="6" max="6" width="11.33203125" customWidth="1"/>
    <col min="7" max="7" width="11.83203125" customWidth="1"/>
  </cols>
  <sheetData>
    <row r="2" spans="1:7" ht="13.5" thickBot="1" x14ac:dyDescent="0.25">
      <c r="A2" s="250"/>
      <c r="B2" s="263"/>
      <c r="C2" s="264"/>
      <c r="D2" s="265"/>
      <c r="E2" s="266"/>
      <c r="F2" s="266"/>
      <c r="G2" s="250"/>
    </row>
    <row r="3" spans="1:7" ht="12.75" customHeight="1" x14ac:dyDescent="0.2">
      <c r="A3" s="250"/>
      <c r="B3" s="730" t="s">
        <v>94</v>
      </c>
      <c r="C3" s="768" t="s">
        <v>470</v>
      </c>
      <c r="D3" s="769"/>
      <c r="E3" s="759" t="s">
        <v>540</v>
      </c>
      <c r="F3" s="759" t="s">
        <v>541</v>
      </c>
      <c r="G3" s="765" t="s">
        <v>680</v>
      </c>
    </row>
    <row r="4" spans="1:7" ht="12.75" customHeight="1" x14ac:dyDescent="0.2">
      <c r="A4" s="250"/>
      <c r="B4" s="742"/>
      <c r="C4" s="770"/>
      <c r="D4" s="771"/>
      <c r="E4" s="760"/>
      <c r="F4" s="760"/>
      <c r="G4" s="766"/>
    </row>
    <row r="5" spans="1:7" x14ac:dyDescent="0.2">
      <c r="A5" s="250"/>
      <c r="B5" s="731"/>
      <c r="C5" s="772"/>
      <c r="D5" s="773"/>
      <c r="E5" s="761"/>
      <c r="F5" s="761"/>
      <c r="G5" s="767"/>
    </row>
    <row r="6" spans="1:7" x14ac:dyDescent="0.2">
      <c r="A6" s="250"/>
      <c r="B6" s="251"/>
      <c r="C6" s="774" t="s">
        <v>500</v>
      </c>
      <c r="D6" s="252" t="s">
        <v>494</v>
      </c>
      <c r="E6" s="253">
        <v>6316</v>
      </c>
      <c r="F6" s="267">
        <v>7504</v>
      </c>
      <c r="G6" s="267">
        <v>7838</v>
      </c>
    </row>
    <row r="7" spans="1:7" x14ac:dyDescent="0.2">
      <c r="A7" s="250"/>
      <c r="B7" s="254"/>
      <c r="C7" s="775"/>
      <c r="D7" s="255" t="s">
        <v>3</v>
      </c>
      <c r="E7" s="260">
        <v>1690</v>
      </c>
      <c r="F7" s="268">
        <v>1995</v>
      </c>
      <c r="G7" s="268">
        <v>2085</v>
      </c>
    </row>
    <row r="8" spans="1:7" x14ac:dyDescent="0.2">
      <c r="A8" s="250"/>
      <c r="B8" s="256"/>
      <c r="C8" s="775"/>
      <c r="D8" s="257" t="s">
        <v>495</v>
      </c>
      <c r="E8" s="260">
        <v>6100</v>
      </c>
      <c r="F8" s="268">
        <v>11400</v>
      </c>
      <c r="G8" s="268">
        <v>11316</v>
      </c>
    </row>
    <row r="9" spans="1:7" x14ac:dyDescent="0.2">
      <c r="A9" s="250"/>
      <c r="B9" s="258"/>
      <c r="C9" s="776" t="s">
        <v>7</v>
      </c>
      <c r="D9" s="777"/>
      <c r="E9" s="259">
        <f>SUM(E6:E8)</f>
        <v>14106</v>
      </c>
      <c r="F9" s="259">
        <f>SUM(F6:F8)</f>
        <v>20899</v>
      </c>
      <c r="G9" s="259">
        <f>SUM(G6:G8)</f>
        <v>21239</v>
      </c>
    </row>
    <row r="10" spans="1:7" x14ac:dyDescent="0.2">
      <c r="A10" s="250"/>
      <c r="B10" s="251"/>
      <c r="C10" s="774" t="s">
        <v>501</v>
      </c>
      <c r="D10" s="252" t="s">
        <v>494</v>
      </c>
      <c r="E10" s="260">
        <v>1766</v>
      </c>
      <c r="F10" s="268">
        <v>2218</v>
      </c>
      <c r="G10" s="268">
        <v>2306</v>
      </c>
    </row>
    <row r="11" spans="1:7" x14ac:dyDescent="0.2">
      <c r="A11" s="250"/>
      <c r="B11" s="254"/>
      <c r="C11" s="774"/>
      <c r="D11" s="255" t="s">
        <v>3</v>
      </c>
      <c r="E11" s="260">
        <v>477</v>
      </c>
      <c r="F11" s="268">
        <v>632</v>
      </c>
      <c r="G11" s="268">
        <v>656</v>
      </c>
    </row>
    <row r="12" spans="1:7" x14ac:dyDescent="0.2">
      <c r="A12" s="250"/>
      <c r="B12" s="256"/>
      <c r="C12" s="774"/>
      <c r="D12" s="257" t="s">
        <v>495</v>
      </c>
      <c r="E12" s="260">
        <v>730</v>
      </c>
      <c r="F12" s="268">
        <v>934</v>
      </c>
      <c r="G12" s="268">
        <v>934</v>
      </c>
    </row>
    <row r="13" spans="1:7" x14ac:dyDescent="0.2">
      <c r="A13" s="250"/>
      <c r="B13" s="269"/>
      <c r="C13" s="778" t="s">
        <v>8</v>
      </c>
      <c r="D13" s="779"/>
      <c r="E13" s="259">
        <f>SUM(E10:E12)</f>
        <v>2973</v>
      </c>
      <c r="F13" s="259">
        <f>SUM(F10:F12)</f>
        <v>3784</v>
      </c>
      <c r="G13" s="259">
        <f>SUM(G10:G12)</f>
        <v>3896</v>
      </c>
    </row>
    <row r="14" spans="1:7" x14ac:dyDescent="0.2">
      <c r="A14" s="250"/>
      <c r="B14" s="270"/>
      <c r="C14" s="271" t="s">
        <v>502</v>
      </c>
      <c r="D14" s="261" t="s">
        <v>495</v>
      </c>
      <c r="E14" s="272">
        <v>675</v>
      </c>
      <c r="F14" s="273">
        <v>675</v>
      </c>
      <c r="G14" s="273">
        <v>851</v>
      </c>
    </row>
    <row r="15" spans="1:7" x14ac:dyDescent="0.2">
      <c r="A15" s="250"/>
      <c r="B15" s="270"/>
      <c r="C15" s="274" t="s">
        <v>0</v>
      </c>
      <c r="D15" s="261" t="s">
        <v>495</v>
      </c>
      <c r="E15" s="272">
        <v>1400</v>
      </c>
      <c r="F15" s="273">
        <v>1400</v>
      </c>
      <c r="G15" s="273">
        <v>1400</v>
      </c>
    </row>
    <row r="16" spans="1:7" x14ac:dyDescent="0.2">
      <c r="A16" s="250"/>
      <c r="B16" s="258"/>
      <c r="C16" s="275" t="s">
        <v>503</v>
      </c>
      <c r="D16" s="276" t="s">
        <v>495</v>
      </c>
      <c r="E16" s="272">
        <v>440</v>
      </c>
      <c r="F16" s="273">
        <v>781</v>
      </c>
      <c r="G16" s="273">
        <v>781</v>
      </c>
    </row>
    <row r="17" spans="1:7" x14ac:dyDescent="0.2">
      <c r="A17" s="250"/>
      <c r="B17" s="251"/>
      <c r="C17" s="780" t="s">
        <v>504</v>
      </c>
      <c r="D17" s="252" t="s">
        <v>494</v>
      </c>
      <c r="E17" s="260">
        <f t="shared" ref="E17:G18" si="0">SUM(E6+E10)</f>
        <v>8082</v>
      </c>
      <c r="F17" s="260">
        <f t="shared" si="0"/>
        <v>9722</v>
      </c>
      <c r="G17" s="260">
        <f t="shared" si="0"/>
        <v>10144</v>
      </c>
    </row>
    <row r="18" spans="1:7" x14ac:dyDescent="0.2">
      <c r="A18" s="250"/>
      <c r="B18" s="254"/>
      <c r="C18" s="781"/>
      <c r="D18" s="255" t="s">
        <v>3</v>
      </c>
      <c r="E18" s="260">
        <f t="shared" si="0"/>
        <v>2167</v>
      </c>
      <c r="F18" s="260">
        <f t="shared" si="0"/>
        <v>2627</v>
      </c>
      <c r="G18" s="260">
        <f t="shared" si="0"/>
        <v>2741</v>
      </c>
    </row>
    <row r="19" spans="1:7" ht="13.5" thickBot="1" x14ac:dyDescent="0.25">
      <c r="A19" s="250"/>
      <c r="B19" s="256"/>
      <c r="C19" s="782"/>
      <c r="D19" s="257" t="s">
        <v>495</v>
      </c>
      <c r="E19" s="260">
        <f>SUM(E8+E12+E14+E15+E16)</f>
        <v>9345</v>
      </c>
      <c r="F19" s="260">
        <f>SUM(F8+F12+F14+F15+F16)</f>
        <v>15190</v>
      </c>
      <c r="G19" s="260">
        <f>SUM(G8+G12+G14+G15+G16)</f>
        <v>15282</v>
      </c>
    </row>
    <row r="20" spans="1:7" ht="13.5" thickBot="1" x14ac:dyDescent="0.25">
      <c r="A20" s="250"/>
      <c r="B20" s="262" t="s">
        <v>94</v>
      </c>
      <c r="C20" s="783" t="s">
        <v>1</v>
      </c>
      <c r="D20" s="784"/>
      <c r="E20" s="277">
        <f>SUM(E17:E19)</f>
        <v>19594</v>
      </c>
      <c r="F20" s="277">
        <f>SUM(F17:F19)</f>
        <v>27539</v>
      </c>
      <c r="G20" s="277">
        <f>SUM(G17:G19)</f>
        <v>28167</v>
      </c>
    </row>
    <row r="21" spans="1:7" x14ac:dyDescent="0.2">
      <c r="A21" s="250"/>
      <c r="B21" s="263"/>
      <c r="C21" s="278"/>
      <c r="D21" s="278"/>
      <c r="E21" s="473"/>
      <c r="F21" s="473"/>
      <c r="G21" s="473"/>
    </row>
    <row r="22" spans="1:7" ht="12.75" customHeight="1" thickBot="1" x14ac:dyDescent="0.25">
      <c r="A22" s="250"/>
      <c r="B22" s="263"/>
      <c r="C22" s="278"/>
      <c r="D22" s="278"/>
      <c r="E22" s="250"/>
      <c r="F22" s="250"/>
      <c r="G22" s="250"/>
    </row>
    <row r="23" spans="1:7" ht="12.75" customHeight="1" x14ac:dyDescent="0.2">
      <c r="A23" s="250"/>
      <c r="B23" s="730" t="s">
        <v>95</v>
      </c>
      <c r="C23" s="768" t="s">
        <v>471</v>
      </c>
      <c r="D23" s="768"/>
      <c r="E23" s="759" t="s">
        <v>32</v>
      </c>
      <c r="F23" s="759" t="s">
        <v>541</v>
      </c>
      <c r="G23" s="759" t="s">
        <v>679</v>
      </c>
    </row>
    <row r="24" spans="1:7" ht="23.25" customHeight="1" x14ac:dyDescent="0.2">
      <c r="A24" s="250"/>
      <c r="B24" s="731"/>
      <c r="C24" s="772"/>
      <c r="D24" s="772"/>
      <c r="E24" s="761"/>
      <c r="F24" s="761"/>
      <c r="G24" s="761"/>
    </row>
    <row r="25" spans="1:7" x14ac:dyDescent="0.2">
      <c r="A25" s="250"/>
      <c r="B25" s="279"/>
      <c r="C25" s="737" t="s">
        <v>539</v>
      </c>
      <c r="D25" s="252" t="s">
        <v>494</v>
      </c>
      <c r="E25" s="253">
        <v>56198</v>
      </c>
      <c r="F25" s="253">
        <v>58007</v>
      </c>
      <c r="G25" s="253">
        <v>59051</v>
      </c>
    </row>
    <row r="26" spans="1:7" x14ac:dyDescent="0.2">
      <c r="A26" s="250"/>
      <c r="B26" s="280"/>
      <c r="C26" s="738"/>
      <c r="D26" s="255" t="s">
        <v>3</v>
      </c>
      <c r="E26" s="260">
        <v>16419</v>
      </c>
      <c r="F26" s="260">
        <v>16908</v>
      </c>
      <c r="G26" s="260">
        <v>17190</v>
      </c>
    </row>
    <row r="27" spans="1:7" x14ac:dyDescent="0.2">
      <c r="A27" s="250"/>
      <c r="B27" s="281"/>
      <c r="C27" s="739"/>
      <c r="D27" s="257" t="s">
        <v>495</v>
      </c>
      <c r="E27" s="282">
        <v>56359</v>
      </c>
      <c r="F27" s="282">
        <v>56359</v>
      </c>
      <c r="G27" s="282">
        <v>56359</v>
      </c>
    </row>
    <row r="28" spans="1:7" x14ac:dyDescent="0.2">
      <c r="A28" s="250"/>
      <c r="B28" s="283"/>
      <c r="C28" s="726" t="s">
        <v>505</v>
      </c>
      <c r="D28" s="726"/>
      <c r="E28" s="259">
        <f>SUM(E25:E27)</f>
        <v>128976</v>
      </c>
      <c r="F28" s="259">
        <f>SUM(F25:F27)</f>
        <v>131274</v>
      </c>
      <c r="G28" s="259">
        <f>SUM(G25:G27)</f>
        <v>132600</v>
      </c>
    </row>
    <row r="29" spans="1:7" x14ac:dyDescent="0.2">
      <c r="A29" s="250"/>
      <c r="B29" s="279"/>
      <c r="C29" s="727" t="s">
        <v>41</v>
      </c>
      <c r="D29" s="252" t="s">
        <v>494</v>
      </c>
      <c r="E29" s="253">
        <v>3998</v>
      </c>
      <c r="F29" s="253">
        <v>4172</v>
      </c>
      <c r="G29" s="253">
        <v>4280</v>
      </c>
    </row>
    <row r="30" spans="1:7" x14ac:dyDescent="0.2">
      <c r="A30" s="250"/>
      <c r="B30" s="280"/>
      <c r="C30" s="728"/>
      <c r="D30" s="255" t="s">
        <v>3</v>
      </c>
      <c r="E30" s="260">
        <v>1090</v>
      </c>
      <c r="F30" s="260">
        <v>1137</v>
      </c>
      <c r="G30" s="260">
        <v>1166</v>
      </c>
    </row>
    <row r="31" spans="1:7" x14ac:dyDescent="0.2">
      <c r="A31" s="250"/>
      <c r="B31" s="281"/>
      <c r="C31" s="729"/>
      <c r="D31" s="257" t="s">
        <v>495</v>
      </c>
      <c r="E31" s="282">
        <v>170</v>
      </c>
      <c r="F31" s="282">
        <v>170</v>
      </c>
      <c r="G31" s="282">
        <v>170</v>
      </c>
    </row>
    <row r="32" spans="1:7" x14ac:dyDescent="0.2">
      <c r="A32" s="250"/>
      <c r="B32" s="283"/>
      <c r="C32" s="726" t="s">
        <v>506</v>
      </c>
      <c r="D32" s="726"/>
      <c r="E32" s="259">
        <f>SUM(E29:E31)</f>
        <v>5258</v>
      </c>
      <c r="F32" s="259">
        <f>SUM(F29:F31)</f>
        <v>5479</v>
      </c>
      <c r="G32" s="259">
        <f>SUM(G29:G31)</f>
        <v>5616</v>
      </c>
    </row>
    <row r="33" spans="1:7" x14ac:dyDescent="0.2">
      <c r="A33" s="250"/>
      <c r="B33" s="279"/>
      <c r="C33" s="727" t="s">
        <v>9</v>
      </c>
      <c r="D33" s="252" t="s">
        <v>494</v>
      </c>
      <c r="E33" s="253">
        <v>898</v>
      </c>
      <c r="F33" s="253">
        <v>946</v>
      </c>
      <c r="G33" s="253">
        <v>956</v>
      </c>
    </row>
    <row r="34" spans="1:7" x14ac:dyDescent="0.2">
      <c r="A34" s="250"/>
      <c r="B34" s="280"/>
      <c r="C34" s="728"/>
      <c r="D34" s="255" t="s">
        <v>3</v>
      </c>
      <c r="E34" s="260">
        <v>247</v>
      </c>
      <c r="F34" s="260">
        <v>260</v>
      </c>
      <c r="G34" s="260">
        <v>263</v>
      </c>
    </row>
    <row r="35" spans="1:7" x14ac:dyDescent="0.2">
      <c r="A35" s="250"/>
      <c r="B35" s="281"/>
      <c r="C35" s="729"/>
      <c r="D35" s="257" t="s">
        <v>495</v>
      </c>
      <c r="E35" s="282">
        <v>130</v>
      </c>
      <c r="F35" s="282">
        <v>130</v>
      </c>
      <c r="G35" s="282">
        <v>130</v>
      </c>
    </row>
    <row r="36" spans="1:7" x14ac:dyDescent="0.2">
      <c r="A36" s="250"/>
      <c r="B36" s="283"/>
      <c r="C36" s="726" t="s">
        <v>507</v>
      </c>
      <c r="D36" s="726"/>
      <c r="E36" s="259">
        <f>SUM(E33:E35)</f>
        <v>1275</v>
      </c>
      <c r="F36" s="259">
        <f>SUM(F33:F35)</f>
        <v>1336</v>
      </c>
      <c r="G36" s="259">
        <f>SUM(G33:G35)</f>
        <v>1349</v>
      </c>
    </row>
    <row r="37" spans="1:7" x14ac:dyDescent="0.2">
      <c r="A37" s="250"/>
      <c r="B37" s="285"/>
      <c r="C37" s="734" t="s">
        <v>473</v>
      </c>
      <c r="D37" s="252" t="s">
        <v>494</v>
      </c>
      <c r="E37" s="286">
        <v>898</v>
      </c>
      <c r="F37" s="286">
        <v>898</v>
      </c>
      <c r="G37" s="286">
        <v>898</v>
      </c>
    </row>
    <row r="38" spans="1:7" x14ac:dyDescent="0.2">
      <c r="A38" s="250"/>
      <c r="B38" s="285"/>
      <c r="C38" s="735"/>
      <c r="D38" s="255" t="s">
        <v>3</v>
      </c>
      <c r="E38" s="286">
        <v>247</v>
      </c>
      <c r="F38" s="286">
        <v>247</v>
      </c>
      <c r="G38" s="286">
        <v>247</v>
      </c>
    </row>
    <row r="39" spans="1:7" x14ac:dyDescent="0.2">
      <c r="A39" s="250"/>
      <c r="B39" s="285"/>
      <c r="C39" s="736"/>
      <c r="D39" s="257" t="s">
        <v>495</v>
      </c>
      <c r="E39" s="287">
        <v>0</v>
      </c>
      <c r="F39" s="287">
        <v>0</v>
      </c>
      <c r="G39" s="287">
        <v>0</v>
      </c>
    </row>
    <row r="40" spans="1:7" x14ac:dyDescent="0.2">
      <c r="A40" s="250"/>
      <c r="B40" s="283"/>
      <c r="C40" s="284" t="s">
        <v>477</v>
      </c>
      <c r="D40" s="284"/>
      <c r="E40" s="259">
        <f>SUM(E37:E39)</f>
        <v>1145</v>
      </c>
      <c r="F40" s="259">
        <f>SUM(F37:F39)</f>
        <v>1145</v>
      </c>
      <c r="G40" s="259">
        <f>SUM(G37:G39)</f>
        <v>1145</v>
      </c>
    </row>
    <row r="41" spans="1:7" x14ac:dyDescent="0.2">
      <c r="A41" s="250"/>
      <c r="B41" s="279"/>
      <c r="C41" s="732" t="s">
        <v>508</v>
      </c>
      <c r="D41" s="252" t="s">
        <v>494</v>
      </c>
      <c r="E41" s="253">
        <f t="shared" ref="E41:F43" si="1">SUM(E25+E29+E33+E37)</f>
        <v>61992</v>
      </c>
      <c r="F41" s="253">
        <f t="shared" si="1"/>
        <v>64023</v>
      </c>
      <c r="G41" s="253">
        <f t="shared" ref="G41" si="2">SUM(G25+G29+G33+G37)</f>
        <v>65185</v>
      </c>
    </row>
    <row r="42" spans="1:7" x14ac:dyDescent="0.2">
      <c r="A42" s="250"/>
      <c r="B42" s="280"/>
      <c r="C42" s="732"/>
      <c r="D42" s="255" t="s">
        <v>3</v>
      </c>
      <c r="E42" s="253">
        <f t="shared" si="1"/>
        <v>18003</v>
      </c>
      <c r="F42" s="253">
        <f t="shared" si="1"/>
        <v>18552</v>
      </c>
      <c r="G42" s="253">
        <f t="shared" ref="G42" si="3">SUM(G26+G30+G34+G38)</f>
        <v>18866</v>
      </c>
    </row>
    <row r="43" spans="1:7" ht="13.5" thickBot="1" x14ac:dyDescent="0.25">
      <c r="A43" s="250"/>
      <c r="B43" s="288"/>
      <c r="C43" s="733"/>
      <c r="D43" s="257" t="s">
        <v>495</v>
      </c>
      <c r="E43" s="253">
        <f t="shared" si="1"/>
        <v>56659</v>
      </c>
      <c r="F43" s="253">
        <f t="shared" si="1"/>
        <v>56659</v>
      </c>
      <c r="G43" s="253">
        <f t="shared" ref="G43" si="4">SUM(G27+G31+G35+G39)</f>
        <v>56659</v>
      </c>
    </row>
    <row r="44" spans="1:7" ht="13.5" thickBot="1" x14ac:dyDescent="0.25">
      <c r="A44" s="250"/>
      <c r="B44" s="262" t="s">
        <v>95</v>
      </c>
      <c r="C44" s="725" t="s">
        <v>509</v>
      </c>
      <c r="D44" s="725"/>
      <c r="E44" s="277">
        <f>SUM(E41:E43)</f>
        <v>136654</v>
      </c>
      <c r="F44" s="277">
        <f>SUM(F41:F43)</f>
        <v>139234</v>
      </c>
      <c r="G44" s="277">
        <f>SUM(G41:G43)</f>
        <v>140710</v>
      </c>
    </row>
    <row r="45" spans="1:7" ht="13.5" thickBot="1" x14ac:dyDescent="0.25">
      <c r="A45" s="250"/>
      <c r="B45" s="263"/>
      <c r="C45" s="278"/>
      <c r="D45" s="278"/>
      <c r="E45" s="250"/>
      <c r="F45" s="250"/>
      <c r="G45" s="250"/>
    </row>
    <row r="46" spans="1:7" ht="36.75" thickBot="1" x14ac:dyDescent="0.25">
      <c r="A46" s="250"/>
      <c r="B46" s="262" t="s">
        <v>96</v>
      </c>
      <c r="C46" s="763" t="s">
        <v>489</v>
      </c>
      <c r="D46" s="764"/>
      <c r="E46" s="323" t="s">
        <v>33</v>
      </c>
      <c r="F46" s="323" t="s">
        <v>544</v>
      </c>
      <c r="G46" s="323" t="s">
        <v>681</v>
      </c>
    </row>
    <row r="47" spans="1:7" x14ac:dyDescent="0.2">
      <c r="A47" s="250"/>
      <c r="B47" s="289"/>
      <c r="C47" s="749" t="s">
        <v>34</v>
      </c>
      <c r="D47" s="290" t="s">
        <v>516</v>
      </c>
      <c r="E47" s="324">
        <v>60085</v>
      </c>
      <c r="F47" s="324">
        <v>60380</v>
      </c>
      <c r="G47" s="324">
        <v>60542</v>
      </c>
    </row>
    <row r="48" spans="1:7" x14ac:dyDescent="0.2">
      <c r="A48" s="250"/>
      <c r="B48" s="291"/>
      <c r="C48" s="750"/>
      <c r="D48" s="292" t="s">
        <v>3</v>
      </c>
      <c r="E48" s="293">
        <v>16245</v>
      </c>
      <c r="F48" s="293">
        <v>16324</v>
      </c>
      <c r="G48" s="293">
        <v>16368</v>
      </c>
    </row>
    <row r="49" spans="1:7" x14ac:dyDescent="0.2">
      <c r="A49" s="250"/>
      <c r="B49" s="291"/>
      <c r="C49" s="751"/>
      <c r="D49" s="292" t="s">
        <v>495</v>
      </c>
      <c r="E49" s="293">
        <v>14580</v>
      </c>
      <c r="F49" s="293">
        <v>14580</v>
      </c>
      <c r="G49" s="293">
        <v>14363</v>
      </c>
    </row>
    <row r="50" spans="1:7" ht="13.5" thickBot="1" x14ac:dyDescent="0.25">
      <c r="A50" s="250"/>
      <c r="B50" s="294"/>
      <c r="C50" s="295" t="s">
        <v>484</v>
      </c>
      <c r="D50" s="296"/>
      <c r="E50" s="297">
        <f>SUM(E47:E49)</f>
        <v>90910</v>
      </c>
      <c r="F50" s="297">
        <f>SUM(F47:F49)</f>
        <v>91284</v>
      </c>
      <c r="G50" s="297">
        <f>SUM(G47:G49)</f>
        <v>91273</v>
      </c>
    </row>
    <row r="51" spans="1:7" x14ac:dyDescent="0.2">
      <c r="A51" s="250"/>
      <c r="B51" s="298"/>
      <c r="C51" s="752" t="s">
        <v>537</v>
      </c>
      <c r="D51" s="290" t="s">
        <v>516</v>
      </c>
      <c r="E51" s="300">
        <v>1844</v>
      </c>
      <c r="F51" s="300">
        <v>1844</v>
      </c>
      <c r="G51" s="300">
        <v>1844</v>
      </c>
    </row>
    <row r="52" spans="1:7" x14ac:dyDescent="0.2">
      <c r="A52" s="250"/>
      <c r="B52" s="298"/>
      <c r="C52" s="753"/>
      <c r="D52" s="292" t="s">
        <v>3</v>
      </c>
      <c r="E52" s="301">
        <v>498</v>
      </c>
      <c r="F52" s="301">
        <v>498</v>
      </c>
      <c r="G52" s="301">
        <v>498</v>
      </c>
    </row>
    <row r="53" spans="1:7" x14ac:dyDescent="0.2">
      <c r="A53" s="250"/>
      <c r="B53" s="302"/>
      <c r="C53" s="303" t="s">
        <v>538</v>
      </c>
      <c r="D53" s="304"/>
      <c r="E53" s="305">
        <v>2342</v>
      </c>
      <c r="F53" s="305">
        <v>2342</v>
      </c>
      <c r="G53" s="305">
        <v>2342</v>
      </c>
    </row>
    <row r="54" spans="1:7" x14ac:dyDescent="0.2">
      <c r="A54" s="250"/>
      <c r="B54" s="503"/>
      <c r="C54" s="504"/>
      <c r="D54" s="322"/>
      <c r="E54" s="505"/>
      <c r="F54" s="505"/>
      <c r="G54" s="505"/>
    </row>
    <row r="55" spans="1:7" x14ac:dyDescent="0.2">
      <c r="A55" s="250"/>
      <c r="B55" s="306"/>
      <c r="C55" s="755" t="s">
        <v>547</v>
      </c>
      <c r="D55" s="307" t="s">
        <v>516</v>
      </c>
      <c r="E55" s="308">
        <v>0</v>
      </c>
      <c r="F55" s="308">
        <v>986</v>
      </c>
      <c r="G55" s="308">
        <v>986</v>
      </c>
    </row>
    <row r="56" spans="1:7" ht="14.25" customHeight="1" x14ac:dyDescent="0.2">
      <c r="A56" s="250"/>
      <c r="B56" s="309"/>
      <c r="C56" s="756"/>
      <c r="D56" s="310" t="s">
        <v>3</v>
      </c>
      <c r="E56" s="311">
        <v>0</v>
      </c>
      <c r="F56" s="311">
        <v>310</v>
      </c>
      <c r="G56" s="311">
        <v>310</v>
      </c>
    </row>
    <row r="57" spans="1:7" x14ac:dyDescent="0.2">
      <c r="A57" s="250"/>
      <c r="B57" s="312"/>
      <c r="C57" s="757"/>
      <c r="D57" s="313" t="s">
        <v>495</v>
      </c>
      <c r="E57" s="301">
        <v>0</v>
      </c>
      <c r="F57" s="301">
        <v>110</v>
      </c>
      <c r="G57" s="301">
        <v>230</v>
      </c>
    </row>
    <row r="58" spans="1:7" x14ac:dyDescent="0.2">
      <c r="A58" s="250"/>
      <c r="B58" s="312"/>
      <c r="C58" s="314" t="s">
        <v>548</v>
      </c>
      <c r="D58" s="315"/>
      <c r="E58" s="316">
        <v>0</v>
      </c>
      <c r="F58" s="316">
        <f>SUM(F55:F57)</f>
        <v>1406</v>
      </c>
      <c r="G58" s="316">
        <f>SUM(G55:G57)</f>
        <v>1526</v>
      </c>
    </row>
    <row r="59" spans="1:7" x14ac:dyDescent="0.2">
      <c r="A59" s="250"/>
      <c r="B59" s="306"/>
      <c r="C59" s="755" t="s">
        <v>550</v>
      </c>
      <c r="D59" s="307" t="s">
        <v>516</v>
      </c>
      <c r="E59" s="308">
        <v>0</v>
      </c>
      <c r="F59" s="308">
        <v>880</v>
      </c>
      <c r="G59" s="308">
        <v>940</v>
      </c>
    </row>
    <row r="60" spans="1:7" x14ac:dyDescent="0.2">
      <c r="A60" s="250"/>
      <c r="B60" s="309"/>
      <c r="C60" s="756"/>
      <c r="D60" s="310" t="s">
        <v>3</v>
      </c>
      <c r="E60" s="311">
        <v>0</v>
      </c>
      <c r="F60" s="311">
        <v>269</v>
      </c>
      <c r="G60" s="311">
        <v>285</v>
      </c>
    </row>
    <row r="61" spans="1:7" x14ac:dyDescent="0.2">
      <c r="A61" s="250"/>
      <c r="B61" s="312"/>
      <c r="C61" s="757"/>
      <c r="D61" s="313" t="s">
        <v>495</v>
      </c>
      <c r="E61" s="301">
        <v>0</v>
      </c>
      <c r="F61" s="301">
        <v>110</v>
      </c>
      <c r="G61" s="301">
        <v>110</v>
      </c>
    </row>
    <row r="62" spans="1:7" x14ac:dyDescent="0.2">
      <c r="A62" s="250"/>
      <c r="B62" s="312"/>
      <c r="C62" s="314" t="s">
        <v>549</v>
      </c>
      <c r="D62" s="315"/>
      <c r="E62" s="316">
        <v>0</v>
      </c>
      <c r="F62" s="316">
        <f>SUM(F59:F61)</f>
        <v>1259</v>
      </c>
      <c r="G62" s="316">
        <f>SUM(G59:G61)</f>
        <v>1335</v>
      </c>
    </row>
    <row r="63" spans="1:7" x14ac:dyDescent="0.2">
      <c r="A63" s="250"/>
      <c r="B63" s="317"/>
      <c r="C63" s="762" t="s">
        <v>486</v>
      </c>
      <c r="D63" s="299" t="s">
        <v>516</v>
      </c>
      <c r="E63" s="318">
        <f>(E47+E51)</f>
        <v>61929</v>
      </c>
      <c r="F63" s="318">
        <f>(F47+F51+F55+F59)</f>
        <v>64090</v>
      </c>
      <c r="G63" s="318">
        <f>(G47+G51+G55+G59)</f>
        <v>64312</v>
      </c>
    </row>
    <row r="64" spans="1:7" x14ac:dyDescent="0.2">
      <c r="A64" s="250"/>
      <c r="B64" s="291"/>
      <c r="C64" s="762"/>
      <c r="D64" s="292" t="s">
        <v>3</v>
      </c>
      <c r="E64" s="318">
        <f>(E48+E52)</f>
        <v>16743</v>
      </c>
      <c r="F64" s="318">
        <f>(F48+F52+F56+F60)</f>
        <v>17401</v>
      </c>
      <c r="G64" s="318">
        <f>(G48+G52+G56+G60)</f>
        <v>17461</v>
      </c>
    </row>
    <row r="65" spans="1:7" ht="13.5" thickBot="1" x14ac:dyDescent="0.25">
      <c r="A65" s="250"/>
      <c r="B65" s="291"/>
      <c r="C65" s="762"/>
      <c r="D65" s="292" t="s">
        <v>495</v>
      </c>
      <c r="E65" s="318">
        <f>(E49)</f>
        <v>14580</v>
      </c>
      <c r="F65" s="318">
        <f>(F49+F57+F61)</f>
        <v>14800</v>
      </c>
      <c r="G65" s="318">
        <f>(G49+G57+G61)</f>
        <v>14703</v>
      </c>
    </row>
    <row r="66" spans="1:7" ht="13.5" thickBot="1" x14ac:dyDescent="0.25">
      <c r="A66" s="250"/>
      <c r="B66" s="319" t="s">
        <v>96</v>
      </c>
      <c r="C66" s="754" t="s">
        <v>490</v>
      </c>
      <c r="D66" s="754"/>
      <c r="E66" s="320">
        <f>SUM(E63:E65)</f>
        <v>93252</v>
      </c>
      <c r="F66" s="320">
        <f>SUM(F63:F65)</f>
        <v>96291</v>
      </c>
      <c r="G66" s="320">
        <f>SUM(G63:G65)</f>
        <v>96476</v>
      </c>
    </row>
    <row r="67" spans="1:7" x14ac:dyDescent="0.2">
      <c r="A67" s="250"/>
      <c r="B67" s="321"/>
      <c r="C67" s="322"/>
      <c r="D67" s="322"/>
      <c r="E67" s="250"/>
      <c r="F67" s="250"/>
      <c r="G67" s="250"/>
    </row>
    <row r="68" spans="1:7" ht="12.75" customHeight="1" x14ac:dyDescent="0.2">
      <c r="A68" s="250"/>
      <c r="B68" s="321"/>
      <c r="C68" s="322"/>
      <c r="D68" s="322"/>
      <c r="E68" s="250"/>
      <c r="F68" s="250"/>
      <c r="G68" s="250"/>
    </row>
    <row r="69" spans="1:7" x14ac:dyDescent="0.2">
      <c r="A69" s="250"/>
      <c r="B69" s="321"/>
      <c r="C69" s="322"/>
      <c r="D69" s="322"/>
      <c r="E69" s="250"/>
      <c r="F69" s="250"/>
      <c r="G69" s="250"/>
    </row>
    <row r="70" spans="1:7" ht="13.5" thickBot="1" x14ac:dyDescent="0.25">
      <c r="A70" s="250"/>
      <c r="B70" s="321"/>
      <c r="C70" s="322"/>
      <c r="D70" s="322"/>
      <c r="E70" s="250"/>
      <c r="F70" s="250"/>
      <c r="G70" s="250"/>
    </row>
    <row r="71" spans="1:7" ht="12.75" customHeight="1" x14ac:dyDescent="0.2">
      <c r="A71" s="250"/>
      <c r="B71" s="740"/>
      <c r="C71" s="743" t="s">
        <v>530</v>
      </c>
      <c r="D71" s="744"/>
      <c r="E71" s="759" t="s">
        <v>542</v>
      </c>
      <c r="F71" s="759" t="s">
        <v>543</v>
      </c>
      <c r="G71" s="759" t="s">
        <v>682</v>
      </c>
    </row>
    <row r="72" spans="1:7" x14ac:dyDescent="0.2">
      <c r="A72" s="250"/>
      <c r="B72" s="741"/>
      <c r="C72" s="745"/>
      <c r="D72" s="746"/>
      <c r="E72" s="760"/>
      <c r="F72" s="760"/>
      <c r="G72" s="760"/>
    </row>
    <row r="73" spans="1:7" x14ac:dyDescent="0.2">
      <c r="A73" s="250"/>
      <c r="B73" s="742"/>
      <c r="C73" s="747"/>
      <c r="D73" s="748"/>
      <c r="E73" s="761"/>
      <c r="F73" s="761"/>
      <c r="G73" s="761"/>
    </row>
    <row r="74" spans="1:7" x14ac:dyDescent="0.2">
      <c r="A74" s="250"/>
      <c r="B74" s="285"/>
      <c r="C74" s="737" t="s">
        <v>5</v>
      </c>
      <c r="D74" s="252" t="s">
        <v>494</v>
      </c>
      <c r="E74" s="325">
        <f>SUM(E6+E10+E25+E29+E33+E37+E47+E51)</f>
        <v>132003</v>
      </c>
      <c r="F74" s="325">
        <f>SUM(F6+F10+F25+F29+F33+F37+F47+F51+F55+F59)</f>
        <v>137835</v>
      </c>
      <c r="G74" s="325">
        <f>SUM(G6+G10+G25+G29+G33+G37+G47+G51+G55+G59)</f>
        <v>139641</v>
      </c>
    </row>
    <row r="75" spans="1:7" x14ac:dyDescent="0.2">
      <c r="A75" s="250"/>
      <c r="B75" s="285"/>
      <c r="C75" s="738"/>
      <c r="D75" s="255" t="s">
        <v>3</v>
      </c>
      <c r="E75" s="326">
        <f>SUM(E7+E11+E26+E30+E34+E38+E48+E52)</f>
        <v>36913</v>
      </c>
      <c r="F75" s="325">
        <f t="shared" ref="F75:G75" si="5">SUM(F7+F11+F26+F30+F34+F38+F48+F52+F56+F60)</f>
        <v>38580</v>
      </c>
      <c r="G75" s="325">
        <f t="shared" si="5"/>
        <v>39068</v>
      </c>
    </row>
    <row r="76" spans="1:7" ht="13.5" thickBot="1" x14ac:dyDescent="0.25">
      <c r="A76" s="250"/>
      <c r="B76" s="285"/>
      <c r="C76" s="738"/>
      <c r="D76" s="255" t="s">
        <v>495</v>
      </c>
      <c r="E76" s="326">
        <f>SUM(E8+E12+E14+E15+E16+E27+E31+E35+E39+E49)</f>
        <v>80584</v>
      </c>
      <c r="F76" s="325">
        <f>SUM(F8+F12+F27+F31+F35+F39+F49+F14+F15+F16+F57+F61)</f>
        <v>86649</v>
      </c>
      <c r="G76" s="325">
        <f>SUM(G8+G12+G27+G31+G35+G39+G49+G14+G15+G16+G57+G61)</f>
        <v>86644</v>
      </c>
    </row>
    <row r="77" spans="1:7" ht="13.5" thickBot="1" x14ac:dyDescent="0.25">
      <c r="A77" s="250"/>
      <c r="B77" s="262" t="s">
        <v>492</v>
      </c>
      <c r="C77" s="758" t="s">
        <v>510</v>
      </c>
      <c r="D77" s="758"/>
      <c r="E77" s="327">
        <f>SUM(E74:E76)</f>
        <v>249500</v>
      </c>
      <c r="F77" s="327">
        <f>SUM(F74:F76)</f>
        <v>263064</v>
      </c>
      <c r="G77" s="327">
        <f>SUM(G74:G76)</f>
        <v>265353</v>
      </c>
    </row>
    <row r="78" spans="1:7" ht="14.25" x14ac:dyDescent="0.2">
      <c r="A78" s="250"/>
      <c r="B78" s="328"/>
      <c r="C78" s="328"/>
      <c r="D78" s="328"/>
      <c r="E78" s="250"/>
      <c r="F78" s="250"/>
      <c r="G78" s="250"/>
    </row>
    <row r="79" spans="1:7" ht="14.25" x14ac:dyDescent="0.2">
      <c r="A79" s="651"/>
      <c r="B79" s="651"/>
      <c r="D79" s="328"/>
      <c r="E79" s="250"/>
      <c r="F79" s="250"/>
      <c r="G79" s="250"/>
    </row>
  </sheetData>
  <mergeCells count="39">
    <mergeCell ref="G3:G5"/>
    <mergeCell ref="G23:G24"/>
    <mergeCell ref="G71:G73"/>
    <mergeCell ref="B3:B5"/>
    <mergeCell ref="C3:D5"/>
    <mergeCell ref="E3:E5"/>
    <mergeCell ref="F3:F5"/>
    <mergeCell ref="F23:F24"/>
    <mergeCell ref="C6:C8"/>
    <mergeCell ref="E23:E24"/>
    <mergeCell ref="C23:D24"/>
    <mergeCell ref="C9:D9"/>
    <mergeCell ref="C10:C12"/>
    <mergeCell ref="C13:D13"/>
    <mergeCell ref="C17:C19"/>
    <mergeCell ref="C20:D20"/>
    <mergeCell ref="C77:D77"/>
    <mergeCell ref="F71:F73"/>
    <mergeCell ref="E71:E73"/>
    <mergeCell ref="C63:C65"/>
    <mergeCell ref="C46:D46"/>
    <mergeCell ref="B71:B73"/>
    <mergeCell ref="C71:D73"/>
    <mergeCell ref="C47:C49"/>
    <mergeCell ref="C51:C52"/>
    <mergeCell ref="C74:C76"/>
    <mergeCell ref="C66:D66"/>
    <mergeCell ref="C55:C57"/>
    <mergeCell ref="C59:C61"/>
    <mergeCell ref="C44:D44"/>
    <mergeCell ref="C32:D32"/>
    <mergeCell ref="C33:C35"/>
    <mergeCell ref="B23:B24"/>
    <mergeCell ref="C28:D28"/>
    <mergeCell ref="C41:C43"/>
    <mergeCell ref="C37:C39"/>
    <mergeCell ref="C29:C31"/>
    <mergeCell ref="C36:D36"/>
    <mergeCell ref="C25:C27"/>
  </mergeCells>
  <phoneticPr fontId="25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&amp;C&amp;"Times New Roman CE,Félkövér"&amp;12Költségvetési szervek működési kiadásai kormányzati funkciónként&amp;R
7. számú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43" workbookViewId="0">
      <selection activeCell="K76" sqref="K76"/>
    </sheetView>
  </sheetViews>
  <sheetFormatPr defaultRowHeight="12.75" x14ac:dyDescent="0.2"/>
  <cols>
    <col min="1" max="1" width="7.33203125" customWidth="1"/>
    <col min="2" max="2" width="42" customWidth="1"/>
    <col min="3" max="3" width="18.83203125" customWidth="1"/>
    <col min="4" max="4" width="10.6640625" customWidth="1"/>
    <col min="5" max="5" width="12.1640625" customWidth="1"/>
    <col min="6" max="6" width="12.83203125" customWidth="1"/>
  </cols>
  <sheetData>
    <row r="1" spans="1:6" ht="38.25" x14ac:dyDescent="0.2">
      <c r="A1" s="329" t="s">
        <v>491</v>
      </c>
      <c r="B1" s="330" t="s">
        <v>511</v>
      </c>
      <c r="C1" s="331" t="s">
        <v>493</v>
      </c>
      <c r="D1" s="332" t="s">
        <v>29</v>
      </c>
      <c r="E1" s="332" t="s">
        <v>545</v>
      </c>
      <c r="F1" s="332" t="s">
        <v>683</v>
      </c>
    </row>
    <row r="2" spans="1:6" x14ac:dyDescent="0.2">
      <c r="A2" s="333"/>
      <c r="B2" s="334" t="s">
        <v>23</v>
      </c>
      <c r="C2" s="335" t="s">
        <v>495</v>
      </c>
      <c r="D2" s="336">
        <v>3313</v>
      </c>
      <c r="E2" s="336">
        <v>3313</v>
      </c>
      <c r="F2" s="336">
        <v>3313</v>
      </c>
    </row>
    <row r="3" spans="1:6" x14ac:dyDescent="0.2">
      <c r="A3" s="337"/>
      <c r="B3" s="338" t="s">
        <v>24</v>
      </c>
      <c r="C3" s="339" t="s">
        <v>495</v>
      </c>
      <c r="D3" s="336">
        <v>1900</v>
      </c>
      <c r="E3" s="336">
        <v>1900</v>
      </c>
      <c r="F3" s="336">
        <v>1900</v>
      </c>
    </row>
    <row r="4" spans="1:6" x14ac:dyDescent="0.2">
      <c r="A4" s="337"/>
      <c r="B4" s="338" t="s">
        <v>512</v>
      </c>
      <c r="C4" s="339" t="s">
        <v>495</v>
      </c>
      <c r="D4" s="340">
        <v>0</v>
      </c>
      <c r="E4" s="340">
        <v>0</v>
      </c>
      <c r="F4" s="340">
        <v>0</v>
      </c>
    </row>
    <row r="5" spans="1:6" x14ac:dyDescent="0.2">
      <c r="A5" s="337"/>
      <c r="B5" s="338" t="s">
        <v>513</v>
      </c>
      <c r="C5" s="339" t="s">
        <v>495</v>
      </c>
      <c r="D5" s="336">
        <v>600</v>
      </c>
      <c r="E5" s="336">
        <v>600</v>
      </c>
      <c r="F5" s="336">
        <v>600</v>
      </c>
    </row>
    <row r="6" spans="1:6" x14ac:dyDescent="0.2">
      <c r="A6" s="337"/>
      <c r="B6" s="338" t="s">
        <v>514</v>
      </c>
      <c r="C6" s="339" t="s">
        <v>495</v>
      </c>
      <c r="D6" s="336">
        <v>500</v>
      </c>
      <c r="E6" s="336">
        <v>500</v>
      </c>
      <c r="F6" s="336">
        <v>500</v>
      </c>
    </row>
    <row r="7" spans="1:6" x14ac:dyDescent="0.2">
      <c r="A7" s="337"/>
      <c r="B7" s="338" t="s">
        <v>31</v>
      </c>
      <c r="C7" s="339" t="s">
        <v>495</v>
      </c>
      <c r="D7" s="336">
        <v>100</v>
      </c>
      <c r="E7" s="336">
        <v>100</v>
      </c>
      <c r="F7" s="336">
        <v>100</v>
      </c>
    </row>
    <row r="8" spans="1:6" x14ac:dyDescent="0.2">
      <c r="A8" s="337"/>
      <c r="B8" s="338" t="s">
        <v>515</v>
      </c>
      <c r="C8" s="339" t="s">
        <v>495</v>
      </c>
      <c r="D8" s="336">
        <v>14000</v>
      </c>
      <c r="E8" s="336">
        <v>14000</v>
      </c>
      <c r="F8" s="336">
        <v>14000</v>
      </c>
    </row>
    <row r="9" spans="1:6" x14ac:dyDescent="0.2">
      <c r="A9" s="337"/>
      <c r="B9" s="338" t="s">
        <v>25</v>
      </c>
      <c r="C9" s="339" t="s">
        <v>495</v>
      </c>
      <c r="D9" s="336">
        <v>700</v>
      </c>
      <c r="E9" s="336">
        <v>700</v>
      </c>
      <c r="F9" s="336">
        <v>700</v>
      </c>
    </row>
    <row r="10" spans="1:6" x14ac:dyDescent="0.2">
      <c r="A10" s="337"/>
      <c r="B10" s="785" t="s">
        <v>529</v>
      </c>
      <c r="C10" s="339" t="s">
        <v>516</v>
      </c>
      <c r="D10" s="336">
        <v>2772</v>
      </c>
      <c r="E10" s="336">
        <v>3027</v>
      </c>
      <c r="F10" s="336">
        <v>3074</v>
      </c>
    </row>
    <row r="11" spans="1:6" x14ac:dyDescent="0.2">
      <c r="A11" s="337"/>
      <c r="B11" s="785"/>
      <c r="C11" s="339" t="s">
        <v>3</v>
      </c>
      <c r="D11" s="336">
        <v>748</v>
      </c>
      <c r="E11" s="336">
        <v>832</v>
      </c>
      <c r="F11" s="336">
        <v>845</v>
      </c>
    </row>
    <row r="12" spans="1:6" x14ac:dyDescent="0.2">
      <c r="A12" s="341"/>
      <c r="B12" s="785"/>
      <c r="C12" s="342" t="s">
        <v>495</v>
      </c>
      <c r="D12" s="336">
        <v>5515</v>
      </c>
      <c r="E12" s="336">
        <v>5515</v>
      </c>
      <c r="F12" s="336">
        <v>5515</v>
      </c>
    </row>
    <row r="13" spans="1:6" x14ac:dyDescent="0.2">
      <c r="A13" s="343"/>
      <c r="B13" s="786" t="s">
        <v>517</v>
      </c>
      <c r="C13" s="786"/>
      <c r="D13" s="344">
        <f>SUM(D10:D12)</f>
        <v>9035</v>
      </c>
      <c r="E13" s="344">
        <f>SUM(E10:E12)</f>
        <v>9374</v>
      </c>
      <c r="F13" s="344">
        <f>SUM(F10:F12)</f>
        <v>9434</v>
      </c>
    </row>
    <row r="14" spans="1:6" x14ac:dyDescent="0.2">
      <c r="A14" s="337"/>
      <c r="B14" s="790" t="s">
        <v>546</v>
      </c>
      <c r="C14" s="339" t="s">
        <v>516</v>
      </c>
      <c r="D14" s="336">
        <v>0</v>
      </c>
      <c r="E14" s="336">
        <v>6136</v>
      </c>
      <c r="F14" s="336">
        <v>21061</v>
      </c>
    </row>
    <row r="15" spans="1:6" x14ac:dyDescent="0.2">
      <c r="A15" s="337"/>
      <c r="B15" s="788"/>
      <c r="C15" s="339" t="s">
        <v>3</v>
      </c>
      <c r="D15" s="336">
        <v>0</v>
      </c>
      <c r="E15" s="336">
        <v>1657</v>
      </c>
      <c r="F15" s="336">
        <v>5687</v>
      </c>
    </row>
    <row r="16" spans="1:6" x14ac:dyDescent="0.2">
      <c r="A16" s="341"/>
      <c r="B16" s="789"/>
      <c r="C16" s="342" t="s">
        <v>495</v>
      </c>
      <c r="D16" s="336">
        <v>0</v>
      </c>
      <c r="E16" s="336">
        <v>282</v>
      </c>
      <c r="F16" s="336">
        <v>282</v>
      </c>
    </row>
    <row r="17" spans="1:6" x14ac:dyDescent="0.2">
      <c r="A17" s="343"/>
      <c r="B17" s="786" t="s">
        <v>2</v>
      </c>
      <c r="C17" s="786"/>
      <c r="D17" s="344">
        <v>0</v>
      </c>
      <c r="E17" s="344">
        <f>SUM(E14:E16)</f>
        <v>8075</v>
      </c>
      <c r="F17" s="344">
        <f>SUM(F14:F16)</f>
        <v>27030</v>
      </c>
    </row>
    <row r="18" spans="1:6" ht="13.5" thickBot="1" x14ac:dyDescent="0.25">
      <c r="A18" s="346"/>
      <c r="B18" s="347" t="s">
        <v>487</v>
      </c>
      <c r="C18" s="348" t="s">
        <v>495</v>
      </c>
      <c r="D18" s="336">
        <v>0</v>
      </c>
      <c r="E18" s="336"/>
      <c r="F18" s="336"/>
    </row>
    <row r="19" spans="1:6" ht="13.5" thickBot="1" x14ac:dyDescent="0.25">
      <c r="A19" s="349" t="s">
        <v>4</v>
      </c>
      <c r="B19" s="793" t="s">
        <v>6</v>
      </c>
      <c r="C19" s="794"/>
      <c r="D19" s="351">
        <f>SUM(D2+D3+D4+D5+D6+D7+D8+D9+D13+D17+D18)</f>
        <v>30148</v>
      </c>
      <c r="E19" s="351">
        <f>SUM(E2+E3+E4+E5+E6+E7+E8+E9+E13+E17+E18)</f>
        <v>38562</v>
      </c>
      <c r="F19" s="351">
        <f>SUM(F2+F3+F4+F5+F6+F7+F8+F9+F13+F17+F18)</f>
        <v>57577</v>
      </c>
    </row>
    <row r="20" spans="1:6" x14ac:dyDescent="0.2">
      <c r="A20" s="333"/>
      <c r="B20" s="334" t="s">
        <v>38</v>
      </c>
      <c r="C20" s="335" t="s">
        <v>518</v>
      </c>
      <c r="D20" s="336">
        <v>1475</v>
      </c>
      <c r="E20" s="336">
        <v>1475</v>
      </c>
      <c r="F20" s="336">
        <v>1475</v>
      </c>
    </row>
    <row r="21" spans="1:6" x14ac:dyDescent="0.2">
      <c r="A21" s="333"/>
      <c r="B21" s="334" t="s">
        <v>14</v>
      </c>
      <c r="C21" s="335" t="s">
        <v>518</v>
      </c>
      <c r="D21" s="336">
        <v>170</v>
      </c>
      <c r="E21" s="336">
        <v>843</v>
      </c>
      <c r="F21" s="336">
        <v>1384</v>
      </c>
    </row>
    <row r="22" spans="1:6" x14ac:dyDescent="0.2">
      <c r="A22" s="333"/>
      <c r="B22" s="334" t="s">
        <v>35</v>
      </c>
      <c r="C22" s="335" t="s">
        <v>36</v>
      </c>
      <c r="D22" s="336">
        <v>2039</v>
      </c>
      <c r="E22" s="336">
        <v>3510</v>
      </c>
      <c r="F22" s="336">
        <v>4964</v>
      </c>
    </row>
    <row r="23" spans="1:6" x14ac:dyDescent="0.2">
      <c r="A23" s="333"/>
      <c r="B23" s="334" t="s">
        <v>521</v>
      </c>
      <c r="C23" s="335" t="s">
        <v>36</v>
      </c>
      <c r="D23" s="336">
        <v>62</v>
      </c>
      <c r="E23" s="336">
        <v>310</v>
      </c>
      <c r="F23" s="336">
        <v>500</v>
      </c>
    </row>
    <row r="24" spans="1:6" x14ac:dyDescent="0.2">
      <c r="A24" s="337"/>
      <c r="B24" s="338" t="s">
        <v>39</v>
      </c>
      <c r="C24" s="335" t="s">
        <v>518</v>
      </c>
      <c r="D24" s="336">
        <v>1000</v>
      </c>
      <c r="E24" s="336">
        <v>1000</v>
      </c>
      <c r="F24" s="336">
        <v>1000</v>
      </c>
    </row>
    <row r="25" spans="1:6" x14ac:dyDescent="0.2">
      <c r="A25" s="337"/>
      <c r="B25" s="797" t="s">
        <v>9</v>
      </c>
      <c r="C25" s="335" t="s">
        <v>518</v>
      </c>
      <c r="D25" s="336">
        <v>0</v>
      </c>
      <c r="E25" s="336">
        <v>0</v>
      </c>
      <c r="F25" s="336">
        <v>0</v>
      </c>
    </row>
    <row r="26" spans="1:6" x14ac:dyDescent="0.2">
      <c r="A26" s="337"/>
      <c r="B26" s="797"/>
      <c r="C26" s="339" t="s">
        <v>495</v>
      </c>
      <c r="D26" s="336">
        <v>2000</v>
      </c>
      <c r="E26" s="336">
        <v>2000</v>
      </c>
      <c r="F26" s="336">
        <v>2000</v>
      </c>
    </row>
    <row r="27" spans="1:6" x14ac:dyDescent="0.2">
      <c r="A27" s="337"/>
      <c r="B27" s="338" t="s">
        <v>519</v>
      </c>
      <c r="C27" s="339" t="s">
        <v>518</v>
      </c>
      <c r="D27" s="336">
        <v>1800</v>
      </c>
      <c r="E27" s="336">
        <v>1800</v>
      </c>
      <c r="F27" s="336">
        <v>1800</v>
      </c>
    </row>
    <row r="28" spans="1:6" x14ac:dyDescent="0.2">
      <c r="A28" s="337"/>
      <c r="B28" s="338" t="s">
        <v>569</v>
      </c>
      <c r="C28" s="339" t="s">
        <v>518</v>
      </c>
      <c r="D28" s="336">
        <v>0</v>
      </c>
      <c r="E28" s="336">
        <v>309</v>
      </c>
      <c r="F28" s="336">
        <v>309</v>
      </c>
    </row>
    <row r="29" spans="1:6" x14ac:dyDescent="0.2">
      <c r="A29" s="337"/>
      <c r="B29" s="791" t="s">
        <v>40</v>
      </c>
      <c r="C29" s="335" t="s">
        <v>520</v>
      </c>
      <c r="D29" s="336">
        <v>1500</v>
      </c>
      <c r="E29" s="336">
        <v>1500</v>
      </c>
      <c r="F29" s="336">
        <v>1500</v>
      </c>
    </row>
    <row r="30" spans="1:6" x14ac:dyDescent="0.2">
      <c r="A30" s="352"/>
      <c r="B30" s="792"/>
      <c r="C30" s="353" t="s">
        <v>495</v>
      </c>
      <c r="D30" s="354">
        <v>0</v>
      </c>
      <c r="E30" s="354">
        <v>0</v>
      </c>
      <c r="F30" s="354">
        <v>0</v>
      </c>
    </row>
    <row r="31" spans="1:6" ht="13.5" thickBot="1" x14ac:dyDescent="0.25">
      <c r="A31" s="352"/>
      <c r="B31" s="412" t="s">
        <v>37</v>
      </c>
      <c r="C31" s="353" t="s">
        <v>520</v>
      </c>
      <c r="D31" s="354">
        <v>0</v>
      </c>
      <c r="E31" s="354">
        <v>0</v>
      </c>
      <c r="F31" s="354">
        <v>0</v>
      </c>
    </row>
    <row r="32" spans="1:6" ht="13.5" thickBot="1" x14ac:dyDescent="0.25">
      <c r="A32" s="355" t="s">
        <v>10</v>
      </c>
      <c r="B32" s="798" t="s">
        <v>12</v>
      </c>
      <c r="C32" s="798"/>
      <c r="D32" s="356">
        <f>SUM(D20:D31)</f>
        <v>10046</v>
      </c>
      <c r="E32" s="356">
        <f>SUM(E20:E31)</f>
        <v>12747</v>
      </c>
      <c r="F32" s="356">
        <f>SUM(F20:F31)</f>
        <v>14932</v>
      </c>
    </row>
    <row r="33" spans="1:6" x14ac:dyDescent="0.2">
      <c r="A33" s="357"/>
      <c r="B33" s="358" t="s">
        <v>19</v>
      </c>
      <c r="C33" s="359" t="s">
        <v>495</v>
      </c>
      <c r="D33" s="336">
        <v>1000</v>
      </c>
      <c r="E33" s="336">
        <v>1000</v>
      </c>
      <c r="F33" s="336">
        <v>1000</v>
      </c>
    </row>
    <row r="34" spans="1:6" x14ac:dyDescent="0.2">
      <c r="A34" s="337"/>
      <c r="B34" s="786" t="s">
        <v>20</v>
      </c>
      <c r="C34" s="786"/>
      <c r="D34" s="360">
        <v>1000</v>
      </c>
      <c r="E34" s="360">
        <v>1000</v>
      </c>
      <c r="F34" s="360">
        <v>1000</v>
      </c>
    </row>
    <row r="35" spans="1:6" x14ac:dyDescent="0.2">
      <c r="A35" s="337"/>
      <c r="B35" s="361" t="s">
        <v>21</v>
      </c>
      <c r="C35" s="342" t="s">
        <v>495</v>
      </c>
      <c r="D35" s="336">
        <v>400</v>
      </c>
      <c r="E35" s="336">
        <v>400</v>
      </c>
      <c r="F35" s="336">
        <v>400</v>
      </c>
    </row>
    <row r="36" spans="1:6" x14ac:dyDescent="0.2">
      <c r="A36" s="337"/>
      <c r="B36" s="786" t="s">
        <v>22</v>
      </c>
      <c r="C36" s="786"/>
      <c r="D36" s="360">
        <v>400</v>
      </c>
      <c r="E36" s="360">
        <v>400</v>
      </c>
      <c r="F36" s="360">
        <v>400</v>
      </c>
    </row>
    <row r="37" spans="1:6" x14ac:dyDescent="0.2">
      <c r="A37" s="337"/>
      <c r="B37" s="795" t="s">
        <v>523</v>
      </c>
      <c r="C37" s="335" t="s">
        <v>516</v>
      </c>
      <c r="D37" s="336">
        <v>5311</v>
      </c>
      <c r="E37" s="336">
        <v>5719</v>
      </c>
      <c r="F37" s="336">
        <v>5790</v>
      </c>
    </row>
    <row r="38" spans="1:6" x14ac:dyDescent="0.2">
      <c r="A38" s="337"/>
      <c r="B38" s="795"/>
      <c r="C38" s="339" t="s">
        <v>3</v>
      </c>
      <c r="D38" s="336">
        <v>1433</v>
      </c>
      <c r="E38" s="336">
        <v>1561</v>
      </c>
      <c r="F38" s="336">
        <v>1580</v>
      </c>
    </row>
    <row r="39" spans="1:6" x14ac:dyDescent="0.2">
      <c r="A39" s="337"/>
      <c r="B39" s="795"/>
      <c r="C39" s="362" t="s">
        <v>495</v>
      </c>
      <c r="D39" s="336">
        <v>2430</v>
      </c>
      <c r="E39" s="336">
        <v>2430</v>
      </c>
      <c r="F39" s="336">
        <v>2430</v>
      </c>
    </row>
    <row r="40" spans="1:6" ht="13.5" thickBot="1" x14ac:dyDescent="0.25">
      <c r="A40" s="341"/>
      <c r="B40" s="796" t="s">
        <v>524</v>
      </c>
      <c r="C40" s="796"/>
      <c r="D40" s="363">
        <f>SUM(D37:D39)</f>
        <v>9174</v>
      </c>
      <c r="E40" s="363">
        <f>SUM(E37:E39)</f>
        <v>9710</v>
      </c>
      <c r="F40" s="363">
        <f>SUM(F37:F39)</f>
        <v>9800</v>
      </c>
    </row>
    <row r="41" spans="1:6" ht="13.5" thickBot="1" x14ac:dyDescent="0.25">
      <c r="A41" s="349" t="s">
        <v>11</v>
      </c>
      <c r="B41" s="793" t="s">
        <v>525</v>
      </c>
      <c r="C41" s="793"/>
      <c r="D41" s="351">
        <f>SUM(D34+D36+D40)</f>
        <v>10574</v>
      </c>
      <c r="E41" s="351">
        <f>SUM(E34+E36+E40)</f>
        <v>11110</v>
      </c>
      <c r="F41" s="351">
        <f>SUM(F34+F36+F40)</f>
        <v>11200</v>
      </c>
    </row>
    <row r="42" spans="1:6" x14ac:dyDescent="0.2">
      <c r="A42" s="333"/>
      <c r="B42" s="787" t="s">
        <v>30</v>
      </c>
      <c r="C42" s="364" t="s">
        <v>516</v>
      </c>
      <c r="D42" s="365">
        <v>14746</v>
      </c>
      <c r="E42" s="365">
        <v>14903</v>
      </c>
      <c r="F42" s="365">
        <v>14997</v>
      </c>
    </row>
    <row r="43" spans="1:6" x14ac:dyDescent="0.2">
      <c r="A43" s="337"/>
      <c r="B43" s="788"/>
      <c r="C43" s="366" t="s">
        <v>3</v>
      </c>
      <c r="D43" s="336">
        <v>2478</v>
      </c>
      <c r="E43" s="336">
        <v>2520</v>
      </c>
      <c r="F43" s="336">
        <v>2545</v>
      </c>
    </row>
    <row r="44" spans="1:6" x14ac:dyDescent="0.2">
      <c r="A44" s="337"/>
      <c r="B44" s="788"/>
      <c r="C44" s="366" t="s">
        <v>495</v>
      </c>
      <c r="D44" s="336">
        <v>26032</v>
      </c>
      <c r="E44" s="336">
        <v>26032</v>
      </c>
      <c r="F44" s="336">
        <v>26032</v>
      </c>
    </row>
    <row r="45" spans="1:6" x14ac:dyDescent="0.2">
      <c r="A45" s="337"/>
      <c r="B45" s="788"/>
      <c r="C45" s="367" t="s">
        <v>488</v>
      </c>
      <c r="D45" s="336">
        <v>0</v>
      </c>
      <c r="E45" s="336">
        <v>1744</v>
      </c>
      <c r="F45" s="336">
        <v>1744</v>
      </c>
    </row>
    <row r="46" spans="1:6" x14ac:dyDescent="0.2">
      <c r="A46" s="337"/>
      <c r="B46" s="789"/>
      <c r="C46" s="368" t="s">
        <v>522</v>
      </c>
      <c r="D46" s="369">
        <v>2000</v>
      </c>
      <c r="E46" s="369">
        <v>2000</v>
      </c>
      <c r="F46" s="369">
        <v>2000</v>
      </c>
    </row>
    <row r="47" spans="1:6" ht="13.5" thickBot="1" x14ac:dyDescent="0.25">
      <c r="A47" s="370"/>
      <c r="B47" s="371" t="s">
        <v>478</v>
      </c>
      <c r="C47" s="372"/>
      <c r="D47" s="374">
        <f>SUM(D42:D46)</f>
        <v>45256</v>
      </c>
      <c r="E47" s="374">
        <f>SUM(E42:E46)</f>
        <v>47199</v>
      </c>
      <c r="F47" s="374">
        <f>SUM(F42:F46)</f>
        <v>47318</v>
      </c>
    </row>
    <row r="48" spans="1:6" ht="13.5" thickBot="1" x14ac:dyDescent="0.25">
      <c r="A48" s="383" t="s">
        <v>13</v>
      </c>
      <c r="B48" s="384" t="s">
        <v>15</v>
      </c>
      <c r="C48" s="385"/>
      <c r="D48" s="386">
        <f>SUM(D47)</f>
        <v>45256</v>
      </c>
      <c r="E48" s="386">
        <f>SUM(E47)</f>
        <v>47199</v>
      </c>
      <c r="F48" s="386">
        <f>SUM(F47)</f>
        <v>47318</v>
      </c>
    </row>
    <row r="49" spans="1:6" ht="13.5" thickBot="1" x14ac:dyDescent="0.25">
      <c r="A49" s="387"/>
      <c r="B49" s="388"/>
      <c r="C49" s="389"/>
      <c r="D49" s="390"/>
      <c r="E49" s="390"/>
      <c r="F49" s="390"/>
    </row>
    <row r="50" spans="1:6" ht="13.5" thickBot="1" x14ac:dyDescent="0.25">
      <c r="A50" s="391"/>
      <c r="B50" s="799" t="s">
        <v>27</v>
      </c>
      <c r="C50" s="364" t="s">
        <v>516</v>
      </c>
      <c r="D50" s="365">
        <v>3841</v>
      </c>
      <c r="E50" s="365">
        <v>4150</v>
      </c>
      <c r="F50" s="365">
        <v>4166</v>
      </c>
    </row>
    <row r="51" spans="1:6" ht="13.5" thickBot="1" x14ac:dyDescent="0.25">
      <c r="A51" s="337"/>
      <c r="B51" s="800"/>
      <c r="C51" s="366" t="s">
        <v>3</v>
      </c>
      <c r="D51" s="336">
        <v>1412</v>
      </c>
      <c r="E51" s="336">
        <v>1521</v>
      </c>
      <c r="F51" s="336">
        <v>1525</v>
      </c>
    </row>
    <row r="52" spans="1:6" x14ac:dyDescent="0.2">
      <c r="A52" s="337"/>
      <c r="B52" s="800"/>
      <c r="C52" s="366" t="s">
        <v>495</v>
      </c>
      <c r="D52" s="336">
        <v>14657</v>
      </c>
      <c r="E52" s="336">
        <v>14657</v>
      </c>
      <c r="F52" s="336">
        <v>14657</v>
      </c>
    </row>
    <row r="53" spans="1:6" x14ac:dyDescent="0.2">
      <c r="A53" s="370"/>
      <c r="B53" s="371" t="s">
        <v>28</v>
      </c>
      <c r="C53" s="372"/>
      <c r="D53" s="373">
        <f>SUM(D50:D52)</f>
        <v>19910</v>
      </c>
      <c r="E53" s="373">
        <f>SUM(E50:E52)</f>
        <v>20328</v>
      </c>
      <c r="F53" s="373">
        <f>SUM(F50:F52)</f>
        <v>20348</v>
      </c>
    </row>
    <row r="54" spans="1:6" ht="13.5" thickBot="1" x14ac:dyDescent="0.25">
      <c r="A54" s="333"/>
      <c r="B54" s="795" t="s">
        <v>26</v>
      </c>
      <c r="C54" s="375" t="s">
        <v>516</v>
      </c>
      <c r="D54" s="354">
        <v>1518</v>
      </c>
      <c r="E54" s="354">
        <v>1763</v>
      </c>
      <c r="F54" s="354">
        <v>1847</v>
      </c>
    </row>
    <row r="55" spans="1:6" ht="13.5" thickBot="1" x14ac:dyDescent="0.25">
      <c r="A55" s="337"/>
      <c r="B55" s="800"/>
      <c r="C55" s="366" t="s">
        <v>3</v>
      </c>
      <c r="D55" s="336">
        <v>410</v>
      </c>
      <c r="E55" s="336">
        <v>487</v>
      </c>
      <c r="F55" s="336">
        <v>510</v>
      </c>
    </row>
    <row r="56" spans="1:6" x14ac:dyDescent="0.2">
      <c r="A56" s="337"/>
      <c r="B56" s="800"/>
      <c r="C56" s="366" t="s">
        <v>495</v>
      </c>
      <c r="D56" s="336">
        <v>18691</v>
      </c>
      <c r="E56" s="336">
        <v>18691</v>
      </c>
      <c r="F56" s="336">
        <v>18691</v>
      </c>
    </row>
    <row r="57" spans="1:6" x14ac:dyDescent="0.2">
      <c r="A57" s="370"/>
      <c r="B57" s="371" t="s">
        <v>496</v>
      </c>
      <c r="C57" s="372"/>
      <c r="D57" s="373">
        <f>SUM(D54:D56)</f>
        <v>20619</v>
      </c>
      <c r="E57" s="373">
        <f>SUM(E54:E56)</f>
        <v>20941</v>
      </c>
      <c r="F57" s="373">
        <f>SUM(F54:F56)</f>
        <v>21048</v>
      </c>
    </row>
    <row r="58" spans="1:6" x14ac:dyDescent="0.2">
      <c r="A58" s="333"/>
      <c r="B58" s="806" t="s">
        <v>16</v>
      </c>
      <c r="C58" s="375" t="s">
        <v>516</v>
      </c>
      <c r="D58" s="376">
        <v>1821</v>
      </c>
      <c r="E58" s="376">
        <v>1975</v>
      </c>
      <c r="F58" s="376">
        <v>1981</v>
      </c>
    </row>
    <row r="59" spans="1:6" x14ac:dyDescent="0.2">
      <c r="A59" s="337"/>
      <c r="B59" s="807"/>
      <c r="C59" s="366" t="s">
        <v>3</v>
      </c>
      <c r="D59" s="377">
        <v>492</v>
      </c>
      <c r="E59" s="377">
        <v>546</v>
      </c>
      <c r="F59" s="377">
        <v>548</v>
      </c>
    </row>
    <row r="60" spans="1:6" x14ac:dyDescent="0.2">
      <c r="A60" s="337"/>
      <c r="B60" s="807"/>
      <c r="C60" s="366" t="s">
        <v>495</v>
      </c>
      <c r="D60" s="377">
        <v>5179</v>
      </c>
      <c r="E60" s="377">
        <v>5179</v>
      </c>
      <c r="F60" s="377">
        <v>5179</v>
      </c>
    </row>
    <row r="61" spans="1:6" x14ac:dyDescent="0.2">
      <c r="A61" s="378"/>
      <c r="B61" s="379" t="s">
        <v>479</v>
      </c>
      <c r="C61" s="380"/>
      <c r="D61" s="381">
        <f>SUM(D58:D60)</f>
        <v>7492</v>
      </c>
      <c r="E61" s="381">
        <f>SUM(E58:E60)</f>
        <v>7700</v>
      </c>
      <c r="F61" s="381">
        <f>SUM(F58:F60)</f>
        <v>7708</v>
      </c>
    </row>
    <row r="62" spans="1:6" x14ac:dyDescent="0.2">
      <c r="A62" s="392"/>
      <c r="B62" s="808" t="s">
        <v>17</v>
      </c>
      <c r="C62" s="393" t="s">
        <v>516</v>
      </c>
      <c r="D62" s="377">
        <v>5307</v>
      </c>
      <c r="E62" s="377">
        <v>5809</v>
      </c>
      <c r="F62" s="377">
        <v>5882</v>
      </c>
    </row>
    <row r="63" spans="1:6" x14ac:dyDescent="0.2">
      <c r="A63" s="337"/>
      <c r="B63" s="795"/>
      <c r="C63" s="366" t="s">
        <v>3</v>
      </c>
      <c r="D63" s="377">
        <v>1433</v>
      </c>
      <c r="E63" s="377">
        <v>1602</v>
      </c>
      <c r="F63" s="377">
        <v>1622</v>
      </c>
    </row>
    <row r="64" spans="1:6" x14ac:dyDescent="0.2">
      <c r="A64" s="394"/>
      <c r="B64" s="795"/>
      <c r="C64" s="395" t="s">
        <v>495</v>
      </c>
      <c r="D64" s="377">
        <v>7233</v>
      </c>
      <c r="E64" s="377">
        <v>7233</v>
      </c>
      <c r="F64" s="377">
        <v>7233</v>
      </c>
    </row>
    <row r="65" spans="1:6" x14ac:dyDescent="0.2">
      <c r="A65" s="343"/>
      <c r="B65" s="396" t="s">
        <v>480</v>
      </c>
      <c r="C65" s="382"/>
      <c r="D65" s="381">
        <f>SUM(D62:D64)</f>
        <v>13973</v>
      </c>
      <c r="E65" s="381">
        <f>SUM(E62:E64)</f>
        <v>14644</v>
      </c>
      <c r="F65" s="381">
        <f>SUM(F62:F64)</f>
        <v>14737</v>
      </c>
    </row>
    <row r="66" spans="1:6" x14ac:dyDescent="0.2">
      <c r="A66" s="394"/>
      <c r="B66" s="345" t="s">
        <v>18</v>
      </c>
      <c r="C66" s="395" t="s">
        <v>495</v>
      </c>
      <c r="D66" s="336">
        <v>575</v>
      </c>
      <c r="E66" s="336">
        <v>575</v>
      </c>
      <c r="F66" s="336">
        <v>575</v>
      </c>
    </row>
    <row r="67" spans="1:6" ht="13.5" thickBot="1" x14ac:dyDescent="0.25">
      <c r="A67" s="397"/>
      <c r="B67" s="804" t="s">
        <v>481</v>
      </c>
      <c r="C67" s="805"/>
      <c r="D67" s="398">
        <v>575</v>
      </c>
      <c r="E67" s="398">
        <v>575</v>
      </c>
      <c r="F67" s="398">
        <v>575</v>
      </c>
    </row>
    <row r="68" spans="1:6" ht="13.5" thickBot="1" x14ac:dyDescent="0.25">
      <c r="A68" s="383" t="s">
        <v>485</v>
      </c>
      <c r="B68" s="384" t="s">
        <v>483</v>
      </c>
      <c r="C68" s="385"/>
      <c r="D68" s="386">
        <f>SUM(D53+D57+D61+D65+D67)</f>
        <v>62569</v>
      </c>
      <c r="E68" s="386">
        <f>SUM(E53+E57+E61+E65+E67)</f>
        <v>64188</v>
      </c>
      <c r="F68" s="386">
        <f>SUM(F53+F57+F61+F65+F67)</f>
        <v>64416</v>
      </c>
    </row>
    <row r="69" spans="1:6" ht="13.5" thickBot="1" x14ac:dyDescent="0.25">
      <c r="A69" s="383" t="s">
        <v>474</v>
      </c>
      <c r="B69" s="399" t="s">
        <v>475</v>
      </c>
      <c r="C69" s="400" t="s">
        <v>522</v>
      </c>
      <c r="D69" s="386">
        <v>106543</v>
      </c>
      <c r="E69" s="386">
        <v>112029</v>
      </c>
      <c r="F69" s="386">
        <v>108405</v>
      </c>
    </row>
    <row r="70" spans="1:6" ht="13.5" thickBot="1" x14ac:dyDescent="0.25">
      <c r="A70" s="349" t="s">
        <v>476</v>
      </c>
      <c r="B70" s="350" t="s">
        <v>482</v>
      </c>
      <c r="C70" s="384" t="s">
        <v>526</v>
      </c>
      <c r="D70" s="351">
        <v>3200</v>
      </c>
      <c r="E70" s="351">
        <v>3200</v>
      </c>
      <c r="F70" s="351">
        <v>3550</v>
      </c>
    </row>
    <row r="71" spans="1:6" ht="13.5" thickBot="1" x14ac:dyDescent="0.25">
      <c r="A71" s="391"/>
      <c r="B71" s="801" t="s">
        <v>527</v>
      </c>
      <c r="C71" s="364" t="s">
        <v>516</v>
      </c>
      <c r="D71" s="401">
        <f t="shared" ref="D71:F72" si="0">SUM(D10+D14+D37+D42+D50+D54+D58+D62)</f>
        <v>35316</v>
      </c>
      <c r="E71" s="401">
        <f t="shared" si="0"/>
        <v>43482</v>
      </c>
      <c r="F71" s="401">
        <f t="shared" si="0"/>
        <v>58798</v>
      </c>
    </row>
    <row r="72" spans="1:6" ht="13.5" thickBot="1" x14ac:dyDescent="0.25">
      <c r="A72" s="337"/>
      <c r="B72" s="802"/>
      <c r="C72" s="366" t="s">
        <v>3</v>
      </c>
      <c r="D72" s="402">
        <f t="shared" si="0"/>
        <v>8406</v>
      </c>
      <c r="E72" s="402">
        <f t="shared" si="0"/>
        <v>10726</v>
      </c>
      <c r="F72" s="402">
        <f t="shared" si="0"/>
        <v>14862</v>
      </c>
    </row>
    <row r="73" spans="1:6" ht="13.5" thickBot="1" x14ac:dyDescent="0.25">
      <c r="A73" s="337"/>
      <c r="B73" s="802"/>
      <c r="C73" s="366" t="s">
        <v>495</v>
      </c>
      <c r="D73" s="402">
        <f>SUM(D2+D3+D4+D5+D6+D7+D8+D9+D12+D16+D18+D26+D30+D33+D35+D39+D44+D28++D52+D56+D60+D64+D66)</f>
        <v>104825</v>
      </c>
      <c r="E73" s="402">
        <f>SUM(E2+E3+E4+E5+E6+E7+E8+E9+E12+E16+E18+E26+E30+E33+E35+E39+E44+E28++E52+E56+E60+E64+E66+E45)</f>
        <v>107160</v>
      </c>
      <c r="F73" s="402">
        <f>SUM(F2+F3+F4+F5+F6+F7+F8+F9+F12+F16+F18+F26+F30+F33+F35+F39+F44+F52+F56+F60+F64+F66+F45)</f>
        <v>106851</v>
      </c>
    </row>
    <row r="74" spans="1:6" ht="13.5" thickBot="1" x14ac:dyDescent="0.25">
      <c r="A74" s="337"/>
      <c r="B74" s="802"/>
      <c r="C74" s="366" t="s">
        <v>520</v>
      </c>
      <c r="D74" s="402">
        <f>SUM(D20+D21+D22+D23+D24+D25+D27+D29+D31)</f>
        <v>8046</v>
      </c>
      <c r="E74" s="402">
        <f>SUM(E20+E21+E22+E23+E24+E25+E27+E29+E31)</f>
        <v>10438</v>
      </c>
      <c r="F74" s="402">
        <f>SUM(F20+F21+F22+F23+F24+F25+F27+F29+F31+F28)</f>
        <v>12932</v>
      </c>
    </row>
    <row r="75" spans="1:6" ht="13.5" thickBot="1" x14ac:dyDescent="0.25">
      <c r="A75" s="341"/>
      <c r="B75" s="802"/>
      <c r="C75" s="403" t="s">
        <v>522</v>
      </c>
      <c r="D75" s="402">
        <f>SUM(D46+D69)</f>
        <v>108543</v>
      </c>
      <c r="E75" s="402">
        <f>SUM(E46+E69)</f>
        <v>114029</v>
      </c>
      <c r="F75" s="402">
        <f>SUM(F46+F69)</f>
        <v>110405</v>
      </c>
    </row>
    <row r="76" spans="1:6" ht="13.5" thickBot="1" x14ac:dyDescent="0.25">
      <c r="A76" s="404"/>
      <c r="B76" s="803"/>
      <c r="C76" s="405" t="s">
        <v>526</v>
      </c>
      <c r="D76" s="406">
        <f>SUM(D70)</f>
        <v>3200</v>
      </c>
      <c r="E76" s="406">
        <f>SUM(E70)</f>
        <v>3200</v>
      </c>
      <c r="F76" s="406">
        <f>SUM(F70)</f>
        <v>3550</v>
      </c>
    </row>
    <row r="77" spans="1:6" ht="13.5" thickBot="1" x14ac:dyDescent="0.25">
      <c r="A77" s="407"/>
      <c r="B77" s="408" t="s">
        <v>528</v>
      </c>
      <c r="C77" s="409"/>
      <c r="D77" s="351">
        <f>SUM(D71:D76)</f>
        <v>268336</v>
      </c>
      <c r="E77" s="351">
        <f>SUM(E71:E76)</f>
        <v>289035</v>
      </c>
      <c r="F77" s="351">
        <f>SUM(F71:F76)</f>
        <v>307398</v>
      </c>
    </row>
    <row r="78" spans="1:6" x14ac:dyDescent="0.2">
      <c r="A78" s="410"/>
      <c r="B78" s="411"/>
      <c r="C78" s="411"/>
      <c r="D78" s="411"/>
      <c r="E78" s="411"/>
    </row>
    <row r="79" spans="1:6" x14ac:dyDescent="0.2">
      <c r="A79" s="651"/>
      <c r="B79" s="651"/>
      <c r="D79" s="411"/>
      <c r="E79" s="411"/>
    </row>
  </sheetData>
  <sheetProtection selectLockedCells="1" selectUnlockedCells="1"/>
  <mergeCells count="20">
    <mergeCell ref="B50:B52"/>
    <mergeCell ref="B71:B76"/>
    <mergeCell ref="B54:B56"/>
    <mergeCell ref="B67:C67"/>
    <mergeCell ref="B58:B60"/>
    <mergeCell ref="B62:B64"/>
    <mergeCell ref="B10:B12"/>
    <mergeCell ref="B13:C13"/>
    <mergeCell ref="B42:B46"/>
    <mergeCell ref="B14:B16"/>
    <mergeCell ref="B17:C17"/>
    <mergeCell ref="B29:B30"/>
    <mergeCell ref="B41:C41"/>
    <mergeCell ref="B19:C19"/>
    <mergeCell ref="B37:B39"/>
    <mergeCell ref="B40:C40"/>
    <mergeCell ref="B25:B26"/>
    <mergeCell ref="B32:C32"/>
    <mergeCell ref="B34:C34"/>
    <mergeCell ref="B36:C36"/>
  </mergeCells>
  <phoneticPr fontId="25" type="noConversion"/>
  <pageMargins left="0.39370078740157483" right="0.19685039370078741" top="0.98425196850393704" bottom="0" header="0.51181102362204722" footer="0.51181102362204722"/>
  <pageSetup paperSize="9" orientation="portrait" r:id="rId1"/>
  <headerFooter alignWithMargins="0">
    <oddHeader>&amp;C&amp;"Times New Roman CE,Félkövér"&amp;12Önkormányzati működési kiadások kormányzati funkciónként&amp;R
8.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56"/>
  <sheetViews>
    <sheetView view="pageLayout" zoomScaleNormal="100" workbookViewId="0">
      <selection activeCell="A5" sqref="A5:E5"/>
    </sheetView>
  </sheetViews>
  <sheetFormatPr defaultRowHeight="12.75" x14ac:dyDescent="0.2"/>
  <cols>
    <col min="1" max="1" width="7.1640625" customWidth="1"/>
    <col min="2" max="2" width="56.6640625" customWidth="1"/>
    <col min="3" max="3" width="10.1640625" customWidth="1"/>
    <col min="4" max="4" width="11.33203125" customWidth="1"/>
    <col min="5" max="5" width="11.83203125" customWidth="1"/>
  </cols>
  <sheetData>
    <row r="2" spans="1:5" x14ac:dyDescent="0.2">
      <c r="A2" s="695" t="s">
        <v>585</v>
      </c>
      <c r="B2" s="695"/>
      <c r="C2" s="695"/>
      <c r="D2" s="695"/>
      <c r="E2" s="695"/>
    </row>
    <row r="3" spans="1:5" x14ac:dyDescent="0.2">
      <c r="A3" s="695" t="s">
        <v>586</v>
      </c>
      <c r="B3" s="695"/>
      <c r="C3" s="695"/>
      <c r="D3" s="695"/>
      <c r="E3" s="695"/>
    </row>
    <row r="4" spans="1:5" x14ac:dyDescent="0.2">
      <c r="A4" s="695" t="s">
        <v>587</v>
      </c>
      <c r="B4" s="695"/>
      <c r="C4" s="695"/>
      <c r="D4" s="695"/>
      <c r="E4" s="695"/>
    </row>
    <row r="5" spans="1:5" ht="15.75" x14ac:dyDescent="0.2">
      <c r="A5" s="690" t="s">
        <v>92</v>
      </c>
      <c r="B5" s="690"/>
      <c r="C5" s="690"/>
      <c r="D5" s="690"/>
      <c r="E5" s="690"/>
    </row>
    <row r="6" spans="1:5" ht="14.25" thickBot="1" x14ac:dyDescent="0.25">
      <c r="A6" s="689" t="s">
        <v>179</v>
      </c>
      <c r="B6" s="689"/>
      <c r="C6" s="553"/>
      <c r="D6" s="553"/>
      <c r="E6" s="615" t="s">
        <v>223</v>
      </c>
    </row>
    <row r="7" spans="1:5" ht="36.75" thickBot="1" x14ac:dyDescent="0.25">
      <c r="A7" s="21" t="s">
        <v>144</v>
      </c>
      <c r="B7" s="22" t="s">
        <v>93</v>
      </c>
      <c r="C7" s="29" t="s">
        <v>244</v>
      </c>
      <c r="D7" s="29" t="s">
        <v>655</v>
      </c>
      <c r="E7" s="29" t="s">
        <v>656</v>
      </c>
    </row>
    <row r="8" spans="1:5" ht="13.5" thickBot="1" x14ac:dyDescent="0.25">
      <c r="A8" s="193">
        <v>1</v>
      </c>
      <c r="B8" s="194">
        <v>2</v>
      </c>
      <c r="C8" s="195">
        <v>3</v>
      </c>
      <c r="D8" s="195">
        <v>4</v>
      </c>
      <c r="E8" s="195">
        <v>5</v>
      </c>
    </row>
    <row r="9" spans="1:5" ht="13.5" customHeight="1" thickBot="1" x14ac:dyDescent="0.25">
      <c r="A9" s="18" t="s">
        <v>94</v>
      </c>
      <c r="B9" s="19" t="s">
        <v>245</v>
      </c>
      <c r="C9" s="104">
        <f>+C10+C11+C12+C13+C14+C15</f>
        <v>0</v>
      </c>
      <c r="D9" s="104">
        <f>+D10+D11+D12+D13+D14+D15</f>
        <v>0</v>
      </c>
      <c r="E9" s="104">
        <f>+E10+E11+E12+E13+E14+E15</f>
        <v>0</v>
      </c>
    </row>
    <row r="10" spans="1:5" ht="12.75" customHeight="1" x14ac:dyDescent="0.2">
      <c r="A10" s="13" t="s">
        <v>156</v>
      </c>
      <c r="B10" s="201" t="s">
        <v>246</v>
      </c>
      <c r="C10" s="107"/>
      <c r="D10" s="107"/>
      <c r="E10" s="107"/>
    </row>
    <row r="11" spans="1:5" ht="16.5" customHeight="1" x14ac:dyDescent="0.2">
      <c r="A11" s="12" t="s">
        <v>157</v>
      </c>
      <c r="B11" s="202" t="s">
        <v>247</v>
      </c>
      <c r="C11" s="106"/>
      <c r="D11" s="106"/>
      <c r="E11" s="106"/>
    </row>
    <row r="12" spans="1:5" ht="16.5" customHeight="1" x14ac:dyDescent="0.2">
      <c r="A12" s="12" t="s">
        <v>158</v>
      </c>
      <c r="B12" s="202" t="s">
        <v>248</v>
      </c>
      <c r="C12" s="106"/>
      <c r="D12" s="106"/>
      <c r="E12" s="106"/>
    </row>
    <row r="13" spans="1:5" ht="13.5" customHeight="1" x14ac:dyDescent="0.2">
      <c r="A13" s="12" t="s">
        <v>159</v>
      </c>
      <c r="B13" s="202" t="s">
        <v>249</v>
      </c>
      <c r="C13" s="106"/>
      <c r="D13" s="106"/>
      <c r="E13" s="106"/>
    </row>
    <row r="14" spans="1:5" ht="13.5" customHeight="1" x14ac:dyDescent="0.2">
      <c r="A14" s="12" t="s">
        <v>176</v>
      </c>
      <c r="B14" s="202" t="s">
        <v>250</v>
      </c>
      <c r="C14" s="106"/>
      <c r="D14" s="106"/>
      <c r="E14" s="106"/>
    </row>
    <row r="15" spans="1:5" ht="15.75" customHeight="1" thickBot="1" x14ac:dyDescent="0.25">
      <c r="A15" s="14" t="s">
        <v>160</v>
      </c>
      <c r="B15" s="203" t="s">
        <v>251</v>
      </c>
      <c r="C15" s="106"/>
      <c r="D15" s="106"/>
      <c r="E15" s="106"/>
    </row>
    <row r="16" spans="1:5" ht="14.25" customHeight="1" thickBot="1" x14ac:dyDescent="0.25">
      <c r="A16" s="18" t="s">
        <v>95</v>
      </c>
      <c r="B16" s="99" t="s">
        <v>252</v>
      </c>
      <c r="C16" s="104">
        <f>+C17+C18+C19+C20+C21</f>
        <v>0</v>
      </c>
      <c r="D16" s="104">
        <f>+D17+D18+D19+D20+D21</f>
        <v>0</v>
      </c>
      <c r="E16" s="104">
        <f>+E17+E18+E19+E20+E21</f>
        <v>0</v>
      </c>
    </row>
    <row r="17" spans="1:5" ht="11.25" customHeight="1" x14ac:dyDescent="0.2">
      <c r="A17" s="13" t="s">
        <v>162</v>
      </c>
      <c r="B17" s="201" t="s">
        <v>253</v>
      </c>
      <c r="C17" s="107"/>
      <c r="D17" s="107"/>
      <c r="E17" s="107"/>
    </row>
    <row r="18" spans="1:5" ht="12.75" customHeight="1" x14ac:dyDescent="0.2">
      <c r="A18" s="12" t="s">
        <v>163</v>
      </c>
      <c r="B18" s="202" t="s">
        <v>254</v>
      </c>
      <c r="C18" s="106"/>
      <c r="D18" s="106"/>
      <c r="E18" s="106"/>
    </row>
    <row r="19" spans="1:5" ht="13.5" customHeight="1" x14ac:dyDescent="0.2">
      <c r="A19" s="12" t="s">
        <v>164</v>
      </c>
      <c r="B19" s="202" t="s">
        <v>458</v>
      </c>
      <c r="C19" s="106"/>
      <c r="D19" s="106"/>
      <c r="E19" s="106"/>
    </row>
    <row r="20" spans="1:5" ht="12.75" customHeight="1" x14ac:dyDescent="0.2">
      <c r="A20" s="12" t="s">
        <v>165</v>
      </c>
      <c r="B20" s="202" t="s">
        <v>459</v>
      </c>
      <c r="C20" s="106"/>
      <c r="D20" s="106"/>
      <c r="E20" s="106"/>
    </row>
    <row r="21" spans="1:5" ht="11.25" customHeight="1" x14ac:dyDescent="0.2">
      <c r="A21" s="12" t="s">
        <v>166</v>
      </c>
      <c r="B21" s="202" t="s">
        <v>255</v>
      </c>
      <c r="C21" s="106"/>
      <c r="D21" s="106"/>
      <c r="E21" s="106"/>
    </row>
    <row r="22" spans="1:5" ht="15.75" customHeight="1" thickBot="1" x14ac:dyDescent="0.25">
      <c r="A22" s="14" t="s">
        <v>172</v>
      </c>
      <c r="B22" s="203" t="s">
        <v>256</v>
      </c>
      <c r="C22" s="108"/>
      <c r="D22" s="108"/>
      <c r="E22" s="108"/>
    </row>
    <row r="23" spans="1:5" ht="14.25" customHeight="1" thickBot="1" x14ac:dyDescent="0.25">
      <c r="A23" s="18" t="s">
        <v>96</v>
      </c>
      <c r="B23" s="19" t="s">
        <v>257</v>
      </c>
      <c r="C23" s="104">
        <f>+C24+C25+C26+C27+C28</f>
        <v>0</v>
      </c>
      <c r="D23" s="104">
        <f>+D24+D25+D26+D27+D28</f>
        <v>0</v>
      </c>
      <c r="E23" s="104">
        <f>+E24+E25+E26+E27+E28</f>
        <v>0</v>
      </c>
    </row>
    <row r="24" spans="1:5" ht="14.25" customHeight="1" x14ac:dyDescent="0.2">
      <c r="A24" s="13" t="s">
        <v>145</v>
      </c>
      <c r="B24" s="201" t="s">
        <v>258</v>
      </c>
      <c r="C24" s="107"/>
      <c r="D24" s="107"/>
      <c r="E24" s="107"/>
    </row>
    <row r="25" spans="1:5" ht="11.25" customHeight="1" x14ac:dyDescent="0.2">
      <c r="A25" s="12" t="s">
        <v>146</v>
      </c>
      <c r="B25" s="202" t="s">
        <v>259</v>
      </c>
      <c r="C25" s="106"/>
      <c r="D25" s="106"/>
      <c r="E25" s="106"/>
    </row>
    <row r="26" spans="1:5" ht="27" customHeight="1" x14ac:dyDescent="0.2">
      <c r="A26" s="12" t="s">
        <v>147</v>
      </c>
      <c r="B26" s="202" t="s">
        <v>460</v>
      </c>
      <c r="C26" s="106"/>
      <c r="D26" s="106"/>
      <c r="E26" s="106"/>
    </row>
    <row r="27" spans="1:5" ht="25.5" customHeight="1" x14ac:dyDescent="0.2">
      <c r="A27" s="12" t="s">
        <v>148</v>
      </c>
      <c r="B27" s="202" t="s">
        <v>461</v>
      </c>
      <c r="C27" s="106"/>
      <c r="D27" s="106"/>
      <c r="E27" s="106"/>
    </row>
    <row r="28" spans="1:5" ht="12.75" customHeight="1" x14ac:dyDescent="0.2">
      <c r="A28" s="12" t="s">
        <v>188</v>
      </c>
      <c r="B28" s="202" t="s">
        <v>260</v>
      </c>
      <c r="C28" s="106"/>
      <c r="D28" s="106"/>
      <c r="E28" s="106"/>
    </row>
    <row r="29" spans="1:5" ht="14.25" customHeight="1" thickBot="1" x14ac:dyDescent="0.25">
      <c r="A29" s="14" t="s">
        <v>189</v>
      </c>
      <c r="B29" s="203" t="s">
        <v>261</v>
      </c>
      <c r="C29" s="108"/>
      <c r="D29" s="108"/>
      <c r="E29" s="108"/>
    </row>
    <row r="30" spans="1:5" ht="13.5" customHeight="1" thickBot="1" x14ac:dyDescent="0.25">
      <c r="A30" s="18" t="s">
        <v>190</v>
      </c>
      <c r="B30" s="19" t="s">
        <v>262</v>
      </c>
      <c r="C30" s="110">
        <f>+C31+C34+C35+C36</f>
        <v>0</v>
      </c>
      <c r="D30" s="110">
        <f>+D31+D34+D35+D36</f>
        <v>0</v>
      </c>
      <c r="E30" s="110">
        <f>+E31+E34+E35+E36</f>
        <v>0</v>
      </c>
    </row>
    <row r="31" spans="1:5" ht="14.25" customHeight="1" x14ac:dyDescent="0.2">
      <c r="A31" s="13" t="s">
        <v>263</v>
      </c>
      <c r="B31" s="201" t="s">
        <v>269</v>
      </c>
      <c r="C31" s="196">
        <f>+C32+C33</f>
        <v>0</v>
      </c>
      <c r="D31" s="196">
        <f>+D32+D33</f>
        <v>0</v>
      </c>
      <c r="E31" s="196">
        <f>+E32+E33</f>
        <v>0</v>
      </c>
    </row>
    <row r="32" spans="1:5" ht="15" customHeight="1" x14ac:dyDescent="0.2">
      <c r="A32" s="12" t="s">
        <v>264</v>
      </c>
      <c r="B32" s="202" t="s">
        <v>270</v>
      </c>
      <c r="C32" s="106"/>
      <c r="D32" s="106"/>
      <c r="E32" s="106"/>
    </row>
    <row r="33" spans="1:5" ht="15" customHeight="1" x14ac:dyDescent="0.2">
      <c r="A33" s="12" t="s">
        <v>265</v>
      </c>
      <c r="B33" s="202" t="s">
        <v>271</v>
      </c>
      <c r="C33" s="106"/>
      <c r="D33" s="106"/>
      <c r="E33" s="106"/>
    </row>
    <row r="34" spans="1:5" ht="14.25" customHeight="1" x14ac:dyDescent="0.2">
      <c r="A34" s="12" t="s">
        <v>266</v>
      </c>
      <c r="B34" s="202" t="s">
        <v>272</v>
      </c>
      <c r="C34" s="106"/>
      <c r="D34" s="106"/>
      <c r="E34" s="106"/>
    </row>
    <row r="35" spans="1:5" ht="15.75" customHeight="1" x14ac:dyDescent="0.2">
      <c r="A35" s="12" t="s">
        <v>267</v>
      </c>
      <c r="B35" s="202" t="s">
        <v>273</v>
      </c>
      <c r="C35" s="106"/>
      <c r="D35" s="106"/>
      <c r="E35" s="106"/>
    </row>
    <row r="36" spans="1:5" ht="15" customHeight="1" thickBot="1" x14ac:dyDescent="0.25">
      <c r="A36" s="14" t="s">
        <v>268</v>
      </c>
      <c r="B36" s="203" t="s">
        <v>274</v>
      </c>
      <c r="C36" s="108"/>
      <c r="D36" s="108"/>
      <c r="E36" s="108"/>
    </row>
    <row r="37" spans="1:5" ht="17.25" customHeight="1" thickBot="1" x14ac:dyDescent="0.25">
      <c r="A37" s="18" t="s">
        <v>98</v>
      </c>
      <c r="B37" s="19" t="s">
        <v>275</v>
      </c>
      <c r="C37" s="104">
        <f>SUM(C38:C47)</f>
        <v>0</v>
      </c>
      <c r="D37" s="104">
        <f>SUM(D38:D47)</f>
        <v>0</v>
      </c>
      <c r="E37" s="104">
        <f>SUM(E38:E47)</f>
        <v>0</v>
      </c>
    </row>
    <row r="38" spans="1:5" ht="15.75" customHeight="1" x14ac:dyDescent="0.2">
      <c r="A38" s="13" t="s">
        <v>149</v>
      </c>
      <c r="B38" s="201" t="s">
        <v>278</v>
      </c>
      <c r="C38" s="107"/>
      <c r="D38" s="107"/>
      <c r="E38" s="107"/>
    </row>
    <row r="39" spans="1:5" ht="14.25" customHeight="1" x14ac:dyDescent="0.2">
      <c r="A39" s="12" t="s">
        <v>150</v>
      </c>
      <c r="B39" s="202" t="s">
        <v>279</v>
      </c>
      <c r="C39" s="106"/>
      <c r="D39" s="106"/>
      <c r="E39" s="106"/>
    </row>
    <row r="40" spans="1:5" ht="12.75" customHeight="1" x14ac:dyDescent="0.2">
      <c r="A40" s="12" t="s">
        <v>151</v>
      </c>
      <c r="B40" s="202" t="s">
        <v>280</v>
      </c>
      <c r="C40" s="106"/>
      <c r="D40" s="106"/>
      <c r="E40" s="106"/>
    </row>
    <row r="41" spans="1:5" ht="11.25" customHeight="1" x14ac:dyDescent="0.2">
      <c r="A41" s="12" t="s">
        <v>192</v>
      </c>
      <c r="B41" s="202" t="s">
        <v>281</v>
      </c>
      <c r="C41" s="106"/>
      <c r="D41" s="106"/>
      <c r="E41" s="106"/>
    </row>
    <row r="42" spans="1:5" ht="12.75" customHeight="1" x14ac:dyDescent="0.2">
      <c r="A42" s="12" t="s">
        <v>193</v>
      </c>
      <c r="B42" s="202" t="s">
        <v>282</v>
      </c>
      <c r="C42" s="106"/>
      <c r="D42" s="106"/>
      <c r="E42" s="106"/>
    </row>
    <row r="43" spans="1:5" ht="14.25" customHeight="1" x14ac:dyDescent="0.2">
      <c r="A43" s="12" t="s">
        <v>194</v>
      </c>
      <c r="B43" s="202" t="s">
        <v>283</v>
      </c>
      <c r="C43" s="106"/>
      <c r="D43" s="106"/>
      <c r="E43" s="106"/>
    </row>
    <row r="44" spans="1:5" ht="14.25" customHeight="1" x14ac:dyDescent="0.2">
      <c r="A44" s="12" t="s">
        <v>195</v>
      </c>
      <c r="B44" s="202" t="s">
        <v>284</v>
      </c>
      <c r="C44" s="106"/>
      <c r="D44" s="106"/>
      <c r="E44" s="106"/>
    </row>
    <row r="45" spans="1:5" ht="14.25" customHeight="1" x14ac:dyDescent="0.2">
      <c r="A45" s="12" t="s">
        <v>196</v>
      </c>
      <c r="B45" s="202" t="s">
        <v>285</v>
      </c>
      <c r="C45" s="106"/>
      <c r="D45" s="106"/>
      <c r="E45" s="106"/>
    </row>
    <row r="46" spans="1:5" ht="12" customHeight="1" x14ac:dyDescent="0.2">
      <c r="A46" s="12" t="s">
        <v>276</v>
      </c>
      <c r="B46" s="202" t="s">
        <v>286</v>
      </c>
      <c r="C46" s="109"/>
      <c r="D46" s="109"/>
      <c r="E46" s="109"/>
    </row>
    <row r="47" spans="1:5" ht="13.5" customHeight="1" thickBot="1" x14ac:dyDescent="0.25">
      <c r="A47" s="14" t="s">
        <v>277</v>
      </c>
      <c r="B47" s="203" t="s">
        <v>287</v>
      </c>
      <c r="C47" s="190"/>
      <c r="D47" s="190"/>
      <c r="E47" s="190"/>
    </row>
    <row r="48" spans="1:5" ht="16.5" customHeight="1" thickBot="1" x14ac:dyDescent="0.25">
      <c r="A48" s="18" t="s">
        <v>99</v>
      </c>
      <c r="B48" s="19" t="s">
        <v>288</v>
      </c>
      <c r="C48" s="104">
        <f>SUM(C49:C53)</f>
        <v>0</v>
      </c>
      <c r="D48" s="104">
        <f>SUM(D49:D53)</f>
        <v>0</v>
      </c>
      <c r="E48" s="104">
        <f>SUM(E49:E53)</f>
        <v>0</v>
      </c>
    </row>
    <row r="49" spans="1:5" ht="15" customHeight="1" x14ac:dyDescent="0.2">
      <c r="A49" s="13" t="s">
        <v>152</v>
      </c>
      <c r="B49" s="201" t="s">
        <v>292</v>
      </c>
      <c r="C49" s="247"/>
      <c r="D49" s="247"/>
      <c r="E49" s="247"/>
    </row>
    <row r="50" spans="1:5" ht="15.75" customHeight="1" x14ac:dyDescent="0.2">
      <c r="A50" s="12" t="s">
        <v>153</v>
      </c>
      <c r="B50" s="202" t="s">
        <v>293</v>
      </c>
      <c r="C50" s="109"/>
      <c r="D50" s="109"/>
      <c r="E50" s="109"/>
    </row>
    <row r="51" spans="1:5" ht="13.5" customHeight="1" x14ac:dyDescent="0.2">
      <c r="A51" s="12" t="s">
        <v>289</v>
      </c>
      <c r="B51" s="202" t="s">
        <v>294</v>
      </c>
      <c r="C51" s="109"/>
      <c r="D51" s="109"/>
      <c r="E51" s="109"/>
    </row>
    <row r="52" spans="1:5" ht="15" customHeight="1" x14ac:dyDescent="0.2">
      <c r="A52" s="12" t="s">
        <v>290</v>
      </c>
      <c r="B52" s="202" t="s">
        <v>295</v>
      </c>
      <c r="C52" s="109"/>
      <c r="D52" s="109"/>
      <c r="E52" s="109"/>
    </row>
    <row r="53" spans="1:5" ht="15" customHeight="1" thickBot="1" x14ac:dyDescent="0.25">
      <c r="A53" s="14" t="s">
        <v>291</v>
      </c>
      <c r="B53" s="203" t="s">
        <v>296</v>
      </c>
      <c r="C53" s="190"/>
      <c r="D53" s="190"/>
      <c r="E53" s="190"/>
    </row>
    <row r="54" spans="1:5" ht="15" customHeight="1" thickBot="1" x14ac:dyDescent="0.25">
      <c r="A54" s="18" t="s">
        <v>197</v>
      </c>
      <c r="B54" s="19" t="s">
        <v>297</v>
      </c>
      <c r="C54" s="104">
        <f>SUM(C55:C57)</f>
        <v>0</v>
      </c>
      <c r="D54" s="104">
        <f>SUM(D55:D57)</f>
        <v>0</v>
      </c>
      <c r="E54" s="104">
        <f>SUM(E55:E57)</f>
        <v>350</v>
      </c>
    </row>
    <row r="55" spans="1:5" ht="25.5" customHeight="1" x14ac:dyDescent="0.2">
      <c r="A55" s="13" t="s">
        <v>154</v>
      </c>
      <c r="B55" s="201" t="s">
        <v>298</v>
      </c>
      <c r="C55" s="107"/>
      <c r="D55" s="107"/>
      <c r="E55" s="107">
        <v>350</v>
      </c>
    </row>
    <row r="56" spans="1:5" ht="24" customHeight="1" x14ac:dyDescent="0.2">
      <c r="A56" s="12" t="s">
        <v>155</v>
      </c>
      <c r="B56" s="202" t="s">
        <v>462</v>
      </c>
      <c r="C56" s="106"/>
      <c r="D56" s="106"/>
      <c r="E56" s="106"/>
    </row>
    <row r="57" spans="1:5" ht="15" customHeight="1" x14ac:dyDescent="0.2">
      <c r="A57" s="12" t="s">
        <v>301</v>
      </c>
      <c r="B57" s="202" t="s">
        <v>299</v>
      </c>
      <c r="C57" s="106"/>
      <c r="D57" s="106"/>
      <c r="E57" s="106"/>
    </row>
    <row r="58" spans="1:5" ht="14.25" customHeight="1" thickBot="1" x14ac:dyDescent="0.25">
      <c r="A58" s="14" t="s">
        <v>302</v>
      </c>
      <c r="B58" s="203" t="s">
        <v>300</v>
      </c>
      <c r="C58" s="108"/>
      <c r="D58" s="108"/>
      <c r="E58" s="108"/>
    </row>
    <row r="59" spans="1:5" ht="14.25" customHeight="1" thickBot="1" x14ac:dyDescent="0.25">
      <c r="A59" s="18" t="s">
        <v>101</v>
      </c>
      <c r="B59" s="99" t="s">
        <v>303</v>
      </c>
      <c r="C59" s="104">
        <f>SUM(C60:C62)</f>
        <v>0</v>
      </c>
      <c r="D59" s="104">
        <f>SUM(D60:D62)</f>
        <v>743</v>
      </c>
      <c r="E59" s="104">
        <f>SUM(E60:E62)</f>
        <v>743</v>
      </c>
    </row>
    <row r="60" spans="1:5" ht="27" customHeight="1" x14ac:dyDescent="0.2">
      <c r="A60" s="13" t="s">
        <v>198</v>
      </c>
      <c r="B60" s="201" t="s">
        <v>305</v>
      </c>
      <c r="C60" s="109"/>
      <c r="D60" s="109"/>
      <c r="E60" s="109"/>
    </row>
    <row r="61" spans="1:5" ht="26.25" customHeight="1" x14ac:dyDescent="0.2">
      <c r="A61" s="12" t="s">
        <v>199</v>
      </c>
      <c r="B61" s="202" t="s">
        <v>463</v>
      </c>
      <c r="C61" s="109"/>
      <c r="D61" s="109"/>
      <c r="E61" s="109"/>
    </row>
    <row r="62" spans="1:5" ht="13.5" customHeight="1" x14ac:dyDescent="0.2">
      <c r="A62" s="12" t="s">
        <v>224</v>
      </c>
      <c r="B62" s="202" t="s">
        <v>576</v>
      </c>
      <c r="C62" s="109"/>
      <c r="D62" s="109">
        <v>743</v>
      </c>
      <c r="E62" s="109">
        <v>743</v>
      </c>
    </row>
    <row r="63" spans="1:5" ht="13.5" customHeight="1" thickBot="1" x14ac:dyDescent="0.25">
      <c r="A63" s="14" t="s">
        <v>304</v>
      </c>
      <c r="B63" s="203" t="s">
        <v>307</v>
      </c>
      <c r="C63" s="109"/>
      <c r="D63" s="109"/>
      <c r="E63" s="109"/>
    </row>
    <row r="64" spans="1:5" ht="15" customHeight="1" thickBot="1" x14ac:dyDescent="0.25">
      <c r="A64" s="18" t="s">
        <v>102</v>
      </c>
      <c r="B64" s="19" t="s">
        <v>308</v>
      </c>
      <c r="C64" s="110">
        <f>+C9+C16+C23+C30+C37+C48+C54+C59</f>
        <v>0</v>
      </c>
      <c r="D64" s="110">
        <f>+D9+D16+D23+D30+D37+D48+D54+D59</f>
        <v>743</v>
      </c>
      <c r="E64" s="110">
        <f>+E9+E16+E23+E30+E37+E48+E54+E59</f>
        <v>1093</v>
      </c>
    </row>
    <row r="65" spans="1:5" ht="15.75" customHeight="1" thickBot="1" x14ac:dyDescent="0.25">
      <c r="A65" s="204" t="s">
        <v>309</v>
      </c>
      <c r="B65" s="99" t="s">
        <v>310</v>
      </c>
      <c r="C65" s="104">
        <f>SUM(C66:C68)</f>
        <v>0</v>
      </c>
      <c r="D65" s="104">
        <f>SUM(D66:D68)</f>
        <v>0</v>
      </c>
      <c r="E65" s="104">
        <f>SUM(E66:E68)</f>
        <v>0</v>
      </c>
    </row>
    <row r="66" spans="1:5" ht="15" customHeight="1" x14ac:dyDescent="0.2">
      <c r="A66" s="13" t="s">
        <v>343</v>
      </c>
      <c r="B66" s="201" t="s">
        <v>311</v>
      </c>
      <c r="C66" s="109"/>
      <c r="D66" s="109"/>
      <c r="E66" s="109"/>
    </row>
    <row r="67" spans="1:5" ht="14.25" customHeight="1" x14ac:dyDescent="0.2">
      <c r="A67" s="12" t="s">
        <v>352</v>
      </c>
      <c r="B67" s="202" t="s">
        <v>312</v>
      </c>
      <c r="C67" s="109"/>
      <c r="D67" s="109"/>
      <c r="E67" s="109"/>
    </row>
    <row r="68" spans="1:5" ht="16.5" customHeight="1" thickBot="1" x14ac:dyDescent="0.25">
      <c r="A68" s="14" t="s">
        <v>353</v>
      </c>
      <c r="B68" s="205" t="s">
        <v>313</v>
      </c>
      <c r="C68" s="109"/>
      <c r="D68" s="109"/>
      <c r="E68" s="109"/>
    </row>
    <row r="69" spans="1:5" ht="15.75" customHeight="1" thickBot="1" x14ac:dyDescent="0.25">
      <c r="A69" s="204" t="s">
        <v>314</v>
      </c>
      <c r="B69" s="99" t="s">
        <v>315</v>
      </c>
      <c r="C69" s="104">
        <f>SUM(C70:C73)</f>
        <v>0</v>
      </c>
      <c r="D69" s="104">
        <f>SUM(D70:D73)</f>
        <v>0</v>
      </c>
      <c r="E69" s="104">
        <f>SUM(E70:E73)</f>
        <v>0</v>
      </c>
    </row>
    <row r="70" spans="1:5" ht="15.75" customHeight="1" x14ac:dyDescent="0.2">
      <c r="A70" s="13" t="s">
        <v>177</v>
      </c>
      <c r="B70" s="201" t="s">
        <v>316</v>
      </c>
      <c r="C70" s="109"/>
      <c r="D70" s="109"/>
      <c r="E70" s="109"/>
    </row>
    <row r="71" spans="1:5" ht="15.75" customHeight="1" x14ac:dyDescent="0.2">
      <c r="A71" s="12" t="s">
        <v>178</v>
      </c>
      <c r="B71" s="202" t="s">
        <v>317</v>
      </c>
      <c r="C71" s="109"/>
      <c r="D71" s="109"/>
      <c r="E71" s="109"/>
    </row>
    <row r="72" spans="1:5" ht="12.75" customHeight="1" x14ac:dyDescent="0.2">
      <c r="A72" s="12" t="s">
        <v>344</v>
      </c>
      <c r="B72" s="202" t="s">
        <v>318</v>
      </c>
      <c r="C72" s="109"/>
      <c r="D72" s="109"/>
      <c r="E72" s="109"/>
    </row>
    <row r="73" spans="1:5" ht="14.25" customHeight="1" thickBot="1" x14ac:dyDescent="0.25">
      <c r="A73" s="14" t="s">
        <v>345</v>
      </c>
      <c r="B73" s="203" t="s">
        <v>319</v>
      </c>
      <c r="C73" s="109"/>
      <c r="D73" s="109"/>
      <c r="E73" s="109"/>
    </row>
    <row r="74" spans="1:5" ht="15" customHeight="1" thickBot="1" x14ac:dyDescent="0.25">
      <c r="A74" s="204" t="s">
        <v>320</v>
      </c>
      <c r="B74" s="99" t="s">
        <v>321</v>
      </c>
      <c r="C74" s="104">
        <f>SUM(C75:C76)</f>
        <v>6400</v>
      </c>
      <c r="D74" s="104">
        <f>SUM(D75:D76)</f>
        <v>6400</v>
      </c>
      <c r="E74" s="104">
        <f>SUM(E75:E76)</f>
        <v>7150</v>
      </c>
    </row>
    <row r="75" spans="1:5" ht="13.5" customHeight="1" x14ac:dyDescent="0.2">
      <c r="A75" s="13" t="s">
        <v>346</v>
      </c>
      <c r="B75" s="201" t="s">
        <v>322</v>
      </c>
      <c r="C75" s="109">
        <v>6400</v>
      </c>
      <c r="D75" s="109">
        <v>6400</v>
      </c>
      <c r="E75" s="109">
        <v>7150</v>
      </c>
    </row>
    <row r="76" spans="1:5" ht="15" customHeight="1" thickBot="1" x14ac:dyDescent="0.25">
      <c r="A76" s="14" t="s">
        <v>347</v>
      </c>
      <c r="B76" s="203" t="s">
        <v>323</v>
      </c>
      <c r="C76" s="109"/>
      <c r="D76" s="109"/>
      <c r="E76" s="109"/>
    </row>
    <row r="77" spans="1:5" ht="14.25" customHeight="1" thickBot="1" x14ac:dyDescent="0.25">
      <c r="A77" s="204" t="s">
        <v>324</v>
      </c>
      <c r="B77" s="99" t="s">
        <v>325</v>
      </c>
      <c r="C77" s="104">
        <f>SUM(C78:C80)</f>
        <v>0</v>
      </c>
      <c r="D77" s="104">
        <f>SUM(D78:D80)</f>
        <v>0</v>
      </c>
      <c r="E77" s="104">
        <f>SUM(E78:E80)</f>
        <v>0</v>
      </c>
    </row>
    <row r="78" spans="1:5" ht="12.75" customHeight="1" x14ac:dyDescent="0.2">
      <c r="A78" s="13" t="s">
        <v>348</v>
      </c>
      <c r="B78" s="201" t="s">
        <v>326</v>
      </c>
      <c r="C78" s="109"/>
      <c r="D78" s="109"/>
      <c r="E78" s="109"/>
    </row>
    <row r="79" spans="1:5" ht="16.5" customHeight="1" x14ac:dyDescent="0.2">
      <c r="A79" s="12" t="s">
        <v>349</v>
      </c>
      <c r="B79" s="202" t="s">
        <v>327</v>
      </c>
      <c r="C79" s="109"/>
      <c r="D79" s="109"/>
      <c r="E79" s="109"/>
    </row>
    <row r="80" spans="1:5" ht="16.5" customHeight="1" thickBot="1" x14ac:dyDescent="0.25">
      <c r="A80" s="14" t="s">
        <v>350</v>
      </c>
      <c r="B80" s="203" t="s">
        <v>328</v>
      </c>
      <c r="C80" s="109"/>
      <c r="D80" s="109"/>
      <c r="E80" s="109"/>
    </row>
    <row r="81" spans="1:5" ht="15.75" customHeight="1" thickBot="1" x14ac:dyDescent="0.25">
      <c r="A81" s="204" t="s">
        <v>329</v>
      </c>
      <c r="B81" s="99" t="s">
        <v>351</v>
      </c>
      <c r="C81" s="104">
        <f>SUM(C82:C85)</f>
        <v>0</v>
      </c>
      <c r="D81" s="104">
        <f>SUM(D82:D85)</f>
        <v>0</v>
      </c>
      <c r="E81" s="104">
        <f>SUM(E82:E85)</f>
        <v>0</v>
      </c>
    </row>
    <row r="82" spans="1:5" ht="11.25" customHeight="1" x14ac:dyDescent="0.2">
      <c r="A82" s="206" t="s">
        <v>330</v>
      </c>
      <c r="B82" s="201" t="s">
        <v>331</v>
      </c>
      <c r="C82" s="109"/>
      <c r="D82" s="109"/>
      <c r="E82" s="109"/>
    </row>
    <row r="83" spans="1:5" ht="16.5" customHeight="1" x14ac:dyDescent="0.2">
      <c r="A83" s="207" t="s">
        <v>332</v>
      </c>
      <c r="B83" s="202" t="s">
        <v>333</v>
      </c>
      <c r="C83" s="109"/>
      <c r="D83" s="109"/>
      <c r="E83" s="109"/>
    </row>
    <row r="84" spans="1:5" ht="14.25" customHeight="1" x14ac:dyDescent="0.2">
      <c r="A84" s="207" t="s">
        <v>334</v>
      </c>
      <c r="B84" s="202" t="s">
        <v>335</v>
      </c>
      <c r="C84" s="109"/>
      <c r="D84" s="109"/>
      <c r="E84" s="109"/>
    </row>
    <row r="85" spans="1:5" ht="13.5" customHeight="1" thickBot="1" x14ac:dyDescent="0.25">
      <c r="A85" s="208" t="s">
        <v>336</v>
      </c>
      <c r="B85" s="203" t="s">
        <v>337</v>
      </c>
      <c r="C85" s="109"/>
      <c r="D85" s="109"/>
      <c r="E85" s="109"/>
    </row>
    <row r="86" spans="1:5" ht="13.5" customHeight="1" thickBot="1" x14ac:dyDescent="0.25">
      <c r="A86" s="204" t="s">
        <v>338</v>
      </c>
      <c r="B86" s="99" t="s">
        <v>339</v>
      </c>
      <c r="C86" s="248"/>
      <c r="D86" s="248"/>
      <c r="E86" s="248"/>
    </row>
    <row r="87" spans="1:5" ht="14.25" customHeight="1" thickBot="1" x14ac:dyDescent="0.25">
      <c r="A87" s="204" t="s">
        <v>340</v>
      </c>
      <c r="B87" s="209" t="s">
        <v>341</v>
      </c>
      <c r="C87" s="110">
        <f>+C65+C69+C74+C77+C81+C86</f>
        <v>6400</v>
      </c>
      <c r="D87" s="110">
        <f>+D65+D69+D74+D77+D81+D86</f>
        <v>6400</v>
      </c>
      <c r="E87" s="110">
        <f>+E65+E69+E74+E77+E81+E86</f>
        <v>7150</v>
      </c>
    </row>
    <row r="88" spans="1:5" ht="15.75" customHeight="1" thickBot="1" x14ac:dyDescent="0.25">
      <c r="A88" s="210" t="s">
        <v>354</v>
      </c>
      <c r="B88" s="211" t="s">
        <v>342</v>
      </c>
      <c r="C88" s="110">
        <f>+C64+C87</f>
        <v>6400</v>
      </c>
      <c r="D88" s="110">
        <f>+D64+D87</f>
        <v>7143</v>
      </c>
      <c r="E88" s="110">
        <f>+E64+E87</f>
        <v>8243</v>
      </c>
    </row>
    <row r="89" spans="1:5" ht="15.75" x14ac:dyDescent="0.2">
      <c r="A89" s="3"/>
      <c r="B89" s="4"/>
      <c r="C89" s="4"/>
      <c r="D89" s="4"/>
      <c r="E89" s="111"/>
    </row>
    <row r="90" spans="1:5" ht="15.75" x14ac:dyDescent="0.2">
      <c r="A90" s="690" t="s">
        <v>122</v>
      </c>
      <c r="B90" s="690"/>
      <c r="C90" s="690"/>
      <c r="D90" s="690"/>
      <c r="E90" s="690"/>
    </row>
    <row r="91" spans="1:5" ht="14.25" thickBot="1" x14ac:dyDescent="0.3">
      <c r="A91" s="691" t="s">
        <v>180</v>
      </c>
      <c r="B91" s="691"/>
      <c r="C91" s="491"/>
      <c r="D91" s="491"/>
      <c r="E91" s="616" t="s">
        <v>223</v>
      </c>
    </row>
    <row r="92" spans="1:5" ht="41.25" customHeight="1" thickBot="1" x14ac:dyDescent="0.25">
      <c r="A92" s="21" t="s">
        <v>144</v>
      </c>
      <c r="B92" s="22" t="s">
        <v>123</v>
      </c>
      <c r="C92" s="29" t="s">
        <v>244</v>
      </c>
      <c r="D92" s="29" t="s">
        <v>655</v>
      </c>
      <c r="E92" s="29" t="s">
        <v>656</v>
      </c>
    </row>
    <row r="93" spans="1:5" ht="13.5" thickBot="1" x14ac:dyDescent="0.25">
      <c r="A93" s="26">
        <v>1</v>
      </c>
      <c r="B93" s="27">
        <v>2</v>
      </c>
      <c r="C93" s="28">
        <v>3</v>
      </c>
      <c r="D93" s="28">
        <v>4</v>
      </c>
      <c r="E93" s="28">
        <v>5</v>
      </c>
    </row>
    <row r="94" spans="1:5" ht="17.25" customHeight="1" thickBot="1" x14ac:dyDescent="0.25">
      <c r="A94" s="20" t="s">
        <v>94</v>
      </c>
      <c r="B94" s="25" t="s">
        <v>357</v>
      </c>
      <c r="C94" s="103">
        <f>SUM(C95:C99)</f>
        <v>5200</v>
      </c>
      <c r="D94" s="103">
        <f>SUM(D95:D99)</f>
        <v>5200</v>
      </c>
      <c r="E94" s="103">
        <f>SUM(E95:E99)</f>
        <v>3800</v>
      </c>
    </row>
    <row r="95" spans="1:5" ht="13.5" customHeight="1" x14ac:dyDescent="0.2">
      <c r="A95" s="15" t="s">
        <v>156</v>
      </c>
      <c r="B95" s="8" t="s">
        <v>124</v>
      </c>
      <c r="C95" s="105"/>
      <c r="D95" s="105"/>
      <c r="E95" s="105"/>
    </row>
    <row r="96" spans="1:5" ht="13.5" customHeight="1" x14ac:dyDescent="0.2">
      <c r="A96" s="12" t="s">
        <v>157</v>
      </c>
      <c r="B96" s="6" t="s">
        <v>200</v>
      </c>
      <c r="C96" s="106"/>
      <c r="D96" s="106"/>
      <c r="E96" s="106"/>
    </row>
    <row r="97" spans="1:5" ht="14.25" customHeight="1" x14ac:dyDescent="0.2">
      <c r="A97" s="12" t="s">
        <v>158</v>
      </c>
      <c r="B97" s="6" t="s">
        <v>175</v>
      </c>
      <c r="C97" s="108"/>
      <c r="D97" s="108"/>
      <c r="E97" s="108"/>
    </row>
    <row r="98" spans="1:5" ht="13.5" customHeight="1" x14ac:dyDescent="0.2">
      <c r="A98" s="12" t="s">
        <v>159</v>
      </c>
      <c r="B98" s="9" t="s">
        <v>201</v>
      </c>
      <c r="C98" s="108"/>
      <c r="D98" s="108"/>
      <c r="E98" s="108"/>
    </row>
    <row r="99" spans="1:5" ht="13.5" customHeight="1" x14ac:dyDescent="0.2">
      <c r="A99" s="12" t="s">
        <v>167</v>
      </c>
      <c r="B99" s="17" t="s">
        <v>202</v>
      </c>
      <c r="C99" s="108">
        <v>5200</v>
      </c>
      <c r="D99" s="108">
        <v>5200</v>
      </c>
      <c r="E99" s="108">
        <v>3800</v>
      </c>
    </row>
    <row r="100" spans="1:5" ht="12.75" customHeight="1" x14ac:dyDescent="0.2">
      <c r="A100" s="12" t="s">
        <v>160</v>
      </c>
      <c r="B100" s="6" t="s">
        <v>358</v>
      </c>
      <c r="C100" s="106"/>
      <c r="D100" s="106"/>
      <c r="E100" s="106"/>
    </row>
    <row r="101" spans="1:5" x14ac:dyDescent="0.2">
      <c r="A101" s="12" t="s">
        <v>161</v>
      </c>
      <c r="B101" s="60" t="s">
        <v>359</v>
      </c>
      <c r="C101" s="108"/>
      <c r="D101" s="108"/>
      <c r="E101" s="108"/>
    </row>
    <row r="102" spans="1:5" ht="14.25" customHeight="1" x14ac:dyDescent="0.2">
      <c r="A102" s="12" t="s">
        <v>168</v>
      </c>
      <c r="B102" s="61" t="s">
        <v>360</v>
      </c>
      <c r="C102" s="108"/>
      <c r="D102" s="108"/>
      <c r="E102" s="108"/>
    </row>
    <row r="103" spans="1:5" ht="13.5" customHeight="1" x14ac:dyDescent="0.2">
      <c r="A103" s="12" t="s">
        <v>169</v>
      </c>
      <c r="B103" s="61" t="s">
        <v>361</v>
      </c>
      <c r="C103" s="108"/>
      <c r="D103" s="108"/>
      <c r="E103" s="108"/>
    </row>
    <row r="104" spans="1:5" x14ac:dyDescent="0.2">
      <c r="A104" s="12" t="s">
        <v>170</v>
      </c>
      <c r="B104" s="60" t="s">
        <v>362</v>
      </c>
      <c r="C104" s="108">
        <v>2000</v>
      </c>
      <c r="D104" s="108">
        <v>2000</v>
      </c>
      <c r="E104" s="108">
        <v>2000</v>
      </c>
    </row>
    <row r="105" spans="1:5" x14ac:dyDescent="0.2">
      <c r="A105" s="12" t="s">
        <v>171</v>
      </c>
      <c r="B105" s="60" t="s">
        <v>363</v>
      </c>
      <c r="C105" s="108"/>
      <c r="D105" s="108"/>
      <c r="E105" s="108"/>
    </row>
    <row r="106" spans="1:5" ht="13.5" customHeight="1" x14ac:dyDescent="0.2">
      <c r="A106" s="12" t="s">
        <v>173</v>
      </c>
      <c r="B106" s="61" t="s">
        <v>364</v>
      </c>
      <c r="C106" s="108"/>
      <c r="D106" s="108"/>
      <c r="E106" s="108"/>
    </row>
    <row r="107" spans="1:5" ht="15" customHeight="1" x14ac:dyDescent="0.2">
      <c r="A107" s="11" t="s">
        <v>203</v>
      </c>
      <c r="B107" s="62" t="s">
        <v>365</v>
      </c>
      <c r="C107" s="108"/>
      <c r="D107" s="108"/>
      <c r="E107" s="108"/>
    </row>
    <row r="108" spans="1:5" ht="12.75" customHeight="1" x14ac:dyDescent="0.2">
      <c r="A108" s="12" t="s">
        <v>355</v>
      </c>
      <c r="B108" s="62" t="s">
        <v>366</v>
      </c>
      <c r="C108" s="108"/>
      <c r="D108" s="108"/>
      <c r="E108" s="108"/>
    </row>
    <row r="109" spans="1:5" ht="11.25" customHeight="1" thickBot="1" x14ac:dyDescent="0.25">
      <c r="A109" s="16" t="s">
        <v>356</v>
      </c>
      <c r="B109" s="63" t="s">
        <v>367</v>
      </c>
      <c r="C109" s="112">
        <v>3200</v>
      </c>
      <c r="D109" s="112">
        <v>3200</v>
      </c>
      <c r="E109" s="112">
        <v>1800</v>
      </c>
    </row>
    <row r="110" spans="1:5" ht="12.75" customHeight="1" thickBot="1" x14ac:dyDescent="0.25">
      <c r="A110" s="18" t="s">
        <v>95</v>
      </c>
      <c r="B110" s="24" t="s">
        <v>368</v>
      </c>
      <c r="C110" s="104">
        <f>+C111+C113+C115</f>
        <v>1200</v>
      </c>
      <c r="D110" s="104">
        <f>+D111+D113+D115</f>
        <v>1943</v>
      </c>
      <c r="E110" s="104">
        <f>+E111+E113+E115</f>
        <v>4443</v>
      </c>
    </row>
    <row r="111" spans="1:5" ht="11.25" customHeight="1" x14ac:dyDescent="0.2">
      <c r="A111" s="13" t="s">
        <v>162</v>
      </c>
      <c r="B111" s="6" t="s">
        <v>222</v>
      </c>
      <c r="C111" s="107"/>
      <c r="D111" s="107"/>
      <c r="E111" s="107"/>
    </row>
    <row r="112" spans="1:5" ht="12.75" customHeight="1" x14ac:dyDescent="0.2">
      <c r="A112" s="13" t="s">
        <v>163</v>
      </c>
      <c r="B112" s="10" t="s">
        <v>372</v>
      </c>
      <c r="C112" s="107"/>
      <c r="D112" s="107"/>
      <c r="E112" s="107"/>
    </row>
    <row r="113" spans="1:5" ht="13.5" customHeight="1" x14ac:dyDescent="0.2">
      <c r="A113" s="13" t="s">
        <v>164</v>
      </c>
      <c r="B113" s="10" t="s">
        <v>204</v>
      </c>
      <c r="C113" s="106"/>
      <c r="D113" s="106"/>
      <c r="E113" s="106"/>
    </row>
    <row r="114" spans="1:5" ht="12" customHeight="1" x14ac:dyDescent="0.2">
      <c r="A114" s="13" t="s">
        <v>165</v>
      </c>
      <c r="B114" s="10" t="s">
        <v>373</v>
      </c>
      <c r="C114" s="97"/>
      <c r="D114" s="97"/>
      <c r="E114" s="97"/>
    </row>
    <row r="115" spans="1:5" ht="12" customHeight="1" x14ac:dyDescent="0.2">
      <c r="A115" s="13" t="s">
        <v>166</v>
      </c>
      <c r="B115" s="101" t="s">
        <v>225</v>
      </c>
      <c r="C115" s="97">
        <v>1200</v>
      </c>
      <c r="D115" s="97">
        <v>1943</v>
      </c>
      <c r="E115" s="97">
        <v>4443</v>
      </c>
    </row>
    <row r="116" spans="1:5" ht="13.5" customHeight="1" x14ac:dyDescent="0.2">
      <c r="A116" s="13" t="s">
        <v>172</v>
      </c>
      <c r="B116" s="100" t="s">
        <v>464</v>
      </c>
      <c r="C116" s="97"/>
      <c r="D116" s="97"/>
      <c r="E116" s="97"/>
    </row>
    <row r="117" spans="1:5" ht="12.75" customHeight="1" x14ac:dyDescent="0.2">
      <c r="A117" s="13" t="s">
        <v>174</v>
      </c>
      <c r="B117" s="197" t="s">
        <v>378</v>
      </c>
      <c r="C117" s="97"/>
      <c r="D117" s="97"/>
      <c r="E117" s="97"/>
    </row>
    <row r="118" spans="1:5" ht="12" customHeight="1" x14ac:dyDescent="0.2">
      <c r="A118" s="13" t="s">
        <v>205</v>
      </c>
      <c r="B118" s="61" t="s">
        <v>361</v>
      </c>
      <c r="C118" s="97"/>
      <c r="D118" s="97"/>
      <c r="E118" s="97"/>
    </row>
    <row r="119" spans="1:5" ht="13.5" customHeight="1" x14ac:dyDescent="0.2">
      <c r="A119" s="13" t="s">
        <v>206</v>
      </c>
      <c r="B119" s="61" t="s">
        <v>377</v>
      </c>
      <c r="C119" s="97"/>
      <c r="D119" s="97"/>
      <c r="E119" s="97"/>
    </row>
    <row r="120" spans="1:5" ht="12.75" customHeight="1" x14ac:dyDescent="0.2">
      <c r="A120" s="13" t="s">
        <v>207</v>
      </c>
      <c r="B120" s="61" t="s">
        <v>376</v>
      </c>
      <c r="C120" s="97"/>
      <c r="D120" s="97"/>
      <c r="E120" s="97"/>
    </row>
    <row r="121" spans="1:5" ht="14.25" customHeight="1" x14ac:dyDescent="0.2">
      <c r="A121" s="13" t="s">
        <v>369</v>
      </c>
      <c r="B121" s="61" t="s">
        <v>364</v>
      </c>
      <c r="C121" s="97"/>
      <c r="D121" s="97"/>
      <c r="E121" s="97"/>
    </row>
    <row r="122" spans="1:5" ht="12" customHeight="1" x14ac:dyDescent="0.2">
      <c r="A122" s="13" t="s">
        <v>370</v>
      </c>
      <c r="B122" s="61" t="s">
        <v>375</v>
      </c>
      <c r="C122" s="97"/>
      <c r="D122" s="97"/>
      <c r="E122" s="97"/>
    </row>
    <row r="123" spans="1:5" ht="12.75" customHeight="1" thickBot="1" x14ac:dyDescent="0.25">
      <c r="A123" s="11" t="s">
        <v>371</v>
      </c>
      <c r="B123" s="61" t="s">
        <v>374</v>
      </c>
      <c r="C123" s="98">
        <v>1200</v>
      </c>
      <c r="D123" s="98">
        <v>1943</v>
      </c>
      <c r="E123" s="98">
        <v>4443</v>
      </c>
    </row>
    <row r="124" spans="1:5" ht="13.5" customHeight="1" thickBot="1" x14ac:dyDescent="0.25">
      <c r="A124" s="18" t="s">
        <v>96</v>
      </c>
      <c r="B124" s="57" t="s">
        <v>379</v>
      </c>
      <c r="C124" s="104">
        <f>+C125+C126</f>
        <v>0</v>
      </c>
      <c r="D124" s="104">
        <f>+D125+D126</f>
        <v>0</v>
      </c>
      <c r="E124" s="104">
        <f>+E125+E126</f>
        <v>0</v>
      </c>
    </row>
    <row r="125" spans="1:5" ht="12.75" customHeight="1" x14ac:dyDescent="0.2">
      <c r="A125" s="13" t="s">
        <v>145</v>
      </c>
      <c r="B125" s="7" t="s">
        <v>133</v>
      </c>
      <c r="C125" s="107"/>
      <c r="D125" s="107"/>
      <c r="E125" s="107"/>
    </row>
    <row r="126" spans="1:5" ht="14.25" customHeight="1" thickBot="1" x14ac:dyDescent="0.25">
      <c r="A126" s="14" t="s">
        <v>146</v>
      </c>
      <c r="B126" s="10" t="s">
        <v>134</v>
      </c>
      <c r="C126" s="108"/>
      <c r="D126" s="108"/>
      <c r="E126" s="108"/>
    </row>
    <row r="127" spans="1:5" ht="15" customHeight="1" thickBot="1" x14ac:dyDescent="0.25">
      <c r="A127" s="18" t="s">
        <v>97</v>
      </c>
      <c r="B127" s="57" t="s">
        <v>380</v>
      </c>
      <c r="C127" s="104">
        <f>+C94+C110+C124</f>
        <v>6400</v>
      </c>
      <c r="D127" s="104">
        <f>+D94+D110+D124</f>
        <v>7143</v>
      </c>
      <c r="E127" s="104">
        <f>+E94+E110+E124</f>
        <v>8243</v>
      </c>
    </row>
    <row r="128" spans="1:5" ht="14.25" customHeight="1" thickBot="1" x14ac:dyDescent="0.25">
      <c r="A128" s="18" t="s">
        <v>98</v>
      </c>
      <c r="B128" s="57" t="s">
        <v>381</v>
      </c>
      <c r="C128" s="104">
        <f>+C129+C130+C131</f>
        <v>0</v>
      </c>
      <c r="D128" s="104">
        <f>+D129+D130+D131</f>
        <v>0</v>
      </c>
      <c r="E128" s="104">
        <f>+E129+E130+E131</f>
        <v>0</v>
      </c>
    </row>
    <row r="129" spans="1:5" ht="12.75" customHeight="1" x14ac:dyDescent="0.2">
      <c r="A129" s="13" t="s">
        <v>149</v>
      </c>
      <c r="B129" s="7" t="s">
        <v>382</v>
      </c>
      <c r="C129" s="97"/>
      <c r="D129" s="97"/>
      <c r="E129" s="97"/>
    </row>
    <row r="130" spans="1:5" ht="12.75" customHeight="1" x14ac:dyDescent="0.2">
      <c r="A130" s="13" t="s">
        <v>150</v>
      </c>
      <c r="B130" s="7" t="s">
        <v>383</v>
      </c>
      <c r="C130" s="97"/>
      <c r="D130" s="97"/>
      <c r="E130" s="97"/>
    </row>
    <row r="131" spans="1:5" ht="13.5" customHeight="1" thickBot="1" x14ac:dyDescent="0.25">
      <c r="A131" s="11" t="s">
        <v>151</v>
      </c>
      <c r="B131" s="5" t="s">
        <v>384</v>
      </c>
      <c r="C131" s="97"/>
      <c r="D131" s="97"/>
      <c r="E131" s="97"/>
    </row>
    <row r="132" spans="1:5" ht="13.5" customHeight="1" thickBot="1" x14ac:dyDescent="0.25">
      <c r="A132" s="18" t="s">
        <v>99</v>
      </c>
      <c r="B132" s="57" t="s">
        <v>428</v>
      </c>
      <c r="C132" s="104">
        <f>+C133+C134+C135+C136</f>
        <v>0</v>
      </c>
      <c r="D132" s="104">
        <f>+D133+D134+D135+D136</f>
        <v>0</v>
      </c>
      <c r="E132" s="104">
        <f>+E133+E134+E135+E136</f>
        <v>0</v>
      </c>
    </row>
    <row r="133" spans="1:5" ht="11.25" customHeight="1" x14ac:dyDescent="0.2">
      <c r="A133" s="13" t="s">
        <v>152</v>
      </c>
      <c r="B133" s="7" t="s">
        <v>385</v>
      </c>
      <c r="C133" s="97"/>
      <c r="D133" s="97"/>
      <c r="E133" s="97"/>
    </row>
    <row r="134" spans="1:5" ht="12" customHeight="1" x14ac:dyDescent="0.2">
      <c r="A134" s="13" t="s">
        <v>153</v>
      </c>
      <c r="B134" s="7" t="s">
        <v>386</v>
      </c>
      <c r="C134" s="97"/>
      <c r="D134" s="97"/>
      <c r="E134" s="97"/>
    </row>
    <row r="135" spans="1:5" ht="15" customHeight="1" x14ac:dyDescent="0.2">
      <c r="A135" s="13" t="s">
        <v>289</v>
      </c>
      <c r="B135" s="7" t="s">
        <v>387</v>
      </c>
      <c r="C135" s="97"/>
      <c r="D135" s="97"/>
      <c r="E135" s="97"/>
    </row>
    <row r="136" spans="1:5" ht="12.75" customHeight="1" thickBot="1" x14ac:dyDescent="0.25">
      <c r="A136" s="11" t="s">
        <v>290</v>
      </c>
      <c r="B136" s="5" t="s">
        <v>388</v>
      </c>
      <c r="C136" s="97"/>
      <c r="D136" s="97"/>
      <c r="E136" s="97"/>
    </row>
    <row r="137" spans="1:5" ht="12.75" customHeight="1" thickBot="1" x14ac:dyDescent="0.25">
      <c r="A137" s="18" t="s">
        <v>100</v>
      </c>
      <c r="B137" s="57" t="s">
        <v>389</v>
      </c>
      <c r="C137" s="110">
        <f>+C138+C139+C140+C141</f>
        <v>0</v>
      </c>
      <c r="D137" s="110">
        <f>+D138+D139+D140+D141</f>
        <v>0</v>
      </c>
      <c r="E137" s="110">
        <f>+E138+E139+E140+E141</f>
        <v>0</v>
      </c>
    </row>
    <row r="138" spans="1:5" ht="12" customHeight="1" x14ac:dyDescent="0.2">
      <c r="A138" s="13" t="s">
        <v>154</v>
      </c>
      <c r="B138" s="7" t="s">
        <v>390</v>
      </c>
      <c r="C138" s="97"/>
      <c r="D138" s="97"/>
      <c r="E138" s="97"/>
    </row>
    <row r="139" spans="1:5" ht="14.25" customHeight="1" x14ac:dyDescent="0.2">
      <c r="A139" s="13" t="s">
        <v>155</v>
      </c>
      <c r="B139" s="7" t="s">
        <v>400</v>
      </c>
      <c r="C139" s="97"/>
      <c r="D139" s="97"/>
      <c r="E139" s="97"/>
    </row>
    <row r="140" spans="1:5" ht="12.75" customHeight="1" x14ac:dyDescent="0.2">
      <c r="A140" s="13" t="s">
        <v>301</v>
      </c>
      <c r="B140" s="7" t="s">
        <v>391</v>
      </c>
      <c r="C140" s="97"/>
      <c r="D140" s="97"/>
      <c r="E140" s="97"/>
    </row>
    <row r="141" spans="1:5" ht="13.5" customHeight="1" thickBot="1" x14ac:dyDescent="0.25">
      <c r="A141" s="11" t="s">
        <v>302</v>
      </c>
      <c r="B141" s="5" t="s">
        <v>392</v>
      </c>
      <c r="C141" s="97"/>
      <c r="D141" s="97"/>
      <c r="E141" s="97"/>
    </row>
    <row r="142" spans="1:5" ht="13.5" customHeight="1" thickBot="1" x14ac:dyDescent="0.25">
      <c r="A142" s="18" t="s">
        <v>101</v>
      </c>
      <c r="B142" s="57" t="s">
        <v>393</v>
      </c>
      <c r="C142" s="113">
        <f>+C143+C144+C145+C146</f>
        <v>0</v>
      </c>
      <c r="D142" s="113">
        <f>+D143+D144+D145+D146</f>
        <v>0</v>
      </c>
      <c r="E142" s="113">
        <f>+E143+E144+E145+E146</f>
        <v>0</v>
      </c>
    </row>
    <row r="143" spans="1:5" ht="12" customHeight="1" x14ac:dyDescent="0.2">
      <c r="A143" s="13" t="s">
        <v>198</v>
      </c>
      <c r="B143" s="7" t="s">
        <v>394</v>
      </c>
      <c r="C143" s="97"/>
      <c r="D143" s="97"/>
      <c r="E143" s="97"/>
    </row>
    <row r="144" spans="1:5" ht="13.5" customHeight="1" x14ac:dyDescent="0.2">
      <c r="A144" s="13" t="s">
        <v>199</v>
      </c>
      <c r="B144" s="7" t="s">
        <v>395</v>
      </c>
      <c r="C144" s="97"/>
      <c r="D144" s="97"/>
      <c r="E144" s="97"/>
    </row>
    <row r="145" spans="1:6" ht="12.75" customHeight="1" x14ac:dyDescent="0.2">
      <c r="A145" s="13" t="s">
        <v>224</v>
      </c>
      <c r="B145" s="7" t="s">
        <v>396</v>
      </c>
      <c r="C145" s="97"/>
      <c r="D145" s="97"/>
      <c r="E145" s="97"/>
    </row>
    <row r="146" spans="1:6" ht="14.25" customHeight="1" thickBot="1" x14ac:dyDescent="0.25">
      <c r="A146" s="13" t="s">
        <v>304</v>
      </c>
      <c r="B146" s="7" t="s">
        <v>397</v>
      </c>
      <c r="C146" s="97"/>
      <c r="D146" s="97"/>
      <c r="E146" s="97"/>
    </row>
    <row r="147" spans="1:6" ht="15.75" customHeight="1" thickBot="1" x14ac:dyDescent="0.25">
      <c r="A147" s="18" t="s">
        <v>102</v>
      </c>
      <c r="B147" s="57" t="s">
        <v>398</v>
      </c>
      <c r="C147" s="213">
        <f>+C128+C132+C137+C142</f>
        <v>0</v>
      </c>
      <c r="D147" s="213">
        <f>+D128+D132+D137+D142</f>
        <v>0</v>
      </c>
      <c r="E147" s="213">
        <f>+E128+E132+E137+E142</f>
        <v>0</v>
      </c>
    </row>
    <row r="148" spans="1:6" ht="14.25" customHeight="1" thickBot="1" x14ac:dyDescent="0.25">
      <c r="A148" s="102" t="s">
        <v>103</v>
      </c>
      <c r="B148" s="178" t="s">
        <v>399</v>
      </c>
      <c r="C148" s="213">
        <f>+C127+C147</f>
        <v>6400</v>
      </c>
      <c r="D148" s="213">
        <f>+D127+D147</f>
        <v>7143</v>
      </c>
      <c r="E148" s="213">
        <f>+E127+E147</f>
        <v>8243</v>
      </c>
    </row>
    <row r="149" spans="1:6" ht="15.75" x14ac:dyDescent="0.25">
      <c r="A149" s="179"/>
      <c r="B149" s="179"/>
      <c r="C149" s="180"/>
      <c r="E149" s="180"/>
    </row>
    <row r="150" spans="1:6" x14ac:dyDescent="0.2">
      <c r="A150" s="506" t="s">
        <v>401</v>
      </c>
      <c r="B150" s="506"/>
      <c r="C150" s="506"/>
      <c r="D150" s="507"/>
      <c r="E150" s="506"/>
      <c r="F150" s="507"/>
    </row>
    <row r="151" spans="1:6" ht="14.25" thickBot="1" x14ac:dyDescent="0.25">
      <c r="A151" s="689" t="s">
        <v>181</v>
      </c>
      <c r="B151" s="689"/>
      <c r="C151" s="694" t="s">
        <v>223</v>
      </c>
      <c r="D151" s="694"/>
      <c r="E151" s="617" t="s">
        <v>223</v>
      </c>
    </row>
    <row r="152" spans="1:6" ht="34.5" customHeight="1" thickBot="1" x14ac:dyDescent="0.25">
      <c r="A152" s="18">
        <v>1</v>
      </c>
      <c r="B152" s="24" t="s">
        <v>402</v>
      </c>
      <c r="C152" s="104">
        <f>+C64-C127</f>
        <v>-6400</v>
      </c>
      <c r="D152" s="104">
        <f>+D64-D127</f>
        <v>-6400</v>
      </c>
      <c r="E152" s="104">
        <f>+E64-E127</f>
        <v>-7150</v>
      </c>
    </row>
    <row r="153" spans="1:6" ht="14.25" customHeight="1" thickBot="1" x14ac:dyDescent="0.25">
      <c r="A153" s="18" t="s">
        <v>95</v>
      </c>
      <c r="B153" s="24" t="s">
        <v>403</v>
      </c>
      <c r="C153" s="104">
        <f>+C87-C147</f>
        <v>6400</v>
      </c>
      <c r="D153" s="104">
        <f>+D87-D147</f>
        <v>6400</v>
      </c>
      <c r="E153" s="104">
        <f>+E87-E147</f>
        <v>7150</v>
      </c>
    </row>
    <row r="154" spans="1:6" ht="15.75" x14ac:dyDescent="0.25">
      <c r="A154" s="179"/>
      <c r="B154" s="179"/>
      <c r="C154" s="179"/>
      <c r="D154" s="179"/>
      <c r="E154" s="180"/>
    </row>
    <row r="156" spans="1:6" x14ac:dyDescent="0.2">
      <c r="A156" s="688"/>
      <c r="B156" s="688"/>
      <c r="C156" s="688"/>
      <c r="D156" s="688"/>
      <c r="E156" s="688"/>
    </row>
  </sheetData>
  <mergeCells count="10">
    <mergeCell ref="A2:E2"/>
    <mergeCell ref="A3:E3"/>
    <mergeCell ref="A4:E4"/>
    <mergeCell ref="A5:E5"/>
    <mergeCell ref="A6:B6"/>
    <mergeCell ref="A156:E156"/>
    <mergeCell ref="A90:E90"/>
    <mergeCell ref="A91:B91"/>
    <mergeCell ref="A151:B151"/>
    <mergeCell ref="C151:D151"/>
  </mergeCells>
  <pageMargins left="0" right="0" top="0.74803149606299213" bottom="0" header="0.31496062992125984" footer="0.31496062992125984"/>
  <pageSetup paperSize="9" orientation="portrait" r:id="rId1"/>
  <headerFooter>
    <oddHeader>&amp;C1.3.m. az 1/2014. (I.28.) rend-hez
       3.m. a 12/2014. (XI.30.)  rend-hez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5"/>
  <sheetViews>
    <sheetView view="pageLayout" topLeftCell="A86" zoomScaleNormal="120" zoomScaleSheetLayoutView="100" workbookViewId="0">
      <selection activeCell="I86" sqref="I86"/>
    </sheetView>
  </sheetViews>
  <sheetFormatPr defaultRowHeight="15.75" x14ac:dyDescent="0.25"/>
  <cols>
    <col min="1" max="1" width="6.1640625" style="179" customWidth="1"/>
    <col min="2" max="2" width="57.83203125" style="179" customWidth="1"/>
    <col min="3" max="3" width="11.1640625" style="179" customWidth="1"/>
    <col min="4" max="4" width="11.33203125" style="179" customWidth="1"/>
    <col min="5" max="5" width="10.5" style="179" customWidth="1"/>
    <col min="6" max="16384" width="9.33203125" style="198"/>
  </cols>
  <sheetData>
    <row r="1" spans="1:5" ht="15.95" customHeight="1" x14ac:dyDescent="0.25">
      <c r="A1" s="690" t="s">
        <v>92</v>
      </c>
      <c r="B1" s="690"/>
      <c r="C1" s="690"/>
      <c r="D1" s="690"/>
      <c r="E1" s="690"/>
    </row>
    <row r="2" spans="1:5" ht="15.95" customHeight="1" thickBot="1" x14ac:dyDescent="0.3">
      <c r="A2" s="689" t="s">
        <v>179</v>
      </c>
      <c r="B2" s="689"/>
      <c r="C2" s="553"/>
      <c r="D2" s="553"/>
      <c r="E2" s="615" t="s">
        <v>223</v>
      </c>
    </row>
    <row r="3" spans="1:5" ht="38.1" customHeight="1" thickBot="1" x14ac:dyDescent="0.3">
      <c r="A3" s="21" t="s">
        <v>144</v>
      </c>
      <c r="B3" s="22" t="s">
        <v>93</v>
      </c>
      <c r="C3" s="558" t="s">
        <v>244</v>
      </c>
      <c r="D3" s="558" t="s">
        <v>657</v>
      </c>
      <c r="E3" s="29" t="s">
        <v>658</v>
      </c>
    </row>
    <row r="4" spans="1:5" s="199" customFormat="1" ht="12" customHeight="1" thickBot="1" x14ac:dyDescent="0.25">
      <c r="A4" s="193">
        <v>1</v>
      </c>
      <c r="B4" s="194">
        <v>2</v>
      </c>
      <c r="C4" s="195">
        <v>3</v>
      </c>
      <c r="D4" s="195">
        <v>4</v>
      </c>
      <c r="E4" s="195">
        <v>5</v>
      </c>
    </row>
    <row r="5" spans="1:5" s="200" customFormat="1" ht="12" customHeight="1" thickBot="1" x14ac:dyDescent="0.25">
      <c r="A5" s="18" t="s">
        <v>94</v>
      </c>
      <c r="B5" s="19" t="s">
        <v>245</v>
      </c>
      <c r="C5" s="104">
        <f>+C6+C7+C8+C9+C10+C11</f>
        <v>90910</v>
      </c>
      <c r="D5" s="104">
        <f>+D6+D7+D8+D9+D10+D11</f>
        <v>90910</v>
      </c>
      <c r="E5" s="104">
        <f>+E6+E7+E8+E9+E10+E11</f>
        <v>90910</v>
      </c>
    </row>
    <row r="6" spans="1:5" s="200" customFormat="1" ht="12" customHeight="1" x14ac:dyDescent="0.2">
      <c r="A6" s="13" t="s">
        <v>156</v>
      </c>
      <c r="B6" s="201" t="s">
        <v>246</v>
      </c>
      <c r="C6" s="107">
        <v>90910</v>
      </c>
      <c r="D6" s="107">
        <v>90910</v>
      </c>
      <c r="E6" s="107">
        <v>90910</v>
      </c>
    </row>
    <row r="7" spans="1:5" s="200" customFormat="1" ht="12" customHeight="1" x14ac:dyDescent="0.2">
      <c r="A7" s="12" t="s">
        <v>157</v>
      </c>
      <c r="B7" s="202" t="s">
        <v>247</v>
      </c>
      <c r="C7" s="106"/>
      <c r="D7" s="106"/>
      <c r="E7" s="106"/>
    </row>
    <row r="8" spans="1:5" s="200" customFormat="1" ht="12" customHeight="1" x14ac:dyDescent="0.2">
      <c r="A8" s="12" t="s">
        <v>158</v>
      </c>
      <c r="B8" s="202" t="s">
        <v>248</v>
      </c>
      <c r="C8" s="106"/>
      <c r="D8" s="106"/>
      <c r="E8" s="106"/>
    </row>
    <row r="9" spans="1:5" s="200" customFormat="1" ht="12" customHeight="1" x14ac:dyDescent="0.2">
      <c r="A9" s="12" t="s">
        <v>159</v>
      </c>
      <c r="B9" s="202" t="s">
        <v>249</v>
      </c>
      <c r="C9" s="106"/>
      <c r="D9" s="106"/>
      <c r="E9" s="106"/>
    </row>
    <row r="10" spans="1:5" s="200" customFormat="1" ht="12" customHeight="1" x14ac:dyDescent="0.2">
      <c r="A10" s="12" t="s">
        <v>176</v>
      </c>
      <c r="B10" s="202" t="s">
        <v>250</v>
      </c>
      <c r="C10" s="106"/>
      <c r="D10" s="106"/>
      <c r="E10" s="106"/>
    </row>
    <row r="11" spans="1:5" s="200" customFormat="1" ht="12" customHeight="1" thickBot="1" x14ac:dyDescent="0.25">
      <c r="A11" s="14" t="s">
        <v>160</v>
      </c>
      <c r="B11" s="203" t="s">
        <v>251</v>
      </c>
      <c r="C11" s="106"/>
      <c r="D11" s="106"/>
      <c r="E11" s="106"/>
    </row>
    <row r="12" spans="1:5" s="200" customFormat="1" ht="12" customHeight="1" thickBot="1" x14ac:dyDescent="0.25">
      <c r="A12" s="18" t="s">
        <v>95</v>
      </c>
      <c r="B12" s="99" t="s">
        <v>252</v>
      </c>
      <c r="C12" s="104">
        <f>+C13+C14+C15+C16+C17</f>
        <v>0</v>
      </c>
      <c r="D12" s="104">
        <f>+D13+D14+D15+D16+D17</f>
        <v>2398</v>
      </c>
      <c r="E12" s="104">
        <f>+E13+E14+E15+E16+E17</f>
        <v>2594</v>
      </c>
    </row>
    <row r="13" spans="1:5" s="200" customFormat="1" ht="12" customHeight="1" x14ac:dyDescent="0.2">
      <c r="A13" s="13" t="s">
        <v>162</v>
      </c>
      <c r="B13" s="201" t="s">
        <v>253</v>
      </c>
      <c r="C13" s="107"/>
      <c r="D13" s="107"/>
      <c r="E13" s="107"/>
    </row>
    <row r="14" spans="1:5" s="200" customFormat="1" ht="12" customHeight="1" x14ac:dyDescent="0.2">
      <c r="A14" s="12" t="s">
        <v>163</v>
      </c>
      <c r="B14" s="202" t="s">
        <v>254</v>
      </c>
      <c r="C14" s="106"/>
      <c r="D14" s="106"/>
      <c r="E14" s="106"/>
    </row>
    <row r="15" spans="1:5" s="200" customFormat="1" ht="12" customHeight="1" x14ac:dyDescent="0.2">
      <c r="A15" s="12" t="s">
        <v>164</v>
      </c>
      <c r="B15" s="202" t="s">
        <v>458</v>
      </c>
      <c r="C15" s="106"/>
      <c r="D15" s="106"/>
      <c r="E15" s="106"/>
    </row>
    <row r="16" spans="1:5" s="200" customFormat="1" ht="12" customHeight="1" x14ac:dyDescent="0.2">
      <c r="A16" s="12" t="s">
        <v>165</v>
      </c>
      <c r="B16" s="202" t="s">
        <v>459</v>
      </c>
      <c r="C16" s="106"/>
      <c r="D16" s="106"/>
      <c r="E16" s="106"/>
    </row>
    <row r="17" spans="1:5" s="200" customFormat="1" ht="12" customHeight="1" x14ac:dyDescent="0.2">
      <c r="A17" s="12" t="s">
        <v>166</v>
      </c>
      <c r="B17" s="202" t="s">
        <v>580</v>
      </c>
      <c r="C17" s="106"/>
      <c r="D17" s="106">
        <v>2398</v>
      </c>
      <c r="E17" s="106">
        <v>2594</v>
      </c>
    </row>
    <row r="18" spans="1:5" s="200" customFormat="1" ht="12" customHeight="1" thickBot="1" x14ac:dyDescent="0.25">
      <c r="A18" s="14" t="s">
        <v>172</v>
      </c>
      <c r="B18" s="203" t="s">
        <v>256</v>
      </c>
      <c r="C18" s="108"/>
      <c r="D18" s="108"/>
      <c r="E18" s="108"/>
    </row>
    <row r="19" spans="1:5" s="200" customFormat="1" ht="12" customHeight="1" thickBot="1" x14ac:dyDescent="0.25">
      <c r="A19" s="18" t="s">
        <v>96</v>
      </c>
      <c r="B19" s="19" t="s">
        <v>257</v>
      </c>
      <c r="C19" s="104">
        <f>+C20+C21+C22+C23+C24</f>
        <v>0</v>
      </c>
      <c r="D19" s="104">
        <f>+D20+D21+D22+D23+D24</f>
        <v>0</v>
      </c>
      <c r="E19" s="104">
        <f>+E20+E21+E22+E23+E24</f>
        <v>0</v>
      </c>
    </row>
    <row r="20" spans="1:5" s="200" customFormat="1" ht="12" customHeight="1" x14ac:dyDescent="0.2">
      <c r="A20" s="13" t="s">
        <v>145</v>
      </c>
      <c r="B20" s="201" t="s">
        <v>258</v>
      </c>
      <c r="C20" s="107"/>
      <c r="D20" s="107"/>
      <c r="E20" s="107"/>
    </row>
    <row r="21" spans="1:5" s="200" customFormat="1" ht="12" customHeight="1" x14ac:dyDescent="0.2">
      <c r="A21" s="12" t="s">
        <v>146</v>
      </c>
      <c r="B21" s="202" t="s">
        <v>259</v>
      </c>
      <c r="C21" s="106"/>
      <c r="D21" s="106"/>
      <c r="E21" s="106"/>
    </row>
    <row r="22" spans="1:5" s="200" customFormat="1" ht="12" customHeight="1" x14ac:dyDescent="0.2">
      <c r="A22" s="12" t="s">
        <v>147</v>
      </c>
      <c r="B22" s="202" t="s">
        <v>460</v>
      </c>
      <c r="C22" s="106"/>
      <c r="D22" s="106"/>
      <c r="E22" s="106"/>
    </row>
    <row r="23" spans="1:5" s="200" customFormat="1" ht="12" customHeight="1" x14ac:dyDescent="0.2">
      <c r="A23" s="12" t="s">
        <v>148</v>
      </c>
      <c r="B23" s="202" t="s">
        <v>461</v>
      </c>
      <c r="C23" s="106"/>
      <c r="D23" s="106"/>
      <c r="E23" s="106"/>
    </row>
    <row r="24" spans="1:5" s="200" customFormat="1" ht="12" customHeight="1" x14ac:dyDescent="0.2">
      <c r="A24" s="12" t="s">
        <v>188</v>
      </c>
      <c r="B24" s="202" t="s">
        <v>260</v>
      </c>
      <c r="C24" s="106"/>
      <c r="D24" s="106"/>
      <c r="E24" s="106"/>
    </row>
    <row r="25" spans="1:5" s="200" customFormat="1" ht="12" customHeight="1" thickBot="1" x14ac:dyDescent="0.25">
      <c r="A25" s="14" t="s">
        <v>189</v>
      </c>
      <c r="B25" s="203" t="s">
        <v>261</v>
      </c>
      <c r="C25" s="108"/>
      <c r="D25" s="108"/>
      <c r="E25" s="108"/>
    </row>
    <row r="26" spans="1:5" s="200" customFormat="1" ht="12" customHeight="1" thickBot="1" x14ac:dyDescent="0.25">
      <c r="A26" s="18" t="s">
        <v>190</v>
      </c>
      <c r="B26" s="19" t="s">
        <v>262</v>
      </c>
      <c r="C26" s="110">
        <f>+C27+C30+C31+C32</f>
        <v>0</v>
      </c>
      <c r="D26" s="110">
        <f>+D27+D30+D31+D32</f>
        <v>0</v>
      </c>
      <c r="E26" s="110">
        <f>+E27+E30+E31+E32</f>
        <v>0</v>
      </c>
    </row>
    <row r="27" spans="1:5" s="200" customFormat="1" ht="12" customHeight="1" x14ac:dyDescent="0.2">
      <c r="A27" s="13" t="s">
        <v>263</v>
      </c>
      <c r="B27" s="201" t="s">
        <v>269</v>
      </c>
      <c r="C27" s="196">
        <f>+C28+C29</f>
        <v>0</v>
      </c>
      <c r="D27" s="196">
        <f>+D28+D29</f>
        <v>0</v>
      </c>
      <c r="E27" s="196">
        <f>+E28+E29</f>
        <v>0</v>
      </c>
    </row>
    <row r="28" spans="1:5" s="200" customFormat="1" ht="12" customHeight="1" x14ac:dyDescent="0.2">
      <c r="A28" s="12" t="s">
        <v>264</v>
      </c>
      <c r="B28" s="202" t="s">
        <v>270</v>
      </c>
      <c r="C28" s="106"/>
      <c r="D28" s="106"/>
      <c r="E28" s="106"/>
    </row>
    <row r="29" spans="1:5" s="200" customFormat="1" ht="12" customHeight="1" x14ac:dyDescent="0.2">
      <c r="A29" s="12" t="s">
        <v>265</v>
      </c>
      <c r="B29" s="202" t="s">
        <v>271</v>
      </c>
      <c r="C29" s="106"/>
      <c r="D29" s="106"/>
      <c r="E29" s="106"/>
    </row>
    <row r="30" spans="1:5" s="200" customFormat="1" ht="12" customHeight="1" x14ac:dyDescent="0.2">
      <c r="A30" s="12" t="s">
        <v>266</v>
      </c>
      <c r="B30" s="202" t="s">
        <v>272</v>
      </c>
      <c r="C30" s="106"/>
      <c r="D30" s="106"/>
      <c r="E30" s="106"/>
    </row>
    <row r="31" spans="1:5" s="200" customFormat="1" ht="12" customHeight="1" x14ac:dyDescent="0.2">
      <c r="A31" s="12" t="s">
        <v>267</v>
      </c>
      <c r="B31" s="202" t="s">
        <v>273</v>
      </c>
      <c r="C31" s="106"/>
      <c r="D31" s="106"/>
      <c r="E31" s="106"/>
    </row>
    <row r="32" spans="1:5" s="200" customFormat="1" ht="12" customHeight="1" thickBot="1" x14ac:dyDescent="0.25">
      <c r="A32" s="14" t="s">
        <v>268</v>
      </c>
      <c r="B32" s="203" t="s">
        <v>274</v>
      </c>
      <c r="C32" s="108"/>
      <c r="D32" s="108"/>
      <c r="E32" s="108"/>
    </row>
    <row r="33" spans="1:5" s="200" customFormat="1" ht="12" customHeight="1" thickBot="1" x14ac:dyDescent="0.25">
      <c r="A33" s="18" t="s">
        <v>98</v>
      </c>
      <c r="B33" s="19" t="s">
        <v>275</v>
      </c>
      <c r="C33" s="104">
        <f>SUM(C34:C43)</f>
        <v>0</v>
      </c>
      <c r="D33" s="104">
        <f>SUM(D34:D43)</f>
        <v>0</v>
      </c>
      <c r="E33" s="104"/>
    </row>
    <row r="34" spans="1:5" s="200" customFormat="1" ht="12" customHeight="1" x14ac:dyDescent="0.2">
      <c r="A34" s="13" t="s">
        <v>149</v>
      </c>
      <c r="B34" s="201" t="s">
        <v>278</v>
      </c>
      <c r="C34" s="107"/>
      <c r="D34" s="107"/>
      <c r="E34" s="107"/>
    </row>
    <row r="35" spans="1:5" s="200" customFormat="1" ht="12" customHeight="1" x14ac:dyDescent="0.2">
      <c r="A35" s="12" t="s">
        <v>150</v>
      </c>
      <c r="B35" s="202" t="s">
        <v>279</v>
      </c>
      <c r="C35" s="106"/>
      <c r="D35" s="106"/>
      <c r="E35" s="106"/>
    </row>
    <row r="36" spans="1:5" s="200" customFormat="1" ht="12" customHeight="1" x14ac:dyDescent="0.2">
      <c r="A36" s="12" t="s">
        <v>151</v>
      </c>
      <c r="B36" s="202" t="s">
        <v>280</v>
      </c>
      <c r="C36" s="106"/>
      <c r="D36" s="106"/>
      <c r="E36" s="106"/>
    </row>
    <row r="37" spans="1:5" s="200" customFormat="1" ht="12" customHeight="1" x14ac:dyDescent="0.2">
      <c r="A37" s="12" t="s">
        <v>192</v>
      </c>
      <c r="B37" s="202" t="s">
        <v>281</v>
      </c>
      <c r="C37" s="106"/>
      <c r="D37" s="106"/>
      <c r="E37" s="106"/>
    </row>
    <row r="38" spans="1:5" s="200" customFormat="1" ht="12" customHeight="1" x14ac:dyDescent="0.2">
      <c r="A38" s="12" t="s">
        <v>193</v>
      </c>
      <c r="B38" s="202" t="s">
        <v>282</v>
      </c>
      <c r="C38" s="106"/>
      <c r="D38" s="106"/>
      <c r="E38" s="106"/>
    </row>
    <row r="39" spans="1:5" s="200" customFormat="1" ht="12" customHeight="1" x14ac:dyDescent="0.2">
      <c r="A39" s="12" t="s">
        <v>194</v>
      </c>
      <c r="B39" s="202" t="s">
        <v>283</v>
      </c>
      <c r="C39" s="106"/>
      <c r="D39" s="106"/>
      <c r="E39" s="106"/>
    </row>
    <row r="40" spans="1:5" s="200" customFormat="1" ht="12" customHeight="1" x14ac:dyDescent="0.2">
      <c r="A40" s="12" t="s">
        <v>195</v>
      </c>
      <c r="B40" s="202" t="s">
        <v>284</v>
      </c>
      <c r="C40" s="106"/>
      <c r="D40" s="106"/>
      <c r="E40" s="106"/>
    </row>
    <row r="41" spans="1:5" s="200" customFormat="1" ht="12" customHeight="1" x14ac:dyDescent="0.2">
      <c r="A41" s="12" t="s">
        <v>196</v>
      </c>
      <c r="B41" s="202" t="s">
        <v>285</v>
      </c>
      <c r="C41" s="106"/>
      <c r="D41" s="106"/>
      <c r="E41" s="106"/>
    </row>
    <row r="42" spans="1:5" s="200" customFormat="1" ht="12" customHeight="1" x14ac:dyDescent="0.2">
      <c r="A42" s="12" t="s">
        <v>276</v>
      </c>
      <c r="B42" s="202" t="s">
        <v>286</v>
      </c>
      <c r="C42" s="109"/>
      <c r="D42" s="109"/>
      <c r="E42" s="109"/>
    </row>
    <row r="43" spans="1:5" s="200" customFormat="1" ht="12" customHeight="1" thickBot="1" x14ac:dyDescent="0.25">
      <c r="A43" s="14" t="s">
        <v>277</v>
      </c>
      <c r="B43" s="203" t="s">
        <v>287</v>
      </c>
      <c r="C43" s="190"/>
      <c r="D43" s="190"/>
      <c r="E43" s="190"/>
    </row>
    <row r="44" spans="1:5" s="200" customFormat="1" ht="12" customHeight="1" thickBot="1" x14ac:dyDescent="0.25">
      <c r="A44" s="18" t="s">
        <v>99</v>
      </c>
      <c r="B44" s="19" t="s">
        <v>288</v>
      </c>
      <c r="C44" s="104">
        <f>SUM(C45:C49)</f>
        <v>0</v>
      </c>
      <c r="D44" s="104">
        <f>SUM(D45:D49)</f>
        <v>0</v>
      </c>
      <c r="E44" s="104">
        <f>SUM(E45:E49)</f>
        <v>0</v>
      </c>
    </row>
    <row r="45" spans="1:5" s="200" customFormat="1" ht="12" customHeight="1" x14ac:dyDescent="0.2">
      <c r="A45" s="13" t="s">
        <v>152</v>
      </c>
      <c r="B45" s="201" t="s">
        <v>292</v>
      </c>
      <c r="C45" s="247"/>
      <c r="D45" s="247"/>
      <c r="E45" s="247"/>
    </row>
    <row r="46" spans="1:5" s="200" customFormat="1" ht="12" customHeight="1" x14ac:dyDescent="0.2">
      <c r="A46" s="12" t="s">
        <v>153</v>
      </c>
      <c r="B46" s="202" t="s">
        <v>293</v>
      </c>
      <c r="C46" s="109"/>
      <c r="D46" s="109"/>
      <c r="E46" s="109"/>
    </row>
    <row r="47" spans="1:5" s="200" customFormat="1" ht="12" customHeight="1" x14ac:dyDescent="0.2">
      <c r="A47" s="12" t="s">
        <v>289</v>
      </c>
      <c r="B47" s="202" t="s">
        <v>294</v>
      </c>
      <c r="C47" s="109"/>
      <c r="D47" s="109"/>
      <c r="E47" s="109"/>
    </row>
    <row r="48" spans="1:5" s="200" customFormat="1" ht="12" customHeight="1" x14ac:dyDescent="0.2">
      <c r="A48" s="12" t="s">
        <v>290</v>
      </c>
      <c r="B48" s="202" t="s">
        <v>295</v>
      </c>
      <c r="C48" s="109"/>
      <c r="D48" s="109"/>
      <c r="E48" s="109"/>
    </row>
    <row r="49" spans="1:5" s="200" customFormat="1" ht="12" customHeight="1" thickBot="1" x14ac:dyDescent="0.25">
      <c r="A49" s="14" t="s">
        <v>291</v>
      </c>
      <c r="B49" s="203" t="s">
        <v>296</v>
      </c>
      <c r="C49" s="190"/>
      <c r="D49" s="190"/>
      <c r="E49" s="190"/>
    </row>
    <row r="50" spans="1:5" s="200" customFormat="1" ht="12" customHeight="1" thickBot="1" x14ac:dyDescent="0.25">
      <c r="A50" s="18" t="s">
        <v>197</v>
      </c>
      <c r="B50" s="19" t="s">
        <v>297</v>
      </c>
      <c r="C50" s="104">
        <f>SUM(C51:C53)</f>
        <v>0</v>
      </c>
      <c r="D50" s="104">
        <f>SUM(D51:D53)</f>
        <v>0</v>
      </c>
      <c r="E50" s="104">
        <f>SUM(E51:E53)</f>
        <v>0</v>
      </c>
    </row>
    <row r="51" spans="1:5" s="200" customFormat="1" ht="12" customHeight="1" x14ac:dyDescent="0.2">
      <c r="A51" s="13" t="s">
        <v>154</v>
      </c>
      <c r="B51" s="201" t="s">
        <v>298</v>
      </c>
      <c r="C51" s="107"/>
      <c r="D51" s="107"/>
      <c r="E51" s="107"/>
    </row>
    <row r="52" spans="1:5" s="200" customFormat="1" ht="12" customHeight="1" x14ac:dyDescent="0.2">
      <c r="A52" s="12" t="s">
        <v>155</v>
      </c>
      <c r="B52" s="202" t="s">
        <v>462</v>
      </c>
      <c r="C52" s="106"/>
      <c r="D52" s="106"/>
      <c r="E52" s="106"/>
    </row>
    <row r="53" spans="1:5" s="200" customFormat="1" ht="12" customHeight="1" x14ac:dyDescent="0.2">
      <c r="A53" s="12" t="s">
        <v>301</v>
      </c>
      <c r="B53" s="202" t="s">
        <v>299</v>
      </c>
      <c r="C53" s="106"/>
      <c r="D53" s="106"/>
      <c r="E53" s="106"/>
    </row>
    <row r="54" spans="1:5" s="200" customFormat="1" ht="12" customHeight="1" thickBot="1" x14ac:dyDescent="0.25">
      <c r="A54" s="14" t="s">
        <v>302</v>
      </c>
      <c r="B54" s="203" t="s">
        <v>300</v>
      </c>
      <c r="C54" s="108"/>
      <c r="D54" s="108"/>
      <c r="E54" s="108"/>
    </row>
    <row r="55" spans="1:5" s="200" customFormat="1" ht="12" customHeight="1" thickBot="1" x14ac:dyDescent="0.25">
      <c r="A55" s="18" t="s">
        <v>101</v>
      </c>
      <c r="B55" s="99" t="s">
        <v>303</v>
      </c>
      <c r="C55" s="104">
        <f>SUM(C56:C58)</f>
        <v>0</v>
      </c>
      <c r="D55" s="104">
        <f>SUM(D56:D58)</f>
        <v>0</v>
      </c>
      <c r="E55" s="104">
        <f>SUM(E56:E58)</f>
        <v>0</v>
      </c>
    </row>
    <row r="56" spans="1:5" s="200" customFormat="1" ht="12" customHeight="1" x14ac:dyDescent="0.2">
      <c r="A56" s="13" t="s">
        <v>198</v>
      </c>
      <c r="B56" s="201" t="s">
        <v>305</v>
      </c>
      <c r="C56" s="109"/>
      <c r="D56" s="109"/>
      <c r="E56" s="109"/>
    </row>
    <row r="57" spans="1:5" s="200" customFormat="1" ht="12" customHeight="1" x14ac:dyDescent="0.2">
      <c r="A57" s="12" t="s">
        <v>199</v>
      </c>
      <c r="B57" s="202" t="s">
        <v>463</v>
      </c>
      <c r="C57" s="109"/>
      <c r="D57" s="109"/>
      <c r="E57" s="109"/>
    </row>
    <row r="58" spans="1:5" s="200" customFormat="1" ht="12" customHeight="1" x14ac:dyDescent="0.2">
      <c r="A58" s="12" t="s">
        <v>224</v>
      </c>
      <c r="B58" s="202" t="s">
        <v>306</v>
      </c>
      <c r="C58" s="109"/>
      <c r="D58" s="109"/>
      <c r="E58" s="109"/>
    </row>
    <row r="59" spans="1:5" s="200" customFormat="1" ht="12" customHeight="1" thickBot="1" x14ac:dyDescent="0.25">
      <c r="A59" s="14" t="s">
        <v>304</v>
      </c>
      <c r="B59" s="203" t="s">
        <v>307</v>
      </c>
      <c r="C59" s="109"/>
      <c r="D59" s="109"/>
      <c r="E59" s="109"/>
    </row>
    <row r="60" spans="1:5" s="200" customFormat="1" ht="12" customHeight="1" thickBot="1" x14ac:dyDescent="0.25">
      <c r="A60" s="18" t="s">
        <v>102</v>
      </c>
      <c r="B60" s="19" t="s">
        <v>308</v>
      </c>
      <c r="C60" s="110">
        <f>+C5+C12+C19+C26+C33+C44+C50+C55</f>
        <v>90910</v>
      </c>
      <c r="D60" s="110">
        <f>+D5+D12+D19+D26+D33+D44+D50+D55</f>
        <v>93308</v>
      </c>
      <c r="E60" s="110">
        <f>+E5+E12+E19+E26+E33+E44+E50+E55</f>
        <v>93504</v>
      </c>
    </row>
    <row r="61" spans="1:5" s="200" customFormat="1" ht="12" customHeight="1" thickBot="1" x14ac:dyDescent="0.25">
      <c r="A61" s="204" t="s">
        <v>309</v>
      </c>
      <c r="B61" s="99" t="s">
        <v>310</v>
      </c>
      <c r="C61" s="104">
        <f>SUM(C62:C64)</f>
        <v>0</v>
      </c>
      <c r="D61" s="104">
        <f>SUM(D62:D64)</f>
        <v>0</v>
      </c>
      <c r="E61" s="104">
        <f>SUM(E62:E64)</f>
        <v>0</v>
      </c>
    </row>
    <row r="62" spans="1:5" s="200" customFormat="1" ht="12" customHeight="1" x14ac:dyDescent="0.2">
      <c r="A62" s="13" t="s">
        <v>343</v>
      </c>
      <c r="B62" s="201" t="s">
        <v>311</v>
      </c>
      <c r="C62" s="109"/>
      <c r="D62" s="109"/>
      <c r="E62" s="109"/>
    </row>
    <row r="63" spans="1:5" s="200" customFormat="1" ht="12" customHeight="1" x14ac:dyDescent="0.2">
      <c r="A63" s="12" t="s">
        <v>352</v>
      </c>
      <c r="B63" s="202" t="s">
        <v>312</v>
      </c>
      <c r="C63" s="109"/>
      <c r="D63" s="109"/>
      <c r="E63" s="109"/>
    </row>
    <row r="64" spans="1:5" s="200" customFormat="1" ht="12" customHeight="1" thickBot="1" x14ac:dyDescent="0.25">
      <c r="A64" s="14" t="s">
        <v>353</v>
      </c>
      <c r="B64" s="205" t="s">
        <v>313</v>
      </c>
      <c r="C64" s="109"/>
      <c r="D64" s="109"/>
      <c r="E64" s="109"/>
    </row>
    <row r="65" spans="1:5" s="200" customFormat="1" ht="12" customHeight="1" thickBot="1" x14ac:dyDescent="0.25">
      <c r="A65" s="204" t="s">
        <v>314</v>
      </c>
      <c r="B65" s="99" t="s">
        <v>315</v>
      </c>
      <c r="C65" s="104">
        <f>SUM(C66:C69)</f>
        <v>0</v>
      </c>
      <c r="D65" s="104">
        <f>SUM(D66:D69)</f>
        <v>0</v>
      </c>
      <c r="E65" s="104">
        <f>SUM(E66:E69)</f>
        <v>0</v>
      </c>
    </row>
    <row r="66" spans="1:5" s="200" customFormat="1" ht="12" customHeight="1" x14ac:dyDescent="0.2">
      <c r="A66" s="13" t="s">
        <v>177</v>
      </c>
      <c r="B66" s="201" t="s">
        <v>316</v>
      </c>
      <c r="C66" s="109"/>
      <c r="D66" s="109"/>
      <c r="E66" s="109"/>
    </row>
    <row r="67" spans="1:5" s="200" customFormat="1" ht="12" customHeight="1" x14ac:dyDescent="0.2">
      <c r="A67" s="12" t="s">
        <v>178</v>
      </c>
      <c r="B67" s="202" t="s">
        <v>317</v>
      </c>
      <c r="C67" s="109"/>
      <c r="D67" s="109"/>
      <c r="E67" s="109"/>
    </row>
    <row r="68" spans="1:5" s="200" customFormat="1" ht="12" customHeight="1" x14ac:dyDescent="0.2">
      <c r="A68" s="12" t="s">
        <v>344</v>
      </c>
      <c r="B68" s="202" t="s">
        <v>318</v>
      </c>
      <c r="C68" s="109"/>
      <c r="D68" s="109"/>
      <c r="E68" s="109"/>
    </row>
    <row r="69" spans="1:5" s="200" customFormat="1" ht="12" customHeight="1" thickBot="1" x14ac:dyDescent="0.25">
      <c r="A69" s="14" t="s">
        <v>345</v>
      </c>
      <c r="B69" s="203" t="s">
        <v>319</v>
      </c>
      <c r="C69" s="109"/>
      <c r="D69" s="109"/>
      <c r="E69" s="109"/>
    </row>
    <row r="70" spans="1:5" s="200" customFormat="1" ht="12" customHeight="1" thickBot="1" x14ac:dyDescent="0.25">
      <c r="A70" s="204" t="s">
        <v>320</v>
      </c>
      <c r="B70" s="99" t="s">
        <v>321</v>
      </c>
      <c r="C70" s="104">
        <f>SUM(C71:C72)</f>
        <v>0</v>
      </c>
      <c r="D70" s="104">
        <f>SUM(D71:D72)</f>
        <v>0</v>
      </c>
      <c r="E70" s="104">
        <f>SUM(E71:E72)</f>
        <v>2967</v>
      </c>
    </row>
    <row r="71" spans="1:5" s="200" customFormat="1" ht="12" customHeight="1" x14ac:dyDescent="0.2">
      <c r="A71" s="13" t="s">
        <v>346</v>
      </c>
      <c r="B71" s="201" t="s">
        <v>322</v>
      </c>
      <c r="C71" s="109"/>
      <c r="D71" s="109"/>
      <c r="E71" s="109">
        <v>2967</v>
      </c>
    </row>
    <row r="72" spans="1:5" s="200" customFormat="1" ht="12" customHeight="1" thickBot="1" x14ac:dyDescent="0.25">
      <c r="A72" s="14" t="s">
        <v>347</v>
      </c>
      <c r="B72" s="203" t="s">
        <v>323</v>
      </c>
      <c r="C72" s="109"/>
      <c r="D72" s="109"/>
      <c r="E72" s="109"/>
    </row>
    <row r="73" spans="1:5" s="200" customFormat="1" ht="12" customHeight="1" thickBot="1" x14ac:dyDescent="0.25">
      <c r="A73" s="204" t="s">
        <v>324</v>
      </c>
      <c r="B73" s="99" t="s">
        <v>325</v>
      </c>
      <c r="C73" s="104">
        <f>SUM(C74:C76)</f>
        <v>0</v>
      </c>
      <c r="D73" s="104">
        <f>SUM(D74:D76)</f>
        <v>0</v>
      </c>
      <c r="E73" s="104">
        <f>SUM(E74:E76)</f>
        <v>0</v>
      </c>
    </row>
    <row r="74" spans="1:5" s="200" customFormat="1" ht="12" customHeight="1" x14ac:dyDescent="0.2">
      <c r="A74" s="13" t="s">
        <v>348</v>
      </c>
      <c r="B74" s="201" t="s">
        <v>326</v>
      </c>
      <c r="C74" s="109"/>
      <c r="D74" s="109"/>
      <c r="E74" s="109"/>
    </row>
    <row r="75" spans="1:5" s="200" customFormat="1" ht="12" customHeight="1" x14ac:dyDescent="0.2">
      <c r="A75" s="12" t="s">
        <v>349</v>
      </c>
      <c r="B75" s="202" t="s">
        <v>327</v>
      </c>
      <c r="C75" s="109"/>
      <c r="D75" s="109"/>
      <c r="E75" s="109"/>
    </row>
    <row r="76" spans="1:5" s="200" customFormat="1" ht="12" customHeight="1" thickBot="1" x14ac:dyDescent="0.25">
      <c r="A76" s="14" t="s">
        <v>350</v>
      </c>
      <c r="B76" s="203" t="s">
        <v>328</v>
      </c>
      <c r="C76" s="109"/>
      <c r="D76" s="109"/>
      <c r="E76" s="109"/>
    </row>
    <row r="77" spans="1:5" s="200" customFormat="1" ht="12" customHeight="1" thickBot="1" x14ac:dyDescent="0.25">
      <c r="A77" s="204" t="s">
        <v>329</v>
      </c>
      <c r="B77" s="99" t="s">
        <v>351</v>
      </c>
      <c r="C77" s="104">
        <f>SUM(C78:C81)</f>
        <v>0</v>
      </c>
      <c r="D77" s="104">
        <f>SUM(D78:D81)</f>
        <v>0</v>
      </c>
      <c r="E77" s="104">
        <f>SUM(E78:E81)</f>
        <v>0</v>
      </c>
    </row>
    <row r="78" spans="1:5" s="200" customFormat="1" ht="12" customHeight="1" x14ac:dyDescent="0.2">
      <c r="A78" s="206" t="s">
        <v>330</v>
      </c>
      <c r="B78" s="201" t="s">
        <v>331</v>
      </c>
      <c r="C78" s="109"/>
      <c r="D78" s="109"/>
      <c r="E78" s="109"/>
    </row>
    <row r="79" spans="1:5" s="200" customFormat="1" ht="12" customHeight="1" x14ac:dyDescent="0.2">
      <c r="A79" s="207" t="s">
        <v>332</v>
      </c>
      <c r="B79" s="202" t="s">
        <v>333</v>
      </c>
      <c r="C79" s="109"/>
      <c r="D79" s="109"/>
      <c r="E79" s="109"/>
    </row>
    <row r="80" spans="1:5" s="200" customFormat="1" ht="12" customHeight="1" x14ac:dyDescent="0.2">
      <c r="A80" s="207" t="s">
        <v>334</v>
      </c>
      <c r="B80" s="202" t="s">
        <v>335</v>
      </c>
      <c r="C80" s="109"/>
      <c r="D80" s="109"/>
      <c r="E80" s="109"/>
    </row>
    <row r="81" spans="1:5" s="200" customFormat="1" ht="12" customHeight="1" thickBot="1" x14ac:dyDescent="0.25">
      <c r="A81" s="208" t="s">
        <v>336</v>
      </c>
      <c r="B81" s="203" t="s">
        <v>337</v>
      </c>
      <c r="C81" s="109"/>
      <c r="D81" s="109"/>
      <c r="E81" s="109"/>
    </row>
    <row r="82" spans="1:5" s="200" customFormat="1" ht="13.5" customHeight="1" thickBot="1" x14ac:dyDescent="0.25">
      <c r="A82" s="204" t="s">
        <v>338</v>
      </c>
      <c r="B82" s="99" t="s">
        <v>339</v>
      </c>
      <c r="C82" s="248"/>
      <c r="D82" s="248"/>
      <c r="E82" s="248"/>
    </row>
    <row r="83" spans="1:5" s="200" customFormat="1" ht="15.75" customHeight="1" thickBot="1" x14ac:dyDescent="0.25">
      <c r="A83" s="204" t="s">
        <v>340</v>
      </c>
      <c r="B83" s="209" t="s">
        <v>341</v>
      </c>
      <c r="C83" s="110">
        <f>+C61+C65+C70+C73+C77+C82</f>
        <v>0</v>
      </c>
      <c r="D83" s="110">
        <f>+D61+D65+D70+D73+D77+D82</f>
        <v>0</v>
      </c>
      <c r="E83" s="110">
        <f>+E61+E65+E70+E73+E77+E82</f>
        <v>2967</v>
      </c>
    </row>
    <row r="84" spans="1:5" s="200" customFormat="1" ht="26.25" customHeight="1" thickBot="1" x14ac:dyDescent="0.25">
      <c r="A84" s="210" t="s">
        <v>354</v>
      </c>
      <c r="B84" s="211" t="s">
        <v>342</v>
      </c>
      <c r="C84" s="110">
        <f>+C60+C83</f>
        <v>90910</v>
      </c>
      <c r="D84" s="110">
        <f>+D60+D83</f>
        <v>93308</v>
      </c>
      <c r="E84" s="110">
        <f>+E60+E83</f>
        <v>96471</v>
      </c>
    </row>
    <row r="85" spans="1:5" s="200" customFormat="1" ht="83.25" customHeight="1" x14ac:dyDescent="0.2">
      <c r="A85" s="688"/>
      <c r="B85" s="688"/>
      <c r="C85" s="688"/>
      <c r="D85" s="688"/>
      <c r="E85" s="688"/>
    </row>
    <row r="86" spans="1:5" ht="16.5" customHeight="1" x14ac:dyDescent="0.25">
      <c r="A86" s="690" t="s">
        <v>122</v>
      </c>
      <c r="B86" s="690"/>
      <c r="C86" s="690"/>
      <c r="D86" s="690"/>
      <c r="E86" s="690"/>
    </row>
    <row r="87" spans="1:5" s="212" customFormat="1" ht="16.5" customHeight="1" thickBot="1" x14ac:dyDescent="0.3">
      <c r="A87" s="691" t="s">
        <v>180</v>
      </c>
      <c r="B87" s="691"/>
      <c r="C87" s="491"/>
      <c r="D87" s="491"/>
      <c r="E87" s="618" t="s">
        <v>223</v>
      </c>
    </row>
    <row r="88" spans="1:5" ht="38.1" customHeight="1" thickBot="1" x14ac:dyDescent="0.3">
      <c r="A88" s="21" t="s">
        <v>144</v>
      </c>
      <c r="B88" s="22" t="s">
        <v>123</v>
      </c>
      <c r="C88" s="558" t="s">
        <v>244</v>
      </c>
      <c r="D88" s="22" t="s">
        <v>655</v>
      </c>
      <c r="E88" s="574" t="s">
        <v>656</v>
      </c>
    </row>
    <row r="89" spans="1:5" s="199" customFormat="1" ht="12" customHeight="1" thickBot="1" x14ac:dyDescent="0.25">
      <c r="A89" s="26">
        <v>1</v>
      </c>
      <c r="B89" s="27">
        <v>2</v>
      </c>
      <c r="C89" s="474">
        <v>3</v>
      </c>
      <c r="D89" s="27">
        <v>4</v>
      </c>
      <c r="E89" s="575">
        <v>5</v>
      </c>
    </row>
    <row r="90" spans="1:5" ht="12" customHeight="1" thickBot="1" x14ac:dyDescent="0.3">
      <c r="A90" s="20" t="s">
        <v>94</v>
      </c>
      <c r="B90" s="25" t="s">
        <v>357</v>
      </c>
      <c r="C90" s="475">
        <v>90910</v>
      </c>
      <c r="D90" s="576">
        <f>SUM(D91:D95)</f>
        <v>93949</v>
      </c>
      <c r="E90" s="639">
        <f>SUM(E91:E95)</f>
        <v>94134</v>
      </c>
    </row>
    <row r="91" spans="1:5" ht="12" customHeight="1" x14ac:dyDescent="0.25">
      <c r="A91" s="15" t="s">
        <v>156</v>
      </c>
      <c r="B91" s="8" t="s">
        <v>124</v>
      </c>
      <c r="C91" s="508">
        <v>60085</v>
      </c>
      <c r="D91" s="508">
        <v>62246</v>
      </c>
      <c r="E91" s="621">
        <v>62468</v>
      </c>
    </row>
    <row r="92" spans="1:5" ht="12" customHeight="1" x14ac:dyDescent="0.25">
      <c r="A92" s="12" t="s">
        <v>157</v>
      </c>
      <c r="B92" s="6" t="s">
        <v>200</v>
      </c>
      <c r="C92" s="509">
        <v>16245</v>
      </c>
      <c r="D92" s="509">
        <v>16903</v>
      </c>
      <c r="E92" s="97">
        <v>16963</v>
      </c>
    </row>
    <row r="93" spans="1:5" ht="12" customHeight="1" x14ac:dyDescent="0.25">
      <c r="A93" s="12" t="s">
        <v>158</v>
      </c>
      <c r="B93" s="6" t="s">
        <v>175</v>
      </c>
      <c r="C93" s="509">
        <v>14580</v>
      </c>
      <c r="D93" s="509">
        <v>14800</v>
      </c>
      <c r="E93" s="98">
        <v>14703</v>
      </c>
    </row>
    <row r="94" spans="1:5" ht="12" customHeight="1" x14ac:dyDescent="0.25">
      <c r="A94" s="12" t="s">
        <v>159</v>
      </c>
      <c r="B94" s="9" t="s">
        <v>201</v>
      </c>
      <c r="C94" s="6"/>
      <c r="D94" s="557"/>
      <c r="E94" s="622"/>
    </row>
    <row r="95" spans="1:5" ht="12" customHeight="1" x14ac:dyDescent="0.25">
      <c r="A95" s="12" t="s">
        <v>167</v>
      </c>
      <c r="B95" s="17" t="s">
        <v>202</v>
      </c>
      <c r="C95" s="6"/>
      <c r="D95" s="557"/>
      <c r="E95" s="622"/>
    </row>
    <row r="96" spans="1:5" ht="12" customHeight="1" x14ac:dyDescent="0.25">
      <c r="A96" s="12" t="s">
        <v>160</v>
      </c>
      <c r="B96" s="6" t="s">
        <v>358</v>
      </c>
      <c r="C96" s="476"/>
      <c r="D96" s="557"/>
      <c r="E96" s="623"/>
    </row>
    <row r="97" spans="1:5" ht="12" customHeight="1" x14ac:dyDescent="0.25">
      <c r="A97" s="12" t="s">
        <v>161</v>
      </c>
      <c r="B97" s="60" t="s">
        <v>359</v>
      </c>
      <c r="C97" s="477"/>
      <c r="D97" s="557"/>
      <c r="E97" s="624"/>
    </row>
    <row r="98" spans="1:5" ht="12" customHeight="1" x14ac:dyDescent="0.25">
      <c r="A98" s="12" t="s">
        <v>168</v>
      </c>
      <c r="B98" s="61" t="s">
        <v>360</v>
      </c>
      <c r="C98" s="478"/>
      <c r="D98" s="557"/>
      <c r="E98" s="625"/>
    </row>
    <row r="99" spans="1:5" ht="12" customHeight="1" x14ac:dyDescent="0.25">
      <c r="A99" s="12" t="s">
        <v>169</v>
      </c>
      <c r="B99" s="61" t="s">
        <v>361</v>
      </c>
      <c r="C99" s="478"/>
      <c r="D99" s="557"/>
      <c r="E99" s="625"/>
    </row>
    <row r="100" spans="1:5" ht="12" customHeight="1" x14ac:dyDescent="0.25">
      <c r="A100" s="12" t="s">
        <v>170</v>
      </c>
      <c r="B100" s="60" t="s">
        <v>362</v>
      </c>
      <c r="C100" s="477"/>
      <c r="D100" s="557"/>
      <c r="E100" s="624"/>
    </row>
    <row r="101" spans="1:5" ht="12" customHeight="1" x14ac:dyDescent="0.25">
      <c r="A101" s="12" t="s">
        <v>171</v>
      </c>
      <c r="B101" s="60" t="s">
        <v>363</v>
      </c>
      <c r="C101" s="477"/>
      <c r="D101" s="557"/>
      <c r="E101" s="624"/>
    </row>
    <row r="102" spans="1:5" ht="12" customHeight="1" x14ac:dyDescent="0.25">
      <c r="A102" s="12" t="s">
        <v>173</v>
      </c>
      <c r="B102" s="61" t="s">
        <v>364</v>
      </c>
      <c r="C102" s="478"/>
      <c r="D102" s="557"/>
      <c r="E102" s="625"/>
    </row>
    <row r="103" spans="1:5" ht="12" customHeight="1" x14ac:dyDescent="0.25">
      <c r="A103" s="11" t="s">
        <v>203</v>
      </c>
      <c r="B103" s="62" t="s">
        <v>365</v>
      </c>
      <c r="C103" s="478"/>
      <c r="D103" s="557"/>
      <c r="E103" s="625"/>
    </row>
    <row r="104" spans="1:5" ht="12" customHeight="1" x14ac:dyDescent="0.25">
      <c r="A104" s="12" t="s">
        <v>355</v>
      </c>
      <c r="B104" s="62" t="s">
        <v>366</v>
      </c>
      <c r="C104" s="478"/>
      <c r="D104" s="557"/>
      <c r="E104" s="625"/>
    </row>
    <row r="105" spans="1:5" ht="12" customHeight="1" thickBot="1" x14ac:dyDescent="0.3">
      <c r="A105" s="16" t="s">
        <v>356</v>
      </c>
      <c r="B105" s="63" t="s">
        <v>367</v>
      </c>
      <c r="C105" s="479"/>
      <c r="D105" s="567"/>
      <c r="E105" s="626"/>
    </row>
    <row r="106" spans="1:5" ht="12" customHeight="1" thickBot="1" x14ac:dyDescent="0.3">
      <c r="A106" s="18" t="s">
        <v>95</v>
      </c>
      <c r="B106" s="24" t="s">
        <v>368</v>
      </c>
      <c r="C106" s="480"/>
      <c r="D106" s="556">
        <f>+D107+D109+D111</f>
        <v>0</v>
      </c>
      <c r="E106" s="28">
        <v>217</v>
      </c>
    </row>
    <row r="107" spans="1:5" ht="12" customHeight="1" x14ac:dyDescent="0.25">
      <c r="A107" s="13" t="s">
        <v>162</v>
      </c>
      <c r="B107" s="6" t="s">
        <v>222</v>
      </c>
      <c r="C107" s="481"/>
      <c r="D107" s="555"/>
      <c r="E107" s="627">
        <v>217</v>
      </c>
    </row>
    <row r="108" spans="1:5" ht="12" customHeight="1" x14ac:dyDescent="0.25">
      <c r="A108" s="13" t="s">
        <v>163</v>
      </c>
      <c r="B108" s="10" t="s">
        <v>372</v>
      </c>
      <c r="C108" s="482"/>
      <c r="D108" s="555"/>
      <c r="E108" s="628"/>
    </row>
    <row r="109" spans="1:5" ht="12" customHeight="1" x14ac:dyDescent="0.25">
      <c r="A109" s="13" t="s">
        <v>164</v>
      </c>
      <c r="B109" s="10" t="s">
        <v>204</v>
      </c>
      <c r="C109" s="10"/>
      <c r="D109" s="568"/>
      <c r="E109" s="623"/>
    </row>
    <row r="110" spans="1:5" ht="12" customHeight="1" x14ac:dyDescent="0.25">
      <c r="A110" s="13" t="s">
        <v>165</v>
      </c>
      <c r="B110" s="10" t="s">
        <v>373</v>
      </c>
      <c r="C110" s="10"/>
      <c r="D110" s="568"/>
      <c r="E110" s="623"/>
    </row>
    <row r="111" spans="1:5" ht="12" customHeight="1" x14ac:dyDescent="0.25">
      <c r="A111" s="13" t="s">
        <v>166</v>
      </c>
      <c r="B111" s="101" t="s">
        <v>225</v>
      </c>
      <c r="C111" s="101"/>
      <c r="D111" s="568"/>
      <c r="E111" s="629"/>
    </row>
    <row r="112" spans="1:5" ht="12" customHeight="1" x14ac:dyDescent="0.25">
      <c r="A112" s="13" t="s">
        <v>172</v>
      </c>
      <c r="B112" s="100" t="s">
        <v>464</v>
      </c>
      <c r="C112" s="100"/>
      <c r="D112" s="568"/>
      <c r="E112" s="630"/>
    </row>
    <row r="113" spans="1:5" ht="12" customHeight="1" x14ac:dyDescent="0.25">
      <c r="A113" s="13" t="s">
        <v>174</v>
      </c>
      <c r="B113" s="197" t="s">
        <v>378</v>
      </c>
      <c r="C113" s="197"/>
      <c r="D113" s="568"/>
      <c r="E113" s="631"/>
    </row>
    <row r="114" spans="1:5" ht="22.5" x14ac:dyDescent="0.25">
      <c r="A114" s="13" t="s">
        <v>205</v>
      </c>
      <c r="B114" s="61" t="s">
        <v>361</v>
      </c>
      <c r="C114" s="61"/>
      <c r="D114" s="568"/>
      <c r="E114" s="632"/>
    </row>
    <row r="115" spans="1:5" ht="12" customHeight="1" x14ac:dyDescent="0.25">
      <c r="A115" s="13" t="s">
        <v>206</v>
      </c>
      <c r="B115" s="61" t="s">
        <v>377</v>
      </c>
      <c r="C115" s="61"/>
      <c r="D115" s="568"/>
      <c r="E115" s="632"/>
    </row>
    <row r="116" spans="1:5" ht="12" customHeight="1" x14ac:dyDescent="0.25">
      <c r="A116" s="13" t="s">
        <v>207</v>
      </c>
      <c r="B116" s="61" t="s">
        <v>376</v>
      </c>
      <c r="C116" s="61"/>
      <c r="D116" s="568"/>
      <c r="E116" s="632"/>
    </row>
    <row r="117" spans="1:5" ht="12" customHeight="1" x14ac:dyDescent="0.25">
      <c r="A117" s="13" t="s">
        <v>369</v>
      </c>
      <c r="B117" s="61" t="s">
        <v>364</v>
      </c>
      <c r="C117" s="61"/>
      <c r="D117" s="568"/>
      <c r="E117" s="632"/>
    </row>
    <row r="118" spans="1:5" ht="12" customHeight="1" x14ac:dyDescent="0.25">
      <c r="A118" s="13" t="s">
        <v>370</v>
      </c>
      <c r="B118" s="61" t="s">
        <v>375</v>
      </c>
      <c r="C118" s="61"/>
      <c r="D118" s="568"/>
      <c r="E118" s="632"/>
    </row>
    <row r="119" spans="1:5" ht="23.25" thickBot="1" x14ac:dyDescent="0.3">
      <c r="A119" s="11" t="s">
        <v>371</v>
      </c>
      <c r="B119" s="61" t="s">
        <v>374</v>
      </c>
      <c r="C119" s="63"/>
      <c r="D119" s="569"/>
      <c r="E119" s="626"/>
    </row>
    <row r="120" spans="1:5" ht="12" customHeight="1" thickBot="1" x14ac:dyDescent="0.3">
      <c r="A120" s="18" t="s">
        <v>96</v>
      </c>
      <c r="B120" s="57" t="s">
        <v>379</v>
      </c>
      <c r="C120" s="483"/>
      <c r="D120" s="556">
        <f>+D121+D122</f>
        <v>0</v>
      </c>
      <c r="E120" s="633"/>
    </row>
    <row r="121" spans="1:5" ht="12" customHeight="1" x14ac:dyDescent="0.25">
      <c r="A121" s="13" t="s">
        <v>145</v>
      </c>
      <c r="B121" s="7" t="s">
        <v>133</v>
      </c>
      <c r="C121" s="481"/>
      <c r="D121" s="555"/>
      <c r="E121" s="634"/>
    </row>
    <row r="122" spans="1:5" ht="12" customHeight="1" thickBot="1" x14ac:dyDescent="0.3">
      <c r="A122" s="14" t="s">
        <v>146</v>
      </c>
      <c r="B122" s="10" t="s">
        <v>134</v>
      </c>
      <c r="C122" s="476"/>
      <c r="D122" s="557"/>
      <c r="E122" s="623"/>
    </row>
    <row r="123" spans="1:5" ht="12" customHeight="1" thickBot="1" x14ac:dyDescent="0.3">
      <c r="A123" s="18" t="s">
        <v>97</v>
      </c>
      <c r="B123" s="57" t="s">
        <v>380</v>
      </c>
      <c r="C123" s="510">
        <v>90910</v>
      </c>
      <c r="D123" s="556">
        <f>+D90+D106+D120</f>
        <v>93949</v>
      </c>
      <c r="E123" s="104">
        <f>+E90+E106+E120</f>
        <v>94351</v>
      </c>
    </row>
    <row r="124" spans="1:5" ht="12" customHeight="1" thickBot="1" x14ac:dyDescent="0.3">
      <c r="A124" s="18" t="s">
        <v>98</v>
      </c>
      <c r="B124" s="57" t="s">
        <v>381</v>
      </c>
      <c r="C124" s="483"/>
      <c r="D124" s="556">
        <f>+D125+D126+D127</f>
        <v>0</v>
      </c>
      <c r="E124" s="633"/>
    </row>
    <row r="125" spans="1:5" ht="12" customHeight="1" x14ac:dyDescent="0.25">
      <c r="A125" s="13" t="s">
        <v>149</v>
      </c>
      <c r="B125" s="7" t="s">
        <v>382</v>
      </c>
      <c r="C125" s="8"/>
      <c r="D125" s="568"/>
      <c r="E125" s="635"/>
    </row>
    <row r="126" spans="1:5" ht="12" customHeight="1" x14ac:dyDescent="0.25">
      <c r="A126" s="13" t="s">
        <v>150</v>
      </c>
      <c r="B126" s="7" t="s">
        <v>383</v>
      </c>
      <c r="C126" s="7"/>
      <c r="D126" s="568"/>
      <c r="E126" s="634"/>
    </row>
    <row r="127" spans="1:5" ht="12" customHeight="1" thickBot="1" x14ac:dyDescent="0.3">
      <c r="A127" s="11" t="s">
        <v>151</v>
      </c>
      <c r="B127" s="5" t="s">
        <v>384</v>
      </c>
      <c r="C127" s="493"/>
      <c r="D127" s="568"/>
      <c r="E127" s="636"/>
    </row>
    <row r="128" spans="1:5" ht="12" customHeight="1" thickBot="1" x14ac:dyDescent="0.3">
      <c r="A128" s="18" t="s">
        <v>99</v>
      </c>
      <c r="B128" s="57" t="s">
        <v>428</v>
      </c>
      <c r="C128" s="483"/>
      <c r="D128" s="556">
        <f>+D129+D130+D131+D132</f>
        <v>0</v>
      </c>
      <c r="E128" s="633"/>
    </row>
    <row r="129" spans="1:10" ht="12" customHeight="1" x14ac:dyDescent="0.25">
      <c r="A129" s="13" t="s">
        <v>152</v>
      </c>
      <c r="B129" s="7" t="s">
        <v>385</v>
      </c>
      <c r="C129" s="8"/>
      <c r="D129" s="568"/>
      <c r="E129" s="635"/>
    </row>
    <row r="130" spans="1:10" ht="12" customHeight="1" x14ac:dyDescent="0.25">
      <c r="A130" s="13" t="s">
        <v>153</v>
      </c>
      <c r="B130" s="7" t="s">
        <v>386</v>
      </c>
      <c r="C130" s="7"/>
      <c r="D130" s="568"/>
      <c r="E130" s="634"/>
    </row>
    <row r="131" spans="1:10" ht="12" customHeight="1" x14ac:dyDescent="0.25">
      <c r="A131" s="13" t="s">
        <v>289</v>
      </c>
      <c r="B131" s="7" t="s">
        <v>387</v>
      </c>
      <c r="C131" s="7"/>
      <c r="D131" s="568"/>
      <c r="E131" s="634"/>
    </row>
    <row r="132" spans="1:10" ht="12" customHeight="1" thickBot="1" x14ac:dyDescent="0.3">
      <c r="A132" s="11" t="s">
        <v>290</v>
      </c>
      <c r="B132" s="5" t="s">
        <v>388</v>
      </c>
      <c r="C132" s="5"/>
      <c r="D132" s="568"/>
      <c r="E132" s="628"/>
    </row>
    <row r="133" spans="1:10" ht="12" customHeight="1" thickBot="1" x14ac:dyDescent="0.3">
      <c r="A133" s="18" t="s">
        <v>100</v>
      </c>
      <c r="B133" s="57" t="s">
        <v>389</v>
      </c>
      <c r="C133" s="57"/>
      <c r="D133" s="572">
        <f>+D134+D135+D136+D137</f>
        <v>0</v>
      </c>
      <c r="E133" s="633"/>
    </row>
    <row r="134" spans="1:10" ht="12" customHeight="1" x14ac:dyDescent="0.25">
      <c r="A134" s="13" t="s">
        <v>154</v>
      </c>
      <c r="B134" s="7" t="s">
        <v>390</v>
      </c>
      <c r="C134" s="7"/>
      <c r="D134" s="568"/>
      <c r="E134" s="634"/>
    </row>
    <row r="135" spans="1:10" ht="12" customHeight="1" x14ac:dyDescent="0.25">
      <c r="A135" s="13" t="s">
        <v>155</v>
      </c>
      <c r="B135" s="7" t="s">
        <v>400</v>
      </c>
      <c r="C135" s="7"/>
      <c r="D135" s="568"/>
      <c r="E135" s="634"/>
    </row>
    <row r="136" spans="1:10" ht="12" customHeight="1" x14ac:dyDescent="0.25">
      <c r="A136" s="13" t="s">
        <v>301</v>
      </c>
      <c r="B136" s="7" t="s">
        <v>391</v>
      </c>
      <c r="C136" s="7"/>
      <c r="D136" s="568"/>
      <c r="E136" s="634"/>
    </row>
    <row r="137" spans="1:10" ht="12" customHeight="1" thickBot="1" x14ac:dyDescent="0.3">
      <c r="A137" s="11" t="s">
        <v>302</v>
      </c>
      <c r="B137" s="5" t="s">
        <v>392</v>
      </c>
      <c r="C137" s="5"/>
      <c r="D137" s="568"/>
      <c r="E137" s="628"/>
    </row>
    <row r="138" spans="1:10" ht="12" customHeight="1" thickBot="1" x14ac:dyDescent="0.3">
      <c r="A138" s="18" t="s">
        <v>101</v>
      </c>
      <c r="B138" s="57" t="s">
        <v>393</v>
      </c>
      <c r="C138" s="57"/>
      <c r="D138" s="573">
        <f>+D139+D140+D141+D142</f>
        <v>0</v>
      </c>
      <c r="E138" s="633"/>
    </row>
    <row r="139" spans="1:10" ht="12" customHeight="1" x14ac:dyDescent="0.25">
      <c r="A139" s="13" t="s">
        <v>198</v>
      </c>
      <c r="B139" s="7" t="s">
        <v>394</v>
      </c>
      <c r="C139" s="7"/>
      <c r="D139" s="568"/>
      <c r="E139" s="634"/>
    </row>
    <row r="140" spans="1:10" ht="12" customHeight="1" x14ac:dyDescent="0.25">
      <c r="A140" s="13" t="s">
        <v>199</v>
      </c>
      <c r="B140" s="7" t="s">
        <v>395</v>
      </c>
      <c r="C140" s="7"/>
      <c r="D140" s="568"/>
      <c r="E140" s="634"/>
    </row>
    <row r="141" spans="1:10" ht="12" customHeight="1" x14ac:dyDescent="0.25">
      <c r="A141" s="13" t="s">
        <v>224</v>
      </c>
      <c r="B141" s="7" t="s">
        <v>396</v>
      </c>
      <c r="C141" s="7"/>
      <c r="D141" s="568"/>
      <c r="E141" s="634"/>
    </row>
    <row r="142" spans="1:10" ht="12" customHeight="1" thickBot="1" x14ac:dyDescent="0.3">
      <c r="A142" s="13" t="s">
        <v>304</v>
      </c>
      <c r="B142" s="7" t="s">
        <v>397</v>
      </c>
      <c r="C142" s="493"/>
      <c r="D142" s="568"/>
      <c r="E142" s="636"/>
    </row>
    <row r="143" spans="1:10" ht="15" customHeight="1" thickBot="1" x14ac:dyDescent="0.3">
      <c r="A143" s="18" t="s">
        <v>102</v>
      </c>
      <c r="B143" s="57" t="s">
        <v>398</v>
      </c>
      <c r="C143" s="483"/>
      <c r="D143" s="570">
        <f>+D124+D128+D133+D138</f>
        <v>0</v>
      </c>
      <c r="E143" s="633"/>
      <c r="G143" s="214"/>
      <c r="H143" s="215"/>
      <c r="I143" s="215"/>
      <c r="J143" s="215"/>
    </row>
    <row r="144" spans="1:10" ht="15" customHeight="1" thickBot="1" x14ac:dyDescent="0.3">
      <c r="A144" s="18" t="s">
        <v>103</v>
      </c>
      <c r="B144" s="550" t="s">
        <v>612</v>
      </c>
      <c r="C144" s="611"/>
      <c r="D144" s="570"/>
      <c r="E144" s="637"/>
      <c r="G144" s="214"/>
      <c r="H144" s="215"/>
      <c r="I144" s="215"/>
      <c r="J144" s="215"/>
    </row>
    <row r="145" spans="1:10" ht="15" customHeight="1" thickBot="1" x14ac:dyDescent="0.3">
      <c r="A145" s="18" t="s">
        <v>104</v>
      </c>
      <c r="B145" s="550" t="s">
        <v>611</v>
      </c>
      <c r="C145" s="611"/>
      <c r="D145" s="570"/>
      <c r="E145" s="638"/>
      <c r="G145" s="214"/>
      <c r="H145" s="215"/>
      <c r="I145" s="215"/>
      <c r="J145" s="215"/>
    </row>
    <row r="146" spans="1:10" s="200" customFormat="1" ht="12.95" customHeight="1" thickBot="1" x14ac:dyDescent="0.25">
      <c r="A146" s="18" t="s">
        <v>105</v>
      </c>
      <c r="B146" s="178" t="s">
        <v>617</v>
      </c>
      <c r="C146" s="511">
        <v>90910</v>
      </c>
      <c r="D146" s="213">
        <f>+D123+D143</f>
        <v>93949</v>
      </c>
      <c r="E146" s="213">
        <f>+E123+E143+E144+E145</f>
        <v>94351</v>
      </c>
    </row>
    <row r="147" spans="1:10" ht="7.5" customHeight="1" x14ac:dyDescent="0.25"/>
    <row r="148" spans="1:10" x14ac:dyDescent="0.25">
      <c r="A148" s="693" t="s">
        <v>401</v>
      </c>
      <c r="B148" s="693"/>
      <c r="C148" s="693"/>
      <c r="D148" s="693"/>
      <c r="E148" s="693"/>
    </row>
    <row r="149" spans="1:10" ht="15" customHeight="1" thickBot="1" x14ac:dyDescent="0.3">
      <c r="A149" s="689" t="s">
        <v>181</v>
      </c>
      <c r="B149" s="689"/>
      <c r="C149" s="492"/>
      <c r="D149" s="492"/>
      <c r="E149" s="615" t="s">
        <v>223</v>
      </c>
    </row>
    <row r="150" spans="1:10" ht="13.5" customHeight="1" thickBot="1" x14ac:dyDescent="0.3">
      <c r="A150" s="18">
        <v>1</v>
      </c>
      <c r="B150" s="24" t="s">
        <v>402</v>
      </c>
      <c r="C150" s="595">
        <f>+C60-C123</f>
        <v>0</v>
      </c>
      <c r="D150" s="595">
        <f t="shared" ref="D150:E150" si="0">+D60-D123</f>
        <v>-641</v>
      </c>
      <c r="E150" s="687">
        <f t="shared" si="0"/>
        <v>-847</v>
      </c>
    </row>
    <row r="151" spans="1:10" ht="13.5" customHeight="1" thickBot="1" x14ac:dyDescent="0.3">
      <c r="A151" s="18" t="s">
        <v>95</v>
      </c>
      <c r="B151" s="24" t="s">
        <v>403</v>
      </c>
      <c r="C151" s="595">
        <f>+C83-C143</f>
        <v>0</v>
      </c>
      <c r="D151" s="595">
        <f t="shared" ref="D151:E151" si="1">+D83-D143</f>
        <v>0</v>
      </c>
      <c r="E151" s="687">
        <f t="shared" si="1"/>
        <v>2967</v>
      </c>
    </row>
    <row r="152" spans="1:10" ht="27.75" customHeight="1" x14ac:dyDescent="0.25">
      <c r="A152" s="688"/>
      <c r="B152" s="688"/>
      <c r="C152" s="688"/>
      <c r="D152" s="688"/>
      <c r="E152" s="688"/>
    </row>
    <row r="155" spans="1:10" x14ac:dyDescent="0.25">
      <c r="A155" s="688"/>
      <c r="B155" s="688"/>
      <c r="C155" s="688"/>
      <c r="D155" s="688"/>
      <c r="E155" s="688"/>
    </row>
  </sheetData>
  <mergeCells count="9">
    <mergeCell ref="A155:E155"/>
    <mergeCell ref="A152:E152"/>
    <mergeCell ref="A148:E148"/>
    <mergeCell ref="A149:B149"/>
    <mergeCell ref="A1:E1"/>
    <mergeCell ref="A2:B2"/>
    <mergeCell ref="A86:E86"/>
    <mergeCell ref="A87:B87"/>
    <mergeCell ref="A85:E85"/>
  </mergeCells>
  <phoneticPr fontId="25" type="noConversion"/>
  <printOptions horizontalCentered="1"/>
  <pageMargins left="0" right="0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ÁLLAMI (ÁLLAMIGAZGATÁSI) FELADATOK MÉRLEGE
&amp;R&amp;"Times New Roman CE,Félkövér dőlt"&amp;11 1.4. m. az 1/2014. (I.28.) önk-i rend-hez
 4. m. a 12/2014. (XI.30.) önk-i rend-hez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2"/>
  <sheetViews>
    <sheetView zoomScale="115" zoomScaleNormal="115" zoomScaleSheetLayoutView="100" workbookViewId="0">
      <selection activeCell="I22" sqref="I22"/>
    </sheetView>
  </sheetViews>
  <sheetFormatPr defaultRowHeight="12.75" x14ac:dyDescent="0.2"/>
  <cols>
    <col min="1" max="1" width="6" style="42" customWidth="1"/>
    <col min="2" max="2" width="46" style="64" customWidth="1"/>
    <col min="3" max="3" width="10.1640625" style="64" customWidth="1"/>
    <col min="4" max="4" width="11.5" style="64" customWidth="1"/>
    <col min="5" max="5" width="9" style="42" customWidth="1"/>
    <col min="6" max="6" width="45" style="42" customWidth="1"/>
    <col min="7" max="7" width="9.6640625" style="42" customWidth="1"/>
    <col min="8" max="8" width="10.1640625" style="42" customWidth="1"/>
    <col min="9" max="9" width="10" style="42" customWidth="1"/>
    <col min="10" max="10" width="3.33203125" style="42" customWidth="1"/>
    <col min="11" max="11" width="3" style="42" customWidth="1"/>
    <col min="12" max="16384" width="9.33203125" style="42"/>
  </cols>
  <sheetData>
    <row r="1" spans="1:11" ht="32.25" customHeight="1" x14ac:dyDescent="0.2">
      <c r="B1" s="125" t="s">
        <v>184</v>
      </c>
      <c r="C1" s="125"/>
      <c r="D1" s="125"/>
      <c r="E1" s="126"/>
      <c r="F1" s="126"/>
      <c r="G1" s="126"/>
      <c r="H1" s="126"/>
      <c r="I1" s="126"/>
      <c r="J1" s="698" t="s">
        <v>686</v>
      </c>
      <c r="K1" s="698" t="s">
        <v>685</v>
      </c>
    </row>
    <row r="2" spans="1:11" ht="14.25" thickBot="1" x14ac:dyDescent="0.25">
      <c r="I2" s="127" t="s">
        <v>137</v>
      </c>
      <c r="J2" s="698"/>
      <c r="K2" s="698"/>
    </row>
    <row r="3" spans="1:11" ht="18" customHeight="1" thickBot="1" x14ac:dyDescent="0.25">
      <c r="A3" s="696" t="s">
        <v>144</v>
      </c>
      <c r="B3" s="128" t="s">
        <v>130</v>
      </c>
      <c r="C3" s="484"/>
      <c r="D3" s="484"/>
      <c r="E3" s="129"/>
      <c r="F3" s="128" t="s">
        <v>131</v>
      </c>
      <c r="G3" s="487"/>
      <c r="H3" s="487"/>
      <c r="I3" s="130"/>
      <c r="J3" s="698"/>
      <c r="K3" s="698"/>
    </row>
    <row r="4" spans="1:11" s="131" customFormat="1" ht="47.25" customHeight="1" thickBot="1" x14ac:dyDescent="0.25">
      <c r="A4" s="697"/>
      <c r="B4" s="65" t="s">
        <v>138</v>
      </c>
      <c r="C4" s="602" t="s">
        <v>244</v>
      </c>
      <c r="D4" s="602" t="s">
        <v>655</v>
      </c>
      <c r="E4" s="602" t="s">
        <v>656</v>
      </c>
      <c r="F4" s="65" t="s">
        <v>138</v>
      </c>
      <c r="G4" s="518" t="s">
        <v>244</v>
      </c>
      <c r="H4" s="518" t="s">
        <v>655</v>
      </c>
      <c r="I4" s="518" t="s">
        <v>656</v>
      </c>
      <c r="J4" s="698"/>
      <c r="K4" s="698"/>
    </row>
    <row r="5" spans="1:11" s="136" customFormat="1" ht="12" customHeight="1" thickBot="1" x14ac:dyDescent="0.25">
      <c r="A5" s="132">
        <v>1</v>
      </c>
      <c r="B5" s="133">
        <v>2</v>
      </c>
      <c r="C5" s="134">
        <v>3</v>
      </c>
      <c r="D5" s="134">
        <v>4</v>
      </c>
      <c r="E5" s="134">
        <v>5</v>
      </c>
      <c r="F5" s="133">
        <v>6</v>
      </c>
      <c r="G5" s="135">
        <v>7</v>
      </c>
      <c r="H5" s="135">
        <v>8</v>
      </c>
      <c r="I5" s="135">
        <v>9</v>
      </c>
      <c r="J5" s="698"/>
      <c r="K5" s="698"/>
    </row>
    <row r="6" spans="1:11" ht="12.95" customHeight="1" x14ac:dyDescent="0.2">
      <c r="A6" s="137" t="s">
        <v>94</v>
      </c>
      <c r="B6" s="138" t="s">
        <v>404</v>
      </c>
      <c r="C6" s="114">
        <v>319414</v>
      </c>
      <c r="D6" s="114">
        <v>325596</v>
      </c>
      <c r="E6" s="114">
        <v>326349</v>
      </c>
      <c r="F6" s="138" t="s">
        <v>139</v>
      </c>
      <c r="G6" s="120">
        <v>167319</v>
      </c>
      <c r="H6" s="120">
        <v>181317</v>
      </c>
      <c r="I6" s="120">
        <v>198439</v>
      </c>
      <c r="J6" s="698"/>
      <c r="K6" s="698"/>
    </row>
    <row r="7" spans="1:11" ht="12.95" customHeight="1" x14ac:dyDescent="0.2">
      <c r="A7" s="139" t="s">
        <v>95</v>
      </c>
      <c r="B7" s="140" t="s">
        <v>405</v>
      </c>
      <c r="C7" s="115">
        <v>8592</v>
      </c>
      <c r="D7" s="115">
        <v>24784</v>
      </c>
      <c r="E7" s="115">
        <v>35165</v>
      </c>
      <c r="F7" s="140" t="s">
        <v>200</v>
      </c>
      <c r="G7" s="121">
        <v>45319</v>
      </c>
      <c r="H7" s="121">
        <v>49306</v>
      </c>
      <c r="I7" s="121">
        <v>53930</v>
      </c>
      <c r="J7" s="698"/>
      <c r="K7" s="698"/>
    </row>
    <row r="8" spans="1:11" ht="12.95" customHeight="1" x14ac:dyDescent="0.2">
      <c r="A8" s="139" t="s">
        <v>96</v>
      </c>
      <c r="B8" s="140" t="s">
        <v>430</v>
      </c>
      <c r="C8" s="115"/>
      <c r="D8" s="115"/>
      <c r="E8" s="115"/>
      <c r="F8" s="140" t="s">
        <v>228</v>
      </c>
      <c r="G8" s="121">
        <v>185409</v>
      </c>
      <c r="H8" s="121">
        <v>193809</v>
      </c>
      <c r="I8" s="121">
        <v>193495</v>
      </c>
      <c r="J8" s="698"/>
      <c r="K8" s="698"/>
    </row>
    <row r="9" spans="1:11" ht="12.95" customHeight="1" x14ac:dyDescent="0.2">
      <c r="A9" s="139" t="s">
        <v>97</v>
      </c>
      <c r="B9" s="140" t="s">
        <v>191</v>
      </c>
      <c r="C9" s="115">
        <v>105374</v>
      </c>
      <c r="D9" s="115">
        <v>105374</v>
      </c>
      <c r="E9" s="115">
        <v>105374</v>
      </c>
      <c r="F9" s="140" t="s">
        <v>201</v>
      </c>
      <c r="G9" s="121">
        <v>8046</v>
      </c>
      <c r="H9" s="121">
        <v>10438</v>
      </c>
      <c r="I9" s="121">
        <v>12932</v>
      </c>
      <c r="J9" s="698"/>
      <c r="K9" s="698"/>
    </row>
    <row r="10" spans="1:11" ht="12.95" customHeight="1" x14ac:dyDescent="0.2">
      <c r="A10" s="139" t="s">
        <v>98</v>
      </c>
      <c r="B10" s="141" t="s">
        <v>406</v>
      </c>
      <c r="C10" s="115"/>
      <c r="D10" s="115"/>
      <c r="E10" s="115">
        <v>350</v>
      </c>
      <c r="F10" s="140" t="s">
        <v>202</v>
      </c>
      <c r="G10" s="121">
        <v>111743</v>
      </c>
      <c r="H10" s="121">
        <v>117229</v>
      </c>
      <c r="I10" s="121">
        <v>113955</v>
      </c>
      <c r="J10" s="698"/>
      <c r="K10" s="698"/>
    </row>
    <row r="11" spans="1:11" ht="12.95" customHeight="1" x14ac:dyDescent="0.2">
      <c r="A11" s="139" t="s">
        <v>99</v>
      </c>
      <c r="B11" s="140" t="s">
        <v>407</v>
      </c>
      <c r="C11" s="116"/>
      <c r="D11" s="116"/>
      <c r="E11" s="116"/>
      <c r="F11" s="140" t="s">
        <v>125</v>
      </c>
      <c r="G11" s="121">
        <v>75185</v>
      </c>
      <c r="H11" s="121">
        <v>59642</v>
      </c>
      <c r="I11" s="121">
        <v>62504</v>
      </c>
      <c r="J11" s="698"/>
      <c r="K11" s="698"/>
    </row>
    <row r="12" spans="1:11" ht="12.95" customHeight="1" x14ac:dyDescent="0.2">
      <c r="A12" s="139" t="s">
        <v>100</v>
      </c>
      <c r="B12" s="140" t="s">
        <v>287</v>
      </c>
      <c r="C12" s="115">
        <v>99974</v>
      </c>
      <c r="D12" s="115">
        <v>101624</v>
      </c>
      <c r="E12" s="115">
        <v>101624</v>
      </c>
      <c r="F12" s="33"/>
      <c r="G12" s="121"/>
      <c r="H12" s="121"/>
      <c r="I12" s="121"/>
      <c r="J12" s="698"/>
      <c r="K12" s="698"/>
    </row>
    <row r="13" spans="1:11" ht="12.95" customHeight="1" x14ac:dyDescent="0.2">
      <c r="A13" s="139" t="s">
        <v>101</v>
      </c>
      <c r="B13" s="33"/>
      <c r="C13" s="115"/>
      <c r="D13" s="115"/>
      <c r="E13" s="115"/>
      <c r="F13" s="33"/>
      <c r="G13" s="121"/>
      <c r="H13" s="121"/>
      <c r="I13" s="121"/>
      <c r="J13" s="698"/>
      <c r="K13" s="698"/>
    </row>
    <row r="14" spans="1:11" ht="12.95" customHeight="1" x14ac:dyDescent="0.2">
      <c r="A14" s="139" t="s">
        <v>102</v>
      </c>
      <c r="B14" s="217"/>
      <c r="C14" s="116"/>
      <c r="D14" s="116"/>
      <c r="E14" s="116"/>
      <c r="F14" s="33"/>
      <c r="G14" s="121"/>
      <c r="H14" s="121"/>
      <c r="I14" s="121"/>
      <c r="J14" s="698"/>
      <c r="K14" s="698"/>
    </row>
    <row r="15" spans="1:11" ht="12.95" customHeight="1" x14ac:dyDescent="0.2">
      <c r="A15" s="139" t="s">
        <v>103</v>
      </c>
      <c r="B15" s="33"/>
      <c r="C15" s="115"/>
      <c r="D15" s="115"/>
      <c r="E15" s="115"/>
      <c r="F15" s="33"/>
      <c r="G15" s="121"/>
      <c r="H15" s="121"/>
      <c r="I15" s="121"/>
      <c r="J15" s="698"/>
      <c r="K15" s="698"/>
    </row>
    <row r="16" spans="1:11" ht="12.95" customHeight="1" x14ac:dyDescent="0.2">
      <c r="A16" s="139" t="s">
        <v>104</v>
      </c>
      <c r="B16" s="33"/>
      <c r="C16" s="115"/>
      <c r="D16" s="115"/>
      <c r="E16" s="115"/>
      <c r="F16" s="33"/>
      <c r="G16" s="121"/>
      <c r="H16" s="121"/>
      <c r="I16" s="121"/>
      <c r="J16" s="698"/>
      <c r="K16" s="698"/>
    </row>
    <row r="17" spans="1:11" ht="12.95" customHeight="1" thickBot="1" x14ac:dyDescent="0.25">
      <c r="A17" s="139" t="s">
        <v>105</v>
      </c>
      <c r="B17" s="43"/>
      <c r="C17" s="117"/>
      <c r="D17" s="117"/>
      <c r="E17" s="117"/>
      <c r="F17" s="33"/>
      <c r="G17" s="122"/>
      <c r="H17" s="122"/>
      <c r="I17" s="122"/>
      <c r="J17" s="698"/>
      <c r="K17" s="698"/>
    </row>
    <row r="18" spans="1:11" ht="15.95" customHeight="1" thickBot="1" x14ac:dyDescent="0.25">
      <c r="A18" s="142" t="s">
        <v>106</v>
      </c>
      <c r="B18" s="58" t="s">
        <v>431</v>
      </c>
      <c r="C18" s="118">
        <f>+C6+C7+C9+C10+C12+C13+C14+C15+C16+C17</f>
        <v>533354</v>
      </c>
      <c r="D18" s="118">
        <f>+D6+D7+D9+D10+D12+D13+D14+D15+D16+D17</f>
        <v>557378</v>
      </c>
      <c r="E18" s="118">
        <f>+E6+E7+E9+E10+E12+E13+E14+E15+E16+E17</f>
        <v>568862</v>
      </c>
      <c r="F18" s="58" t="s">
        <v>414</v>
      </c>
      <c r="G18" s="123">
        <f>SUM(G6:G17)</f>
        <v>593021</v>
      </c>
      <c r="H18" s="123">
        <f>SUM(H6:H17)</f>
        <v>611741</v>
      </c>
      <c r="I18" s="123">
        <f>SUM(I6:I17)</f>
        <v>635255</v>
      </c>
      <c r="J18" s="698"/>
      <c r="K18" s="698"/>
    </row>
    <row r="19" spans="1:11" ht="12.95" customHeight="1" x14ac:dyDescent="0.2">
      <c r="A19" s="143" t="s">
        <v>107</v>
      </c>
      <c r="B19" s="144" t="s">
        <v>409</v>
      </c>
      <c r="C19" s="249">
        <f>+C20+C21+C22+C23</f>
        <v>59667</v>
      </c>
      <c r="D19" s="249">
        <f>+D20+D21+D22+D23</f>
        <v>59667</v>
      </c>
      <c r="E19" s="249">
        <f>+E20+E21+E22+E23</f>
        <v>66393</v>
      </c>
      <c r="F19" s="145" t="s">
        <v>208</v>
      </c>
      <c r="G19" s="124"/>
      <c r="H19" s="124"/>
      <c r="I19" s="124"/>
      <c r="J19" s="698"/>
      <c r="K19" s="698"/>
    </row>
    <row r="20" spans="1:11" ht="12.95" customHeight="1" x14ac:dyDescent="0.2">
      <c r="A20" s="146" t="s">
        <v>108</v>
      </c>
      <c r="B20" s="145" t="s">
        <v>220</v>
      </c>
      <c r="C20" s="47">
        <v>59667</v>
      </c>
      <c r="D20" s="47">
        <v>59667</v>
      </c>
      <c r="E20" s="47">
        <v>66393</v>
      </c>
      <c r="F20" s="145" t="s">
        <v>413</v>
      </c>
      <c r="G20" s="48"/>
      <c r="H20" s="48"/>
      <c r="I20" s="48"/>
      <c r="J20" s="698"/>
      <c r="K20" s="698"/>
    </row>
    <row r="21" spans="1:11" ht="12.95" customHeight="1" x14ac:dyDescent="0.2">
      <c r="A21" s="146" t="s">
        <v>109</v>
      </c>
      <c r="B21" s="145" t="s">
        <v>221</v>
      </c>
      <c r="C21" s="47"/>
      <c r="D21" s="47"/>
      <c r="E21" s="47"/>
      <c r="F21" s="145" t="s">
        <v>182</v>
      </c>
      <c r="G21" s="48"/>
      <c r="H21" s="48"/>
      <c r="I21" s="48"/>
      <c r="J21" s="698"/>
      <c r="K21" s="698"/>
    </row>
    <row r="22" spans="1:11" ht="12.95" customHeight="1" x14ac:dyDescent="0.2">
      <c r="A22" s="146" t="s">
        <v>110</v>
      </c>
      <c r="B22" s="145" t="s">
        <v>226</v>
      </c>
      <c r="C22" s="47"/>
      <c r="D22" s="47"/>
      <c r="E22" s="47"/>
      <c r="F22" s="145" t="s">
        <v>183</v>
      </c>
      <c r="G22" s="48"/>
      <c r="H22" s="48"/>
      <c r="I22" s="48"/>
      <c r="J22" s="698"/>
      <c r="K22" s="698"/>
    </row>
    <row r="23" spans="1:11" ht="12.95" customHeight="1" x14ac:dyDescent="0.2">
      <c r="A23" s="146" t="s">
        <v>111</v>
      </c>
      <c r="B23" s="145" t="s">
        <v>227</v>
      </c>
      <c r="C23" s="47"/>
      <c r="D23" s="47"/>
      <c r="E23" s="47"/>
      <c r="F23" s="144" t="s">
        <v>229</v>
      </c>
      <c r="G23" s="48"/>
      <c r="H23" s="48"/>
      <c r="I23" s="48"/>
      <c r="J23" s="698"/>
      <c r="K23" s="698"/>
    </row>
    <row r="24" spans="1:11" ht="12.95" customHeight="1" x14ac:dyDescent="0.2">
      <c r="A24" s="146" t="s">
        <v>112</v>
      </c>
      <c r="B24" s="145" t="s">
        <v>410</v>
      </c>
      <c r="C24" s="147">
        <f>+C25</f>
        <v>0</v>
      </c>
      <c r="D24" s="147">
        <f t="shared" ref="D24:E24" si="0">+D25</f>
        <v>0</v>
      </c>
      <c r="E24" s="147">
        <f t="shared" si="0"/>
        <v>0</v>
      </c>
      <c r="F24" s="145" t="s">
        <v>209</v>
      </c>
      <c r="G24" s="48"/>
      <c r="H24" s="48"/>
      <c r="I24" s="48"/>
      <c r="J24" s="698"/>
      <c r="K24" s="698"/>
    </row>
    <row r="25" spans="1:11" ht="12.95" customHeight="1" thickBot="1" x14ac:dyDescent="0.25">
      <c r="A25" s="143" t="s">
        <v>113</v>
      </c>
      <c r="B25" s="144" t="s">
        <v>408</v>
      </c>
      <c r="C25" s="119"/>
      <c r="D25" s="119"/>
      <c r="E25" s="119"/>
      <c r="F25" s="138" t="s">
        <v>210</v>
      </c>
      <c r="G25" s="124"/>
      <c r="H25" s="124"/>
      <c r="I25" s="124"/>
      <c r="J25" s="698"/>
      <c r="K25" s="698"/>
    </row>
    <row r="26" spans="1:11" ht="21.75" customHeight="1" thickBot="1" x14ac:dyDescent="0.25">
      <c r="A26" s="142" t="s">
        <v>114</v>
      </c>
      <c r="B26" s="58" t="s">
        <v>411</v>
      </c>
      <c r="C26" s="118">
        <f>+C19+C24</f>
        <v>59667</v>
      </c>
      <c r="D26" s="118">
        <f>+D19+D24</f>
        <v>59667</v>
      </c>
      <c r="E26" s="118">
        <f>+E19+E24</f>
        <v>66393</v>
      </c>
      <c r="F26" s="58" t="s">
        <v>415</v>
      </c>
      <c r="G26" s="123">
        <f>SUM(G19:G25)</f>
        <v>0</v>
      </c>
      <c r="H26" s="123">
        <f>SUM(H19:H25)</f>
        <v>0</v>
      </c>
      <c r="I26" s="123">
        <f>SUM(I19:I25)</f>
        <v>0</v>
      </c>
      <c r="J26" s="698"/>
      <c r="K26" s="698"/>
    </row>
    <row r="27" spans="1:11" ht="15" customHeight="1" thickBot="1" x14ac:dyDescent="0.25">
      <c r="A27" s="609" t="s">
        <v>115</v>
      </c>
      <c r="B27" s="58" t="s">
        <v>621</v>
      </c>
      <c r="C27" s="606"/>
      <c r="D27" s="607"/>
      <c r="E27" s="607"/>
      <c r="F27" s="58" t="s">
        <v>611</v>
      </c>
      <c r="G27" s="169"/>
      <c r="H27" s="169"/>
      <c r="I27" s="169"/>
      <c r="J27" s="698"/>
      <c r="K27" s="698"/>
    </row>
    <row r="28" spans="1:11" ht="15" customHeight="1" thickBot="1" x14ac:dyDescent="0.25">
      <c r="A28" s="142" t="s">
        <v>116</v>
      </c>
      <c r="B28" s="58"/>
      <c r="C28" s="606"/>
      <c r="D28" s="607"/>
      <c r="E28" s="607"/>
      <c r="F28" s="58" t="s">
        <v>648</v>
      </c>
      <c r="G28" s="169"/>
      <c r="H28" s="169"/>
      <c r="I28" s="169"/>
      <c r="J28" s="698"/>
      <c r="K28" s="698"/>
    </row>
    <row r="29" spans="1:11" ht="13.5" thickBot="1" x14ac:dyDescent="0.25">
      <c r="A29" s="608" t="s">
        <v>117</v>
      </c>
      <c r="B29" s="148" t="s">
        <v>412</v>
      </c>
      <c r="C29" s="603">
        <f>+C18+C26</f>
        <v>593021</v>
      </c>
      <c r="D29" s="604">
        <f>+D18+D26</f>
        <v>617045</v>
      </c>
      <c r="E29" s="604">
        <f>+E18+E26</f>
        <v>635255</v>
      </c>
      <c r="F29" s="148" t="s">
        <v>416</v>
      </c>
      <c r="G29" s="605">
        <f>+G18+G26</f>
        <v>593021</v>
      </c>
      <c r="H29" s="605">
        <f>+H18+H26</f>
        <v>611741</v>
      </c>
      <c r="I29" s="605">
        <f>+I18+I26</f>
        <v>635255</v>
      </c>
      <c r="J29" s="698"/>
      <c r="K29" s="698"/>
    </row>
    <row r="30" spans="1:11" ht="13.5" thickBot="1" x14ac:dyDescent="0.25">
      <c r="A30" s="142" t="s">
        <v>118</v>
      </c>
      <c r="B30" s="148" t="s">
        <v>186</v>
      </c>
      <c r="C30" s="612">
        <f>IF(E18-I18&lt;0,I18-E18,"-")</f>
        <v>66393</v>
      </c>
      <c r="D30" s="612"/>
      <c r="E30" s="612"/>
      <c r="F30" s="148" t="s">
        <v>187</v>
      </c>
      <c r="G30" s="605" t="str">
        <f>IF(C18-G18&gt;0,C18-G18,"-")</f>
        <v>-</v>
      </c>
      <c r="H30" s="605" t="str">
        <f t="shared" ref="H30:I30" si="1">IF(D18-H18&gt;0,D18-H18,"-")</f>
        <v>-</v>
      </c>
      <c r="I30" s="605" t="str">
        <f t="shared" si="1"/>
        <v>-</v>
      </c>
      <c r="J30" s="698"/>
      <c r="K30" s="698"/>
    </row>
    <row r="31" spans="1:11" ht="13.5" thickBot="1" x14ac:dyDescent="0.25">
      <c r="A31" s="610" t="s">
        <v>119</v>
      </c>
      <c r="B31" s="148" t="s">
        <v>230</v>
      </c>
      <c r="C31" s="613" t="s">
        <v>551</v>
      </c>
      <c r="D31" s="613" t="s">
        <v>551</v>
      </c>
      <c r="E31" s="613" t="s">
        <v>551</v>
      </c>
      <c r="F31" s="148" t="s">
        <v>231</v>
      </c>
      <c r="G31" s="605" t="str">
        <f>IF(C18+C19-G29&gt;0,C18+C19-G29,"-")</f>
        <v>-</v>
      </c>
      <c r="H31" s="605">
        <f t="shared" ref="H31:I31" si="2">IF(D18+D19-H29&gt;0,D18+D19-H29,"-")</f>
        <v>5304</v>
      </c>
      <c r="I31" s="605" t="str">
        <f t="shared" si="2"/>
        <v>-</v>
      </c>
      <c r="J31" s="698"/>
      <c r="K31" s="698"/>
    </row>
    <row r="32" spans="1:11" ht="18.75" x14ac:dyDescent="0.2">
      <c r="B32" s="699"/>
      <c r="C32" s="699"/>
      <c r="D32" s="699"/>
      <c r="E32" s="699"/>
      <c r="F32" s="699"/>
      <c r="G32" s="489"/>
      <c r="H32" s="489"/>
    </row>
  </sheetData>
  <mergeCells count="4">
    <mergeCell ref="A3:A4"/>
    <mergeCell ref="K1:K31"/>
    <mergeCell ref="B32:F32"/>
    <mergeCell ref="J1:J31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4"/>
  <sheetViews>
    <sheetView zoomScaleNormal="100" zoomScaleSheetLayoutView="115" workbookViewId="0">
      <selection activeCell="M24" sqref="M24"/>
    </sheetView>
  </sheetViews>
  <sheetFormatPr defaultRowHeight="12.75" x14ac:dyDescent="0.2"/>
  <cols>
    <col min="1" max="1" width="6.83203125" style="42" customWidth="1"/>
    <col min="2" max="2" width="39.5" style="64" customWidth="1"/>
    <col min="3" max="3" width="9.1640625" style="64" customWidth="1"/>
    <col min="4" max="4" width="11.5" style="64" customWidth="1"/>
    <col min="5" max="5" width="11.1640625" style="42" customWidth="1"/>
    <col min="6" max="6" width="50" style="42" customWidth="1"/>
    <col min="7" max="8" width="11.1640625" style="42" customWidth="1"/>
    <col min="9" max="9" width="11.6640625" style="42" customWidth="1"/>
    <col min="10" max="10" width="4.33203125" style="42" customWidth="1"/>
    <col min="11" max="11" width="4.83203125" style="42" customWidth="1"/>
    <col min="12" max="16384" width="9.33203125" style="42"/>
  </cols>
  <sheetData>
    <row r="1" spans="1:11" ht="31.5" customHeight="1" x14ac:dyDescent="0.2">
      <c r="B1" s="125" t="s">
        <v>185</v>
      </c>
      <c r="C1" s="125"/>
      <c r="D1" s="125"/>
      <c r="E1" s="126"/>
      <c r="F1" s="126"/>
      <c r="G1" s="126"/>
      <c r="H1" s="126"/>
      <c r="I1" s="126"/>
      <c r="J1" s="698" t="s">
        <v>687</v>
      </c>
      <c r="K1" s="698" t="s">
        <v>605</v>
      </c>
    </row>
    <row r="2" spans="1:11" ht="14.25" thickBot="1" x14ac:dyDescent="0.25">
      <c r="I2" s="127" t="s">
        <v>137</v>
      </c>
      <c r="J2" s="698"/>
      <c r="K2" s="698"/>
    </row>
    <row r="3" spans="1:11" ht="13.5" thickBot="1" x14ac:dyDescent="0.25">
      <c r="A3" s="700" t="s">
        <v>144</v>
      </c>
      <c r="B3" s="128" t="s">
        <v>130</v>
      </c>
      <c r="C3" s="484"/>
      <c r="D3" s="484"/>
      <c r="E3" s="129"/>
      <c r="F3" s="128" t="s">
        <v>131</v>
      </c>
      <c r="G3" s="487"/>
      <c r="H3" s="487"/>
      <c r="I3" s="130"/>
      <c r="J3" s="698"/>
      <c r="K3" s="698"/>
    </row>
    <row r="4" spans="1:11" s="131" customFormat="1" ht="36.75" thickBot="1" x14ac:dyDescent="0.25">
      <c r="A4" s="701"/>
      <c r="B4" s="65" t="s">
        <v>138</v>
      </c>
      <c r="C4" s="66" t="s">
        <v>244</v>
      </c>
      <c r="D4" s="66" t="s">
        <v>657</v>
      </c>
      <c r="E4" s="66" t="s">
        <v>658</v>
      </c>
      <c r="F4" s="65" t="s">
        <v>138</v>
      </c>
      <c r="G4" s="66" t="s">
        <v>244</v>
      </c>
      <c r="H4" s="66" t="s">
        <v>657</v>
      </c>
      <c r="I4" s="66" t="s">
        <v>658</v>
      </c>
      <c r="J4" s="698"/>
      <c r="K4" s="698"/>
    </row>
    <row r="5" spans="1:11" s="131" customFormat="1" ht="13.5" thickBot="1" x14ac:dyDescent="0.25">
      <c r="A5" s="132">
        <v>1</v>
      </c>
      <c r="B5" s="133">
        <v>2</v>
      </c>
      <c r="C5" s="485">
        <v>3</v>
      </c>
      <c r="D5" s="134">
        <v>4</v>
      </c>
      <c r="E5" s="134">
        <v>5</v>
      </c>
      <c r="F5" s="133">
        <v>6</v>
      </c>
      <c r="G5" s="488">
        <v>7</v>
      </c>
      <c r="H5" s="135">
        <v>8</v>
      </c>
      <c r="I5" s="135">
        <v>9</v>
      </c>
      <c r="J5" s="698"/>
      <c r="K5" s="698"/>
    </row>
    <row r="6" spans="1:11" ht="25.5" customHeight="1" x14ac:dyDescent="0.2">
      <c r="A6" s="137" t="s">
        <v>94</v>
      </c>
      <c r="B6" s="138" t="s">
        <v>534</v>
      </c>
      <c r="C6" s="114">
        <v>4274</v>
      </c>
      <c r="D6" s="114">
        <v>185274</v>
      </c>
      <c r="E6" s="114">
        <v>185478</v>
      </c>
      <c r="F6" s="138" t="s">
        <v>222</v>
      </c>
      <c r="G6" s="120">
        <v>7588</v>
      </c>
      <c r="H6" s="120">
        <v>19269</v>
      </c>
      <c r="I6" s="120">
        <v>21702</v>
      </c>
      <c r="J6" s="698"/>
      <c r="K6" s="698"/>
    </row>
    <row r="7" spans="1:11" x14ac:dyDescent="0.2">
      <c r="A7" s="139" t="s">
        <v>95</v>
      </c>
      <c r="B7" s="140" t="s">
        <v>417</v>
      </c>
      <c r="C7" s="115"/>
      <c r="D7" s="115"/>
      <c r="E7" s="115"/>
      <c r="F7" s="140" t="s">
        <v>422</v>
      </c>
      <c r="G7" s="121"/>
      <c r="H7" s="121"/>
      <c r="I7" s="121"/>
      <c r="J7" s="698"/>
      <c r="K7" s="698"/>
    </row>
    <row r="8" spans="1:11" ht="12.95" customHeight="1" x14ac:dyDescent="0.2">
      <c r="A8" s="139" t="s">
        <v>96</v>
      </c>
      <c r="B8" s="140" t="s">
        <v>91</v>
      </c>
      <c r="C8" s="115"/>
      <c r="D8" s="115"/>
      <c r="E8" s="115"/>
      <c r="F8" s="140" t="s">
        <v>204</v>
      </c>
      <c r="G8" s="121">
        <v>43412</v>
      </c>
      <c r="H8" s="121">
        <v>43412</v>
      </c>
      <c r="I8" s="121">
        <v>50412</v>
      </c>
      <c r="J8" s="698"/>
      <c r="K8" s="698"/>
    </row>
    <row r="9" spans="1:11" ht="12.95" customHeight="1" x14ac:dyDescent="0.2">
      <c r="A9" s="139" t="s">
        <v>97</v>
      </c>
      <c r="B9" s="140" t="s">
        <v>418</v>
      </c>
      <c r="C9" s="115"/>
      <c r="D9" s="115">
        <v>743</v>
      </c>
      <c r="E9" s="115">
        <v>7743</v>
      </c>
      <c r="F9" s="140" t="s">
        <v>423</v>
      </c>
      <c r="G9" s="121">
        <v>17768</v>
      </c>
      <c r="H9" s="121">
        <v>17768</v>
      </c>
      <c r="I9" s="121">
        <v>17768</v>
      </c>
      <c r="J9" s="698"/>
      <c r="K9" s="698"/>
    </row>
    <row r="10" spans="1:11" ht="12.75" customHeight="1" x14ac:dyDescent="0.2">
      <c r="A10" s="139" t="s">
        <v>98</v>
      </c>
      <c r="B10" s="140" t="s">
        <v>419</v>
      </c>
      <c r="C10" s="115"/>
      <c r="D10" s="115"/>
      <c r="E10" s="115"/>
      <c r="F10" s="140" t="s">
        <v>225</v>
      </c>
      <c r="G10" s="121">
        <v>1200</v>
      </c>
      <c r="H10" s="121">
        <v>2747</v>
      </c>
      <c r="I10" s="121">
        <v>5270</v>
      </c>
      <c r="J10" s="698"/>
      <c r="K10" s="698"/>
    </row>
    <row r="11" spans="1:11" ht="12.95" customHeight="1" x14ac:dyDescent="0.2">
      <c r="A11" s="139" t="s">
        <v>99</v>
      </c>
      <c r="B11" s="140" t="s">
        <v>420</v>
      </c>
      <c r="C11" s="116"/>
      <c r="D11" s="116"/>
      <c r="E11" s="116"/>
      <c r="F11" s="33"/>
      <c r="G11" s="121"/>
      <c r="H11" s="121"/>
      <c r="I11" s="121"/>
      <c r="J11" s="698"/>
      <c r="K11" s="698"/>
    </row>
    <row r="12" spans="1:11" ht="12.95" customHeight="1" x14ac:dyDescent="0.2">
      <c r="A12" s="139" t="s">
        <v>100</v>
      </c>
      <c r="B12" s="33"/>
      <c r="C12" s="115"/>
      <c r="D12" s="115"/>
      <c r="E12" s="115"/>
      <c r="F12" s="33"/>
      <c r="G12" s="121"/>
      <c r="H12" s="121"/>
      <c r="I12" s="121"/>
      <c r="J12" s="698"/>
      <c r="K12" s="698"/>
    </row>
    <row r="13" spans="1:11" ht="12.95" customHeight="1" x14ac:dyDescent="0.2">
      <c r="A13" s="139" t="s">
        <v>101</v>
      </c>
      <c r="B13" s="33"/>
      <c r="C13" s="115"/>
      <c r="D13" s="115"/>
      <c r="E13" s="115"/>
      <c r="F13" s="33"/>
      <c r="G13" s="121"/>
      <c r="H13" s="121"/>
      <c r="I13" s="121"/>
      <c r="J13" s="698"/>
      <c r="K13" s="698"/>
    </row>
    <row r="14" spans="1:11" ht="12.95" customHeight="1" x14ac:dyDescent="0.2">
      <c r="A14" s="139" t="s">
        <v>102</v>
      </c>
      <c r="B14" s="33"/>
      <c r="C14" s="116"/>
      <c r="D14" s="116"/>
      <c r="E14" s="116"/>
      <c r="F14" s="33"/>
      <c r="G14" s="121"/>
      <c r="H14" s="121"/>
      <c r="I14" s="121"/>
      <c r="J14" s="698"/>
      <c r="K14" s="698"/>
    </row>
    <row r="15" spans="1:11" x14ac:dyDescent="0.2">
      <c r="A15" s="139" t="s">
        <v>103</v>
      </c>
      <c r="B15" s="33"/>
      <c r="C15" s="116"/>
      <c r="D15" s="116"/>
      <c r="E15" s="116"/>
      <c r="F15" s="33"/>
      <c r="G15" s="121"/>
      <c r="H15" s="121"/>
      <c r="I15" s="121"/>
      <c r="J15" s="698"/>
      <c r="K15" s="698"/>
    </row>
    <row r="16" spans="1:11" ht="12.95" customHeight="1" thickBot="1" x14ac:dyDescent="0.25">
      <c r="A16" s="187" t="s">
        <v>104</v>
      </c>
      <c r="B16" s="218"/>
      <c r="C16" s="189"/>
      <c r="D16" s="189"/>
      <c r="E16" s="189"/>
      <c r="F16" s="188" t="s">
        <v>125</v>
      </c>
      <c r="G16" s="167">
        <v>7407</v>
      </c>
      <c r="H16" s="167">
        <v>181226</v>
      </c>
      <c r="I16" s="167">
        <v>181722</v>
      </c>
      <c r="J16" s="698"/>
      <c r="K16" s="698"/>
    </row>
    <row r="17" spans="1:11" ht="23.25" customHeight="1" thickBot="1" x14ac:dyDescent="0.25">
      <c r="A17" s="142" t="s">
        <v>105</v>
      </c>
      <c r="B17" s="58" t="s">
        <v>432</v>
      </c>
      <c r="C17" s="118">
        <f>+C6+C8+C9+C11+C12+C13+C14+C15+C16</f>
        <v>4274</v>
      </c>
      <c r="D17" s="118">
        <f>+D6+D8+D9+D11+D12+D13+D14+D15+D16</f>
        <v>186017</v>
      </c>
      <c r="E17" s="118">
        <f>+E6+E8+E9+E11+E12+E13+E14+E15+E16</f>
        <v>193221</v>
      </c>
      <c r="F17" s="58" t="s">
        <v>433</v>
      </c>
      <c r="G17" s="123">
        <f>+G6+G8+G10+G11+G12+G13+G14+G15+G16</f>
        <v>59607</v>
      </c>
      <c r="H17" s="123">
        <f>+H6+H8+H10+H11+H12+H13+H14+H15+H16</f>
        <v>246654</v>
      </c>
      <c r="I17" s="123">
        <f>+I6+I8+I10+I11+I12+I13+I14+I15+I16</f>
        <v>259106</v>
      </c>
      <c r="J17" s="698"/>
      <c r="K17" s="698"/>
    </row>
    <row r="18" spans="1:11" ht="12.95" customHeight="1" x14ac:dyDescent="0.2">
      <c r="A18" s="137" t="s">
        <v>106</v>
      </c>
      <c r="B18" s="152" t="s">
        <v>243</v>
      </c>
      <c r="C18" s="159">
        <f>+C19+C20+C21+C22+C23</f>
        <v>55333</v>
      </c>
      <c r="D18" s="159">
        <f>+D19+D20+D21+D22+D23</f>
        <v>55333</v>
      </c>
      <c r="E18" s="159">
        <f>+E19+E20+E21+E22+E23</f>
        <v>65885</v>
      </c>
      <c r="F18" s="145" t="s">
        <v>208</v>
      </c>
      <c r="G18" s="46"/>
      <c r="H18" s="46"/>
      <c r="I18" s="46"/>
      <c r="J18" s="698"/>
      <c r="K18" s="698"/>
    </row>
    <row r="19" spans="1:11" ht="12.95" customHeight="1" x14ac:dyDescent="0.2">
      <c r="A19" s="139" t="s">
        <v>107</v>
      </c>
      <c r="B19" s="153" t="s">
        <v>232</v>
      </c>
      <c r="C19" s="47">
        <v>55333</v>
      </c>
      <c r="D19" s="47">
        <v>55333</v>
      </c>
      <c r="E19" s="47">
        <v>65885</v>
      </c>
      <c r="F19" s="145" t="s">
        <v>211</v>
      </c>
      <c r="G19" s="48"/>
      <c r="H19" s="48"/>
      <c r="I19" s="48"/>
      <c r="J19" s="698"/>
      <c r="K19" s="698"/>
    </row>
    <row r="20" spans="1:11" ht="12.95" customHeight="1" x14ac:dyDescent="0.2">
      <c r="A20" s="137" t="s">
        <v>108</v>
      </c>
      <c r="B20" s="153" t="s">
        <v>233</v>
      </c>
      <c r="C20" s="47"/>
      <c r="D20" s="47"/>
      <c r="E20" s="47"/>
      <c r="F20" s="145" t="s">
        <v>182</v>
      </c>
      <c r="G20" s="48"/>
      <c r="H20" s="48"/>
      <c r="I20" s="48"/>
      <c r="J20" s="698"/>
      <c r="K20" s="698"/>
    </row>
    <row r="21" spans="1:11" ht="12.95" customHeight="1" x14ac:dyDescent="0.2">
      <c r="A21" s="139" t="s">
        <v>109</v>
      </c>
      <c r="B21" s="153" t="s">
        <v>234</v>
      </c>
      <c r="C21" s="47"/>
      <c r="D21" s="47"/>
      <c r="E21" s="47"/>
      <c r="F21" s="145" t="s">
        <v>183</v>
      </c>
      <c r="G21" s="48"/>
      <c r="H21" s="48"/>
      <c r="I21" s="48"/>
      <c r="J21" s="698"/>
      <c r="K21" s="698"/>
    </row>
    <row r="22" spans="1:11" ht="12.95" customHeight="1" x14ac:dyDescent="0.2">
      <c r="A22" s="137" t="s">
        <v>110</v>
      </c>
      <c r="B22" s="153" t="s">
        <v>235</v>
      </c>
      <c r="C22" s="47"/>
      <c r="D22" s="47"/>
      <c r="E22" s="47"/>
      <c r="F22" s="144" t="s">
        <v>229</v>
      </c>
      <c r="G22" s="48"/>
      <c r="H22" s="48"/>
      <c r="I22" s="48"/>
      <c r="J22" s="698"/>
      <c r="K22" s="698"/>
    </row>
    <row r="23" spans="1:11" ht="12.95" customHeight="1" x14ac:dyDescent="0.2">
      <c r="A23" s="139" t="s">
        <v>111</v>
      </c>
      <c r="B23" s="154" t="s">
        <v>236</v>
      </c>
      <c r="C23" s="47"/>
      <c r="D23" s="47"/>
      <c r="E23" s="47"/>
      <c r="F23" s="145" t="s">
        <v>212</v>
      </c>
      <c r="G23" s="48"/>
      <c r="H23" s="48"/>
      <c r="I23" s="48"/>
      <c r="J23" s="698"/>
      <c r="K23" s="698"/>
    </row>
    <row r="24" spans="1:11" ht="12.95" customHeight="1" x14ac:dyDescent="0.2">
      <c r="A24" s="137" t="s">
        <v>112</v>
      </c>
      <c r="B24" s="155" t="s">
        <v>237</v>
      </c>
      <c r="C24" s="147">
        <f>+C25+C26+C27+C28+C29</f>
        <v>0</v>
      </c>
      <c r="D24" s="147">
        <f>+D25+D26+D27+D28+D29</f>
        <v>0</v>
      </c>
      <c r="E24" s="147">
        <f>+E25+E26+E27+E28+E29</f>
        <v>0</v>
      </c>
      <c r="F24" s="156" t="s">
        <v>210</v>
      </c>
      <c r="G24" s="48"/>
      <c r="H24" s="48"/>
      <c r="I24" s="48"/>
      <c r="J24" s="698"/>
      <c r="K24" s="698"/>
    </row>
    <row r="25" spans="1:11" ht="12.95" customHeight="1" x14ac:dyDescent="0.2">
      <c r="A25" s="139" t="s">
        <v>113</v>
      </c>
      <c r="B25" s="154" t="s">
        <v>238</v>
      </c>
      <c r="C25" s="47"/>
      <c r="D25" s="47"/>
      <c r="E25" s="47"/>
      <c r="F25" s="156" t="s">
        <v>424</v>
      </c>
      <c r="G25" s="48"/>
      <c r="H25" s="48"/>
      <c r="I25" s="48"/>
      <c r="J25" s="698"/>
      <c r="K25" s="698"/>
    </row>
    <row r="26" spans="1:11" ht="12.95" customHeight="1" x14ac:dyDescent="0.2">
      <c r="A26" s="137" t="s">
        <v>114</v>
      </c>
      <c r="B26" s="154" t="s">
        <v>239</v>
      </c>
      <c r="C26" s="47"/>
      <c r="D26" s="47"/>
      <c r="E26" s="47"/>
      <c r="F26" s="151"/>
      <c r="G26" s="48"/>
      <c r="H26" s="48"/>
      <c r="I26" s="48"/>
      <c r="J26" s="698"/>
      <c r="K26" s="698"/>
    </row>
    <row r="27" spans="1:11" ht="12.95" customHeight="1" x14ac:dyDescent="0.2">
      <c r="A27" s="139" t="s">
        <v>115</v>
      </c>
      <c r="B27" s="153" t="s">
        <v>240</v>
      </c>
      <c r="C27" s="47"/>
      <c r="D27" s="47"/>
      <c r="E27" s="47"/>
      <c r="F27" s="56"/>
      <c r="G27" s="48"/>
      <c r="H27" s="48"/>
      <c r="I27" s="48"/>
      <c r="J27" s="698"/>
      <c r="K27" s="698"/>
    </row>
    <row r="28" spans="1:11" ht="12.95" customHeight="1" x14ac:dyDescent="0.2">
      <c r="A28" s="137" t="s">
        <v>116</v>
      </c>
      <c r="B28" s="157" t="s">
        <v>241</v>
      </c>
      <c r="C28" s="47"/>
      <c r="D28" s="47"/>
      <c r="E28" s="47"/>
      <c r="F28" s="33"/>
      <c r="G28" s="48"/>
      <c r="H28" s="48"/>
      <c r="I28" s="48"/>
      <c r="J28" s="698"/>
      <c r="K28" s="698"/>
    </row>
    <row r="29" spans="1:11" ht="12.95" customHeight="1" thickBot="1" x14ac:dyDescent="0.25">
      <c r="A29" s="139" t="s">
        <v>117</v>
      </c>
      <c r="B29" s="158" t="s">
        <v>242</v>
      </c>
      <c r="C29" s="47"/>
      <c r="D29" s="47"/>
      <c r="E29" s="47"/>
      <c r="F29" s="56"/>
      <c r="G29" s="48"/>
      <c r="H29" s="48"/>
      <c r="I29" s="48"/>
      <c r="J29" s="698"/>
      <c r="K29" s="698"/>
    </row>
    <row r="30" spans="1:11" ht="21.75" customHeight="1" thickBot="1" x14ac:dyDescent="0.25">
      <c r="A30" s="142" t="s">
        <v>118</v>
      </c>
      <c r="B30" s="58" t="s">
        <v>421</v>
      </c>
      <c r="C30" s="118">
        <f>+C18+C24</f>
        <v>55333</v>
      </c>
      <c r="D30" s="118">
        <f>+D18+D24</f>
        <v>55333</v>
      </c>
      <c r="E30" s="118">
        <f>+E18+E24</f>
        <v>65885</v>
      </c>
      <c r="F30" s="58" t="s">
        <v>425</v>
      </c>
      <c r="G30" s="123">
        <f>SUM(G18:G29)</f>
        <v>0</v>
      </c>
      <c r="H30" s="123">
        <f>SUM(H18:H29)</f>
        <v>0</v>
      </c>
      <c r="I30" s="123">
        <f>SUM(I18:I29)</f>
        <v>0</v>
      </c>
      <c r="J30" s="698"/>
      <c r="K30" s="698"/>
    </row>
    <row r="31" spans="1:11" ht="15.75" customHeight="1" thickBot="1" x14ac:dyDescent="0.25">
      <c r="A31" s="142" t="s">
        <v>119</v>
      </c>
      <c r="B31" s="58"/>
      <c r="C31" s="118"/>
      <c r="D31" s="118"/>
      <c r="E31" s="118"/>
      <c r="F31" s="58" t="s">
        <v>618</v>
      </c>
      <c r="G31" s="169"/>
      <c r="H31" s="169"/>
      <c r="I31" s="169"/>
      <c r="J31" s="698"/>
      <c r="K31" s="698"/>
    </row>
    <row r="32" spans="1:11" ht="13.5" thickBot="1" x14ac:dyDescent="0.25">
      <c r="A32" s="142" t="s">
        <v>120</v>
      </c>
      <c r="B32" s="148" t="s">
        <v>426</v>
      </c>
      <c r="C32" s="149">
        <f>+C17+C30</f>
        <v>59607</v>
      </c>
      <c r="D32" s="149">
        <f>+D17+D30</f>
        <v>241350</v>
      </c>
      <c r="E32" s="149">
        <f>+E17+E30</f>
        <v>259106</v>
      </c>
      <c r="F32" s="148" t="s">
        <v>427</v>
      </c>
      <c r="G32" s="149">
        <f>+G17+G30</f>
        <v>59607</v>
      </c>
      <c r="H32" s="149">
        <f>+H17+H30</f>
        <v>246654</v>
      </c>
      <c r="I32" s="149">
        <f>+I17+I30</f>
        <v>259106</v>
      </c>
      <c r="J32" s="698"/>
      <c r="K32" s="698"/>
    </row>
    <row r="33" spans="1:11" ht="13.5" thickBot="1" x14ac:dyDescent="0.25">
      <c r="A33" s="142" t="s">
        <v>121</v>
      </c>
      <c r="B33" s="148" t="s">
        <v>186</v>
      </c>
      <c r="C33" s="149">
        <v>55333</v>
      </c>
      <c r="D33" s="149" t="str">
        <f>IF(D17-G17&lt;0,G17-D17,"-")</f>
        <v>-</v>
      </c>
      <c r="E33" s="149">
        <f>IF(E17-H17&lt;0,H17-E17,"-")</f>
        <v>53433</v>
      </c>
      <c r="F33" s="148" t="s">
        <v>187</v>
      </c>
      <c r="G33" s="149" t="str">
        <f>IF(C17-G17&gt;0,C17-G17,"-")</f>
        <v>-</v>
      </c>
      <c r="H33" s="149" t="str">
        <f>IF(D17-H17&gt;0,D17-H17,"-")</f>
        <v>-</v>
      </c>
      <c r="I33" s="149" t="str">
        <f>IF(E17-I17&gt;0,E17-I17,"-")</f>
        <v>-</v>
      </c>
      <c r="J33" s="698"/>
      <c r="K33" s="698"/>
    </row>
    <row r="34" spans="1:11" ht="13.5" thickBot="1" x14ac:dyDescent="0.25">
      <c r="A34" s="142" t="s">
        <v>564</v>
      </c>
      <c r="B34" s="148" t="s">
        <v>230</v>
      </c>
      <c r="C34" s="486" t="s">
        <v>551</v>
      </c>
      <c r="D34" s="149" t="str">
        <f>IF(D17+D18-G32&lt;0,G32-(D17+D18),"-")</f>
        <v>-</v>
      </c>
      <c r="E34" s="149" t="str">
        <f>IF(E17+E18-H32&lt;0,H32-(E17+E18),"-")</f>
        <v>-</v>
      </c>
      <c r="F34" s="148" t="s">
        <v>231</v>
      </c>
      <c r="G34" s="149" t="str">
        <f>IF(C17+C18-G32&gt;0,C17+C18-G32,"-")</f>
        <v>-</v>
      </c>
      <c r="H34" s="149" t="str">
        <f>IF(D17+D18-H32&gt;0,D17+D18-H32,"-")</f>
        <v>-</v>
      </c>
      <c r="I34" s="149" t="str">
        <f>IF(E17+E18-I32&gt;0,E17+E18-I32,"-")</f>
        <v>-</v>
      </c>
      <c r="J34" s="698"/>
      <c r="K34" s="698"/>
    </row>
  </sheetData>
  <mergeCells count="3">
    <mergeCell ref="A3:A4"/>
    <mergeCell ref="K1:K34"/>
    <mergeCell ref="J1:J34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view="pageLayout" zoomScaleNormal="100" workbookViewId="0">
      <selection activeCell="H2" sqref="H2"/>
    </sheetView>
  </sheetViews>
  <sheetFormatPr defaultRowHeight="12.75" x14ac:dyDescent="0.2"/>
  <cols>
    <col min="1" max="1" width="36.5" style="31" customWidth="1"/>
    <col min="2" max="5" width="14.33203125" style="30" customWidth="1"/>
    <col min="6" max="6" width="14.1640625" style="30" customWidth="1"/>
    <col min="7" max="7" width="12.83203125" style="30" hidden="1" customWidth="1"/>
    <col min="8" max="9" width="12.83203125" style="30" customWidth="1"/>
    <col min="10" max="10" width="13.83203125" style="30" customWidth="1"/>
    <col min="11" max="16384" width="9.33203125" style="30"/>
  </cols>
  <sheetData>
    <row r="1" spans="1:7" ht="25.5" customHeight="1" x14ac:dyDescent="0.2">
      <c r="A1" s="702" t="s">
        <v>87</v>
      </c>
      <c r="B1" s="702"/>
      <c r="C1" s="702"/>
      <c r="D1" s="702"/>
      <c r="E1" s="702"/>
      <c r="F1" s="702"/>
      <c r="G1" s="702"/>
    </row>
    <row r="2" spans="1:7" ht="29.25" customHeight="1" thickBot="1" x14ac:dyDescent="0.25">
      <c r="A2" s="64"/>
      <c r="B2" s="42"/>
      <c r="C2" s="42"/>
      <c r="D2" s="42"/>
      <c r="E2" s="42"/>
      <c r="F2" s="42"/>
      <c r="G2" s="42"/>
    </row>
    <row r="3" spans="1:7" s="32" customFormat="1" ht="44.25" customHeight="1" thickBot="1" x14ac:dyDescent="0.25">
      <c r="A3" s="65" t="s">
        <v>141</v>
      </c>
      <c r="B3" s="66" t="s">
        <v>142</v>
      </c>
      <c r="C3" s="66" t="s">
        <v>244</v>
      </c>
      <c r="D3" s="66" t="s">
        <v>655</v>
      </c>
      <c r="E3" s="66" t="s">
        <v>656</v>
      </c>
      <c r="F3" s="66" t="s">
        <v>143</v>
      </c>
      <c r="G3" s="66" t="s">
        <v>244</v>
      </c>
    </row>
    <row r="4" spans="1:7" s="42" customFormat="1" ht="12" customHeight="1" thickBot="1" x14ac:dyDescent="0.25">
      <c r="A4" s="40">
        <v>1</v>
      </c>
      <c r="B4" s="41">
        <v>2</v>
      </c>
      <c r="C4" s="41">
        <v>3</v>
      </c>
      <c r="D4" s="41">
        <v>4</v>
      </c>
      <c r="E4" s="41"/>
      <c r="F4" s="41">
        <v>5</v>
      </c>
      <c r="G4" s="41">
        <v>5</v>
      </c>
    </row>
    <row r="5" spans="1:7" ht="15.95" customHeight="1" x14ac:dyDescent="0.2">
      <c r="A5" s="581" t="s">
        <v>82</v>
      </c>
      <c r="B5" s="582">
        <v>5588</v>
      </c>
      <c r="C5" s="582">
        <v>5588</v>
      </c>
      <c r="D5" s="582">
        <v>5588</v>
      </c>
      <c r="E5" s="582">
        <v>5588</v>
      </c>
      <c r="F5" s="583" t="s">
        <v>83</v>
      </c>
      <c r="G5" s="582">
        <v>5588</v>
      </c>
    </row>
    <row r="6" spans="1:7" ht="15.95" customHeight="1" x14ac:dyDescent="0.2">
      <c r="A6" s="452" t="s">
        <v>84</v>
      </c>
      <c r="B6" s="453">
        <v>2000</v>
      </c>
      <c r="C6" s="453">
        <v>2000</v>
      </c>
      <c r="D6" s="453">
        <v>2000</v>
      </c>
      <c r="E6" s="453">
        <v>2000</v>
      </c>
      <c r="F6" s="454" t="s">
        <v>83</v>
      </c>
      <c r="G6" s="453">
        <v>2000</v>
      </c>
    </row>
    <row r="7" spans="1:7" ht="15.95" customHeight="1" x14ac:dyDescent="0.2">
      <c r="A7" s="490" t="s">
        <v>552</v>
      </c>
      <c r="B7" s="453">
        <v>11681</v>
      </c>
      <c r="C7" s="453"/>
      <c r="D7" s="453">
        <v>11681</v>
      </c>
      <c r="E7" s="453">
        <v>11681</v>
      </c>
      <c r="F7" s="454" t="s">
        <v>83</v>
      </c>
      <c r="G7" s="23"/>
    </row>
    <row r="8" spans="1:7" ht="15.95" customHeight="1" x14ac:dyDescent="0.2">
      <c r="A8" s="490" t="s">
        <v>667</v>
      </c>
      <c r="B8" s="577">
        <v>292</v>
      </c>
      <c r="C8" s="453"/>
      <c r="D8" s="453"/>
      <c r="E8" s="453">
        <v>292</v>
      </c>
      <c r="F8" s="454" t="s">
        <v>83</v>
      </c>
      <c r="G8" s="453"/>
    </row>
    <row r="9" spans="1:7" ht="15.95" customHeight="1" thickBot="1" x14ac:dyDescent="0.25">
      <c r="A9" s="584" t="s">
        <v>634</v>
      </c>
      <c r="B9" s="585">
        <v>1840</v>
      </c>
      <c r="C9" s="585"/>
      <c r="D9" s="585"/>
      <c r="E9" s="585">
        <v>1840</v>
      </c>
      <c r="F9" s="586" t="s">
        <v>83</v>
      </c>
      <c r="G9" s="585"/>
    </row>
    <row r="10" spans="1:7" ht="15.95" customHeight="1" thickBot="1" x14ac:dyDescent="0.25">
      <c r="A10" s="587" t="s">
        <v>635</v>
      </c>
      <c r="B10" s="588">
        <f>SUM(B5:B9)</f>
        <v>21401</v>
      </c>
      <c r="C10" s="589">
        <f t="shared" ref="C10:F10" si="0">SUM(C5:C9)</f>
        <v>7588</v>
      </c>
      <c r="D10" s="589">
        <f t="shared" si="0"/>
        <v>19269</v>
      </c>
      <c r="E10" s="589">
        <f t="shared" ref="E10" si="1">SUM(E5:E9)</f>
        <v>21401</v>
      </c>
      <c r="F10" s="589">
        <f t="shared" si="0"/>
        <v>0</v>
      </c>
      <c r="G10" s="589"/>
    </row>
    <row r="11" spans="1:7" ht="15.95" customHeight="1" x14ac:dyDescent="0.2">
      <c r="A11" s="591" t="s">
        <v>632</v>
      </c>
      <c r="B11" s="592">
        <v>217</v>
      </c>
      <c r="C11" s="578"/>
      <c r="D11" s="652"/>
      <c r="E11" s="592">
        <v>217</v>
      </c>
      <c r="F11" s="579">
        <v>2014</v>
      </c>
      <c r="G11" s="580">
        <v>11681</v>
      </c>
    </row>
    <row r="12" spans="1:7" ht="15.95" customHeight="1" thickBot="1" x14ac:dyDescent="0.25">
      <c r="A12" s="590" t="s">
        <v>633</v>
      </c>
      <c r="B12" s="460">
        <v>84</v>
      </c>
      <c r="C12" s="460"/>
      <c r="D12" s="460"/>
      <c r="E12" s="460">
        <v>84</v>
      </c>
      <c r="F12" s="461" t="s">
        <v>83</v>
      </c>
      <c r="G12" s="460"/>
    </row>
    <row r="13" spans="1:7" ht="15.95" customHeight="1" thickBot="1" x14ac:dyDescent="0.25">
      <c r="A13" s="587" t="s">
        <v>636</v>
      </c>
      <c r="B13" s="589">
        <f>SUM(B11:B12)</f>
        <v>301</v>
      </c>
      <c r="C13" s="589">
        <f>SUM(C11:C12)</f>
        <v>0</v>
      </c>
      <c r="D13" s="589">
        <f>SUM(D11:D12)</f>
        <v>0</v>
      </c>
      <c r="E13" s="589">
        <f>SUM(E11:E12)</f>
        <v>301</v>
      </c>
      <c r="F13" s="589"/>
      <c r="G13" s="589">
        <f>SUM(G11:G12)</f>
        <v>11681</v>
      </c>
    </row>
    <row r="14" spans="1:7" s="44" customFormat="1" ht="18" customHeight="1" thickBot="1" x14ac:dyDescent="0.25">
      <c r="A14" s="456" t="s">
        <v>140</v>
      </c>
      <c r="B14" s="457">
        <f>SUM(B10+B13)</f>
        <v>21702</v>
      </c>
      <c r="C14" s="457">
        <f>SUM(C10+C13)</f>
        <v>7588</v>
      </c>
      <c r="D14" s="457">
        <f>SUM(D10+D13)</f>
        <v>19269</v>
      </c>
      <c r="E14" s="457">
        <f>SUM(E10+E13)</f>
        <v>21702</v>
      </c>
      <c r="F14" s="458"/>
      <c r="G14" s="457">
        <f>SUM(G5:G13)</f>
        <v>30950</v>
      </c>
    </row>
    <row r="16" spans="1:7" x14ac:dyDescent="0.2">
      <c r="A16" s="688"/>
      <c r="B16" s="688"/>
      <c r="C16" s="688"/>
      <c r="D16" s="688"/>
    </row>
  </sheetData>
  <mergeCells count="2">
    <mergeCell ref="A1:G1"/>
    <mergeCell ref="A16:D16"/>
  </mergeCells>
  <phoneticPr fontId="0" type="noConversion"/>
  <printOptions horizontalCentered="1"/>
  <pageMargins left="0.19685039370078741" right="0.19685039370078741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7. melléklet a 1/2014. (I.28.) önkormányzati rendelethez
 7. melléklet a 12/2014. (IX.30.)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3"/>
  <sheetViews>
    <sheetView view="pageLayout" zoomScaleNormal="100" workbookViewId="0">
      <selection activeCell="A18" sqref="A18"/>
    </sheetView>
  </sheetViews>
  <sheetFormatPr defaultRowHeight="12.75" x14ac:dyDescent="0.2"/>
  <cols>
    <col min="1" max="1" width="40.6640625" customWidth="1"/>
    <col min="2" max="2" width="14.6640625" customWidth="1"/>
    <col min="3" max="4" width="14.33203125" customWidth="1"/>
    <col min="5" max="6" width="13.6640625" customWidth="1"/>
    <col min="7" max="7" width="13.83203125" customWidth="1"/>
    <col min="8" max="8" width="14" customWidth="1"/>
  </cols>
  <sheetData>
    <row r="1" spans="1:9" ht="15.75" x14ac:dyDescent="0.2">
      <c r="A1" s="702" t="s">
        <v>596</v>
      </c>
      <c r="B1" s="702"/>
      <c r="C1" s="702"/>
      <c r="D1" s="702"/>
      <c r="E1" s="702"/>
      <c r="F1" s="702"/>
      <c r="G1" s="702"/>
      <c r="H1" s="702"/>
      <c r="I1" s="30"/>
    </row>
    <row r="2" spans="1:9" ht="27.75" thickBot="1" x14ac:dyDescent="0.3">
      <c r="A2" s="64"/>
      <c r="B2" s="42"/>
      <c r="C2" s="42"/>
      <c r="D2" s="42"/>
      <c r="E2" s="42"/>
      <c r="F2" s="42"/>
      <c r="G2" s="42"/>
      <c r="H2" s="38" t="s">
        <v>137</v>
      </c>
      <c r="I2" s="30"/>
    </row>
    <row r="3" spans="1:9" ht="36.75" thickBot="1" x14ac:dyDescent="0.25">
      <c r="A3" s="65" t="s">
        <v>597</v>
      </c>
      <c r="B3" s="66" t="s">
        <v>142</v>
      </c>
      <c r="C3" s="66" t="s">
        <v>143</v>
      </c>
      <c r="D3" s="66" t="s">
        <v>666</v>
      </c>
      <c r="E3" s="66" t="s">
        <v>665</v>
      </c>
      <c r="F3" s="66" t="s">
        <v>677</v>
      </c>
      <c r="G3" s="512" t="s">
        <v>598</v>
      </c>
      <c r="H3" s="39" t="s">
        <v>631</v>
      </c>
      <c r="I3" s="32"/>
    </row>
    <row r="4" spans="1:9" ht="13.5" thickBot="1" x14ac:dyDescent="0.25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  <c r="G4" s="41">
        <v>7</v>
      </c>
      <c r="H4" s="41">
        <v>8</v>
      </c>
      <c r="I4" s="42"/>
    </row>
    <row r="5" spans="1:9" ht="21" customHeight="1" x14ac:dyDescent="0.2">
      <c r="A5" s="513" t="s">
        <v>599</v>
      </c>
      <c r="B5" s="453">
        <v>18000</v>
      </c>
      <c r="C5" s="454" t="s">
        <v>83</v>
      </c>
      <c r="D5" s="453">
        <v>18000</v>
      </c>
      <c r="E5" s="453">
        <v>18000</v>
      </c>
      <c r="F5" s="453">
        <v>18000</v>
      </c>
      <c r="G5" s="514"/>
      <c r="H5" s="455"/>
      <c r="I5" s="30"/>
    </row>
    <row r="6" spans="1:9" ht="17.25" customHeight="1" x14ac:dyDescent="0.2">
      <c r="A6" s="513" t="s">
        <v>600</v>
      </c>
      <c r="B6" s="453">
        <v>118454</v>
      </c>
      <c r="C6" s="454" t="s">
        <v>83</v>
      </c>
      <c r="D6" s="453">
        <v>17768</v>
      </c>
      <c r="E6" s="453">
        <v>17768</v>
      </c>
      <c r="F6" s="453">
        <v>17768</v>
      </c>
      <c r="G6" s="514">
        <v>100686</v>
      </c>
      <c r="H6" s="455"/>
      <c r="I6" s="30"/>
    </row>
    <row r="7" spans="1:9" ht="15.75" customHeight="1" x14ac:dyDescent="0.2">
      <c r="A7" s="513" t="s">
        <v>601</v>
      </c>
      <c r="B7" s="453">
        <v>6144</v>
      </c>
      <c r="C7" s="454" t="s">
        <v>83</v>
      </c>
      <c r="D7" s="453">
        <v>6144</v>
      </c>
      <c r="E7" s="453">
        <v>6144</v>
      </c>
      <c r="F7" s="453">
        <v>6144</v>
      </c>
      <c r="G7" s="514"/>
      <c r="H7" s="455"/>
      <c r="I7" s="30"/>
    </row>
    <row r="8" spans="1:9" ht="17.25" customHeight="1" x14ac:dyDescent="0.2">
      <c r="A8" s="513" t="s">
        <v>602</v>
      </c>
      <c r="B8" s="453">
        <v>1500</v>
      </c>
      <c r="C8" s="454" t="s">
        <v>83</v>
      </c>
      <c r="D8" s="453">
        <v>1500</v>
      </c>
      <c r="E8" s="453">
        <v>1500</v>
      </c>
      <c r="F8" s="453">
        <v>8500</v>
      </c>
      <c r="G8" s="514"/>
      <c r="H8" s="455"/>
      <c r="I8" s="30"/>
    </row>
    <row r="9" spans="1:9" ht="15.75" x14ac:dyDescent="0.2">
      <c r="A9" s="513"/>
      <c r="B9" s="453"/>
      <c r="C9" s="454"/>
      <c r="D9" s="453"/>
      <c r="E9" s="453"/>
      <c r="F9" s="453"/>
      <c r="G9" s="514"/>
      <c r="H9" s="455"/>
      <c r="I9" s="30"/>
    </row>
    <row r="10" spans="1:9" ht="16.5" thickBot="1" x14ac:dyDescent="0.25">
      <c r="A10" s="515"/>
      <c r="B10" s="460"/>
      <c r="C10" s="461"/>
      <c r="D10" s="460"/>
      <c r="E10" s="460"/>
      <c r="F10" s="460"/>
      <c r="G10" s="516"/>
      <c r="H10" s="462">
        <f>B10-E10</f>
        <v>0</v>
      </c>
      <c r="I10" s="30"/>
    </row>
    <row r="11" spans="1:9" ht="16.5" thickBot="1" x14ac:dyDescent="0.25">
      <c r="A11" s="456" t="s">
        <v>140</v>
      </c>
      <c r="B11" s="457">
        <f>SUM(B5:B10)</f>
        <v>144098</v>
      </c>
      <c r="C11" s="458"/>
      <c r="D11" s="457">
        <f>SUM(D5:D10)</f>
        <v>43412</v>
      </c>
      <c r="E11" s="457">
        <f>SUM(E5:E10)</f>
        <v>43412</v>
      </c>
      <c r="F11" s="457">
        <f>SUM(F5:F10)</f>
        <v>50412</v>
      </c>
      <c r="G11" s="517"/>
      <c r="H11" s="459">
        <f>SUM(H5:H10)</f>
        <v>0</v>
      </c>
      <c r="I11" s="44"/>
    </row>
    <row r="12" spans="1:9" x14ac:dyDescent="0.2">
      <c r="A12" s="31"/>
      <c r="B12" s="30"/>
      <c r="C12" s="30"/>
      <c r="D12" s="30"/>
      <c r="E12" s="30"/>
      <c r="F12" s="30"/>
      <c r="G12" s="30"/>
      <c r="H12" s="30"/>
      <c r="I12" s="30"/>
    </row>
    <row r="13" spans="1:9" x14ac:dyDescent="0.2">
      <c r="A13" s="688"/>
      <c r="B13" s="688"/>
      <c r="C13" s="688"/>
      <c r="D13" s="688"/>
      <c r="E13" s="30"/>
      <c r="F13" s="30"/>
      <c r="G13" s="30"/>
      <c r="H13" s="30"/>
      <c r="I13" s="30"/>
    </row>
  </sheetData>
  <mergeCells count="2">
    <mergeCell ref="A1:H1"/>
    <mergeCell ref="A13:D13"/>
  </mergeCells>
  <pageMargins left="0.7" right="0.7" top="0.75" bottom="0.75" header="0.3" footer="0.3"/>
  <pageSetup paperSize="9" orientation="landscape" r:id="rId1"/>
  <headerFooter>
    <oddHeader>&amp;R&amp;"Times New Roman CE,Félkövér dőlt"7. sz. melléklet az 1/2014. (I.28.) önkormányzati rendelethez
8. sz. melléklet az 12/2014. (IX.30.)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J153"/>
  <sheetViews>
    <sheetView topLeftCell="A130" zoomScaleNormal="100" zoomScaleSheetLayoutView="85" workbookViewId="0">
      <selection activeCell="D160" sqref="D160"/>
    </sheetView>
  </sheetViews>
  <sheetFormatPr defaultRowHeight="12.75" x14ac:dyDescent="0.2"/>
  <cols>
    <col min="1" max="1" width="9.33203125" style="184" customWidth="1"/>
    <col min="2" max="2" width="65.33203125" style="185" customWidth="1"/>
    <col min="3" max="3" width="12.5" style="186" customWidth="1"/>
    <col min="4" max="5" width="12.5" style="2" customWidth="1"/>
    <col min="6" max="16384" width="9.33203125" style="2"/>
  </cols>
  <sheetData>
    <row r="1" spans="1:5" s="1" customFormat="1" ht="16.5" customHeight="1" x14ac:dyDescent="0.2">
      <c r="A1" s="71"/>
      <c r="B1" s="73"/>
      <c r="C1" s="95" t="s">
        <v>688</v>
      </c>
    </row>
    <row r="2" spans="1:5" s="1" customFormat="1" ht="16.5" customHeight="1" thickBot="1" x14ac:dyDescent="0.25">
      <c r="A2" s="71"/>
      <c r="B2" s="73"/>
      <c r="C2" s="95" t="s">
        <v>689</v>
      </c>
    </row>
    <row r="3" spans="1:5" s="50" customFormat="1" ht="21.75" customHeight="1" x14ac:dyDescent="0.2">
      <c r="A3" s="549" t="s">
        <v>138</v>
      </c>
      <c r="B3" s="160" t="s">
        <v>219</v>
      </c>
      <c r="C3" s="162"/>
      <c r="D3" s="162"/>
      <c r="E3" s="162" t="s">
        <v>126</v>
      </c>
    </row>
    <row r="4" spans="1:5" s="50" customFormat="1" ht="39" customHeight="1" thickBot="1" x14ac:dyDescent="0.25">
      <c r="A4" s="548" t="s">
        <v>214</v>
      </c>
      <c r="B4" s="161" t="s">
        <v>434</v>
      </c>
      <c r="C4" s="163"/>
      <c r="D4" s="163"/>
      <c r="E4" s="163">
        <v>1</v>
      </c>
    </row>
    <row r="5" spans="1:5" s="51" customFormat="1" ht="15.95" customHeight="1" thickBot="1" x14ac:dyDescent="0.3">
      <c r="A5" s="74"/>
      <c r="B5" s="74"/>
      <c r="C5" s="75"/>
      <c r="D5" s="75"/>
      <c r="E5" s="75"/>
    </row>
    <row r="6" spans="1:5" ht="24.75" thickBot="1" x14ac:dyDescent="0.25">
      <c r="A6" s="192" t="s">
        <v>216</v>
      </c>
      <c r="B6" s="76" t="s">
        <v>128</v>
      </c>
      <c r="C6" s="164" t="s">
        <v>129</v>
      </c>
      <c r="D6" s="164" t="s">
        <v>129</v>
      </c>
      <c r="E6" s="164" t="s">
        <v>129</v>
      </c>
    </row>
    <row r="7" spans="1:5" s="45" customFormat="1" ht="12.95" customHeight="1" thickBot="1" x14ac:dyDescent="0.25">
      <c r="A7" s="67">
        <v>1</v>
      </c>
      <c r="B7" s="68">
        <v>2</v>
      </c>
      <c r="C7" s="69">
        <v>3</v>
      </c>
      <c r="D7" s="69">
        <v>4</v>
      </c>
      <c r="E7" s="69">
        <v>5</v>
      </c>
    </row>
    <row r="8" spans="1:5" s="45" customFormat="1" ht="15.95" customHeight="1" thickBot="1" x14ac:dyDescent="0.25">
      <c r="A8" s="78"/>
      <c r="B8" s="79" t="s">
        <v>130</v>
      </c>
      <c r="C8" s="165"/>
      <c r="D8" s="165"/>
      <c r="E8" s="165"/>
    </row>
    <row r="9" spans="1:5" s="45" customFormat="1" ht="12" customHeight="1" thickBot="1" x14ac:dyDescent="0.25">
      <c r="A9" s="26" t="s">
        <v>94</v>
      </c>
      <c r="B9" s="19" t="s">
        <v>245</v>
      </c>
      <c r="C9" s="104">
        <f>+C10+C11+C12+C13+C14+C15</f>
        <v>319414</v>
      </c>
      <c r="D9" s="104">
        <f>+D10+D11+D12+D13+D14+D15</f>
        <v>325596</v>
      </c>
      <c r="E9" s="104">
        <f>+E10+E11+E12+E13+E14+E15</f>
        <v>326349</v>
      </c>
    </row>
    <row r="10" spans="1:5" s="52" customFormat="1" ht="12" customHeight="1" x14ac:dyDescent="0.2">
      <c r="A10" s="219" t="s">
        <v>156</v>
      </c>
      <c r="B10" s="201" t="s">
        <v>246</v>
      </c>
      <c r="C10" s="107">
        <v>130696</v>
      </c>
      <c r="D10" s="107">
        <v>135462</v>
      </c>
      <c r="E10" s="107">
        <v>135462</v>
      </c>
    </row>
    <row r="11" spans="1:5" s="53" customFormat="1" ht="12" customHeight="1" x14ac:dyDescent="0.2">
      <c r="A11" s="220" t="s">
        <v>157</v>
      </c>
      <c r="B11" s="202" t="s">
        <v>247</v>
      </c>
      <c r="C11" s="106">
        <v>89894</v>
      </c>
      <c r="D11" s="106">
        <v>89894</v>
      </c>
      <c r="E11" s="106">
        <v>89485</v>
      </c>
    </row>
    <row r="12" spans="1:5" s="53" customFormat="1" ht="12" customHeight="1" x14ac:dyDescent="0.2">
      <c r="A12" s="220" t="s">
        <v>158</v>
      </c>
      <c r="B12" s="202" t="s">
        <v>248</v>
      </c>
      <c r="C12" s="106">
        <v>92546</v>
      </c>
      <c r="D12" s="106">
        <v>90171</v>
      </c>
      <c r="E12" s="106">
        <v>91537</v>
      </c>
    </row>
    <row r="13" spans="1:5" s="53" customFormat="1" ht="12" customHeight="1" x14ac:dyDescent="0.2">
      <c r="A13" s="220" t="s">
        <v>159</v>
      </c>
      <c r="B13" s="202" t="s">
        <v>249</v>
      </c>
      <c r="C13" s="106">
        <v>6278</v>
      </c>
      <c r="D13" s="106">
        <v>6278</v>
      </c>
      <c r="E13" s="106">
        <v>6278</v>
      </c>
    </row>
    <row r="14" spans="1:5" s="53" customFormat="1" ht="12" customHeight="1" x14ac:dyDescent="0.2">
      <c r="A14" s="220" t="s">
        <v>176</v>
      </c>
      <c r="B14" s="202" t="s">
        <v>581</v>
      </c>
      <c r="C14" s="245"/>
      <c r="D14" s="106">
        <v>3791</v>
      </c>
      <c r="E14" s="106">
        <v>3587</v>
      </c>
    </row>
    <row r="15" spans="1:5" s="52" customFormat="1" ht="12" customHeight="1" thickBot="1" x14ac:dyDescent="0.25">
      <c r="A15" s="221" t="s">
        <v>160</v>
      </c>
      <c r="B15" s="203" t="s">
        <v>573</v>
      </c>
      <c r="C15" s="246"/>
      <c r="D15" s="106">
        <v>0</v>
      </c>
      <c r="E15" s="106">
        <v>0</v>
      </c>
    </row>
    <row r="16" spans="1:5" s="52" customFormat="1" ht="12" customHeight="1" thickBot="1" x14ac:dyDescent="0.25">
      <c r="A16" s="26" t="s">
        <v>95</v>
      </c>
      <c r="B16" s="99" t="s">
        <v>252</v>
      </c>
      <c r="C16" s="104">
        <f>+C17+C18+C19+C20+C21</f>
        <v>8592</v>
      </c>
      <c r="D16" s="104">
        <f>+D17+D18+D19+D20+D21+D22</f>
        <v>24784</v>
      </c>
      <c r="E16" s="104">
        <f>+E17+E18+E19+E20+E21+E22+E23</f>
        <v>32571</v>
      </c>
    </row>
    <row r="17" spans="1:5" s="52" customFormat="1" ht="12" customHeight="1" x14ac:dyDescent="0.2">
      <c r="A17" s="219" t="s">
        <v>162</v>
      </c>
      <c r="B17" s="202" t="s">
        <v>577</v>
      </c>
      <c r="C17" s="107"/>
      <c r="D17" s="107">
        <v>2888</v>
      </c>
      <c r="E17" s="107">
        <v>4570</v>
      </c>
    </row>
    <row r="18" spans="1:5" s="52" customFormat="1" ht="12" customHeight="1" x14ac:dyDescent="0.2">
      <c r="A18" s="220" t="s">
        <v>163</v>
      </c>
      <c r="B18" s="202" t="s">
        <v>575</v>
      </c>
      <c r="C18" s="106"/>
      <c r="D18" s="106">
        <v>2398</v>
      </c>
      <c r="E18" s="106"/>
    </row>
    <row r="19" spans="1:5" s="52" customFormat="1" ht="12" customHeight="1" x14ac:dyDescent="0.2">
      <c r="A19" s="220" t="s">
        <v>164</v>
      </c>
      <c r="B19" s="202" t="s">
        <v>574</v>
      </c>
      <c r="C19" s="106"/>
      <c r="D19" s="106">
        <v>333</v>
      </c>
      <c r="E19" s="106">
        <v>100</v>
      </c>
    </row>
    <row r="20" spans="1:5" s="52" customFormat="1" ht="12" customHeight="1" x14ac:dyDescent="0.2">
      <c r="A20" s="220" t="s">
        <v>165</v>
      </c>
      <c r="B20" s="202" t="s">
        <v>572</v>
      </c>
      <c r="C20" s="106"/>
      <c r="D20" s="106">
        <v>8075</v>
      </c>
      <c r="E20" s="106">
        <v>15094</v>
      </c>
    </row>
    <row r="21" spans="1:5" s="52" customFormat="1" ht="12" customHeight="1" x14ac:dyDescent="0.2">
      <c r="A21" s="220" t="s">
        <v>166</v>
      </c>
      <c r="B21" s="202" t="s">
        <v>571</v>
      </c>
      <c r="C21" s="106">
        <v>8592</v>
      </c>
      <c r="D21" s="106">
        <v>8731</v>
      </c>
      <c r="E21" s="106">
        <v>8731</v>
      </c>
    </row>
    <row r="22" spans="1:5" s="53" customFormat="1" ht="12" customHeight="1" x14ac:dyDescent="0.2">
      <c r="A22" s="221" t="s">
        <v>172</v>
      </c>
      <c r="B22" s="202" t="s">
        <v>578</v>
      </c>
      <c r="C22" s="108"/>
      <c r="D22" s="108">
        <v>2359</v>
      </c>
      <c r="E22" s="108">
        <v>3676</v>
      </c>
    </row>
    <row r="23" spans="1:5" s="53" customFormat="1" ht="12" customHeight="1" thickBot="1" x14ac:dyDescent="0.25">
      <c r="A23" s="221" t="s">
        <v>174</v>
      </c>
      <c r="B23" s="202" t="s">
        <v>627</v>
      </c>
      <c r="C23" s="108"/>
      <c r="D23" s="108"/>
      <c r="E23" s="108">
        <v>400</v>
      </c>
    </row>
    <row r="24" spans="1:5" s="53" customFormat="1" ht="12" customHeight="1" thickBot="1" x14ac:dyDescent="0.25">
      <c r="A24" s="26" t="s">
        <v>96</v>
      </c>
      <c r="B24" s="19" t="s">
        <v>257</v>
      </c>
      <c r="C24" s="104">
        <f>+C25+C26+C27+C28+C29</f>
        <v>4274</v>
      </c>
      <c r="D24" s="104">
        <f>+D25+D26+D27+D28+D29</f>
        <v>185274</v>
      </c>
      <c r="E24" s="104">
        <f>+E25+E26+E27+E28+E29</f>
        <v>185478</v>
      </c>
    </row>
    <row r="25" spans="1:5" s="53" customFormat="1" ht="12" customHeight="1" x14ac:dyDescent="0.2">
      <c r="A25" s="219" t="s">
        <v>145</v>
      </c>
      <c r="B25" s="201" t="s">
        <v>85</v>
      </c>
      <c r="C25" s="107">
        <v>4274</v>
      </c>
      <c r="D25" s="107">
        <v>4274</v>
      </c>
      <c r="E25" s="107">
        <v>4274</v>
      </c>
    </row>
    <row r="26" spans="1:5" s="52" customFormat="1" ht="12" customHeight="1" x14ac:dyDescent="0.2">
      <c r="A26" s="220" t="s">
        <v>146</v>
      </c>
      <c r="B26" s="202" t="s">
        <v>570</v>
      </c>
      <c r="C26" s="106"/>
      <c r="D26" s="106">
        <v>181000</v>
      </c>
      <c r="E26" s="106">
        <v>181000</v>
      </c>
    </row>
    <row r="27" spans="1:5" s="53" customFormat="1" ht="12" customHeight="1" x14ac:dyDescent="0.2">
      <c r="A27" s="220" t="s">
        <v>147</v>
      </c>
      <c r="B27" s="202" t="s">
        <v>629</v>
      </c>
      <c r="C27" s="106"/>
      <c r="D27" s="106"/>
      <c r="E27" s="106">
        <v>204</v>
      </c>
    </row>
    <row r="28" spans="1:5" s="53" customFormat="1" ht="12" customHeight="1" x14ac:dyDescent="0.2">
      <c r="A28" s="220" t="s">
        <v>148</v>
      </c>
      <c r="B28" s="202" t="s">
        <v>461</v>
      </c>
      <c r="C28" s="106"/>
      <c r="D28" s="106"/>
      <c r="E28" s="106"/>
    </row>
    <row r="29" spans="1:5" s="53" customFormat="1" ht="12" customHeight="1" x14ac:dyDescent="0.2">
      <c r="A29" s="220" t="s">
        <v>188</v>
      </c>
      <c r="B29" s="202" t="s">
        <v>260</v>
      </c>
      <c r="C29" s="106"/>
      <c r="D29" s="106"/>
      <c r="E29" s="106"/>
    </row>
    <row r="30" spans="1:5" s="53" customFormat="1" ht="12" customHeight="1" thickBot="1" x14ac:dyDescent="0.25">
      <c r="A30" s="221" t="s">
        <v>189</v>
      </c>
      <c r="B30" s="203" t="s">
        <v>261</v>
      </c>
      <c r="C30" s="108"/>
      <c r="D30" s="108"/>
      <c r="E30" s="108"/>
    </row>
    <row r="31" spans="1:5" s="53" customFormat="1" ht="12" customHeight="1" thickBot="1" x14ac:dyDescent="0.25">
      <c r="A31" s="26" t="s">
        <v>190</v>
      </c>
      <c r="B31" s="19" t="s">
        <v>262</v>
      </c>
      <c r="C31" s="110">
        <f>+C32+C35+C36+C37</f>
        <v>105374</v>
      </c>
      <c r="D31" s="110">
        <f>+D32+D35+D36+D37</f>
        <v>105374</v>
      </c>
      <c r="E31" s="110">
        <f>+E32+E35+E36+E37</f>
        <v>105374</v>
      </c>
    </row>
    <row r="32" spans="1:5" s="53" customFormat="1" ht="12" customHeight="1" x14ac:dyDescent="0.2">
      <c r="A32" s="219" t="s">
        <v>263</v>
      </c>
      <c r="B32" s="201" t="s">
        <v>269</v>
      </c>
      <c r="C32" s="196">
        <f>+C33+C34</f>
        <v>87429</v>
      </c>
      <c r="D32" s="196">
        <f>+D33+D34</f>
        <v>87429</v>
      </c>
      <c r="E32" s="196">
        <f>+E33+E34</f>
        <v>87429</v>
      </c>
    </row>
    <row r="33" spans="1:5" s="53" customFormat="1" ht="12" customHeight="1" x14ac:dyDescent="0.2">
      <c r="A33" s="220" t="s">
        <v>264</v>
      </c>
      <c r="B33" s="552" t="s">
        <v>623</v>
      </c>
      <c r="C33" s="106">
        <v>5878</v>
      </c>
      <c r="D33" s="106">
        <v>5878</v>
      </c>
      <c r="E33" s="106">
        <v>5878</v>
      </c>
    </row>
    <row r="34" spans="1:5" s="53" customFormat="1" ht="12" customHeight="1" x14ac:dyDescent="0.2">
      <c r="A34" s="220" t="s">
        <v>265</v>
      </c>
      <c r="B34" s="552" t="s">
        <v>624</v>
      </c>
      <c r="C34" s="106">
        <v>81551</v>
      </c>
      <c r="D34" s="106">
        <v>81551</v>
      </c>
      <c r="E34" s="106">
        <v>81551</v>
      </c>
    </row>
    <row r="35" spans="1:5" s="53" customFormat="1" ht="12" customHeight="1" x14ac:dyDescent="0.2">
      <c r="A35" s="220" t="s">
        <v>266</v>
      </c>
      <c r="B35" s="202" t="s">
        <v>272</v>
      </c>
      <c r="C35" s="106">
        <v>15535</v>
      </c>
      <c r="D35" s="106">
        <v>15535</v>
      </c>
      <c r="E35" s="106">
        <v>15535</v>
      </c>
    </row>
    <row r="36" spans="1:5" s="53" customFormat="1" ht="12" customHeight="1" x14ac:dyDescent="0.2">
      <c r="A36" s="220" t="s">
        <v>267</v>
      </c>
      <c r="B36" s="202" t="s">
        <v>625</v>
      </c>
      <c r="C36" s="106">
        <v>254</v>
      </c>
      <c r="D36" s="106">
        <v>254</v>
      </c>
      <c r="E36" s="106">
        <v>254</v>
      </c>
    </row>
    <row r="37" spans="1:5" s="53" customFormat="1" ht="12" customHeight="1" thickBot="1" x14ac:dyDescent="0.25">
      <c r="A37" s="221" t="s">
        <v>268</v>
      </c>
      <c r="B37" s="203" t="s">
        <v>626</v>
      </c>
      <c r="C37" s="108">
        <v>2156</v>
      </c>
      <c r="D37" s="108">
        <v>2156</v>
      </c>
      <c r="E37" s="108">
        <v>2156</v>
      </c>
    </row>
    <row r="38" spans="1:5" s="53" customFormat="1" ht="12" customHeight="1" thickBot="1" x14ac:dyDescent="0.25">
      <c r="A38" s="26" t="s">
        <v>98</v>
      </c>
      <c r="B38" s="19" t="s">
        <v>275</v>
      </c>
      <c r="C38" s="104">
        <f>SUM(C39:C48)</f>
        <v>23312</v>
      </c>
      <c r="D38" s="104">
        <f>SUM(D39:D48)</f>
        <v>23312</v>
      </c>
      <c r="E38" s="104">
        <f>SUM(E39:E48)</f>
        <v>23312</v>
      </c>
    </row>
    <row r="39" spans="1:5" s="53" customFormat="1" ht="12" customHeight="1" x14ac:dyDescent="0.2">
      <c r="A39" s="219" t="s">
        <v>149</v>
      </c>
      <c r="B39" s="201" t="s">
        <v>278</v>
      </c>
      <c r="C39" s="107"/>
      <c r="D39" s="107"/>
      <c r="E39" s="107"/>
    </row>
    <row r="40" spans="1:5" s="53" customFormat="1" ht="12" customHeight="1" x14ac:dyDescent="0.2">
      <c r="A40" s="220" t="s">
        <v>150</v>
      </c>
      <c r="B40" s="202" t="s">
        <v>279</v>
      </c>
      <c r="C40" s="106"/>
      <c r="D40" s="106"/>
      <c r="E40" s="106"/>
    </row>
    <row r="41" spans="1:5" s="53" customFormat="1" ht="12" customHeight="1" x14ac:dyDescent="0.2">
      <c r="A41" s="220" t="s">
        <v>151</v>
      </c>
      <c r="B41" s="202" t="s">
        <v>280</v>
      </c>
      <c r="C41" s="106">
        <v>300</v>
      </c>
      <c r="D41" s="106">
        <v>300</v>
      </c>
      <c r="E41" s="106">
        <v>300</v>
      </c>
    </row>
    <row r="42" spans="1:5" s="53" customFormat="1" ht="12" customHeight="1" x14ac:dyDescent="0.2">
      <c r="A42" s="220" t="s">
        <v>192</v>
      </c>
      <c r="B42" s="202" t="s">
        <v>281</v>
      </c>
      <c r="C42" s="106">
        <v>6200</v>
      </c>
      <c r="D42" s="106">
        <v>6200</v>
      </c>
      <c r="E42" s="106">
        <v>6200</v>
      </c>
    </row>
    <row r="43" spans="1:5" s="53" customFormat="1" ht="12" customHeight="1" x14ac:dyDescent="0.2">
      <c r="A43" s="220" t="s">
        <v>193</v>
      </c>
      <c r="B43" s="202" t="s">
        <v>282</v>
      </c>
      <c r="C43" s="106">
        <v>15312</v>
      </c>
      <c r="D43" s="106">
        <v>15312</v>
      </c>
      <c r="E43" s="106">
        <v>15312</v>
      </c>
    </row>
    <row r="44" spans="1:5" s="53" customFormat="1" ht="12" customHeight="1" x14ac:dyDescent="0.2">
      <c r="A44" s="220" t="s">
        <v>194</v>
      </c>
      <c r="B44" s="202" t="s">
        <v>283</v>
      </c>
      <c r="C44" s="106"/>
      <c r="D44" s="106"/>
      <c r="E44" s="106"/>
    </row>
    <row r="45" spans="1:5" s="53" customFormat="1" ht="12" customHeight="1" x14ac:dyDescent="0.2">
      <c r="A45" s="220" t="s">
        <v>195</v>
      </c>
      <c r="B45" s="202" t="s">
        <v>284</v>
      </c>
      <c r="C45" s="106"/>
      <c r="D45" s="106"/>
      <c r="E45" s="106"/>
    </row>
    <row r="46" spans="1:5" s="53" customFormat="1" ht="12" customHeight="1" x14ac:dyDescent="0.2">
      <c r="A46" s="220" t="s">
        <v>196</v>
      </c>
      <c r="B46" s="202" t="s">
        <v>285</v>
      </c>
      <c r="C46" s="106">
        <v>1500</v>
      </c>
      <c r="D46" s="106">
        <v>1500</v>
      </c>
      <c r="E46" s="106">
        <v>1500</v>
      </c>
    </row>
    <row r="47" spans="1:5" s="53" customFormat="1" ht="12" customHeight="1" x14ac:dyDescent="0.2">
      <c r="A47" s="220" t="s">
        <v>276</v>
      </c>
      <c r="B47" s="202" t="s">
        <v>286</v>
      </c>
      <c r="C47" s="109"/>
      <c r="D47" s="109"/>
      <c r="E47" s="109"/>
    </row>
    <row r="48" spans="1:5" s="53" customFormat="1" ht="12" customHeight="1" thickBot="1" x14ac:dyDescent="0.25">
      <c r="A48" s="221" t="s">
        <v>277</v>
      </c>
      <c r="B48" s="203" t="s">
        <v>287</v>
      </c>
      <c r="C48" s="190"/>
      <c r="D48" s="190"/>
      <c r="E48" s="190"/>
    </row>
    <row r="49" spans="1:5" s="53" customFormat="1" ht="12" customHeight="1" thickBot="1" x14ac:dyDescent="0.25">
      <c r="A49" s="26" t="s">
        <v>99</v>
      </c>
      <c r="B49" s="19" t="s">
        <v>288</v>
      </c>
      <c r="C49" s="104">
        <f>SUM(C50:C54)</f>
        <v>0</v>
      </c>
      <c r="D49" s="104">
        <f>SUM(D50:D54)</f>
        <v>0</v>
      </c>
      <c r="E49" s="104">
        <f>SUM(E50:E54)</f>
        <v>0</v>
      </c>
    </row>
    <row r="50" spans="1:5" s="53" customFormat="1" ht="12" customHeight="1" x14ac:dyDescent="0.2">
      <c r="A50" s="219" t="s">
        <v>152</v>
      </c>
      <c r="B50" s="201" t="s">
        <v>292</v>
      </c>
      <c r="C50" s="247"/>
      <c r="D50" s="247"/>
      <c r="E50" s="247"/>
    </row>
    <row r="51" spans="1:5" s="53" customFormat="1" ht="12" customHeight="1" x14ac:dyDescent="0.2">
      <c r="A51" s="220" t="s">
        <v>153</v>
      </c>
      <c r="B51" s="202" t="s">
        <v>293</v>
      </c>
      <c r="C51" s="109"/>
      <c r="D51" s="109"/>
      <c r="E51" s="109"/>
    </row>
    <row r="52" spans="1:5" s="53" customFormat="1" ht="12" customHeight="1" x14ac:dyDescent="0.2">
      <c r="A52" s="220" t="s">
        <v>289</v>
      </c>
      <c r="B52" s="202" t="s">
        <v>294</v>
      </c>
      <c r="C52" s="109"/>
      <c r="D52" s="109"/>
      <c r="E52" s="109"/>
    </row>
    <row r="53" spans="1:5" s="53" customFormat="1" ht="12" customHeight="1" x14ac:dyDescent="0.2">
      <c r="A53" s="220" t="s">
        <v>290</v>
      </c>
      <c r="B53" s="202" t="s">
        <v>295</v>
      </c>
      <c r="C53" s="109"/>
      <c r="D53" s="109"/>
      <c r="E53" s="109"/>
    </row>
    <row r="54" spans="1:5" s="53" customFormat="1" ht="12" customHeight="1" thickBot="1" x14ac:dyDescent="0.25">
      <c r="A54" s="221" t="s">
        <v>291</v>
      </c>
      <c r="B54" s="203" t="s">
        <v>296</v>
      </c>
      <c r="C54" s="190"/>
      <c r="D54" s="190"/>
      <c r="E54" s="190"/>
    </row>
    <row r="55" spans="1:5" s="53" customFormat="1" ht="12" customHeight="1" thickBot="1" x14ac:dyDescent="0.25">
      <c r="A55" s="26" t="s">
        <v>197</v>
      </c>
      <c r="B55" s="19" t="s">
        <v>297</v>
      </c>
      <c r="C55" s="104">
        <f>SUM(C56:C58)</f>
        <v>0</v>
      </c>
      <c r="D55" s="104">
        <f>SUM(D56:D58)</f>
        <v>0</v>
      </c>
      <c r="E55" s="104">
        <f>SUM(E56:E58)</f>
        <v>350</v>
      </c>
    </row>
    <row r="56" spans="1:5" s="53" customFormat="1" ht="12" customHeight="1" x14ac:dyDescent="0.2">
      <c r="A56" s="219" t="s">
        <v>154</v>
      </c>
      <c r="B56" s="201" t="s">
        <v>628</v>
      </c>
      <c r="C56" s="107"/>
      <c r="D56" s="107"/>
      <c r="E56" s="107">
        <v>350</v>
      </c>
    </row>
    <row r="57" spans="1:5" s="53" customFormat="1" ht="12" customHeight="1" x14ac:dyDescent="0.2">
      <c r="A57" s="220" t="s">
        <v>155</v>
      </c>
      <c r="B57" s="202" t="s">
        <v>462</v>
      </c>
      <c r="C57" s="106"/>
      <c r="D57" s="106"/>
      <c r="E57" s="106"/>
    </row>
    <row r="58" spans="1:5" s="53" customFormat="1" ht="12" customHeight="1" x14ac:dyDescent="0.2">
      <c r="A58" s="220" t="s">
        <v>301</v>
      </c>
      <c r="B58" s="202" t="s">
        <v>299</v>
      </c>
      <c r="C58" s="106"/>
      <c r="D58" s="106"/>
      <c r="E58" s="106"/>
    </row>
    <row r="59" spans="1:5" s="53" customFormat="1" ht="12" customHeight="1" thickBot="1" x14ac:dyDescent="0.25">
      <c r="A59" s="221" t="s">
        <v>302</v>
      </c>
      <c r="B59" s="203" t="s">
        <v>300</v>
      </c>
      <c r="C59" s="108"/>
      <c r="D59" s="108"/>
      <c r="E59" s="108"/>
    </row>
    <row r="60" spans="1:5" s="53" customFormat="1" ht="12" customHeight="1" thickBot="1" x14ac:dyDescent="0.25">
      <c r="A60" s="26" t="s">
        <v>101</v>
      </c>
      <c r="B60" s="99" t="s">
        <v>303</v>
      </c>
      <c r="C60" s="104">
        <f>SUM(C61:C63)</f>
        <v>0</v>
      </c>
      <c r="D60" s="104">
        <f>SUM(D61:D63)</f>
        <v>743</v>
      </c>
      <c r="E60" s="104">
        <f>SUM(E61:E63)</f>
        <v>743</v>
      </c>
    </row>
    <row r="61" spans="1:5" s="53" customFormat="1" ht="12" customHeight="1" x14ac:dyDescent="0.2">
      <c r="A61" s="219" t="s">
        <v>198</v>
      </c>
      <c r="B61" s="201" t="s">
        <v>305</v>
      </c>
      <c r="C61" s="109"/>
      <c r="D61" s="109"/>
      <c r="E61" s="109"/>
    </row>
    <row r="62" spans="1:5" s="53" customFormat="1" ht="12" customHeight="1" x14ac:dyDescent="0.2">
      <c r="A62" s="220" t="s">
        <v>199</v>
      </c>
      <c r="B62" s="202" t="s">
        <v>463</v>
      </c>
      <c r="C62" s="109"/>
      <c r="D62" s="109"/>
      <c r="E62" s="109"/>
    </row>
    <row r="63" spans="1:5" s="53" customFormat="1" ht="12" customHeight="1" x14ac:dyDescent="0.2">
      <c r="A63" s="220" t="s">
        <v>224</v>
      </c>
      <c r="B63" s="202" t="s">
        <v>576</v>
      </c>
      <c r="C63" s="109"/>
      <c r="D63" s="109">
        <v>743</v>
      </c>
      <c r="E63" s="109">
        <v>743</v>
      </c>
    </row>
    <row r="64" spans="1:5" s="53" customFormat="1" ht="12" customHeight="1" thickBot="1" x14ac:dyDescent="0.25">
      <c r="A64" s="221" t="s">
        <v>304</v>
      </c>
      <c r="B64" s="203" t="s">
        <v>307</v>
      </c>
      <c r="C64" s="109"/>
      <c r="D64" s="109"/>
      <c r="E64" s="109"/>
    </row>
    <row r="65" spans="1:5" s="53" customFormat="1" ht="12" customHeight="1" thickBot="1" x14ac:dyDescent="0.25">
      <c r="A65" s="26" t="s">
        <v>102</v>
      </c>
      <c r="B65" s="19" t="s">
        <v>308</v>
      </c>
      <c r="C65" s="110">
        <f>+C9+C16+C24+C31+C38+C49+C55+C60</f>
        <v>460966</v>
      </c>
      <c r="D65" s="110">
        <f>+D9+D16+D24+D31+D38+D49+D55+D60</f>
        <v>665083</v>
      </c>
      <c r="E65" s="110">
        <f>+E9+E16+E24+E31+E38+E49+E55+E60</f>
        <v>674177</v>
      </c>
    </row>
    <row r="66" spans="1:5" s="53" customFormat="1" ht="12" customHeight="1" thickBot="1" x14ac:dyDescent="0.2">
      <c r="A66" s="222" t="s">
        <v>429</v>
      </c>
      <c r="B66" s="99" t="s">
        <v>310</v>
      </c>
      <c r="C66" s="104">
        <f>SUM(C67:C69)</f>
        <v>0</v>
      </c>
      <c r="D66" s="104">
        <f>SUM(D67:D69)</f>
        <v>0</v>
      </c>
      <c r="E66" s="104">
        <f>SUM(E67:E69)</f>
        <v>0</v>
      </c>
    </row>
    <row r="67" spans="1:5" s="53" customFormat="1" ht="12" customHeight="1" x14ac:dyDescent="0.2">
      <c r="A67" s="219" t="s">
        <v>343</v>
      </c>
      <c r="B67" s="201" t="s">
        <v>311</v>
      </c>
      <c r="C67" s="109"/>
      <c r="D67" s="109"/>
      <c r="E67" s="109"/>
    </row>
    <row r="68" spans="1:5" s="53" customFormat="1" ht="12" customHeight="1" x14ac:dyDescent="0.2">
      <c r="A68" s="220" t="s">
        <v>352</v>
      </c>
      <c r="B68" s="202" t="s">
        <v>312</v>
      </c>
      <c r="C68" s="109"/>
      <c r="D68" s="109"/>
      <c r="E68" s="109"/>
    </row>
    <row r="69" spans="1:5" s="53" customFormat="1" ht="12" customHeight="1" thickBot="1" x14ac:dyDescent="0.25">
      <c r="A69" s="221" t="s">
        <v>353</v>
      </c>
      <c r="B69" s="205" t="s">
        <v>313</v>
      </c>
      <c r="C69" s="109"/>
      <c r="D69" s="109"/>
      <c r="E69" s="109"/>
    </row>
    <row r="70" spans="1:5" s="53" customFormat="1" ht="12" customHeight="1" thickBot="1" x14ac:dyDescent="0.2">
      <c r="A70" s="222" t="s">
        <v>314</v>
      </c>
      <c r="B70" s="99" t="s">
        <v>315</v>
      </c>
      <c r="C70" s="104">
        <f>SUM(C71:C74)</f>
        <v>0</v>
      </c>
      <c r="D70" s="104">
        <f>SUM(D71:D74)</f>
        <v>0</v>
      </c>
      <c r="E70" s="104">
        <f>SUM(E71:E74)</f>
        <v>0</v>
      </c>
    </row>
    <row r="71" spans="1:5" s="53" customFormat="1" ht="12" customHeight="1" x14ac:dyDescent="0.2">
      <c r="A71" s="219" t="s">
        <v>177</v>
      </c>
      <c r="B71" s="201" t="s">
        <v>316</v>
      </c>
      <c r="C71" s="109"/>
      <c r="D71" s="109"/>
      <c r="E71" s="109"/>
    </row>
    <row r="72" spans="1:5" s="53" customFormat="1" ht="12" customHeight="1" x14ac:dyDescent="0.2">
      <c r="A72" s="220" t="s">
        <v>178</v>
      </c>
      <c r="B72" s="202" t="s">
        <v>317</v>
      </c>
      <c r="C72" s="109"/>
      <c r="D72" s="109"/>
      <c r="E72" s="109"/>
    </row>
    <row r="73" spans="1:5" s="53" customFormat="1" ht="12" customHeight="1" x14ac:dyDescent="0.2">
      <c r="A73" s="220" t="s">
        <v>344</v>
      </c>
      <c r="B73" s="202" t="s">
        <v>318</v>
      </c>
      <c r="C73" s="109"/>
      <c r="D73" s="109"/>
      <c r="E73" s="109"/>
    </row>
    <row r="74" spans="1:5" s="53" customFormat="1" ht="12" customHeight="1" thickBot="1" x14ac:dyDescent="0.25">
      <c r="A74" s="221" t="s">
        <v>345</v>
      </c>
      <c r="B74" s="203" t="s">
        <v>319</v>
      </c>
      <c r="C74" s="109"/>
      <c r="D74" s="109"/>
      <c r="E74" s="109"/>
    </row>
    <row r="75" spans="1:5" s="53" customFormat="1" ht="12" customHeight="1" thickBot="1" x14ac:dyDescent="0.2">
      <c r="A75" s="222" t="s">
        <v>320</v>
      </c>
      <c r="B75" s="99" t="s">
        <v>321</v>
      </c>
      <c r="C75" s="104">
        <f>SUM(C76:C77)</f>
        <v>115000</v>
      </c>
      <c r="D75" s="104">
        <f>SUM(D76:D77)</f>
        <v>115000</v>
      </c>
      <c r="E75" s="104">
        <f>SUM(E76:E77)</f>
        <v>125552</v>
      </c>
    </row>
    <row r="76" spans="1:5" s="53" customFormat="1" ht="12" customHeight="1" x14ac:dyDescent="0.2">
      <c r="A76" s="219" t="s">
        <v>346</v>
      </c>
      <c r="B76" s="201" t="s">
        <v>322</v>
      </c>
      <c r="C76" s="109">
        <v>115000</v>
      </c>
      <c r="D76" s="109">
        <v>115000</v>
      </c>
      <c r="E76" s="109">
        <v>125552</v>
      </c>
    </row>
    <row r="77" spans="1:5" s="53" customFormat="1" ht="12" customHeight="1" thickBot="1" x14ac:dyDescent="0.25">
      <c r="A77" s="221" t="s">
        <v>347</v>
      </c>
      <c r="B77" s="203" t="s">
        <v>323</v>
      </c>
      <c r="C77" s="109"/>
      <c r="D77" s="109"/>
      <c r="E77" s="109"/>
    </row>
    <row r="78" spans="1:5" s="52" customFormat="1" ht="12" customHeight="1" thickBot="1" x14ac:dyDescent="0.2">
      <c r="A78" s="222" t="s">
        <v>324</v>
      </c>
      <c r="B78" s="99" t="s">
        <v>325</v>
      </c>
      <c r="C78" s="104">
        <f>SUM(C79:C81)</f>
        <v>0</v>
      </c>
      <c r="D78" s="104">
        <f>SUM(D79:D81)</f>
        <v>0</v>
      </c>
      <c r="E78" s="104">
        <f>SUM(E79:E81)</f>
        <v>0</v>
      </c>
    </row>
    <row r="79" spans="1:5" s="53" customFormat="1" ht="12" customHeight="1" x14ac:dyDescent="0.2">
      <c r="A79" s="219" t="s">
        <v>348</v>
      </c>
      <c r="B79" s="201" t="s">
        <v>326</v>
      </c>
      <c r="C79" s="109"/>
      <c r="D79" s="109"/>
      <c r="E79" s="109"/>
    </row>
    <row r="80" spans="1:5" s="53" customFormat="1" ht="12" customHeight="1" x14ac:dyDescent="0.2">
      <c r="A80" s="220" t="s">
        <v>349</v>
      </c>
      <c r="B80" s="202" t="s">
        <v>327</v>
      </c>
      <c r="C80" s="109"/>
      <c r="D80" s="109"/>
      <c r="E80" s="109"/>
    </row>
    <row r="81" spans="1:5" s="53" customFormat="1" ht="12" customHeight="1" thickBot="1" x14ac:dyDescent="0.25">
      <c r="A81" s="221" t="s">
        <v>350</v>
      </c>
      <c r="B81" s="203" t="s">
        <v>328</v>
      </c>
      <c r="C81" s="109"/>
      <c r="D81" s="109"/>
      <c r="E81" s="109"/>
    </row>
    <row r="82" spans="1:5" s="53" customFormat="1" ht="12" customHeight="1" thickBot="1" x14ac:dyDescent="0.2">
      <c r="A82" s="222" t="s">
        <v>329</v>
      </c>
      <c r="B82" s="99" t="s">
        <v>351</v>
      </c>
      <c r="C82" s="104">
        <f>SUM(C83:C86)</f>
        <v>0</v>
      </c>
      <c r="D82" s="104">
        <f>SUM(D83:D86)</f>
        <v>0</v>
      </c>
      <c r="E82" s="104">
        <f>SUM(E83:E86)</f>
        <v>0</v>
      </c>
    </row>
    <row r="83" spans="1:5" s="53" customFormat="1" ht="12" customHeight="1" x14ac:dyDescent="0.2">
      <c r="A83" s="223" t="s">
        <v>330</v>
      </c>
      <c r="B83" s="201" t="s">
        <v>331</v>
      </c>
      <c r="C83" s="109"/>
      <c r="D83" s="109"/>
      <c r="E83" s="109"/>
    </row>
    <row r="84" spans="1:5" s="53" customFormat="1" ht="12" customHeight="1" x14ac:dyDescent="0.2">
      <c r="A84" s="224" t="s">
        <v>332</v>
      </c>
      <c r="B84" s="202" t="s">
        <v>333</v>
      </c>
      <c r="C84" s="109"/>
      <c r="D84" s="109"/>
      <c r="E84" s="109"/>
    </row>
    <row r="85" spans="1:5" s="53" customFormat="1" ht="12" customHeight="1" x14ac:dyDescent="0.2">
      <c r="A85" s="224" t="s">
        <v>334</v>
      </c>
      <c r="B85" s="202" t="s">
        <v>335</v>
      </c>
      <c r="C85" s="109"/>
      <c r="D85" s="109"/>
      <c r="E85" s="109"/>
    </row>
    <row r="86" spans="1:5" s="52" customFormat="1" ht="12" customHeight="1" thickBot="1" x14ac:dyDescent="0.25">
      <c r="A86" s="225" t="s">
        <v>336</v>
      </c>
      <c r="B86" s="203" t="s">
        <v>337</v>
      </c>
      <c r="C86" s="109"/>
      <c r="D86" s="109"/>
      <c r="E86" s="109"/>
    </row>
    <row r="87" spans="1:5" s="52" customFormat="1" ht="12" customHeight="1" thickBot="1" x14ac:dyDescent="0.2">
      <c r="A87" s="222" t="s">
        <v>338</v>
      </c>
      <c r="B87" s="551" t="s">
        <v>339</v>
      </c>
      <c r="C87" s="248"/>
      <c r="D87" s="248"/>
      <c r="E87" s="248"/>
    </row>
    <row r="88" spans="1:5" s="52" customFormat="1" ht="12" customHeight="1" thickBot="1" x14ac:dyDescent="0.2">
      <c r="A88" s="222" t="s">
        <v>340</v>
      </c>
      <c r="B88" s="209" t="s">
        <v>341</v>
      </c>
      <c r="C88" s="110">
        <f>+C66+C70+C75+C78+C82+C87</f>
        <v>115000</v>
      </c>
      <c r="D88" s="110">
        <f>+D66+D70+D75+D78+D82+D87</f>
        <v>115000</v>
      </c>
      <c r="E88" s="110">
        <f>+E66+E70+E75+E78+E82+E87</f>
        <v>125552</v>
      </c>
    </row>
    <row r="89" spans="1:5" s="52" customFormat="1" ht="12" customHeight="1" thickBot="1" x14ac:dyDescent="0.2">
      <c r="A89" s="222" t="s">
        <v>354</v>
      </c>
      <c r="B89" s="211" t="s">
        <v>621</v>
      </c>
      <c r="C89" s="110"/>
      <c r="D89" s="110"/>
      <c r="E89" s="110"/>
    </row>
    <row r="90" spans="1:5" s="52" customFormat="1" ht="12" customHeight="1" thickBot="1" x14ac:dyDescent="0.2">
      <c r="A90" s="222" t="s">
        <v>619</v>
      </c>
      <c r="B90" s="211" t="s">
        <v>620</v>
      </c>
      <c r="C90" s="110">
        <f>+C65+C88</f>
        <v>575966</v>
      </c>
      <c r="D90" s="110">
        <f>+D65+D88+D89</f>
        <v>780083</v>
      </c>
      <c r="E90" s="110">
        <f>+E65+E88+E89</f>
        <v>799729</v>
      </c>
    </row>
    <row r="91" spans="1:5" s="53" customFormat="1" ht="15" customHeight="1" thickBot="1" x14ac:dyDescent="0.25">
      <c r="A91" s="84"/>
      <c r="B91" s="85"/>
      <c r="C91" s="170"/>
      <c r="D91" s="170"/>
      <c r="E91" s="170"/>
    </row>
    <row r="92" spans="1:5" s="45" customFormat="1" ht="16.5" customHeight="1" thickBot="1" x14ac:dyDescent="0.25">
      <c r="A92" s="88"/>
      <c r="B92" s="89" t="s">
        <v>131</v>
      </c>
      <c r="C92" s="172"/>
      <c r="D92" s="172"/>
      <c r="E92" s="172"/>
    </row>
    <row r="93" spans="1:5" s="54" customFormat="1" ht="12" customHeight="1" thickBot="1" x14ac:dyDescent="0.25">
      <c r="A93" s="193" t="s">
        <v>94</v>
      </c>
      <c r="B93" s="25" t="s">
        <v>357</v>
      </c>
      <c r="C93" s="103">
        <f>SUM(C94:C98)</f>
        <v>442674</v>
      </c>
      <c r="D93" s="103">
        <f>SUM(D94:D98)</f>
        <v>475287</v>
      </c>
      <c r="E93" s="103">
        <f>SUM(E94:E98)</f>
        <v>486920</v>
      </c>
    </row>
    <row r="94" spans="1:5" ht="12" customHeight="1" x14ac:dyDescent="0.2">
      <c r="A94" s="228" t="s">
        <v>156</v>
      </c>
      <c r="B94" s="8" t="s">
        <v>124</v>
      </c>
      <c r="C94" s="105">
        <v>35316</v>
      </c>
      <c r="D94" s="105">
        <v>43482</v>
      </c>
      <c r="E94" s="105">
        <v>58798</v>
      </c>
    </row>
    <row r="95" spans="1:5" ht="12" customHeight="1" x14ac:dyDescent="0.2">
      <c r="A95" s="220" t="s">
        <v>157</v>
      </c>
      <c r="B95" s="6" t="s">
        <v>200</v>
      </c>
      <c r="C95" s="106">
        <v>8406</v>
      </c>
      <c r="D95" s="106">
        <v>10726</v>
      </c>
      <c r="E95" s="106">
        <v>14862</v>
      </c>
    </row>
    <row r="96" spans="1:5" ht="12" customHeight="1" x14ac:dyDescent="0.2">
      <c r="A96" s="220" t="s">
        <v>158</v>
      </c>
      <c r="B96" s="6" t="s">
        <v>175</v>
      </c>
      <c r="C96" s="108">
        <v>104825</v>
      </c>
      <c r="D96" s="108">
        <v>107160</v>
      </c>
      <c r="E96" s="108">
        <v>106851</v>
      </c>
    </row>
    <row r="97" spans="1:5" ht="12" customHeight="1" x14ac:dyDescent="0.2">
      <c r="A97" s="220" t="s">
        <v>159</v>
      </c>
      <c r="B97" s="9" t="s">
        <v>201</v>
      </c>
      <c r="C97" s="108">
        <v>8046</v>
      </c>
      <c r="D97" s="108">
        <v>10438</v>
      </c>
      <c r="E97" s="108">
        <v>12932</v>
      </c>
    </row>
    <row r="98" spans="1:5" ht="12" customHeight="1" x14ac:dyDescent="0.2">
      <c r="A98" s="220" t="s">
        <v>167</v>
      </c>
      <c r="B98" s="17" t="s">
        <v>202</v>
      </c>
      <c r="C98" s="108">
        <f>SUM(C99:C108)</f>
        <v>286081</v>
      </c>
      <c r="D98" s="108">
        <f>SUM(D99:D108)</f>
        <v>303481</v>
      </c>
      <c r="E98" s="108">
        <f>SUM(E99:E108)</f>
        <v>293477</v>
      </c>
    </row>
    <row r="99" spans="1:5" ht="12" customHeight="1" x14ac:dyDescent="0.2">
      <c r="A99" s="220" t="s">
        <v>160</v>
      </c>
      <c r="B99" s="6" t="s">
        <v>358</v>
      </c>
      <c r="C99" s="108"/>
      <c r="D99" s="108"/>
      <c r="E99" s="108"/>
    </row>
    <row r="100" spans="1:5" ht="12" customHeight="1" x14ac:dyDescent="0.2">
      <c r="A100" s="220" t="s">
        <v>161</v>
      </c>
      <c r="B100" s="60" t="s">
        <v>359</v>
      </c>
      <c r="C100" s="108"/>
      <c r="D100" s="108"/>
      <c r="E100" s="108"/>
    </row>
    <row r="101" spans="1:5" ht="12" customHeight="1" x14ac:dyDescent="0.2">
      <c r="A101" s="220" t="s">
        <v>168</v>
      </c>
      <c r="B101" s="61" t="s">
        <v>360</v>
      </c>
      <c r="C101" s="108"/>
      <c r="D101" s="108"/>
      <c r="E101" s="108"/>
    </row>
    <row r="102" spans="1:5" ht="12" customHeight="1" x14ac:dyDescent="0.2">
      <c r="A102" s="220" t="s">
        <v>169</v>
      </c>
      <c r="B102" s="60" t="s">
        <v>532</v>
      </c>
      <c r="C102" s="108">
        <v>106543</v>
      </c>
      <c r="D102" s="108">
        <v>112029</v>
      </c>
      <c r="E102" s="108">
        <v>108405</v>
      </c>
    </row>
    <row r="103" spans="1:5" ht="12" customHeight="1" x14ac:dyDescent="0.2">
      <c r="A103" s="220" t="s">
        <v>170</v>
      </c>
      <c r="B103" s="60" t="s">
        <v>582</v>
      </c>
      <c r="C103" s="108">
        <v>174338</v>
      </c>
      <c r="D103" s="108">
        <v>186252</v>
      </c>
      <c r="E103" s="108">
        <v>179522</v>
      </c>
    </row>
    <row r="104" spans="1:5" ht="12" customHeight="1" x14ac:dyDescent="0.2">
      <c r="A104" s="220" t="s">
        <v>171</v>
      </c>
      <c r="B104" s="60" t="s">
        <v>583</v>
      </c>
      <c r="C104" s="108">
        <v>2000</v>
      </c>
      <c r="D104" s="108">
        <v>2000</v>
      </c>
      <c r="E104" s="108">
        <v>2000</v>
      </c>
    </row>
    <row r="105" spans="1:5" ht="12" customHeight="1" x14ac:dyDescent="0.2">
      <c r="A105" s="220" t="s">
        <v>173</v>
      </c>
      <c r="B105" s="61" t="s">
        <v>364</v>
      </c>
      <c r="C105" s="108"/>
      <c r="D105" s="108"/>
      <c r="E105" s="108"/>
    </row>
    <row r="106" spans="1:5" ht="12" customHeight="1" x14ac:dyDescent="0.2">
      <c r="A106" s="229" t="s">
        <v>203</v>
      </c>
      <c r="B106" s="62" t="s">
        <v>365</v>
      </c>
      <c r="C106" s="108"/>
      <c r="D106" s="108"/>
      <c r="E106" s="108"/>
    </row>
    <row r="107" spans="1:5" ht="12" customHeight="1" x14ac:dyDescent="0.2">
      <c r="A107" s="220" t="s">
        <v>355</v>
      </c>
      <c r="B107" s="62" t="s">
        <v>366</v>
      </c>
      <c r="C107" s="108"/>
      <c r="D107" s="108"/>
      <c r="E107" s="108"/>
    </row>
    <row r="108" spans="1:5" ht="12" customHeight="1" thickBot="1" x14ac:dyDescent="0.25">
      <c r="A108" s="230" t="s">
        <v>356</v>
      </c>
      <c r="B108" s="63" t="s">
        <v>584</v>
      </c>
      <c r="C108" s="112">
        <v>3200</v>
      </c>
      <c r="D108" s="112">
        <v>3200</v>
      </c>
      <c r="E108" s="112">
        <v>3550</v>
      </c>
    </row>
    <row r="109" spans="1:5" ht="12" customHeight="1" thickBot="1" x14ac:dyDescent="0.25">
      <c r="A109" s="26" t="s">
        <v>95</v>
      </c>
      <c r="B109" s="24" t="s">
        <v>368</v>
      </c>
      <c r="C109" s="104">
        <f>+C110+C112+C114</f>
        <v>50700</v>
      </c>
      <c r="D109" s="104">
        <f>+D110+D112+D114</f>
        <v>63928</v>
      </c>
      <c r="E109" s="104">
        <f>+E110+E112+E114</f>
        <v>68583</v>
      </c>
    </row>
    <row r="110" spans="1:5" ht="12" customHeight="1" x14ac:dyDescent="0.2">
      <c r="A110" s="219" t="s">
        <v>162</v>
      </c>
      <c r="B110" s="6" t="s">
        <v>222</v>
      </c>
      <c r="C110" s="107">
        <v>7588</v>
      </c>
      <c r="D110" s="107">
        <v>19269</v>
      </c>
      <c r="E110" s="107">
        <v>21401</v>
      </c>
    </row>
    <row r="111" spans="1:5" ht="12" customHeight="1" x14ac:dyDescent="0.2">
      <c r="A111" s="219" t="s">
        <v>163</v>
      </c>
      <c r="B111" s="10" t="s">
        <v>372</v>
      </c>
      <c r="C111" s="107"/>
      <c r="D111" s="107"/>
      <c r="E111" s="107"/>
    </row>
    <row r="112" spans="1:5" ht="12" customHeight="1" x14ac:dyDescent="0.2">
      <c r="A112" s="219" t="s">
        <v>164</v>
      </c>
      <c r="B112" s="10" t="s">
        <v>204</v>
      </c>
      <c r="C112" s="106">
        <v>41912</v>
      </c>
      <c r="D112" s="106">
        <v>41912</v>
      </c>
      <c r="E112" s="106">
        <v>41912</v>
      </c>
    </row>
    <row r="113" spans="1:5" ht="12" customHeight="1" x14ac:dyDescent="0.2">
      <c r="A113" s="219" t="s">
        <v>165</v>
      </c>
      <c r="B113" s="10" t="s">
        <v>373</v>
      </c>
      <c r="C113" s="97">
        <v>17768</v>
      </c>
      <c r="D113" s="97">
        <v>17768</v>
      </c>
      <c r="E113" s="97">
        <v>17768</v>
      </c>
    </row>
    <row r="114" spans="1:5" ht="12" customHeight="1" x14ac:dyDescent="0.2">
      <c r="A114" s="219" t="s">
        <v>166</v>
      </c>
      <c r="B114" s="101" t="s">
        <v>225</v>
      </c>
      <c r="C114" s="97">
        <v>1200</v>
      </c>
      <c r="D114" s="97">
        <v>2747</v>
      </c>
      <c r="E114" s="97">
        <v>5270</v>
      </c>
    </row>
    <row r="115" spans="1:5" ht="12" customHeight="1" x14ac:dyDescent="0.2">
      <c r="A115" s="219" t="s">
        <v>172</v>
      </c>
      <c r="B115" s="100" t="s">
        <v>464</v>
      </c>
      <c r="C115" s="97"/>
      <c r="D115" s="97"/>
      <c r="E115" s="97"/>
    </row>
    <row r="116" spans="1:5" ht="12" customHeight="1" x14ac:dyDescent="0.2">
      <c r="A116" s="219" t="s">
        <v>174</v>
      </c>
      <c r="B116" s="197" t="s">
        <v>378</v>
      </c>
      <c r="C116" s="97"/>
      <c r="D116" s="97"/>
      <c r="E116" s="97"/>
    </row>
    <row r="117" spans="1:5" ht="12" customHeight="1" x14ac:dyDescent="0.2">
      <c r="A117" s="219" t="s">
        <v>205</v>
      </c>
      <c r="B117" s="61" t="s">
        <v>637</v>
      </c>
      <c r="C117" s="97"/>
      <c r="D117" s="97"/>
      <c r="E117" s="97"/>
    </row>
    <row r="118" spans="1:5" ht="12" customHeight="1" x14ac:dyDescent="0.2">
      <c r="A118" s="219" t="s">
        <v>206</v>
      </c>
      <c r="B118" s="61" t="s">
        <v>607</v>
      </c>
      <c r="C118" s="97"/>
      <c r="D118" s="97">
        <v>804</v>
      </c>
      <c r="E118" s="97">
        <v>804</v>
      </c>
    </row>
    <row r="119" spans="1:5" ht="12" customHeight="1" x14ac:dyDescent="0.2">
      <c r="A119" s="219" t="s">
        <v>207</v>
      </c>
      <c r="B119" s="61" t="s">
        <v>622</v>
      </c>
      <c r="C119" s="97"/>
      <c r="D119" s="97"/>
      <c r="E119" s="97">
        <v>23</v>
      </c>
    </row>
    <row r="120" spans="1:5" ht="12" customHeight="1" x14ac:dyDescent="0.2">
      <c r="A120" s="219" t="s">
        <v>369</v>
      </c>
      <c r="B120" s="61" t="s">
        <v>364</v>
      </c>
      <c r="C120" s="97"/>
      <c r="D120" s="97"/>
      <c r="E120" s="97"/>
    </row>
    <row r="121" spans="1:5" ht="12" customHeight="1" x14ac:dyDescent="0.2">
      <c r="A121" s="219" t="s">
        <v>370</v>
      </c>
      <c r="B121" s="61" t="s">
        <v>375</v>
      </c>
      <c r="C121" s="97"/>
      <c r="D121" s="97"/>
      <c r="E121" s="97"/>
    </row>
    <row r="122" spans="1:5" ht="12" customHeight="1" thickBot="1" x14ac:dyDescent="0.25">
      <c r="A122" s="229" t="s">
        <v>371</v>
      </c>
      <c r="B122" s="61" t="s">
        <v>374</v>
      </c>
      <c r="C122" s="98">
        <v>1200</v>
      </c>
      <c r="D122" s="98">
        <v>1943</v>
      </c>
      <c r="E122" s="98">
        <v>4443</v>
      </c>
    </row>
    <row r="123" spans="1:5" ht="12" customHeight="1" thickBot="1" x14ac:dyDescent="0.25">
      <c r="A123" s="26" t="s">
        <v>96</v>
      </c>
      <c r="B123" s="57" t="s">
        <v>379</v>
      </c>
      <c r="C123" s="104">
        <f>+C124+C125</f>
        <v>82592</v>
      </c>
      <c r="D123" s="104">
        <f>+D124+D125</f>
        <v>240868</v>
      </c>
      <c r="E123" s="104">
        <f>+E124+E125</f>
        <v>244226</v>
      </c>
    </row>
    <row r="124" spans="1:5" ht="12" customHeight="1" x14ac:dyDescent="0.2">
      <c r="A124" s="219" t="s">
        <v>145</v>
      </c>
      <c r="B124" s="7" t="s">
        <v>133</v>
      </c>
      <c r="C124" s="107">
        <v>75185</v>
      </c>
      <c r="D124" s="107">
        <v>59642</v>
      </c>
      <c r="E124" s="107">
        <v>62504</v>
      </c>
    </row>
    <row r="125" spans="1:5" ht="12" customHeight="1" thickBot="1" x14ac:dyDescent="0.25">
      <c r="A125" s="221" t="s">
        <v>146</v>
      </c>
      <c r="B125" s="10" t="s">
        <v>134</v>
      </c>
      <c r="C125" s="108">
        <v>7407</v>
      </c>
      <c r="D125" s="108">
        <v>181226</v>
      </c>
      <c r="E125" s="108">
        <v>181722</v>
      </c>
    </row>
    <row r="126" spans="1:5" ht="12" customHeight="1" thickBot="1" x14ac:dyDescent="0.25">
      <c r="A126" s="26" t="s">
        <v>97</v>
      </c>
      <c r="B126" s="57" t="s">
        <v>380</v>
      </c>
      <c r="C126" s="104">
        <f>+C93+C109+C123</f>
        <v>575966</v>
      </c>
      <c r="D126" s="104">
        <f>+D93+D109+D123</f>
        <v>780083</v>
      </c>
      <c r="E126" s="104">
        <f>+E93+E109+E123</f>
        <v>799729</v>
      </c>
    </row>
    <row r="127" spans="1:5" ht="12" customHeight="1" thickBot="1" x14ac:dyDescent="0.25">
      <c r="A127" s="26" t="s">
        <v>98</v>
      </c>
      <c r="B127" s="57" t="s">
        <v>381</v>
      </c>
      <c r="C127" s="104">
        <f>+C128+C129+C130</f>
        <v>0</v>
      </c>
      <c r="D127" s="104">
        <f>+D128+D129+D130</f>
        <v>0</v>
      </c>
      <c r="E127" s="104">
        <f>+E128+E129+E130</f>
        <v>0</v>
      </c>
    </row>
    <row r="128" spans="1:5" s="54" customFormat="1" ht="12" customHeight="1" x14ac:dyDescent="0.2">
      <c r="A128" s="219" t="s">
        <v>149</v>
      </c>
      <c r="B128" s="7" t="s">
        <v>382</v>
      </c>
      <c r="C128" s="97"/>
      <c r="D128" s="97"/>
      <c r="E128" s="97"/>
    </row>
    <row r="129" spans="1:10" ht="12" customHeight="1" x14ac:dyDescent="0.2">
      <c r="A129" s="219" t="s">
        <v>150</v>
      </c>
      <c r="B129" s="7" t="s">
        <v>383</v>
      </c>
      <c r="C129" s="97"/>
      <c r="D129" s="97"/>
      <c r="E129" s="97"/>
    </row>
    <row r="130" spans="1:10" ht="12" customHeight="1" thickBot="1" x14ac:dyDescent="0.25">
      <c r="A130" s="229" t="s">
        <v>151</v>
      </c>
      <c r="B130" s="5" t="s">
        <v>384</v>
      </c>
      <c r="C130" s="97"/>
      <c r="D130" s="97"/>
      <c r="E130" s="97"/>
    </row>
    <row r="131" spans="1:10" ht="12" customHeight="1" thickBot="1" x14ac:dyDescent="0.25">
      <c r="A131" s="26" t="s">
        <v>99</v>
      </c>
      <c r="B131" s="57" t="s">
        <v>428</v>
      </c>
      <c r="C131" s="104">
        <f>+C132+C133+C134+C135</f>
        <v>0</v>
      </c>
      <c r="D131" s="104">
        <f>+D132+D133+D134+D135</f>
        <v>0</v>
      </c>
      <c r="E131" s="104">
        <f>+E132+E133+E134+E135</f>
        <v>0</v>
      </c>
    </row>
    <row r="132" spans="1:10" ht="12" customHeight="1" x14ac:dyDescent="0.2">
      <c r="A132" s="219" t="s">
        <v>152</v>
      </c>
      <c r="B132" s="7" t="s">
        <v>385</v>
      </c>
      <c r="C132" s="97"/>
      <c r="D132" s="97"/>
      <c r="E132" s="97"/>
    </row>
    <row r="133" spans="1:10" ht="12" customHeight="1" x14ac:dyDescent="0.2">
      <c r="A133" s="219" t="s">
        <v>153</v>
      </c>
      <c r="B133" s="7" t="s">
        <v>386</v>
      </c>
      <c r="C133" s="97"/>
      <c r="D133" s="97"/>
      <c r="E133" s="97"/>
    </row>
    <row r="134" spans="1:10" ht="12" customHeight="1" x14ac:dyDescent="0.2">
      <c r="A134" s="219" t="s">
        <v>289</v>
      </c>
      <c r="B134" s="7" t="s">
        <v>387</v>
      </c>
      <c r="C134" s="97"/>
      <c r="D134" s="97"/>
      <c r="E134" s="97"/>
    </row>
    <row r="135" spans="1:10" s="54" customFormat="1" ht="12" customHeight="1" thickBot="1" x14ac:dyDescent="0.25">
      <c r="A135" s="229" t="s">
        <v>290</v>
      </c>
      <c r="B135" s="5" t="s">
        <v>388</v>
      </c>
      <c r="C135" s="97"/>
      <c r="D135" s="97"/>
      <c r="E135" s="97"/>
    </row>
    <row r="136" spans="1:10" ht="12" customHeight="1" thickBot="1" x14ac:dyDescent="0.25">
      <c r="A136" s="26" t="s">
        <v>100</v>
      </c>
      <c r="B136" s="57" t="s">
        <v>389</v>
      </c>
      <c r="C136" s="110">
        <f>+C137+C138+C139+C140</f>
        <v>0</v>
      </c>
      <c r="D136" s="110">
        <f>+D137+D138+D139+D140</f>
        <v>0</v>
      </c>
      <c r="E136" s="110">
        <f>+E137+E138+E139+E140</f>
        <v>0</v>
      </c>
      <c r="J136" s="96"/>
    </row>
    <row r="137" spans="1:10" x14ac:dyDescent="0.2">
      <c r="A137" s="219" t="s">
        <v>154</v>
      </c>
      <c r="B137" s="7" t="s">
        <v>390</v>
      </c>
      <c r="C137" s="97"/>
      <c r="D137" s="97"/>
      <c r="E137" s="97"/>
    </row>
    <row r="138" spans="1:10" ht="12" customHeight="1" x14ac:dyDescent="0.2">
      <c r="A138" s="219" t="s">
        <v>155</v>
      </c>
      <c r="B138" s="7" t="s">
        <v>400</v>
      </c>
      <c r="C138" s="97"/>
      <c r="D138" s="97"/>
      <c r="E138" s="97"/>
    </row>
    <row r="139" spans="1:10" s="54" customFormat="1" ht="12" customHeight="1" x14ac:dyDescent="0.2">
      <c r="A139" s="219" t="s">
        <v>301</v>
      </c>
      <c r="B139" s="7" t="s">
        <v>391</v>
      </c>
      <c r="C139" s="97"/>
      <c r="D139" s="97"/>
      <c r="E139" s="97"/>
    </row>
    <row r="140" spans="1:10" s="54" customFormat="1" ht="12" customHeight="1" thickBot="1" x14ac:dyDescent="0.25">
      <c r="A140" s="229" t="s">
        <v>302</v>
      </c>
      <c r="B140" s="5" t="s">
        <v>392</v>
      </c>
      <c r="C140" s="97"/>
      <c r="D140" s="97"/>
      <c r="E140" s="97"/>
    </row>
    <row r="141" spans="1:10" s="54" customFormat="1" ht="12" customHeight="1" thickBot="1" x14ac:dyDescent="0.25">
      <c r="A141" s="26" t="s">
        <v>101</v>
      </c>
      <c r="B141" s="57" t="s">
        <v>393</v>
      </c>
      <c r="C141" s="113">
        <f>+C142+C143+C144+C145</f>
        <v>0</v>
      </c>
      <c r="D141" s="113">
        <f>+D142+D143+D144+D145</f>
        <v>0</v>
      </c>
      <c r="E141" s="113">
        <f>+E142+E143+E144+E145</f>
        <v>0</v>
      </c>
    </row>
    <row r="142" spans="1:10" s="54" customFormat="1" ht="12" customHeight="1" x14ac:dyDescent="0.2">
      <c r="A142" s="219" t="s">
        <v>198</v>
      </c>
      <c r="B142" s="7" t="s">
        <v>394</v>
      </c>
      <c r="C142" s="97"/>
      <c r="D142" s="97"/>
      <c r="E142" s="97"/>
    </row>
    <row r="143" spans="1:10" s="54" customFormat="1" ht="12" customHeight="1" x14ac:dyDescent="0.2">
      <c r="A143" s="219" t="s">
        <v>199</v>
      </c>
      <c r="B143" s="7" t="s">
        <v>395</v>
      </c>
      <c r="C143" s="97"/>
      <c r="D143" s="97"/>
      <c r="E143" s="97"/>
    </row>
    <row r="144" spans="1:10" s="54" customFormat="1" ht="12" customHeight="1" x14ac:dyDescent="0.2">
      <c r="A144" s="219" t="s">
        <v>224</v>
      </c>
      <c r="B144" s="7" t="s">
        <v>396</v>
      </c>
      <c r="C144" s="97"/>
      <c r="D144" s="97"/>
      <c r="E144" s="97"/>
    </row>
    <row r="145" spans="1:5" ht="12.75" customHeight="1" thickBot="1" x14ac:dyDescent="0.25">
      <c r="A145" s="219" t="s">
        <v>304</v>
      </c>
      <c r="B145" s="7" t="s">
        <v>397</v>
      </c>
      <c r="C145" s="97"/>
      <c r="D145" s="97"/>
      <c r="E145" s="97"/>
    </row>
    <row r="146" spans="1:5" ht="12" customHeight="1" thickBot="1" x14ac:dyDescent="0.25">
      <c r="A146" s="26" t="s">
        <v>102</v>
      </c>
      <c r="B146" s="57" t="s">
        <v>398</v>
      </c>
      <c r="C146" s="213">
        <f>+C127+C131+C136+C141</f>
        <v>0</v>
      </c>
      <c r="D146" s="213">
        <f>+D127+D131+D136+D141</f>
        <v>0</v>
      </c>
      <c r="E146" s="213">
        <f>+E127+E131+E136+E141</f>
        <v>0</v>
      </c>
    </row>
    <row r="147" spans="1:5" ht="12" customHeight="1" thickBot="1" x14ac:dyDescent="0.25">
      <c r="A147" s="26" t="s">
        <v>103</v>
      </c>
      <c r="B147" s="550" t="s">
        <v>618</v>
      </c>
      <c r="C147" s="213"/>
      <c r="D147" s="213"/>
      <c r="E147" s="213"/>
    </row>
    <row r="148" spans="1:5" ht="12" customHeight="1" thickBot="1" x14ac:dyDescent="0.25">
      <c r="A148" s="26" t="s">
        <v>104</v>
      </c>
      <c r="B148" s="550" t="s">
        <v>611</v>
      </c>
      <c r="C148" s="213"/>
      <c r="D148" s="213"/>
      <c r="E148" s="213"/>
    </row>
    <row r="149" spans="1:5" ht="15" customHeight="1" thickBot="1" x14ac:dyDescent="0.25">
      <c r="A149" s="231" t="s">
        <v>105</v>
      </c>
      <c r="B149" s="178" t="s">
        <v>617</v>
      </c>
      <c r="C149" s="213">
        <f>+C126+C146</f>
        <v>575966</v>
      </c>
      <c r="D149" s="213">
        <f>+D126+D146</f>
        <v>780083</v>
      </c>
      <c r="E149" s="213">
        <f>+E126+E146</f>
        <v>799729</v>
      </c>
    </row>
    <row r="150" spans="1:5" ht="13.5" thickBot="1" x14ac:dyDescent="0.25">
      <c r="A150" s="181"/>
      <c r="B150" s="182"/>
      <c r="C150" s="183"/>
      <c r="D150" s="183"/>
      <c r="E150" s="183"/>
    </row>
    <row r="151" spans="1:5" ht="15" customHeight="1" thickBot="1" x14ac:dyDescent="0.25">
      <c r="A151" s="93" t="s">
        <v>217</v>
      </c>
      <c r="B151" s="94"/>
      <c r="C151" s="55">
        <v>17</v>
      </c>
      <c r="D151" s="55">
        <v>17</v>
      </c>
      <c r="E151" s="55">
        <v>17</v>
      </c>
    </row>
    <row r="152" spans="1:5" ht="14.25" customHeight="1" thickBot="1" x14ac:dyDescent="0.25">
      <c r="A152" s="93" t="s">
        <v>218</v>
      </c>
      <c r="B152" s="94"/>
      <c r="C152" s="55">
        <v>15</v>
      </c>
      <c r="D152" s="55">
        <v>15</v>
      </c>
      <c r="E152" s="55">
        <v>15</v>
      </c>
    </row>
    <row r="153" spans="1:5" ht="18" customHeight="1" x14ac:dyDescent="0.2">
      <c r="A153" s="688"/>
      <c r="B153" s="688"/>
      <c r="C153" s="688"/>
      <c r="D153" s="688"/>
    </row>
  </sheetData>
  <sheetProtection formatCells="0"/>
  <mergeCells count="1">
    <mergeCell ref="A153:D15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12</vt:i4>
      </vt:variant>
    </vt:vector>
  </HeadingPairs>
  <TitlesOfParts>
    <vt:vector size="35" baseType="lpstr">
      <vt:lpstr>1.sz.mell.</vt:lpstr>
      <vt:lpstr>2.sz.mell.</vt:lpstr>
      <vt:lpstr>3.sz. mell.</vt:lpstr>
      <vt:lpstr>4.sz.mell.</vt:lpstr>
      <vt:lpstr>5.sz.mell  </vt:lpstr>
      <vt:lpstr>6.sz.mell  </vt:lpstr>
      <vt:lpstr>7.sz.mell.</vt:lpstr>
      <vt:lpstr>8.sz.mell.</vt:lpstr>
      <vt:lpstr>9. sz. mell</vt:lpstr>
      <vt:lpstr>10. sz. mell </vt:lpstr>
      <vt:lpstr>11. sz. mell  </vt:lpstr>
      <vt:lpstr>12. sz. mell   </vt:lpstr>
      <vt:lpstr>13. sz. mell</vt:lpstr>
      <vt:lpstr>14. sz. mell</vt:lpstr>
      <vt:lpstr>15. sz. mell</vt:lpstr>
      <vt:lpstr>16. sz. mell</vt:lpstr>
      <vt:lpstr>17. sz. mell</vt:lpstr>
      <vt:lpstr>18.sz.mell.</vt:lpstr>
      <vt:lpstr>19.sz.mell.</vt:lpstr>
      <vt:lpstr>5.sz tájékoztató t.</vt:lpstr>
      <vt:lpstr>6. sz. tájékoztató</vt:lpstr>
      <vt:lpstr>7. sz tájékoztató</vt:lpstr>
      <vt:lpstr>8. sz. táblázat</vt:lpstr>
      <vt:lpstr>'10. sz. mell '!Nyomtatási_cím</vt:lpstr>
      <vt:lpstr>'11. sz. mell  '!Nyomtatási_cím</vt:lpstr>
      <vt:lpstr>'12. sz. mell   '!Nyomtatási_cím</vt:lpstr>
      <vt:lpstr>'13. sz. mell'!Nyomtatási_cím</vt:lpstr>
      <vt:lpstr>'14. sz. mell'!Nyomtatási_cím</vt:lpstr>
      <vt:lpstr>'15. sz. mell'!Nyomtatási_cím</vt:lpstr>
      <vt:lpstr>'16. sz. mell'!Nyomtatási_cím</vt:lpstr>
      <vt:lpstr>'17. sz. mell'!Nyomtatási_cím</vt:lpstr>
      <vt:lpstr>'9. sz. mell'!Nyomtatási_cím</vt:lpstr>
      <vt:lpstr>'1.sz.mell.'!Nyomtatási_terület</vt:lpstr>
      <vt:lpstr>'2.sz.mell.'!Nyomtatási_terület</vt:lpstr>
      <vt:lpstr>'4.sz.mell.'!Nyomtatási_terület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Titkárság</cp:lastModifiedBy>
  <cp:lastPrinted>2014-10-03T09:39:33Z</cp:lastPrinted>
  <dcterms:created xsi:type="dcterms:W3CDTF">1999-10-30T10:30:45Z</dcterms:created>
  <dcterms:modified xsi:type="dcterms:W3CDTF">2014-10-03T10:23:22Z</dcterms:modified>
</cp:coreProperties>
</file>