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4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beruházások felújítások" sheetId="10" r:id="rId10"/>
    <sheet name="11.tartalékok" sheetId="11" r:id="rId11"/>
    <sheet name="12.szociális kiadások" sheetId="12" r:id="rId12"/>
    <sheet name="13.átvett" sheetId="13" r:id="rId13"/>
    <sheet name="14.helyi adók" sheetId="14" r:id="rId14"/>
    <sheet name="15.mérleg" sheetId="15" r:id="rId15"/>
  </sheets>
  <definedNames>
    <definedName name="_xlnm.Print_Area" localSheetId="0">'1.kiemelt ei'!$A$1:$B$28</definedName>
    <definedName name="_xlnm.Print_Area" localSheetId="11">'12.szociális kiadások'!$A$1:$D$41</definedName>
    <definedName name="_xlnm.Print_Area" localSheetId="1">'2.kiadások működés,felh.Önk.'!$A$1:$AE$129</definedName>
    <definedName name="Excel_BuiltIn_Print_Area" localSheetId="1">'2.kiadások működés,felh.Önk.'!$A$1:$X$129</definedName>
    <definedName name="Excel_BuiltIn_Print_Area" localSheetId="1">'2.kiadások működés,felh.Önk.'!$A$1:$F$129</definedName>
    <definedName name="Excel_BuiltIn_Print_Area" localSheetId="3">'4.kiadások működés,felh.Óvoda'!$A$1:$H$123</definedName>
  </definedNames>
  <calcPr fullCalcOnLoad="1"/>
</workbook>
</file>

<file path=xl/sharedStrings.xml><?xml version="1.0" encoding="utf-8"?>
<sst xmlns="http://schemas.openxmlformats.org/spreadsheetml/2006/main" count="2272" uniqueCount="654">
  <si>
    <t>Lábod Község Önkormányzata 2018. évi költségvetése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</si>
  <si>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</si>
  <si>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</si>
  <si>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</si>
  <si>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</si>
  <si>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</si>
  <si>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</si>
  <si>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</si>
  <si>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</si>
  <si>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</si>
  <si>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</si>
  <si>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</si>
  <si>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</si>
  <si>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</si>
  <si>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</si>
  <si>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</si>
  <si>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</si>
  <si>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</si>
  <si>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</si>
  <si>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</si>
  <si>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</si>
  <si>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</si>
  <si>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</si>
  <si>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</si>
  <si>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</si>
  <si>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</si>
  <si>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ELŐIRÁNYZATOK</t>
  </si>
  <si>
    <t>Rovat megnevezése</t>
  </si>
  <si>
    <t>Rovat-szám</t>
  </si>
  <si>
    <t>052020</t>
  </si>
  <si>
    <t>018010</t>
  </si>
  <si>
    <t>045160</t>
  </si>
  <si>
    <t>013350</t>
  </si>
  <si>
    <t>066010</t>
  </si>
  <si>
    <t>011130</t>
  </si>
  <si>
    <t>064010</t>
  </si>
  <si>
    <t>066020-1</t>
  </si>
  <si>
    <t>066020-2</t>
  </si>
  <si>
    <t>066020-3</t>
  </si>
  <si>
    <t>066020-4</t>
  </si>
  <si>
    <t>066020-5</t>
  </si>
  <si>
    <t>066020-7</t>
  </si>
  <si>
    <t>066020-8</t>
  </si>
  <si>
    <t>066020-9</t>
  </si>
  <si>
    <t>082092</t>
  </si>
  <si>
    <t>072111</t>
  </si>
  <si>
    <t>074031</t>
  </si>
  <si>
    <t>084031</t>
  </si>
  <si>
    <t>082091</t>
  </si>
  <si>
    <t>082094</t>
  </si>
  <si>
    <t>013320</t>
  </si>
  <si>
    <t>104037</t>
  </si>
  <si>
    <t>104051</t>
  </si>
  <si>
    <t>041233</t>
  </si>
  <si>
    <t>013370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</si>
  <si>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</si>
  <si>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</si>
  <si>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</si>
  <si>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</si>
  <si>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</si>
  <si>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</si>
  <si>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</si>
  <si>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</si>
  <si>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</si>
  <si>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</si>
  <si>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</si>
  <si>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</si>
  <si>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</si>
  <si>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</si>
  <si>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</si>
  <si>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</si>
  <si>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</si>
  <si>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</si>
  <si>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</si>
  <si>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</si>
  <si>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</si>
  <si>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</si>
  <si>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</si>
  <si>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</si>
  <si>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</si>
  <si>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</si>
  <si>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</si>
  <si>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</si>
  <si>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</si>
  <si>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</si>
  <si>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</si>
  <si>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</si>
  <si>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</si>
  <si>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</si>
  <si>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</si>
  <si>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</si>
  <si>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</si>
  <si>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</si>
  <si>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</si>
  <si>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</si>
  <si>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</si>
  <si>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</si>
  <si>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</si>
  <si>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</si>
  <si>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</si>
  <si>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</si>
  <si>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</si>
  <si>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</si>
  <si>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</si>
  <si>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</si>
  <si>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</si>
  <si>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</si>
  <si>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</si>
  <si>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</si>
  <si>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</si>
  <si>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</si>
  <si>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</si>
  <si>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</si>
  <si>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</si>
  <si>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</si>
  <si>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</si>
  <si>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</si>
  <si>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</si>
  <si>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</si>
  <si>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</si>
  <si>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</si>
  <si>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</si>
  <si>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</si>
  <si>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</si>
  <si>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</si>
  <si>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</si>
  <si>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</si>
  <si>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</si>
  <si>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</si>
  <si>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</si>
  <si>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</si>
  <si>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</si>
  <si>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</si>
  <si>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</si>
  <si>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</si>
  <si>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</si>
  <si>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</si>
  <si>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</si>
  <si>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</si>
  <si>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</si>
  <si>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</si>
  <si>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</si>
  <si>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</si>
  <si>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</si>
  <si>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</si>
  <si>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</si>
  <si>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</si>
  <si>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</si>
  <si>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</si>
  <si>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</si>
  <si>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</si>
  <si>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</si>
  <si>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</si>
  <si>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</si>
  <si>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</si>
  <si>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</si>
  <si>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</si>
  <si>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</si>
  <si>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</si>
  <si>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</si>
  <si>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</si>
  <si>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</si>
  <si>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</si>
  <si>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</si>
  <si>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</si>
  <si>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</si>
  <si>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</si>
  <si>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</si>
  <si>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</si>
  <si>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</si>
  <si>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</si>
  <si>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</si>
  <si>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</si>
  <si>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</si>
  <si>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</si>
  <si>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</si>
  <si>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</si>
  <si>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</si>
  <si>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</si>
  <si>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</si>
  <si>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</si>
  <si>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</si>
  <si>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</si>
  <si>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</si>
  <si>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</si>
  <si>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</si>
  <si>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</si>
  <si>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</si>
  <si>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</si>
  <si>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</si>
  <si>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</si>
  <si>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</si>
  <si>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</si>
  <si>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</si>
  <si>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</si>
  <si>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</si>
  <si>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</si>
  <si>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</si>
  <si>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</si>
  <si>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</si>
  <si>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</si>
  <si>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</si>
  <si>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</si>
  <si>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</si>
  <si>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</si>
  <si>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</si>
  <si>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</si>
  <si>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</si>
  <si>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</si>
  <si>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</si>
  <si>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</si>
  <si>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</si>
  <si>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</si>
  <si>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</si>
  <si>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</si>
  <si>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</si>
  <si>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</si>
  <si>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</si>
  <si>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</si>
  <si>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</si>
  <si>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</si>
  <si>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</si>
  <si>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</si>
  <si>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</si>
  <si>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</si>
  <si>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</si>
  <si>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</si>
  <si>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</si>
  <si>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</si>
  <si>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</si>
  <si>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</si>
  <si>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</si>
  <si>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</si>
  <si>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</si>
  <si>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</si>
  <si>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</si>
  <si>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</si>
  <si>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</si>
  <si>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</si>
  <si>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</si>
  <si>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</si>
  <si>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</si>
  <si>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</si>
  <si>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</si>
  <si>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</si>
  <si>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</si>
  <si>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</si>
  <si>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</si>
  <si>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</si>
  <si>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</si>
  <si>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</si>
  <si>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</si>
  <si>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</si>
  <si>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</si>
  <si>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</si>
  <si>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</si>
  <si>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</si>
  <si>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</si>
  <si>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</si>
  <si>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</si>
  <si>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</si>
  <si>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</si>
  <si>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</si>
  <si>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</si>
  <si>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</si>
  <si>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</si>
  <si>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</si>
  <si>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</si>
  <si>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</si>
  <si>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</si>
  <si>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</si>
  <si>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</si>
  <si>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</si>
  <si>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</si>
  <si>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</si>
  <si>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</si>
  <si>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</si>
  <si>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</si>
  <si>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</si>
  <si>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</si>
  <si>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</si>
  <si>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</si>
  <si>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</si>
  <si>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</si>
  <si>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</si>
  <si>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</si>
  <si>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</si>
  <si>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</si>
  <si>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</si>
  <si>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</si>
  <si>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</si>
  <si>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</si>
  <si>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</si>
  <si>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</si>
  <si>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</si>
  <si>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</si>
  <si>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</si>
  <si>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</si>
  <si>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ELŐIRÁNYZATAI</t>
  </si>
  <si>
    <t>eredeti ei.</t>
  </si>
  <si>
    <t>módosított ei.</t>
  </si>
  <si>
    <t>Egyéb működési célú támogatások államháztartáson kivülről</t>
  </si>
  <si>
    <t>CSICSERGŐ ÓVODA ELŐIRÁNYZATAI</t>
  </si>
  <si>
    <t>ÖNKORMÁNYZAT ÉS KÖLTSÉGVETÉSI SZERVEI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</si>
  <si>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</si>
  <si>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</si>
  <si>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</si>
  <si>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</si>
  <si>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</si>
  <si>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</si>
  <si>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</si>
  <si>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adó bevételek</t>
  </si>
  <si>
    <t>pm</t>
  </si>
  <si>
    <t>közös hiv.</t>
  </si>
  <si>
    <t>közfoglal-koztatás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</si>
  <si>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</si>
  <si>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</si>
  <si>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</si>
  <si>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</si>
  <si>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</si>
  <si>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</si>
  <si>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</si>
  <si>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</si>
  <si>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</si>
  <si>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</si>
  <si>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</si>
  <si>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</si>
  <si>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</si>
  <si>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</si>
  <si>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</si>
  <si>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</si>
  <si>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</si>
  <si>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</si>
  <si>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</si>
  <si>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</si>
  <si>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</si>
  <si>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</si>
  <si>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</si>
  <si>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</si>
  <si>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</si>
  <si>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</si>
  <si>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</si>
  <si>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</si>
  <si>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</si>
  <si>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</si>
  <si>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</si>
  <si>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</si>
  <si>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</si>
  <si>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</si>
  <si>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</si>
  <si>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</si>
  <si>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</si>
  <si>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</si>
  <si>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</si>
  <si>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</si>
  <si>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</si>
  <si>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</si>
  <si>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</si>
  <si>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</si>
  <si>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</si>
  <si>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</si>
  <si>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</si>
  <si>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</si>
  <si>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</si>
  <si>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</si>
  <si>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</si>
  <si>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</si>
  <si>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</si>
  <si>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</si>
  <si>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</si>
  <si>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</si>
  <si>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</si>
  <si>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</si>
  <si>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</si>
  <si>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</si>
  <si>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</si>
  <si>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</si>
  <si>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</si>
  <si>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</si>
  <si>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</si>
  <si>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</si>
  <si>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</si>
  <si>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</si>
  <si>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</si>
  <si>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</si>
  <si>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</si>
  <si>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</si>
  <si>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</si>
  <si>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</si>
  <si>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</si>
  <si>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</si>
  <si>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</si>
  <si>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</si>
  <si>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</si>
  <si>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</si>
  <si>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</si>
  <si>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</si>
  <si>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</si>
  <si>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</si>
  <si>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</si>
  <si>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</si>
  <si>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</si>
  <si>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</si>
  <si>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</si>
  <si>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</si>
  <si>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</si>
  <si>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</si>
  <si>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</si>
  <si>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</si>
  <si>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</si>
  <si>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</si>
  <si>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</si>
  <si>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</si>
  <si>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</si>
  <si>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</si>
  <si>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</si>
  <si>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</si>
  <si>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</si>
  <si>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</si>
  <si>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</si>
  <si>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</si>
  <si>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</si>
  <si>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</si>
  <si>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</si>
  <si>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</si>
  <si>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</si>
  <si>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</si>
  <si>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</si>
  <si>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</si>
  <si>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</si>
  <si>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</si>
  <si>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</si>
  <si>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</si>
  <si>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</si>
  <si>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</si>
  <si>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</si>
  <si>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</si>
  <si>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</si>
  <si>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</si>
  <si>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</si>
  <si>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</si>
  <si>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</si>
  <si>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</si>
  <si>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</si>
  <si>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</si>
  <si>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</si>
  <si>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</si>
  <si>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</si>
  <si>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</si>
  <si>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</si>
  <si>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</si>
  <si>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</si>
  <si>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</si>
  <si>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</si>
  <si>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</si>
  <si>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</si>
  <si>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</si>
  <si>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</si>
  <si>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</si>
  <si>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</si>
  <si>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</si>
  <si>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</si>
  <si>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</si>
  <si>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</si>
  <si>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</si>
  <si>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</si>
  <si>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</si>
  <si>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</si>
  <si>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</si>
  <si>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</si>
  <si>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</si>
  <si>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</si>
  <si>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</si>
  <si>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</si>
  <si>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</si>
  <si>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</si>
  <si>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</si>
  <si>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</si>
  <si>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</si>
  <si>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</si>
  <si>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</si>
  <si>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</si>
  <si>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</si>
  <si>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</si>
  <si>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</si>
  <si>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</si>
  <si>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</si>
  <si>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</si>
  <si>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</si>
  <si>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</si>
  <si>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</si>
  <si>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</si>
  <si>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</si>
  <si>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</si>
  <si>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</si>
  <si>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</si>
  <si>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</si>
  <si>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</si>
  <si>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</si>
  <si>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</si>
  <si>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</si>
  <si>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</si>
  <si>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</si>
  <si>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ELŐIRÁNYZATAI</t>
  </si>
  <si>
    <t>Települési önkormányzatok szociális és gyermekjóléti  feladatainak támogatása</t>
  </si>
  <si>
    <t>Egyéb működési célú támogatások bevételei államháztartáson belülről</t>
  </si>
  <si>
    <t>Csicsergő ÓVODA ELŐIRÁNYZATAI</t>
  </si>
  <si>
    <t>eredeti ei</t>
  </si>
  <si>
    <t>Beruházások és felújítások (Ft)</t>
  </si>
  <si>
    <t>KÖZÖS HIVATAL</t>
  </si>
  <si>
    <t>CSICSERGŐ ÓVODA</t>
  </si>
  <si>
    <t>MINDÖSSZESEN</t>
  </si>
  <si>
    <t xml:space="preserve">Ingatlanok beszerzése, létesítése </t>
  </si>
  <si>
    <t>Általános- és céltartalékok (Ft)</t>
  </si>
  <si>
    <t>Csicsergő Óvoda</t>
  </si>
  <si>
    <t>Általános tartalékok</t>
  </si>
  <si>
    <t>Lakosságnak juttatott támogatások, szociális, rászorultsági jellegű ellátások (Ft)</t>
  </si>
  <si>
    <t>Megnevezés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</si>
  <si>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</si>
  <si>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</si>
  <si>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</si>
  <si>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</si>
  <si>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</si>
  <si>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</si>
  <si>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</si>
  <si>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</si>
  <si>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</si>
  <si>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</si>
  <si>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</si>
  <si>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</si>
  <si>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</si>
  <si>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</si>
  <si>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</si>
  <si>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</si>
  <si>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</si>
  <si>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</si>
  <si>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</si>
  <si>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</si>
  <si>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rendszeres szociális segély [Szoctv. 37. § (1) bek. a) - d) pontok]</t>
  </si>
  <si>
    <t>önkormányzati segély  [Szoctv. 45.§]</t>
  </si>
  <si>
    <t>Létfenntartási gondok enyhítéséhez nyújtott rendkívüli támogatás</t>
  </si>
  <si>
    <t>-egyedi kérelemre</t>
  </si>
  <si>
    <t>- tüzifa támogatás</t>
  </si>
  <si>
    <t>- nyugdíjas karácsony</t>
  </si>
  <si>
    <t>Elhunyt személy eltemetéséhez nyújtott települési támogatás (30000Ft/temetés)</t>
  </si>
  <si>
    <t>Gyermekek érdekében nyújtott települési támogatás</t>
  </si>
  <si>
    <t>- szülési támogatás (15000 Ft/szülés)</t>
  </si>
  <si>
    <t>- tanév kezdési támogatás</t>
  </si>
  <si>
    <t>- gyermekétkezetetési támogatás (teljes ingyenesség)</t>
  </si>
  <si>
    <t>- egyedi kérelmek támogatása</t>
  </si>
  <si>
    <t>Lakhatáshoz kapcsolodó rendszeres kiadások viseléséhez nyújtott települési támogatás</t>
  </si>
  <si>
    <t xml:space="preserve">Egyéb nem intézményi ellátások 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</si>
  <si>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</si>
  <si>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</si>
  <si>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</si>
  <si>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</si>
  <si>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</si>
  <si>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</si>
  <si>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</si>
  <si>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</si>
  <si>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</si>
  <si>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</si>
  <si>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</si>
  <si>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</si>
  <si>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>központi kezelésű előirányzatoktó -közfoglalkoztatásra</t>
  </si>
  <si>
    <t>központi kezelésű előirányzatoktó -asp</t>
  </si>
  <si>
    <t>központi kezelésű előirányzatoktó - gyvt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</si>
  <si>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</si>
  <si>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</si>
  <si>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</si>
  <si>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</si>
  <si>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</si>
  <si>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</si>
  <si>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</si>
  <si>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</si>
  <si>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</si>
  <si>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</si>
  <si>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</si>
  <si>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</si>
  <si>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</si>
  <si>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</si>
  <si>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</si>
  <si>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</si>
  <si>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</si>
  <si>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</si>
  <si>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</si>
  <si>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</si>
  <si>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</si>
  <si>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</si>
  <si>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</si>
  <si>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</si>
  <si>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</si>
  <si>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</si>
  <si>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</si>
  <si>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</si>
  <si>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</si>
  <si>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</si>
  <si>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</si>
  <si>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</si>
  <si>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r>
      <t>Lábod Község Önkormányzatának összevont költségvetési 2018 évi mérlege</t>
    </r>
    <r>
      <rPr>
        <i/>
        <sz val="10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</si>
  <si>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</si>
  <si>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</si>
  <si>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</si>
  <si>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</si>
  <si>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</si>
  <si>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</si>
  <si>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</si>
  <si>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</si>
  <si>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</si>
  <si>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</si>
  <si>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</si>
  <si>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</si>
  <si>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</si>
  <si>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</si>
  <si>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</si>
  <si>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</si>
  <si>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</si>
  <si>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</si>
  <si>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</si>
  <si>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</si>
  <si>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</si>
  <si>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</si>
  <si>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</si>
  <si>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</si>
  <si>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</si>
  <si>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</si>
  <si>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</si>
  <si>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</si>
  <si>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</si>
  <si>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</si>
  <si>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</si>
  <si>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</si>
  <si>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</si>
  <si>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</si>
  <si>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</si>
  <si>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megelőlegezés 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</si>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</sst>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name val="Calibri"/>
      <family val="2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Calibri"/>
      <family val="2"/>
    </font>
    <font>
      <b/>
      <sz val="11"/>
      <color indexed="10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i/>
      <sz val="10"/>
      <color indexed="40"/>
      <name val="Bookman Old Style"/>
      <family val="1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346">
    <xf numFmtId="164" fontId="0" fillId="0" borderId="0" xfId="0" applyAlignment="1">
      <alignment/>
    </xf>
    <xf numFmtId="164" fontId="4" fillId="0" borderId="0" xfId="0" applyFont="1" applyBorder="1" applyAlignment="1">
      <alignment horizontal="center" shrinkToFit="1"/>
    </xf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8" fillId="0" borderId="2" xfId="0" applyFont="1" applyBorder="1" applyAlignment="1">
      <alignment/>
    </xf>
    <xf numFmtId="165" fontId="8" fillId="0" borderId="2" xfId="0" applyNumberFormat="1" applyFont="1" applyBorder="1" applyAlignment="1">
      <alignment/>
    </xf>
    <xf numFmtId="164" fontId="8" fillId="8" borderId="3" xfId="0" applyFont="1" applyFill="1" applyBorder="1" applyAlignment="1">
      <alignment/>
    </xf>
    <xf numFmtId="165" fontId="8" fillId="0" borderId="3" xfId="0" applyNumberFormat="1" applyFont="1" applyBorder="1" applyAlignment="1">
      <alignment/>
    </xf>
    <xf numFmtId="164" fontId="7" fillId="0" borderId="4" xfId="0" applyFont="1" applyBorder="1" applyAlignment="1">
      <alignment/>
    </xf>
    <xf numFmtId="165" fontId="7" fillId="0" borderId="4" xfId="0" applyNumberFormat="1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12" fillId="0" borderId="5" xfId="0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wrapText="1"/>
    </xf>
    <xf numFmtId="166" fontId="13" fillId="0" borderId="5" xfId="0" applyNumberFormat="1" applyFont="1" applyFill="1" applyBorder="1" applyAlignment="1">
      <alignment horizontal="center" wrapText="1"/>
    </xf>
    <xf numFmtId="166" fontId="14" fillId="0" borderId="5" xfId="0" applyNumberFormat="1" applyFont="1" applyBorder="1" applyAlignment="1">
      <alignment/>
    </xf>
    <xf numFmtId="164" fontId="14" fillId="0" borderId="5" xfId="0" applyFont="1" applyBorder="1" applyAlignment="1">
      <alignment/>
    </xf>
    <xf numFmtId="164" fontId="15" fillId="0" borderId="0" xfId="0" applyFont="1" applyAlignment="1">
      <alignment/>
    </xf>
    <xf numFmtId="164" fontId="16" fillId="0" borderId="5" xfId="0" applyFont="1" applyFill="1" applyBorder="1" applyAlignment="1">
      <alignment vertical="center"/>
    </xf>
    <xf numFmtId="164" fontId="16" fillId="0" borderId="5" xfId="0" applyNumberFormat="1" applyFont="1" applyFill="1" applyBorder="1" applyAlignment="1">
      <alignment vertical="center"/>
    </xf>
    <xf numFmtId="165" fontId="17" fillId="0" borderId="5" xfId="0" applyNumberFormat="1" applyFont="1" applyBorder="1" applyAlignment="1">
      <alignment/>
    </xf>
    <xf numFmtId="165" fontId="18" fillId="0" borderId="5" xfId="0" applyNumberFormat="1" applyFont="1" applyBorder="1" applyAlignment="1">
      <alignment/>
    </xf>
    <xf numFmtId="164" fontId="18" fillId="0" borderId="5" xfId="0" applyFont="1" applyBorder="1" applyAlignment="1">
      <alignment/>
    </xf>
    <xf numFmtId="167" fontId="16" fillId="0" borderId="5" xfId="0" applyNumberFormat="1" applyFont="1" applyFill="1" applyBorder="1" applyAlignment="1">
      <alignment vertical="center"/>
    </xf>
    <xf numFmtId="164" fontId="16" fillId="0" borderId="5" xfId="0" applyFont="1" applyFill="1" applyBorder="1" applyAlignment="1">
      <alignment vertical="center" wrapText="1"/>
    </xf>
    <xf numFmtId="164" fontId="16" fillId="0" borderId="5" xfId="0" applyFont="1" applyFill="1" applyBorder="1" applyAlignment="1">
      <alignment horizontal="left" vertical="center" wrapText="1"/>
    </xf>
    <xf numFmtId="164" fontId="12" fillId="0" borderId="5" xfId="0" applyFont="1" applyFill="1" applyBorder="1" applyAlignment="1">
      <alignment vertical="center" wrapText="1"/>
    </xf>
    <xf numFmtId="167" fontId="12" fillId="0" borderId="5" xfId="0" applyNumberFormat="1" applyFont="1" applyFill="1" applyBorder="1" applyAlignment="1">
      <alignment vertical="center"/>
    </xf>
    <xf numFmtId="165" fontId="13" fillId="0" borderId="5" xfId="0" applyNumberFormat="1" applyFont="1" applyBorder="1" applyAlignment="1">
      <alignment/>
    </xf>
    <xf numFmtId="164" fontId="16" fillId="0" borderId="5" xfId="0" applyFont="1" applyFill="1" applyBorder="1" applyAlignment="1">
      <alignment horizontal="left" vertical="center"/>
    </xf>
    <xf numFmtId="164" fontId="12" fillId="0" borderId="5" xfId="0" applyFont="1" applyFill="1" applyBorder="1" applyAlignment="1">
      <alignment horizontal="left" vertical="center" wrapText="1"/>
    </xf>
    <xf numFmtId="164" fontId="8" fillId="0" borderId="5" xfId="0" applyFont="1" applyFill="1" applyBorder="1" applyAlignment="1">
      <alignment vertical="center" wrapText="1"/>
    </xf>
    <xf numFmtId="167" fontId="8" fillId="0" borderId="5" xfId="0" applyNumberFormat="1" applyFont="1" applyFill="1" applyBorder="1" applyAlignment="1">
      <alignment vertical="center"/>
    </xf>
    <xf numFmtId="164" fontId="8" fillId="0" borderId="5" xfId="0" applyFont="1" applyFill="1" applyBorder="1" applyAlignment="1">
      <alignment horizontal="left" vertical="center" wrapText="1"/>
    </xf>
    <xf numFmtId="165" fontId="14" fillId="0" borderId="5" xfId="0" applyNumberFormat="1" applyFont="1" applyBorder="1" applyAlignment="1">
      <alignment/>
    </xf>
    <xf numFmtId="164" fontId="16" fillId="9" borderId="5" xfId="0" applyFont="1" applyFill="1" applyBorder="1" applyAlignment="1">
      <alignment horizontal="left" vertical="center" wrapText="1"/>
    </xf>
    <xf numFmtId="164" fontId="17" fillId="0" borderId="5" xfId="0" applyFont="1" applyFill="1" applyBorder="1" applyAlignment="1">
      <alignment horizontal="left" vertical="center" wrapText="1"/>
    </xf>
    <xf numFmtId="164" fontId="17" fillId="9" borderId="5" xfId="0" applyFont="1" applyFill="1" applyBorder="1" applyAlignment="1">
      <alignment horizontal="left" vertical="center" wrapText="1"/>
    </xf>
    <xf numFmtId="164" fontId="19" fillId="0" borderId="5" xfId="0" applyFont="1" applyFill="1" applyBorder="1" applyAlignment="1">
      <alignment horizontal="left" vertical="center" wrapText="1"/>
    </xf>
    <xf numFmtId="164" fontId="17" fillId="0" borderId="5" xfId="0" applyFont="1" applyFill="1" applyBorder="1" applyAlignment="1">
      <alignment vertical="center" wrapText="1"/>
    </xf>
    <xf numFmtId="164" fontId="17" fillId="0" borderId="5" xfId="0" applyFont="1" applyFill="1" applyBorder="1" applyAlignment="1">
      <alignment vertical="center"/>
    </xf>
    <xf numFmtId="164" fontId="20" fillId="10" borderId="5" xfId="0" applyFont="1" applyFill="1" applyBorder="1" applyAlignment="1">
      <alignment/>
    </xf>
    <xf numFmtId="168" fontId="16" fillId="0" borderId="5" xfId="0" applyNumberFormat="1" applyFont="1" applyFill="1" applyBorder="1" applyAlignment="1">
      <alignment horizontal="left" vertical="center"/>
    </xf>
    <xf numFmtId="164" fontId="8" fillId="0" borderId="5" xfId="0" applyFont="1" applyFill="1" applyBorder="1" applyAlignment="1">
      <alignment horizontal="left" vertical="center"/>
    </xf>
    <xf numFmtId="164" fontId="21" fillId="11" borderId="5" xfId="0" applyFont="1" applyFill="1" applyBorder="1" applyAlignment="1">
      <alignment horizontal="left" vertical="center"/>
    </xf>
    <xf numFmtId="167" fontId="21" fillId="11" borderId="5" xfId="0" applyNumberFormat="1" applyFont="1" applyFill="1" applyBorder="1" applyAlignment="1">
      <alignment vertical="center"/>
    </xf>
    <xf numFmtId="165" fontId="17" fillId="0" borderId="5" xfId="0" applyNumberFormat="1" applyFont="1" applyFill="1" applyBorder="1" applyAlignment="1">
      <alignment horizontal="right" vertical="center" wrapText="1"/>
    </xf>
    <xf numFmtId="164" fontId="1" fillId="0" borderId="5" xfId="0" applyFont="1" applyFill="1" applyBorder="1" applyAlignment="1">
      <alignment horizontal="left" vertical="center" wrapText="1"/>
    </xf>
    <xf numFmtId="164" fontId="22" fillId="0" borderId="5" xfId="0" applyFont="1" applyFill="1" applyBorder="1" applyAlignment="1">
      <alignment horizontal="left" vertical="center" wrapText="1"/>
    </xf>
    <xf numFmtId="164" fontId="13" fillId="0" borderId="5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164" fontId="17" fillId="0" borderId="5" xfId="0" applyFont="1" applyFill="1" applyBorder="1" applyAlignment="1">
      <alignment horizontal="left" vertical="center"/>
    </xf>
    <xf numFmtId="165" fontId="17" fillId="0" borderId="5" xfId="0" applyNumberFormat="1" applyFont="1" applyFill="1" applyBorder="1" applyAlignment="1">
      <alignment horizontal="right" vertical="center"/>
    </xf>
    <xf numFmtId="164" fontId="1" fillId="0" borderId="5" xfId="0" applyFont="1" applyFill="1" applyBorder="1" applyAlignment="1">
      <alignment horizontal="left" vertical="center"/>
    </xf>
    <xf numFmtId="164" fontId="22" fillId="0" borderId="5" xfId="0" applyFont="1" applyFill="1" applyBorder="1" applyAlignment="1">
      <alignment horizontal="left" vertical="center"/>
    </xf>
    <xf numFmtId="164" fontId="13" fillId="0" borderId="5" xfId="0" applyFont="1" applyFill="1" applyBorder="1" applyAlignment="1">
      <alignment horizontal="left" vertical="center"/>
    </xf>
    <xf numFmtId="165" fontId="13" fillId="0" borderId="5" xfId="0" applyNumberFormat="1" applyFont="1" applyFill="1" applyBorder="1" applyAlignment="1">
      <alignment horizontal="right" vertical="center"/>
    </xf>
    <xf numFmtId="164" fontId="19" fillId="0" borderId="5" xfId="0" applyFont="1" applyFill="1" applyBorder="1" applyAlignment="1">
      <alignment horizontal="left" vertical="center"/>
    </xf>
    <xf numFmtId="164" fontId="23" fillId="11" borderId="5" xfId="0" applyFont="1" applyFill="1" applyBorder="1" applyAlignment="1">
      <alignment horizontal="left" vertical="center"/>
    </xf>
    <xf numFmtId="164" fontId="21" fillId="11" borderId="5" xfId="0" applyFont="1" applyFill="1" applyBorder="1" applyAlignment="1">
      <alignment horizontal="left" vertical="center" wrapText="1"/>
    </xf>
    <xf numFmtId="164" fontId="21" fillId="8" borderId="5" xfId="0" applyFont="1" applyFill="1" applyBorder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24" fillId="0" borderId="0" xfId="0" applyFont="1" applyAlignment="1">
      <alignment/>
    </xf>
    <xf numFmtId="164" fontId="21" fillId="0" borderId="0" xfId="0" applyFont="1" applyAlignment="1">
      <alignment horizontal="right"/>
    </xf>
    <xf numFmtId="164" fontId="12" fillId="0" borderId="1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 wrapText="1"/>
    </xf>
    <xf numFmtId="166" fontId="16" fillId="0" borderId="6" xfId="0" applyNumberFormat="1" applyFont="1" applyBorder="1" applyAlignment="1">
      <alignment horizontal="center" wrapText="1"/>
    </xf>
    <xf numFmtId="164" fontId="16" fillId="0" borderId="1" xfId="0" applyFont="1" applyBorder="1" applyAlignment="1">
      <alignment horizontal="center" wrapText="1"/>
    </xf>
    <xf numFmtId="164" fontId="16" fillId="0" borderId="0" xfId="0" applyFont="1" applyBorder="1" applyAlignment="1">
      <alignment horizontal="center" wrapText="1"/>
    </xf>
    <xf numFmtId="164" fontId="16" fillId="0" borderId="0" xfId="0" applyFont="1" applyFill="1" applyBorder="1" applyAlignment="1">
      <alignment horizontal="center" wrapText="1"/>
    </xf>
    <xf numFmtId="164" fontId="16" fillId="0" borderId="1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165" fontId="16" fillId="0" borderId="6" xfId="0" applyNumberFormat="1" applyFont="1" applyBorder="1" applyAlignment="1">
      <alignment/>
    </xf>
    <xf numFmtId="165" fontId="16" fillId="0" borderId="1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7" fontId="16" fillId="0" borderId="1" xfId="0" applyNumberFormat="1" applyFont="1" applyFill="1" applyBorder="1" applyAlignment="1">
      <alignment vertical="center"/>
    </xf>
    <xf numFmtId="164" fontId="16" fillId="0" borderId="1" xfId="0" applyFont="1" applyFill="1" applyBorder="1" applyAlignment="1">
      <alignment vertical="center" wrapText="1"/>
    </xf>
    <xf numFmtId="164" fontId="16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vertical="center" wrapText="1"/>
    </xf>
    <xf numFmtId="167" fontId="12" fillId="0" borderId="1" xfId="0" applyNumberFormat="1" applyFont="1" applyFill="1" applyBorder="1" applyAlignment="1">
      <alignment vertical="center"/>
    </xf>
    <xf numFmtId="165" fontId="12" fillId="0" borderId="6" xfId="0" applyNumberFormat="1" applyFont="1" applyBorder="1" applyAlignment="1">
      <alignment/>
    </xf>
    <xf numFmtId="165" fontId="12" fillId="0" borderId="1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16" fillId="0" borderId="1" xfId="0" applyFont="1" applyFill="1" applyBorder="1" applyAlignment="1">
      <alignment horizontal="left" vertical="center"/>
    </xf>
    <xf numFmtId="164" fontId="12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/>
    </xf>
    <xf numFmtId="165" fontId="8" fillId="0" borderId="6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8" fillId="0" borderId="1" xfId="0" applyFont="1" applyFill="1" applyBorder="1" applyAlignment="1">
      <alignment horizontal="left" vertical="center" wrapText="1"/>
    </xf>
    <xf numFmtId="164" fontId="16" fillId="9" borderId="1" xfId="0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horizontal="left" vertical="center" wrapText="1"/>
    </xf>
    <xf numFmtId="164" fontId="17" fillId="9" borderId="1" xfId="0" applyFont="1" applyFill="1" applyBorder="1" applyAlignment="1">
      <alignment horizontal="left" vertical="center" wrapText="1"/>
    </xf>
    <xf numFmtId="164" fontId="19" fillId="0" borderId="1" xfId="0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vertical="center" wrapText="1"/>
    </xf>
    <xf numFmtId="164" fontId="17" fillId="0" borderId="1" xfId="0" applyFont="1" applyFill="1" applyBorder="1" applyAlignment="1">
      <alignment vertical="center"/>
    </xf>
    <xf numFmtId="164" fontId="20" fillId="10" borderId="1" xfId="0" applyFont="1" applyFill="1" applyBorder="1" applyAlignment="1">
      <alignment/>
    </xf>
    <xf numFmtId="168" fontId="16" fillId="0" borderId="1" xfId="0" applyNumberFormat="1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left" vertical="center"/>
    </xf>
    <xf numFmtId="164" fontId="21" fillId="11" borderId="1" xfId="0" applyFont="1" applyFill="1" applyBorder="1" applyAlignment="1">
      <alignment horizontal="left" vertical="center"/>
    </xf>
    <xf numFmtId="167" fontId="21" fillId="11" borderId="1" xfId="0" applyNumberFormat="1" applyFont="1" applyFill="1" applyBorder="1" applyAlignment="1">
      <alignment vertical="center"/>
    </xf>
    <xf numFmtId="165" fontId="17" fillId="0" borderId="6" xfId="0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left" vertical="center" wrapText="1"/>
    </xf>
    <xf numFmtId="165" fontId="17" fillId="0" borderId="0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1" xfId="0" applyFont="1" applyFill="1" applyBorder="1" applyAlignment="1">
      <alignment horizontal="left" vertical="center" wrapText="1"/>
    </xf>
    <xf numFmtId="165" fontId="17" fillId="0" borderId="6" xfId="0" applyNumberFormat="1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left" vertical="center"/>
    </xf>
    <xf numFmtId="164" fontId="17" fillId="0" borderId="1" xfId="0" applyFont="1" applyFill="1" applyBorder="1" applyAlignment="1">
      <alignment horizontal="left" vertical="center"/>
    </xf>
    <xf numFmtId="165" fontId="13" fillId="0" borderId="6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4" fontId="13" fillId="0" borderId="1" xfId="0" applyFont="1" applyFill="1" applyBorder="1" applyAlignment="1">
      <alignment horizontal="left" vertical="center"/>
    </xf>
    <xf numFmtId="165" fontId="17" fillId="0" borderId="6" xfId="0" applyNumberFormat="1" applyFont="1" applyFill="1" applyBorder="1" applyAlignment="1">
      <alignment horizontal="right" vertical="center"/>
    </xf>
    <xf numFmtId="164" fontId="19" fillId="0" borderId="1" xfId="0" applyFont="1" applyFill="1" applyBorder="1" applyAlignment="1">
      <alignment horizontal="left" vertical="center"/>
    </xf>
    <xf numFmtId="165" fontId="21" fillId="0" borderId="6" xfId="0" applyNumberFormat="1" applyFont="1" applyBorder="1" applyAlignment="1">
      <alignment/>
    </xf>
    <xf numFmtId="165" fontId="21" fillId="0" borderId="1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0" fillId="0" borderId="6" xfId="0" applyBorder="1" applyAlignment="1">
      <alignment/>
    </xf>
    <xf numFmtId="164" fontId="0" fillId="0" borderId="1" xfId="0" applyBorder="1" applyAlignment="1">
      <alignment/>
    </xf>
    <xf numFmtId="164" fontId="23" fillId="11" borderId="1" xfId="0" applyFont="1" applyFill="1" applyBorder="1" applyAlignment="1">
      <alignment horizontal="left" vertical="center"/>
    </xf>
    <xf numFmtId="164" fontId="21" fillId="11" borderId="1" xfId="0" applyFont="1" applyFill="1" applyBorder="1" applyAlignment="1">
      <alignment horizontal="left" vertical="center" wrapText="1"/>
    </xf>
    <xf numFmtId="164" fontId="21" fillId="8" borderId="1" xfId="0" applyFont="1" applyFill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0" fillId="0" borderId="2" xfId="0" applyBorder="1" applyAlignment="1">
      <alignment/>
    </xf>
    <xf numFmtId="164" fontId="5" fillId="0" borderId="1" xfId="0" applyFont="1" applyBorder="1" applyAlignment="1">
      <alignment/>
    </xf>
    <xf numFmtId="166" fontId="12" fillId="0" borderId="1" xfId="0" applyNumberFormat="1" applyFont="1" applyBorder="1" applyAlignment="1">
      <alignment horizontal="center" wrapText="1"/>
    </xf>
    <xf numFmtId="166" fontId="12" fillId="0" borderId="4" xfId="0" applyNumberFormat="1" applyFont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12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12" fillId="0" borderId="1" xfId="0" applyFont="1" applyFill="1" applyBorder="1" applyAlignment="1">
      <alignment horizontal="center" wrapText="1"/>
    </xf>
    <xf numFmtId="164" fontId="6" fillId="0" borderId="7" xfId="0" applyFont="1" applyBorder="1" applyAlignment="1">
      <alignment/>
    </xf>
    <xf numFmtId="165" fontId="25" fillId="0" borderId="1" xfId="0" applyNumberFormat="1" applyFont="1" applyBorder="1" applyAlignment="1">
      <alignment/>
    </xf>
    <xf numFmtId="164" fontId="0" fillId="0" borderId="7" xfId="0" applyBorder="1" applyAlignment="1">
      <alignment/>
    </xf>
    <xf numFmtId="165" fontId="19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164" fontId="19" fillId="0" borderId="0" xfId="0" applyFont="1" applyAlignment="1">
      <alignment/>
    </xf>
    <xf numFmtId="164" fontId="16" fillId="0" borderId="6" xfId="0" applyFont="1" applyBorder="1" applyAlignment="1">
      <alignment horizontal="center" wrapText="1"/>
    </xf>
    <xf numFmtId="164" fontId="17" fillId="0" borderId="1" xfId="0" applyFont="1" applyBorder="1" applyAlignment="1">
      <alignment horizontal="center" wrapText="1"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wrapText="1"/>
    </xf>
    <xf numFmtId="164" fontId="9" fillId="0" borderId="1" xfId="0" applyFont="1" applyBorder="1" applyAlignment="1">
      <alignment wrapText="1"/>
    </xf>
    <xf numFmtId="166" fontId="0" fillId="0" borderId="0" xfId="0" applyNumberFormat="1" applyAlignment="1">
      <alignment/>
    </xf>
    <xf numFmtId="165" fontId="6" fillId="0" borderId="6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164" fontId="26" fillId="0" borderId="0" xfId="0" applyFont="1" applyAlignment="1">
      <alignment/>
    </xf>
    <xf numFmtId="165" fontId="10" fillId="0" borderId="6" xfId="0" applyNumberFormat="1" applyFont="1" applyBorder="1" applyAlignment="1">
      <alignment/>
    </xf>
    <xf numFmtId="164" fontId="12" fillId="0" borderId="1" xfId="0" applyFont="1" applyFill="1" applyBorder="1" applyAlignment="1">
      <alignment horizontal="left" vertical="center"/>
    </xf>
    <xf numFmtId="164" fontId="8" fillId="10" borderId="1" xfId="0" applyFont="1" applyFill="1" applyBorder="1" applyAlignment="1">
      <alignment horizontal="left" vertical="center"/>
    </xf>
    <xf numFmtId="164" fontId="20" fillId="10" borderId="2" xfId="0" applyFont="1" applyFill="1" applyBorder="1" applyAlignment="1">
      <alignment/>
    </xf>
    <xf numFmtId="164" fontId="8" fillId="10" borderId="2" xfId="0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/>
    </xf>
    <xf numFmtId="164" fontId="23" fillId="11" borderId="3" xfId="0" applyFont="1" applyFill="1" applyBorder="1" applyAlignment="1">
      <alignment horizontal="left" vertical="center" wrapText="1"/>
    </xf>
    <xf numFmtId="164" fontId="21" fillId="11" borderId="3" xfId="0" applyFont="1" applyFill="1" applyBorder="1" applyAlignment="1">
      <alignment horizontal="left" vertical="center"/>
    </xf>
    <xf numFmtId="165" fontId="6" fillId="0" borderId="9" xfId="0" applyNumberFormat="1" applyFont="1" applyBorder="1" applyAlignment="1">
      <alignment/>
    </xf>
    <xf numFmtId="164" fontId="21" fillId="12" borderId="4" xfId="0" applyFont="1" applyFill="1" applyBorder="1" applyAlignment="1">
      <alignment/>
    </xf>
    <xf numFmtId="164" fontId="21" fillId="12" borderId="4" xfId="0" applyFont="1" applyFill="1" applyBorder="1" applyAlignment="1">
      <alignment horizontal="left" vertical="center"/>
    </xf>
    <xf numFmtId="165" fontId="6" fillId="0" borderId="10" xfId="0" applyNumberFormat="1" applyFont="1" applyBorder="1" applyAlignment="1">
      <alignment/>
    </xf>
    <xf numFmtId="164" fontId="21" fillId="12" borderId="1" xfId="0" applyFont="1" applyFill="1" applyBorder="1" applyAlignment="1">
      <alignment/>
    </xf>
    <xf numFmtId="164" fontId="21" fillId="12" borderId="1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left" vertical="center" wrapText="1"/>
    </xf>
    <xf numFmtId="164" fontId="12" fillId="0" borderId="2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Border="1" applyAlignment="1">
      <alignment/>
    </xf>
    <xf numFmtId="164" fontId="23" fillId="11" borderId="3" xfId="0" applyFont="1" applyFill="1" applyBorder="1" applyAlignment="1">
      <alignment horizontal="left" vertical="center"/>
    </xf>
    <xf numFmtId="164" fontId="21" fillId="11" borderId="3" xfId="0" applyFont="1" applyFill="1" applyBorder="1" applyAlignment="1">
      <alignment horizontal="left" vertical="center" wrapText="1"/>
    </xf>
    <xf numFmtId="164" fontId="21" fillId="8" borderId="3" xfId="0" applyFont="1" applyFill="1" applyBorder="1" applyAlignment="1">
      <alignment/>
    </xf>
    <xf numFmtId="164" fontId="24" fillId="8" borderId="3" xfId="0" applyFont="1" applyFill="1" applyBorder="1" applyAlignment="1">
      <alignment/>
    </xf>
    <xf numFmtId="165" fontId="10" fillId="0" borderId="9" xfId="0" applyNumberFormat="1" applyFont="1" applyBorder="1" applyAlignment="1">
      <alignment/>
    </xf>
    <xf numFmtId="164" fontId="23" fillId="11" borderId="1" xfId="0" applyFont="1" applyFill="1" applyBorder="1" applyAlignment="1">
      <alignment horizontal="left" vertical="center" wrapText="1"/>
    </xf>
    <xf numFmtId="164" fontId="24" fillId="8" borderId="1" xfId="0" applyFont="1" applyFill="1" applyBorder="1" applyAlignment="1">
      <alignment/>
    </xf>
    <xf numFmtId="164" fontId="27" fillId="0" borderId="0" xfId="0" applyFont="1" applyAlignment="1">
      <alignment/>
    </xf>
    <xf numFmtId="164" fontId="16" fillId="0" borderId="1" xfId="0" applyFont="1" applyFill="1" applyBorder="1" applyAlignment="1">
      <alignment horizontal="center" wrapText="1"/>
    </xf>
    <xf numFmtId="165" fontId="17" fillId="0" borderId="1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6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6" fillId="0" borderId="2" xfId="0" applyNumberFormat="1" applyFont="1" applyBorder="1" applyAlignment="1">
      <alignment/>
    </xf>
    <xf numFmtId="164" fontId="16" fillId="0" borderId="6" xfId="0" applyFont="1" applyBorder="1" applyAlignment="1">
      <alignment wrapText="1"/>
    </xf>
    <xf numFmtId="164" fontId="16" fillId="0" borderId="1" xfId="0" applyFont="1" applyBorder="1" applyAlignment="1">
      <alignment wrapText="1"/>
    </xf>
    <xf numFmtId="164" fontId="12" fillId="0" borderId="11" xfId="0" applyFont="1" applyBorder="1" applyAlignment="1">
      <alignment wrapText="1"/>
    </xf>
    <xf numFmtId="164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4" fontId="12" fillId="0" borderId="2" xfId="0" applyFont="1" applyFill="1" applyBorder="1" applyAlignment="1">
      <alignment horizontal="left" vertical="center"/>
    </xf>
    <xf numFmtId="164" fontId="23" fillId="13" borderId="3" xfId="0" applyFont="1" applyFill="1" applyBorder="1" applyAlignment="1">
      <alignment horizontal="left" vertical="center" wrapText="1"/>
    </xf>
    <xf numFmtId="164" fontId="12" fillId="13" borderId="3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left" vertical="center"/>
    </xf>
    <xf numFmtId="164" fontId="23" fillId="13" borderId="5" xfId="0" applyFont="1" applyFill="1" applyBorder="1" applyAlignment="1">
      <alignment horizontal="left" vertical="center" wrapText="1"/>
    </xf>
    <xf numFmtId="164" fontId="12" fillId="13" borderId="5" xfId="0" applyFont="1" applyFill="1" applyBorder="1" applyAlignment="1">
      <alignment horizontal="left" vertical="center"/>
    </xf>
    <xf numFmtId="165" fontId="6" fillId="0" borderId="5" xfId="0" applyNumberFormat="1" applyFont="1" applyBorder="1" applyAlignment="1">
      <alignment/>
    </xf>
    <xf numFmtId="164" fontId="12" fillId="0" borderId="1" xfId="0" applyFont="1" applyBorder="1" applyAlignment="1">
      <alignment wrapText="1"/>
    </xf>
    <xf numFmtId="164" fontId="28" fillId="0" borderId="0" xfId="0" applyFont="1" applyFill="1" applyBorder="1" applyAlignment="1">
      <alignment horizontal="center" vertical="center" wrapText="1"/>
    </xf>
    <xf numFmtId="164" fontId="29" fillId="0" borderId="0" xfId="0" applyFont="1" applyAlignment="1">
      <alignment horizontal="center" wrapText="1"/>
    </xf>
    <xf numFmtId="164" fontId="8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13" fillId="9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left" vertical="center" wrapText="1"/>
    </xf>
    <xf numFmtId="166" fontId="17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Border="1" applyAlignment="1">
      <alignment/>
    </xf>
    <xf numFmtId="164" fontId="13" fillId="0" borderId="2" xfId="0" applyFont="1" applyFill="1" applyBorder="1" applyAlignment="1">
      <alignment vertical="center" wrapText="1"/>
    </xf>
    <xf numFmtId="164" fontId="13" fillId="0" borderId="2" xfId="0" applyFont="1" applyFill="1" applyBorder="1" applyAlignment="1">
      <alignment horizontal="left" vertical="center"/>
    </xf>
    <xf numFmtId="165" fontId="23" fillId="13" borderId="3" xfId="0" applyNumberFormat="1" applyFont="1" applyFill="1" applyBorder="1" applyAlignment="1">
      <alignment vertical="center" wrapText="1"/>
    </xf>
    <xf numFmtId="165" fontId="12" fillId="13" borderId="3" xfId="0" applyNumberFormat="1" applyFont="1" applyFill="1" applyBorder="1" applyAlignment="1">
      <alignment horizontal="left" vertical="center"/>
    </xf>
    <xf numFmtId="164" fontId="0" fillId="0" borderId="0" xfId="0" applyAlignment="1">
      <alignment horizontal="center" wrapText="1"/>
    </xf>
    <xf numFmtId="164" fontId="12" fillId="0" borderId="3" xfId="0" applyFont="1" applyFill="1" applyBorder="1" applyAlignment="1">
      <alignment horizontal="left" vertical="center" wrapText="1"/>
    </xf>
    <xf numFmtId="164" fontId="12" fillId="0" borderId="3" xfId="0" applyFont="1" applyFill="1" applyBorder="1" applyAlignment="1">
      <alignment horizontal="left" vertical="center"/>
    </xf>
    <xf numFmtId="165" fontId="10" fillId="0" borderId="3" xfId="0" applyNumberFormat="1" applyFont="1" applyBorder="1" applyAlignment="1">
      <alignment/>
    </xf>
    <xf numFmtId="164" fontId="17" fillId="0" borderId="4" xfId="0" applyFont="1" applyFill="1" applyBorder="1" applyAlignment="1">
      <alignment horizontal="left" vertical="center" wrapText="1"/>
    </xf>
    <xf numFmtId="164" fontId="16" fillId="0" borderId="4" xfId="0" applyFont="1" applyFill="1" applyBorder="1" applyAlignment="1">
      <alignment horizontal="left" vertical="center"/>
    </xf>
    <xf numFmtId="165" fontId="11" fillId="0" borderId="1" xfId="0" applyNumberFormat="1" applyFont="1" applyBorder="1" applyAlignment="1">
      <alignment/>
    </xf>
    <xf numFmtId="164" fontId="16" fillId="0" borderId="2" xfId="0" applyFont="1" applyFill="1" applyBorder="1" applyAlignment="1">
      <alignment horizontal="left" vertical="center" wrapText="1"/>
    </xf>
    <xf numFmtId="164" fontId="30" fillId="0" borderId="4" xfId="0" applyFont="1" applyFill="1" applyBorder="1" applyAlignment="1">
      <alignment horizontal="left" vertical="center" wrapText="1"/>
    </xf>
    <xf numFmtId="164" fontId="30" fillId="0" borderId="2" xfId="0" applyFont="1" applyFill="1" applyBorder="1" applyAlignment="1">
      <alignment horizontal="left" vertical="center" wrapText="1"/>
    </xf>
    <xf numFmtId="164" fontId="30" fillId="0" borderId="1" xfId="0" applyFont="1" applyFill="1" applyBorder="1" applyAlignment="1">
      <alignment horizontal="left" vertical="center" wrapText="1"/>
    </xf>
    <xf numFmtId="164" fontId="16" fillId="0" borderId="4" xfId="0" applyFont="1" applyFill="1" applyBorder="1" applyAlignment="1">
      <alignment horizontal="left" vertical="center" wrapText="1"/>
    </xf>
    <xf numFmtId="164" fontId="3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3" fillId="0" borderId="12" xfId="27" applyFont="1" applyBorder="1" applyAlignment="1">
      <alignment horizontal="center"/>
      <protection/>
    </xf>
    <xf numFmtId="164" fontId="34" fillId="0" borderId="13" xfId="27" applyFont="1" applyFill="1" applyBorder="1" applyAlignment="1">
      <alignment horizontal="center" vertical="center"/>
      <protection/>
    </xf>
    <xf numFmtId="164" fontId="35" fillId="0" borderId="14" xfId="27" applyFont="1" applyFill="1" applyBorder="1" applyAlignment="1">
      <alignment horizontal="center" vertical="center"/>
      <protection/>
    </xf>
    <xf numFmtId="164" fontId="33" fillId="0" borderId="15" xfId="27" applyFont="1" applyFill="1" applyBorder="1" applyAlignment="1">
      <alignment horizontal="center" vertical="center" wrapText="1"/>
      <protection/>
    </xf>
    <xf numFmtId="164" fontId="34" fillId="0" borderId="16" xfId="27" applyFont="1" applyFill="1" applyBorder="1" applyAlignment="1">
      <alignment horizontal="center" vertical="center"/>
      <protection/>
    </xf>
    <xf numFmtId="164" fontId="35" fillId="0" borderId="17" xfId="27" applyFont="1" applyFill="1" applyBorder="1" applyAlignment="1">
      <alignment horizontal="center" vertical="center"/>
      <protection/>
    </xf>
    <xf numFmtId="164" fontId="36" fillId="0" borderId="18" xfId="0" applyFont="1" applyBorder="1" applyAlignment="1">
      <alignment horizontal="center"/>
    </xf>
    <xf numFmtId="164" fontId="22" fillId="0" borderId="19" xfId="27" applyFont="1" applyFill="1" applyBorder="1" applyAlignment="1">
      <alignment horizontal="center"/>
      <protection/>
    </xf>
    <xf numFmtId="164" fontId="37" fillId="0" borderId="20" xfId="27" applyFont="1" applyFill="1" applyBorder="1" applyAlignment="1">
      <alignment horizontal="center"/>
      <protection/>
    </xf>
    <xf numFmtId="165" fontId="36" fillId="0" borderId="21" xfId="27" applyNumberFormat="1" applyFont="1" applyFill="1" applyBorder="1" applyAlignment="1">
      <alignment horizontal="center"/>
      <protection/>
    </xf>
    <xf numFmtId="164" fontId="22" fillId="0" borderId="22" xfId="27" applyFont="1" applyFill="1" applyBorder="1" applyAlignment="1">
      <alignment horizontal="center"/>
      <protection/>
    </xf>
    <xf numFmtId="164" fontId="37" fillId="0" borderId="21" xfId="27" applyFont="1" applyFill="1" applyBorder="1" applyAlignment="1">
      <alignment horizontal="center"/>
      <protection/>
    </xf>
    <xf numFmtId="164" fontId="36" fillId="0" borderId="23" xfId="0" applyFont="1" applyBorder="1" applyAlignment="1">
      <alignment horizontal="center"/>
    </xf>
    <xf numFmtId="164" fontId="38" fillId="0" borderId="1" xfId="27" applyFont="1" applyBorder="1">
      <alignment/>
      <protection/>
    </xf>
    <xf numFmtId="165" fontId="22" fillId="0" borderId="19" xfId="27" applyNumberFormat="1" applyFont="1" applyFill="1" applyBorder="1">
      <alignment/>
      <protection/>
    </xf>
    <xf numFmtId="165" fontId="22" fillId="0" borderId="20" xfId="27" applyNumberFormat="1" applyFont="1" applyFill="1" applyBorder="1">
      <alignment/>
      <protection/>
    </xf>
    <xf numFmtId="165" fontId="36" fillId="0" borderId="20" xfId="27" applyNumberFormat="1" applyFont="1" applyFill="1" applyBorder="1">
      <alignment/>
      <protection/>
    </xf>
    <xf numFmtId="164" fontId="34" fillId="0" borderId="22" xfId="27" applyFont="1" applyBorder="1" applyAlignment="1">
      <alignment horizontal="left"/>
      <protection/>
    </xf>
    <xf numFmtId="165" fontId="22" fillId="0" borderId="21" xfId="0" applyNumberFormat="1" applyFont="1" applyBorder="1" applyAlignment="1">
      <alignment/>
    </xf>
    <xf numFmtId="165" fontId="36" fillId="0" borderId="23" xfId="0" applyNumberFormat="1" applyFont="1" applyBorder="1" applyAlignment="1">
      <alignment/>
    </xf>
    <xf numFmtId="164" fontId="34" fillId="14" borderId="19" xfId="27" applyFont="1" applyFill="1" applyBorder="1" applyAlignment="1">
      <alignment horizontal="left"/>
      <protection/>
    </xf>
    <xf numFmtId="165" fontId="22" fillId="14" borderId="20" xfId="27" applyNumberFormat="1" applyFont="1" applyFill="1" applyBorder="1">
      <alignment/>
      <protection/>
    </xf>
    <xf numFmtId="165" fontId="36" fillId="14" borderId="20" xfId="27" applyNumberFormat="1" applyFont="1" applyFill="1" applyBorder="1">
      <alignment/>
      <protection/>
    </xf>
    <xf numFmtId="164" fontId="34" fillId="14" borderId="22" xfId="27" applyFont="1" applyFill="1" applyBorder="1" applyAlignment="1">
      <alignment horizontal="left"/>
      <protection/>
    </xf>
    <xf numFmtId="165" fontId="22" fillId="14" borderId="21" xfId="0" applyNumberFormat="1" applyFont="1" applyFill="1" applyBorder="1" applyAlignment="1">
      <alignment/>
    </xf>
    <xf numFmtId="165" fontId="36" fillId="14" borderId="23" xfId="0" applyNumberFormat="1" applyFont="1" applyFill="1" applyBorder="1" applyAlignment="1">
      <alignment/>
    </xf>
    <xf numFmtId="164" fontId="22" fillId="0" borderId="19" xfId="28" applyFont="1" applyFill="1" applyBorder="1" applyAlignment="1">
      <alignment horizontal="left"/>
      <protection/>
    </xf>
    <xf numFmtId="164" fontId="1" fillId="0" borderId="22" xfId="28" applyFont="1" applyFill="1" applyBorder="1" applyAlignment="1">
      <alignment horizontal="left"/>
      <protection/>
    </xf>
    <xf numFmtId="165" fontId="0" fillId="0" borderId="21" xfId="0" applyNumberFormat="1" applyBorder="1" applyAlignment="1">
      <alignment/>
    </xf>
    <xf numFmtId="165" fontId="31" fillId="0" borderId="23" xfId="0" applyNumberFormat="1" applyFont="1" applyBorder="1" applyAlignment="1">
      <alignment/>
    </xf>
    <xf numFmtId="164" fontId="39" fillId="0" borderId="19" xfId="28" applyFont="1" applyFill="1" applyBorder="1" applyAlignment="1">
      <alignment horizontal="left"/>
      <protection/>
    </xf>
    <xf numFmtId="165" fontId="1" fillId="0" borderId="20" xfId="27" applyNumberFormat="1" applyFont="1" applyFill="1" applyBorder="1">
      <alignment/>
      <protection/>
    </xf>
    <xf numFmtId="165" fontId="31" fillId="0" borderId="20" xfId="27" applyNumberFormat="1" applyFont="1" applyFill="1" applyBorder="1">
      <alignment/>
      <protection/>
    </xf>
    <xf numFmtId="164" fontId="1" fillId="0" borderId="19" xfId="28" applyFont="1" applyFill="1" applyBorder="1" applyAlignment="1">
      <alignment horizontal="left"/>
      <protection/>
    </xf>
    <xf numFmtId="164" fontId="40" fillId="0" borderId="19" xfId="28" applyFont="1" applyFill="1" applyBorder="1" applyAlignment="1">
      <alignment horizontal="left"/>
      <protection/>
    </xf>
    <xf numFmtId="165" fontId="41" fillId="0" borderId="20" xfId="27" applyNumberFormat="1" applyFont="1" applyFill="1" applyBorder="1">
      <alignment/>
      <protection/>
    </xf>
    <xf numFmtId="164" fontId="0" fillId="0" borderId="19" xfId="0" applyBorder="1" applyAlignment="1">
      <alignment horizontal="center"/>
    </xf>
    <xf numFmtId="164" fontId="0" fillId="0" borderId="24" xfId="0" applyBorder="1" applyAlignment="1">
      <alignment/>
    </xf>
    <xf numFmtId="164" fontId="31" fillId="0" borderId="24" xfId="0" applyFont="1" applyBorder="1" applyAlignment="1">
      <alignment/>
    </xf>
    <xf numFmtId="164" fontId="22" fillId="0" borderId="22" xfId="28" applyFont="1" applyFill="1" applyBorder="1" applyAlignment="1">
      <alignment horizontal="left"/>
      <protection/>
    </xf>
    <xf numFmtId="164" fontId="34" fillId="15" borderId="19" xfId="27" applyFont="1" applyFill="1" applyBorder="1" applyAlignment="1">
      <alignment horizontal="left"/>
      <protection/>
    </xf>
    <xf numFmtId="165" fontId="22" fillId="15" borderId="20" xfId="27" applyNumberFormat="1" applyFont="1" applyFill="1" applyBorder="1">
      <alignment/>
      <protection/>
    </xf>
    <xf numFmtId="165" fontId="36" fillId="15" borderId="20" xfId="27" applyNumberFormat="1" applyFont="1" applyFill="1" applyBorder="1">
      <alignment/>
      <protection/>
    </xf>
    <xf numFmtId="164" fontId="34" fillId="15" borderId="22" xfId="27" applyFont="1" applyFill="1" applyBorder="1" applyAlignment="1">
      <alignment horizontal="left"/>
      <protection/>
    </xf>
    <xf numFmtId="164" fontId="22" fillId="15" borderId="21" xfId="0" applyFont="1" applyFill="1" applyBorder="1" applyAlignment="1">
      <alignment/>
    </xf>
    <xf numFmtId="164" fontId="36" fillId="15" borderId="23" xfId="0" applyFont="1" applyFill="1" applyBorder="1" applyAlignment="1">
      <alignment/>
    </xf>
    <xf numFmtId="164" fontId="0" fillId="0" borderId="21" xfId="0" applyBorder="1" applyAlignment="1">
      <alignment/>
    </xf>
    <xf numFmtId="164" fontId="32" fillId="0" borderId="19" xfId="28" applyFont="1" applyFill="1" applyBorder="1" applyAlignment="1">
      <alignment horizontal="left"/>
      <protection/>
    </xf>
    <xf numFmtId="164" fontId="31" fillId="0" borderId="23" xfId="0" applyFont="1" applyBorder="1" applyAlignment="1">
      <alignment/>
    </xf>
    <xf numFmtId="165" fontId="1" fillId="0" borderId="21" xfId="27" applyNumberFormat="1" applyFont="1" applyFill="1" applyBorder="1" applyAlignment="1">
      <alignment horizontal="left"/>
      <protection/>
    </xf>
    <xf numFmtId="164" fontId="42" fillId="0" borderId="19" xfId="27" applyFont="1" applyBorder="1" applyAlignment="1">
      <alignment horizontal="left"/>
      <protection/>
    </xf>
    <xf numFmtId="164" fontId="43" fillId="0" borderId="25" xfId="27" applyFont="1" applyBorder="1" applyAlignment="1">
      <alignment/>
      <protection/>
    </xf>
    <xf numFmtId="164" fontId="43" fillId="0" borderId="24" xfId="27" applyFont="1" applyBorder="1" applyAlignment="1">
      <alignment/>
      <protection/>
    </xf>
    <xf numFmtId="164" fontId="44" fillId="0" borderId="25" xfId="27" applyFont="1" applyFill="1" applyBorder="1" applyAlignment="1">
      <alignment horizontal="center"/>
      <protection/>
    </xf>
    <xf numFmtId="164" fontId="44" fillId="0" borderId="24" xfId="27" applyFont="1" applyFill="1" applyBorder="1" applyAlignment="1">
      <alignment horizontal="center"/>
      <protection/>
    </xf>
    <xf numFmtId="164" fontId="22" fillId="0" borderId="22" xfId="27" applyFont="1" applyFill="1" applyBorder="1" applyAlignment="1">
      <alignment horizontal="left"/>
      <protection/>
    </xf>
    <xf numFmtId="164" fontId="45" fillId="0" borderId="0" xfId="0" applyFont="1" applyAlignment="1">
      <alignment/>
    </xf>
    <xf numFmtId="164" fontId="46" fillId="0" borderId="22" xfId="28" applyFont="1" applyFill="1" applyBorder="1" applyAlignment="1">
      <alignment horizontal="left"/>
      <protection/>
    </xf>
    <xf numFmtId="164" fontId="47" fillId="0" borderId="0" xfId="0" applyFont="1" applyAlignment="1">
      <alignment/>
    </xf>
    <xf numFmtId="165" fontId="1" fillId="0" borderId="26" xfId="27" applyNumberFormat="1" applyFont="1" applyFill="1" applyBorder="1">
      <alignment/>
      <protection/>
    </xf>
    <xf numFmtId="165" fontId="31" fillId="0" borderId="26" xfId="27" applyNumberFormat="1" applyFont="1" applyFill="1" applyBorder="1">
      <alignment/>
      <protection/>
    </xf>
    <xf numFmtId="164" fontId="1" fillId="0" borderId="27" xfId="28" applyFont="1" applyFill="1" applyBorder="1" applyAlignment="1">
      <alignment horizontal="left"/>
      <protection/>
    </xf>
    <xf numFmtId="165" fontId="0" fillId="0" borderId="28" xfId="0" applyNumberFormat="1" applyBorder="1" applyAlignment="1">
      <alignment/>
    </xf>
    <xf numFmtId="165" fontId="31" fillId="0" borderId="29" xfId="0" applyNumberFormat="1" applyFont="1" applyBorder="1" applyAlignment="1">
      <alignment/>
    </xf>
    <xf numFmtId="164" fontId="22" fillId="0" borderId="30" xfId="27" applyFont="1" applyFill="1" applyBorder="1" applyAlignment="1">
      <alignment horizontal="center" wrapText="1"/>
      <protection/>
    </xf>
    <xf numFmtId="165" fontId="22" fillId="0" borderId="3" xfId="27" applyNumberFormat="1" applyFont="1" applyFill="1" applyBorder="1">
      <alignment/>
      <protection/>
    </xf>
    <xf numFmtId="165" fontId="36" fillId="0" borderId="3" xfId="27" applyNumberFormat="1" applyFont="1" applyFill="1" applyBorder="1">
      <alignment/>
      <protection/>
    </xf>
    <xf numFmtId="164" fontId="22" fillId="0" borderId="9" xfId="27" applyFont="1" applyFill="1" applyBorder="1" applyAlignment="1">
      <alignment horizontal="left"/>
      <protection/>
    </xf>
    <xf numFmtId="165" fontId="22" fillId="0" borderId="3" xfId="0" applyNumberFormat="1" applyFont="1" applyBorder="1" applyAlignment="1">
      <alignment/>
    </xf>
    <xf numFmtId="165" fontId="36" fillId="0" borderId="31" xfId="0" applyNumberFormat="1" applyFont="1" applyBorder="1" applyAlignment="1">
      <alignment/>
    </xf>
    <xf numFmtId="164" fontId="36" fillId="0" borderId="32" xfId="27" applyFont="1" applyFill="1" applyBorder="1" applyAlignment="1">
      <alignment horizontal="center"/>
      <protection/>
    </xf>
    <xf numFmtId="165" fontId="1" fillId="0" borderId="33" xfId="27" applyNumberFormat="1" applyFont="1" applyFill="1" applyBorder="1">
      <alignment/>
      <protection/>
    </xf>
    <xf numFmtId="165" fontId="31" fillId="0" borderId="33" xfId="27" applyNumberFormat="1" applyFont="1" applyFill="1" applyBorder="1">
      <alignment/>
      <protection/>
    </xf>
    <xf numFmtId="164" fontId="22" fillId="0" borderId="34" xfId="27" applyFont="1" applyFill="1" applyBorder="1">
      <alignment/>
      <protection/>
    </xf>
    <xf numFmtId="165" fontId="22" fillId="0" borderId="4" xfId="27" applyNumberFormat="1" applyFont="1" applyFill="1" applyBorder="1">
      <alignment/>
      <protection/>
    </xf>
    <xf numFmtId="164" fontId="1" fillId="0" borderId="4" xfId="0" applyFont="1" applyBorder="1" applyAlignment="1">
      <alignment/>
    </xf>
    <xf numFmtId="164" fontId="1" fillId="0" borderId="10" xfId="0" applyFont="1" applyBorder="1" applyAlignment="1">
      <alignment/>
    </xf>
    <xf numFmtId="165" fontId="22" fillId="0" borderId="35" xfId="0" applyNumberFormat="1" applyFont="1" applyBorder="1" applyAlignment="1">
      <alignment/>
    </xf>
    <xf numFmtId="165" fontId="36" fillId="0" borderId="36" xfId="0" applyNumberFormat="1" applyFont="1" applyBorder="1" applyAlignment="1">
      <alignment/>
    </xf>
    <xf numFmtId="164" fontId="22" fillId="0" borderId="19" xfId="27" applyFont="1" applyFill="1" applyBorder="1" applyAlignment="1">
      <alignment horizontal="left"/>
      <protection/>
    </xf>
    <xf numFmtId="164" fontId="44" fillId="0" borderId="22" xfId="27" applyFont="1" applyFill="1" applyBorder="1" applyAlignment="1">
      <alignment horizontal="center"/>
      <protection/>
    </xf>
    <xf numFmtId="164" fontId="34" fillId="0" borderId="19" xfId="27" applyFont="1" applyBorder="1" applyAlignment="1">
      <alignment horizontal="left"/>
      <protection/>
    </xf>
    <xf numFmtId="164" fontId="42" fillId="0" borderId="1" xfId="27" applyFont="1" applyBorder="1">
      <alignment/>
      <protection/>
    </xf>
    <xf numFmtId="165" fontId="1" fillId="0" borderId="19" xfId="27" applyNumberFormat="1" applyFont="1" applyFill="1" applyBorder="1">
      <alignment/>
      <protection/>
    </xf>
    <xf numFmtId="164" fontId="49" fillId="16" borderId="1" xfId="27" applyFont="1" applyFill="1" applyBorder="1">
      <alignment/>
      <protection/>
    </xf>
    <xf numFmtId="165" fontId="22" fillId="16" borderId="19" xfId="27" applyNumberFormat="1" applyFont="1" applyFill="1" applyBorder="1">
      <alignment/>
      <protection/>
    </xf>
    <xf numFmtId="165" fontId="22" fillId="16" borderId="20" xfId="27" applyNumberFormat="1" applyFont="1" applyFill="1" applyBorder="1">
      <alignment/>
      <protection/>
    </xf>
    <xf numFmtId="165" fontId="36" fillId="16" borderId="20" xfId="27" applyNumberFormat="1" applyFont="1" applyFill="1" applyBorder="1">
      <alignment/>
      <protection/>
    </xf>
    <xf numFmtId="164" fontId="22" fillId="16" borderId="22" xfId="27" applyFont="1" applyFill="1" applyBorder="1" applyAlignment="1">
      <alignment horizontal="left"/>
      <protection/>
    </xf>
    <xf numFmtId="165" fontId="22" fillId="16" borderId="21" xfId="0" applyNumberFormat="1" applyFont="1" applyFill="1" applyBorder="1" applyAlignment="1">
      <alignment/>
    </xf>
    <xf numFmtId="165" fontId="36" fillId="16" borderId="23" xfId="0" applyNumberFormat="1" applyFont="1" applyFill="1" applyBorder="1" applyAlignment="1">
      <alignment/>
    </xf>
    <xf numFmtId="164" fontId="0" fillId="0" borderId="27" xfId="0" applyFont="1" applyBorder="1" applyAlignment="1">
      <alignment horizontal="left"/>
    </xf>
    <xf numFmtId="165" fontId="26" fillId="0" borderId="0" xfId="0" applyNumberFormat="1" applyFont="1" applyAlignment="1">
      <alignment/>
    </xf>
    <xf numFmtId="164" fontId="0" fillId="0" borderId="27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Jelölőszín (1)" xfId="20"/>
    <cellStyle name="Jelölőszín (2)" xfId="21"/>
    <cellStyle name="Jelölőszín (3)" xfId="22"/>
    <cellStyle name="Jelölőszín (4)" xfId="23"/>
    <cellStyle name="Jelölőszín (5)" xfId="24"/>
    <cellStyle name="Jelölőszín (6)" xfId="25"/>
    <cellStyle name="Normal_KTRSZJ" xfId="26"/>
    <cellStyle name="Normál 11" xfId="27"/>
    <cellStyle name="Normál 2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13" sqref="B13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f>'5.kiadások működés,felh Összese'!F24</f>
        <v>223420786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f>'5.kiadások működés,felh Összese'!F25</f>
        <v>37355286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f>'5.kiadások működés,felh Összese'!F50</f>
        <v>117164696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f>'5.kiadások működés,felh Összese'!F59</f>
        <v>24071500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f>'5.kiadások működés,felh Összese'!F73</f>
        <v>6418266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f>'5.kiadások működés,felh Összese'!F82</f>
        <v>44941938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f>'5.kiadások működés,felh Összese'!F87</f>
        <v>200468566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/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653841038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f>'5.kiadások működés,felh Összese'!C118</f>
        <v>7369169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661210207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f>'9.bevételek működés,felh.Összes'!F18</f>
        <v>311894276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f>'9.bevételek működés,felh.Összes'!F57</f>
        <v>22597013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f>'9.bevételek működés,felh.Összes'!F32</f>
        <v>36644622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f>'9.bevételek működés,felh.Összes'!F44</f>
        <v>33553226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>
        <f>'9.bevételek működés,felh.Összes'!F63</f>
        <v>0</v>
      </c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f>'9.bevételek működés,felh.Összes'!F50</f>
        <v>1000000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f>'9.bevételek működés,felh.Összes'!F69</f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405689137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f>'9.bevételek működés,felh.Összes'!F87</f>
        <v>255521070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661210207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14/2018. (XII. 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D30" sqref="D3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9" t="s">
        <v>0</v>
      </c>
      <c r="B1" s="19"/>
      <c r="C1" s="19"/>
      <c r="D1" s="19"/>
      <c r="E1" s="19"/>
      <c r="F1" s="19"/>
    </row>
    <row r="2" spans="1:6" ht="26.25" customHeight="1">
      <c r="A2" s="20" t="s">
        <v>508</v>
      </c>
      <c r="B2" s="20"/>
      <c r="C2" s="20"/>
      <c r="D2" s="20"/>
      <c r="E2" s="20"/>
      <c r="F2" s="20"/>
    </row>
    <row r="4" spans="1:6" ht="12.75">
      <c r="A4" s="78" t="s">
        <v>27</v>
      </c>
      <c r="B4" s="79" t="s">
        <v>28</v>
      </c>
      <c r="C4" s="208" t="s">
        <v>26</v>
      </c>
      <c r="D4" s="209" t="s">
        <v>509</v>
      </c>
      <c r="E4" s="209" t="s">
        <v>510</v>
      </c>
      <c r="F4" s="210" t="s">
        <v>511</v>
      </c>
    </row>
    <row r="5" spans="1:6" ht="12.75">
      <c r="A5" s="136"/>
      <c r="B5" s="136"/>
      <c r="C5" s="135"/>
      <c r="D5" s="136"/>
      <c r="E5" s="136"/>
      <c r="F5" s="211"/>
    </row>
    <row r="6" spans="1:6" ht="12.75">
      <c r="A6" s="136"/>
      <c r="B6" s="136"/>
      <c r="C6" s="135"/>
      <c r="D6" s="136"/>
      <c r="E6" s="136"/>
      <c r="F6" s="211"/>
    </row>
    <row r="7" spans="1:6" ht="12.75">
      <c r="A7" s="136"/>
      <c r="B7" s="136"/>
      <c r="C7" s="135"/>
      <c r="D7" s="136"/>
      <c r="E7" s="136"/>
      <c r="F7" s="211"/>
    </row>
    <row r="8" spans="1:6" ht="12.75">
      <c r="A8" s="136"/>
      <c r="B8" s="136"/>
      <c r="C8" s="135"/>
      <c r="D8" s="136"/>
      <c r="E8" s="136"/>
      <c r="F8" s="211"/>
    </row>
    <row r="9" spans="1:6" s="4" customFormat="1" ht="12.75">
      <c r="A9" s="121" t="s">
        <v>194</v>
      </c>
      <c r="B9" s="176" t="s">
        <v>195</v>
      </c>
      <c r="C9" s="172">
        <f>'2.kiadások működés,felh.Önk.'!AE75</f>
        <v>1664000</v>
      </c>
      <c r="D9" s="162">
        <f>'3.kiadások működ,felh.KözösHiv'!D76</f>
        <v>0</v>
      </c>
      <c r="E9" s="162"/>
      <c r="F9" s="212">
        <f>C9+D9+E9</f>
        <v>1664000</v>
      </c>
    </row>
    <row r="10" spans="1:6" s="4" customFormat="1" ht="12.75">
      <c r="A10" s="121" t="s">
        <v>512</v>
      </c>
      <c r="B10" s="176" t="s">
        <v>197</v>
      </c>
      <c r="C10" s="172">
        <f>'2.kiadások működés,felh.Önk.'!AE76</f>
        <v>36269000</v>
      </c>
      <c r="D10" s="162">
        <f>'3.kiadások működ,felh.KözösHiv'!D77</f>
        <v>0</v>
      </c>
      <c r="E10" s="162"/>
      <c r="F10" s="212">
        <f aca="true" t="shared" si="0" ref="F10:F21">C10+D10+E10</f>
        <v>36269000</v>
      </c>
    </row>
    <row r="11" spans="1:6" s="4" customFormat="1" ht="12.75">
      <c r="A11" s="98" t="s">
        <v>198</v>
      </c>
      <c r="B11" s="176" t="s">
        <v>199</v>
      </c>
      <c r="C11" s="172">
        <f>'2.kiadások működés,felh.Önk.'!AE77</f>
        <v>0</v>
      </c>
      <c r="D11" s="162">
        <f>'3.kiadások működ,felh.KözösHiv'!D78</f>
        <v>115888</v>
      </c>
      <c r="E11" s="162"/>
      <c r="F11" s="212">
        <f t="shared" si="0"/>
        <v>115888</v>
      </c>
    </row>
    <row r="12" spans="1:6" s="4" customFormat="1" ht="12.75">
      <c r="A12" s="121" t="s">
        <v>200</v>
      </c>
      <c r="B12" s="176" t="s">
        <v>201</v>
      </c>
      <c r="C12" s="172">
        <f>'2.kiadások működés,felh.Önk.'!AE78</f>
        <v>4816266</v>
      </c>
      <c r="D12" s="162">
        <f>'3.kiadások működ,felh.KözösHiv'!D79</f>
        <v>227545</v>
      </c>
      <c r="E12" s="162"/>
      <c r="F12" s="212">
        <f t="shared" si="0"/>
        <v>5043811</v>
      </c>
    </row>
    <row r="13" spans="1:6" s="4" customFormat="1" ht="12.75">
      <c r="A13" s="121" t="s">
        <v>202</v>
      </c>
      <c r="B13" s="176" t="s">
        <v>203</v>
      </c>
      <c r="C13" s="172">
        <f>'2.kiadások működés,felh.Önk.'!AE79</f>
        <v>0</v>
      </c>
      <c r="D13" s="162">
        <f>'3.kiadások működ,felh.KözösHiv'!D80</f>
        <v>0</v>
      </c>
      <c r="E13" s="162"/>
      <c r="F13" s="212">
        <f t="shared" si="0"/>
        <v>0</v>
      </c>
    </row>
    <row r="14" spans="1:6" s="4" customFormat="1" ht="12.75">
      <c r="A14" s="98" t="s">
        <v>204</v>
      </c>
      <c r="B14" s="176" t="s">
        <v>205</v>
      </c>
      <c r="C14" s="172">
        <f>'2.kiadások működés,felh.Önk.'!AE80</f>
        <v>0</v>
      </c>
      <c r="D14" s="162">
        <f>'3.kiadások működ,felh.KözösHiv'!D81</f>
        <v>0</v>
      </c>
      <c r="E14" s="162"/>
      <c r="F14" s="212">
        <f t="shared" si="0"/>
        <v>0</v>
      </c>
    </row>
    <row r="15" spans="1:6" s="4" customFormat="1" ht="12.75">
      <c r="A15" s="190" t="s">
        <v>206</v>
      </c>
      <c r="B15" s="213" t="s">
        <v>207</v>
      </c>
      <c r="C15" s="172">
        <f>'2.kiadások működés,felh.Önk.'!AE81</f>
        <v>1757130</v>
      </c>
      <c r="D15" s="162">
        <f>'3.kiadások működ,felh.KözösHiv'!D82</f>
        <v>92109</v>
      </c>
      <c r="E15" s="207"/>
      <c r="F15" s="212">
        <f t="shared" si="0"/>
        <v>1849239</v>
      </c>
    </row>
    <row r="16" spans="1:6" ht="12.75">
      <c r="A16" s="214" t="s">
        <v>208</v>
      </c>
      <c r="B16" s="215" t="s">
        <v>209</v>
      </c>
      <c r="C16" s="183">
        <f>SUM(C9:C15)</f>
        <v>44506396</v>
      </c>
      <c r="D16" s="162">
        <f>'3.kiadások működ,felh.KözösHiv'!C83</f>
        <v>1480662</v>
      </c>
      <c r="E16" s="183"/>
      <c r="F16" s="212">
        <f t="shared" si="0"/>
        <v>45987058</v>
      </c>
    </row>
    <row r="17" spans="1:6" s="4" customFormat="1" ht="12.75">
      <c r="A17" s="121" t="s">
        <v>210</v>
      </c>
      <c r="B17" s="176" t="s">
        <v>211</v>
      </c>
      <c r="C17" s="172">
        <f>'2.kiadások működés,felh.Önk.'!AE83</f>
        <v>159250133</v>
      </c>
      <c r="D17" s="162">
        <f>'3.kiadások működ,felh.KözösHiv'!D84</f>
        <v>866139</v>
      </c>
      <c r="E17" s="162"/>
      <c r="F17" s="212">
        <f t="shared" si="0"/>
        <v>160116272</v>
      </c>
    </row>
    <row r="18" spans="1:6" ht="12.75">
      <c r="A18" s="105" t="s">
        <v>212</v>
      </c>
      <c r="B18" s="97" t="s">
        <v>213</v>
      </c>
      <c r="C18" s="172">
        <f>'2.kiadások működés,felh.Önk.'!AE84</f>
        <v>0</v>
      </c>
      <c r="D18" s="162">
        <f>'3.kiadások működ,felh.KözösHiv'!D85</f>
        <v>0</v>
      </c>
      <c r="E18" s="141"/>
      <c r="F18" s="212">
        <f t="shared" si="0"/>
        <v>0</v>
      </c>
    </row>
    <row r="19" spans="1:6" ht="12.75">
      <c r="A19" s="105" t="s">
        <v>214</v>
      </c>
      <c r="B19" s="97" t="s">
        <v>215</v>
      </c>
      <c r="C19" s="172">
        <f>'2.kiadások működés,felh.Önk.'!AE85</f>
        <v>0</v>
      </c>
      <c r="D19" s="162">
        <f>'3.kiadások működ,felh.KözösHiv'!D86</f>
        <v>0</v>
      </c>
      <c r="E19" s="141"/>
      <c r="F19" s="212">
        <f t="shared" si="0"/>
        <v>0</v>
      </c>
    </row>
    <row r="20" spans="1:6" ht="12.75">
      <c r="A20" s="216" t="s">
        <v>216</v>
      </c>
      <c r="B20" s="217" t="s">
        <v>217</v>
      </c>
      <c r="C20" s="172">
        <f>'2.kiadások működés,felh.Önk.'!AE86</f>
        <v>40118436</v>
      </c>
      <c r="D20" s="162">
        <f>'3.kiadások működ,felh.KözösHiv'!D87</f>
        <v>233858</v>
      </c>
      <c r="E20" s="204"/>
      <c r="F20" s="212">
        <f t="shared" si="0"/>
        <v>40352294</v>
      </c>
    </row>
    <row r="21" spans="1:6" ht="12.75">
      <c r="A21" s="218" t="s">
        <v>218</v>
      </c>
      <c r="B21" s="219" t="s">
        <v>219</v>
      </c>
      <c r="C21" s="220">
        <f>SUM(C17:C20)</f>
        <v>199368569</v>
      </c>
      <c r="D21" s="220">
        <f>SUM(D17:D20)</f>
        <v>1099997</v>
      </c>
      <c r="E21" s="220"/>
      <c r="F21" s="212">
        <f t="shared" si="0"/>
        <v>200468566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10.melléklet a 14/2018. (XII. 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C15" sqref="C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23.25" customHeight="1">
      <c r="A2" s="20" t="s">
        <v>513</v>
      </c>
      <c r="B2" s="20"/>
      <c r="C2" s="20"/>
      <c r="D2" s="20"/>
      <c r="E2" s="20"/>
      <c r="F2" s="20"/>
    </row>
    <row r="3" ht="12.75">
      <c r="A3" s="21"/>
    </row>
    <row r="5" spans="1:6" ht="12.75">
      <c r="A5" s="78" t="s">
        <v>27</v>
      </c>
      <c r="B5" s="79" t="s">
        <v>28</v>
      </c>
      <c r="C5" s="209" t="s">
        <v>26</v>
      </c>
      <c r="D5" s="209" t="s">
        <v>509</v>
      </c>
      <c r="E5" s="209" t="s">
        <v>514</v>
      </c>
      <c r="F5" s="221" t="s">
        <v>511</v>
      </c>
    </row>
    <row r="6" spans="1:6" ht="12.75">
      <c r="A6" s="136"/>
      <c r="B6" s="136"/>
      <c r="C6" s="136"/>
      <c r="D6" s="136"/>
      <c r="E6" s="136"/>
      <c r="F6" s="136"/>
    </row>
    <row r="7" spans="1:6" ht="12.75">
      <c r="A7" s="136"/>
      <c r="B7" s="136"/>
      <c r="C7" s="136"/>
      <c r="D7" s="136"/>
      <c r="E7" s="136"/>
      <c r="F7" s="136"/>
    </row>
    <row r="8" spans="1:6" ht="12.75">
      <c r="A8" s="136"/>
      <c r="B8" s="136"/>
      <c r="C8" s="136"/>
      <c r="D8" s="136"/>
      <c r="E8" s="136"/>
      <c r="F8" s="136"/>
    </row>
    <row r="9" spans="1:6" ht="12.75">
      <c r="A9" s="136"/>
      <c r="B9" s="136"/>
      <c r="C9" s="136"/>
      <c r="D9" s="136"/>
      <c r="E9" s="136"/>
      <c r="F9" s="136"/>
    </row>
    <row r="10" spans="1:6" ht="12.75">
      <c r="A10" s="121" t="s">
        <v>515</v>
      </c>
      <c r="B10" s="176" t="s">
        <v>190</v>
      </c>
      <c r="C10" s="162">
        <f>'2.kiadások működés,felh.Önk.'!AE72</f>
        <v>818266</v>
      </c>
      <c r="D10" s="162"/>
      <c r="E10" s="162"/>
      <c r="F10" s="162">
        <f>SUM(C10:E10)</f>
        <v>818266</v>
      </c>
    </row>
    <row r="11" spans="1:6" ht="12.75">
      <c r="A11" s="121"/>
      <c r="B11" s="176"/>
      <c r="C11" s="141"/>
      <c r="D11" s="141"/>
      <c r="E11" s="141"/>
      <c r="F11" s="141"/>
    </row>
    <row r="12" spans="1:6" ht="12.75">
      <c r="A12" s="121"/>
      <c r="B12" s="176"/>
      <c r="C12" s="141"/>
      <c r="D12" s="141"/>
      <c r="E12" s="141"/>
      <c r="F12" s="141"/>
    </row>
    <row r="13" spans="1:6" ht="12.75">
      <c r="A13" s="121"/>
      <c r="B13" s="176"/>
      <c r="C13" s="141"/>
      <c r="D13" s="141"/>
      <c r="E13" s="141"/>
      <c r="F13" s="141"/>
    </row>
    <row r="14" spans="1:6" ht="12.75">
      <c r="A14" s="121"/>
      <c r="B14" s="176"/>
      <c r="C14" s="141"/>
      <c r="D14" s="141"/>
      <c r="E14" s="141"/>
      <c r="F14" s="141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11. melléklet a 14/2018. (XII. 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workbookViewId="0" topLeftCell="A13">
      <selection activeCell="A43" sqref="A43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" t="s">
        <v>0</v>
      </c>
      <c r="B1" s="19"/>
      <c r="C1" s="19"/>
    </row>
    <row r="2" spans="1:3" ht="26.25" customHeight="1">
      <c r="A2" s="20" t="s">
        <v>516</v>
      </c>
      <c r="B2" s="20"/>
      <c r="C2" s="20"/>
    </row>
    <row r="3" spans="1:3" ht="18.75" customHeight="1">
      <c r="A3" s="222"/>
      <c r="B3" s="223"/>
      <c r="C3" s="223"/>
    </row>
    <row r="4" ht="23.25" customHeight="1">
      <c r="A4" s="22" t="s">
        <v>26</v>
      </c>
    </row>
    <row r="5" spans="1:3" ht="12.75">
      <c r="A5" s="8" t="s">
        <v>517</v>
      </c>
      <c r="B5" s="79" t="s">
        <v>28</v>
      </c>
      <c r="C5" s="224" t="s">
        <v>299</v>
      </c>
    </row>
    <row r="6" spans="1:3" ht="12.75">
      <c r="A6" s="6" t="s">
        <v>518</v>
      </c>
      <c r="B6" s="91" t="s">
        <v>150</v>
      </c>
      <c r="C6" s="225">
        <v>1364500</v>
      </c>
    </row>
    <row r="7" spans="1:3" ht="12.75">
      <c r="A7" s="8" t="s">
        <v>149</v>
      </c>
      <c r="B7" s="98" t="s">
        <v>150</v>
      </c>
      <c r="C7" s="226">
        <f>SUM(C6)</f>
        <v>1364500</v>
      </c>
    </row>
    <row r="8" spans="1:3" ht="12.75">
      <c r="A8" s="108" t="s">
        <v>519</v>
      </c>
      <c r="B8" s="97" t="s">
        <v>154</v>
      </c>
      <c r="C8" s="141"/>
    </row>
    <row r="9" spans="1:3" ht="12.75">
      <c r="A9" s="108" t="s">
        <v>520</v>
      </c>
      <c r="B9" s="97" t="s">
        <v>154</v>
      </c>
      <c r="C9" s="141"/>
    </row>
    <row r="10" spans="1:3" ht="12.75">
      <c r="A10" s="108" t="s">
        <v>521</v>
      </c>
      <c r="B10" s="97" t="s">
        <v>154</v>
      </c>
      <c r="C10" s="141"/>
    </row>
    <row r="11" spans="1:3" ht="12.75">
      <c r="A11" s="108" t="s">
        <v>522</v>
      </c>
      <c r="B11" s="97" t="s">
        <v>154</v>
      </c>
      <c r="C11" s="141"/>
    </row>
    <row r="12" spans="1:3" ht="12.75">
      <c r="A12" s="105" t="s">
        <v>523</v>
      </c>
      <c r="B12" s="97" t="s">
        <v>154</v>
      </c>
      <c r="C12" s="141"/>
    </row>
    <row r="13" spans="1:3" ht="12.75">
      <c r="A13" s="105" t="s">
        <v>524</v>
      </c>
      <c r="B13" s="97" t="s">
        <v>154</v>
      </c>
      <c r="C13" s="141"/>
    </row>
    <row r="14" spans="1:3" ht="12.75">
      <c r="A14" s="121" t="s">
        <v>525</v>
      </c>
      <c r="B14" s="129" t="s">
        <v>154</v>
      </c>
      <c r="C14" s="162"/>
    </row>
    <row r="15" spans="1:3" ht="12.75">
      <c r="A15" s="108" t="s">
        <v>526</v>
      </c>
      <c r="B15" s="97" t="s">
        <v>156</v>
      </c>
      <c r="C15" s="141"/>
    </row>
    <row r="16" spans="1:3" ht="12.75">
      <c r="A16" s="227" t="s">
        <v>527</v>
      </c>
      <c r="B16" s="129" t="s">
        <v>156</v>
      </c>
      <c r="C16" s="162">
        <f>SUM(C15)</f>
        <v>0</v>
      </c>
    </row>
    <row r="17" spans="1:3" ht="12.75">
      <c r="A17" s="108" t="s">
        <v>528</v>
      </c>
      <c r="B17" s="97" t="s">
        <v>158</v>
      </c>
      <c r="C17" s="141"/>
    </row>
    <row r="18" spans="1:3" ht="12.75">
      <c r="A18" s="108" t="s">
        <v>529</v>
      </c>
      <c r="B18" s="97" t="s">
        <v>158</v>
      </c>
      <c r="C18" s="141"/>
    </row>
    <row r="19" spans="1:3" ht="12.75">
      <c r="A19" s="105" t="s">
        <v>530</v>
      </c>
      <c r="B19" s="97" t="s">
        <v>158</v>
      </c>
      <c r="C19" s="141"/>
    </row>
    <row r="20" spans="1:3" ht="12.75">
      <c r="A20" s="105" t="s">
        <v>531</v>
      </c>
      <c r="B20" s="97" t="s">
        <v>158</v>
      </c>
      <c r="C20" s="141"/>
    </row>
    <row r="21" spans="1:3" ht="12.75">
      <c r="A21" s="105" t="s">
        <v>532</v>
      </c>
      <c r="B21" s="97" t="s">
        <v>158</v>
      </c>
      <c r="C21" s="141"/>
    </row>
    <row r="22" spans="1:3" ht="12.75">
      <c r="A22" s="106" t="s">
        <v>533</v>
      </c>
      <c r="B22" s="97" t="s">
        <v>158</v>
      </c>
      <c r="C22" s="141"/>
    </row>
    <row r="23" spans="1:3" ht="12.75">
      <c r="A23" s="228" t="s">
        <v>534</v>
      </c>
      <c r="B23" s="129" t="s">
        <v>158</v>
      </c>
      <c r="C23" s="162"/>
    </row>
    <row r="24" spans="1:3" ht="12.75">
      <c r="A24" s="108" t="s">
        <v>535</v>
      </c>
      <c r="B24" s="97" t="s">
        <v>160</v>
      </c>
      <c r="C24" s="141"/>
    </row>
    <row r="25" spans="1:3" ht="12.75">
      <c r="A25" s="108" t="s">
        <v>536</v>
      </c>
      <c r="B25" s="97" t="s">
        <v>160</v>
      </c>
      <c r="C25" s="141"/>
    </row>
    <row r="26" spans="1:3" ht="12.75">
      <c r="A26" s="228" t="s">
        <v>537</v>
      </c>
      <c r="B26" s="176" t="s">
        <v>160</v>
      </c>
      <c r="C26" s="162"/>
    </row>
    <row r="27" spans="1:3" ht="12.75">
      <c r="A27" s="108" t="s">
        <v>538</v>
      </c>
      <c r="B27" s="97" t="s">
        <v>162</v>
      </c>
      <c r="C27" s="141"/>
    </row>
    <row r="28" spans="1:3" ht="12.75">
      <c r="A28" s="105" t="s">
        <v>539</v>
      </c>
      <c r="B28" s="97" t="s">
        <v>162</v>
      </c>
      <c r="C28" s="141"/>
    </row>
    <row r="29" spans="1:3" ht="12.75">
      <c r="A29" s="105" t="s">
        <v>540</v>
      </c>
      <c r="B29" s="97" t="s">
        <v>162</v>
      </c>
      <c r="C29" s="141"/>
    </row>
    <row r="30" spans="1:3" ht="12.75">
      <c r="A30" s="229" t="s">
        <v>541</v>
      </c>
      <c r="B30" s="97" t="s">
        <v>162</v>
      </c>
      <c r="C30" s="164">
        <v>1200000</v>
      </c>
    </row>
    <row r="31" spans="1:3" ht="12.75">
      <c r="A31" s="229" t="s">
        <v>542</v>
      </c>
      <c r="B31" s="97" t="s">
        <v>162</v>
      </c>
      <c r="C31" s="164">
        <v>3654000</v>
      </c>
    </row>
    <row r="32" spans="1:3" ht="12.75">
      <c r="A32" s="229" t="s">
        <v>543</v>
      </c>
      <c r="B32" s="97" t="s">
        <v>162</v>
      </c>
      <c r="C32" s="164">
        <v>900000</v>
      </c>
    </row>
    <row r="33" spans="1:3" ht="12.75">
      <c r="A33" s="229" t="s">
        <v>544</v>
      </c>
      <c r="B33" s="97" t="s">
        <v>162</v>
      </c>
      <c r="C33" s="164">
        <v>1500000</v>
      </c>
    </row>
    <row r="34" spans="1:3" ht="12.75">
      <c r="A34" s="229" t="s">
        <v>545</v>
      </c>
      <c r="B34" s="97" t="s">
        <v>162</v>
      </c>
      <c r="C34" s="164"/>
    </row>
    <row r="35" spans="1:3" ht="12.75">
      <c r="A35" s="229" t="s">
        <v>546</v>
      </c>
      <c r="B35" s="97" t="s">
        <v>162</v>
      </c>
      <c r="C35" s="164">
        <v>800000</v>
      </c>
    </row>
    <row r="36" spans="1:3" ht="12.75">
      <c r="A36" s="229" t="s">
        <v>547</v>
      </c>
      <c r="B36" s="97" t="s">
        <v>162</v>
      </c>
      <c r="C36" s="164">
        <v>770000</v>
      </c>
    </row>
    <row r="37" spans="1:3" ht="12.75">
      <c r="A37" s="229" t="s">
        <v>548</v>
      </c>
      <c r="B37" s="97" t="s">
        <v>162</v>
      </c>
      <c r="C37" s="164">
        <v>2000000</v>
      </c>
    </row>
    <row r="38" spans="1:3" ht="12.75">
      <c r="A38" s="230" t="s">
        <v>549</v>
      </c>
      <c r="B38" s="217" t="s">
        <v>162</v>
      </c>
      <c r="C38" s="231">
        <v>100000</v>
      </c>
    </row>
    <row r="39" spans="1:3" ht="12.75">
      <c r="A39" s="230" t="s">
        <v>550</v>
      </c>
      <c r="B39" s="217" t="s">
        <v>162</v>
      </c>
      <c r="C39" s="231">
        <v>10600000</v>
      </c>
    </row>
    <row r="40" spans="1:3" ht="12.75">
      <c r="A40" s="232" t="s">
        <v>551</v>
      </c>
      <c r="B40" s="233" t="s">
        <v>162</v>
      </c>
      <c r="C40" s="231">
        <f>SUM(C30:C39)</f>
        <v>21524000</v>
      </c>
    </row>
    <row r="41" spans="1:3" ht="12.75">
      <c r="A41" s="234" t="s">
        <v>163</v>
      </c>
      <c r="B41" s="235" t="s">
        <v>164</v>
      </c>
      <c r="C41" s="205">
        <f>C7+C14+C16+C23+C26+C40</f>
        <v>22888500</v>
      </c>
    </row>
  </sheetData>
  <sheetProtection selectLockedCells="1" selectUnlockedCells="1"/>
  <mergeCells count="2">
    <mergeCell ref="A1:C1"/>
    <mergeCell ref="A2:C2"/>
  </mergeCells>
  <printOptions/>
  <pageMargins left="0.31527777777777777" right="0.31527777777777777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&amp;C12. melléklet a 14/2018. (XII. 4.) önkormányzati rendelethez</oddHeader>
  </headerFooter>
  <rowBreaks count="2" manualBreakCount="2">
    <brk id="3" max="255" man="1"/>
    <brk id="40" max="255" man="1"/>
  </rowBreaks>
  <colBreaks count="1" manualBreakCount="1">
    <brk id="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61">
      <selection activeCell="A86" sqref="A8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9" t="s">
        <v>0</v>
      </c>
      <c r="B1" s="19"/>
      <c r="C1" s="19"/>
    </row>
    <row r="2" spans="1:3" ht="25.5" customHeight="1">
      <c r="A2" s="20" t="s">
        <v>552</v>
      </c>
      <c r="B2" s="20"/>
      <c r="C2" s="20"/>
    </row>
    <row r="3" spans="1:3" ht="15.75" customHeight="1">
      <c r="A3" s="2"/>
      <c r="B3" s="236"/>
      <c r="C3" s="236"/>
    </row>
    <row r="4" ht="21" customHeight="1">
      <c r="A4" s="22" t="s">
        <v>26</v>
      </c>
    </row>
    <row r="5" spans="1:3" ht="12.75">
      <c r="A5" s="8" t="s">
        <v>517</v>
      </c>
      <c r="B5" s="79" t="s">
        <v>28</v>
      </c>
      <c r="C5" s="224" t="s">
        <v>299</v>
      </c>
    </row>
    <row r="6" spans="1:3" ht="12.75">
      <c r="A6" s="105" t="s">
        <v>553</v>
      </c>
      <c r="B6" s="97" t="s">
        <v>334</v>
      </c>
      <c r="C6" s="141"/>
    </row>
    <row r="7" spans="1:3" ht="12.75">
      <c r="A7" s="105" t="s">
        <v>554</v>
      </c>
      <c r="B7" s="97" t="s">
        <v>334</v>
      </c>
      <c r="C7" s="141"/>
    </row>
    <row r="8" spans="1:3" ht="12.75">
      <c r="A8" s="105" t="s">
        <v>555</v>
      </c>
      <c r="B8" s="97" t="s">
        <v>334</v>
      </c>
      <c r="C8" s="141"/>
    </row>
    <row r="9" spans="1:3" ht="12.75">
      <c r="A9" s="105" t="s">
        <v>556</v>
      </c>
      <c r="B9" s="97" t="s">
        <v>334</v>
      </c>
      <c r="C9" s="141"/>
    </row>
    <row r="10" spans="1:3" ht="12.75">
      <c r="A10" s="105" t="s">
        <v>557</v>
      </c>
      <c r="B10" s="97" t="s">
        <v>334</v>
      </c>
      <c r="C10" s="141"/>
    </row>
    <row r="11" spans="1:3" ht="12.75">
      <c r="A11" s="105" t="s">
        <v>558</v>
      </c>
      <c r="B11" s="97" t="s">
        <v>334</v>
      </c>
      <c r="C11" s="141"/>
    </row>
    <row r="12" spans="1:3" ht="12.75">
      <c r="A12" s="105" t="s">
        <v>559</v>
      </c>
      <c r="B12" s="97" t="s">
        <v>334</v>
      </c>
      <c r="C12" s="141"/>
    </row>
    <row r="13" spans="1:3" ht="12.75">
      <c r="A13" s="105" t="s">
        <v>560</v>
      </c>
      <c r="B13" s="97" t="s">
        <v>334</v>
      </c>
      <c r="C13" s="141"/>
    </row>
    <row r="14" spans="1:3" ht="12.75">
      <c r="A14" s="105" t="s">
        <v>561</v>
      </c>
      <c r="B14" s="97" t="s">
        <v>334</v>
      </c>
      <c r="C14" s="141"/>
    </row>
    <row r="15" spans="1:3" ht="12.75">
      <c r="A15" s="105" t="s">
        <v>562</v>
      </c>
      <c r="B15" s="97" t="s">
        <v>334</v>
      </c>
      <c r="C15" s="141"/>
    </row>
    <row r="16" spans="1:3" ht="12.75">
      <c r="A16" s="98" t="s">
        <v>333</v>
      </c>
      <c r="B16" s="176" t="s">
        <v>334</v>
      </c>
      <c r="C16" s="141"/>
    </row>
    <row r="17" spans="1:3" ht="12.75">
      <c r="A17" s="105" t="s">
        <v>553</v>
      </c>
      <c r="B17" s="97" t="s">
        <v>336</v>
      </c>
      <c r="C17" s="141"/>
    </row>
    <row r="18" spans="1:3" ht="12.75">
      <c r="A18" s="105" t="s">
        <v>554</v>
      </c>
      <c r="B18" s="97" t="s">
        <v>336</v>
      </c>
      <c r="C18" s="141"/>
    </row>
    <row r="19" spans="1:3" ht="12.75">
      <c r="A19" s="105" t="s">
        <v>555</v>
      </c>
      <c r="B19" s="97" t="s">
        <v>336</v>
      </c>
      <c r="C19" s="141"/>
    </row>
    <row r="20" spans="1:3" ht="12.75">
      <c r="A20" s="105" t="s">
        <v>556</v>
      </c>
      <c r="B20" s="97" t="s">
        <v>336</v>
      </c>
      <c r="C20" s="141"/>
    </row>
    <row r="21" spans="1:3" ht="12.75">
      <c r="A21" s="105" t="s">
        <v>557</v>
      </c>
      <c r="B21" s="97" t="s">
        <v>336</v>
      </c>
      <c r="C21" s="141"/>
    </row>
    <row r="22" spans="1:3" ht="12.75">
      <c r="A22" s="105" t="s">
        <v>558</v>
      </c>
      <c r="B22" s="97" t="s">
        <v>336</v>
      </c>
      <c r="C22" s="141"/>
    </row>
    <row r="23" spans="1:3" ht="12.75">
      <c r="A23" s="105" t="s">
        <v>559</v>
      </c>
      <c r="B23" s="97" t="s">
        <v>336</v>
      </c>
      <c r="C23" s="141"/>
    </row>
    <row r="24" spans="1:3" ht="12.75">
      <c r="A24" s="105" t="s">
        <v>560</v>
      </c>
      <c r="B24" s="97" t="s">
        <v>336</v>
      </c>
      <c r="C24" s="141"/>
    </row>
    <row r="25" spans="1:3" ht="12.75">
      <c r="A25" s="105" t="s">
        <v>561</v>
      </c>
      <c r="B25" s="97" t="s">
        <v>336</v>
      </c>
      <c r="C25" s="141"/>
    </row>
    <row r="26" spans="1:3" ht="12.75">
      <c r="A26" s="105" t="s">
        <v>562</v>
      </c>
      <c r="B26" s="97" t="s">
        <v>336</v>
      </c>
      <c r="C26" s="141"/>
    </row>
    <row r="27" spans="1:3" ht="12.75">
      <c r="A27" s="98" t="s">
        <v>563</v>
      </c>
      <c r="B27" s="176" t="s">
        <v>336</v>
      </c>
      <c r="C27" s="141"/>
    </row>
    <row r="28" spans="1:3" ht="12.75">
      <c r="A28" s="105" t="s">
        <v>553</v>
      </c>
      <c r="B28" s="97" t="s">
        <v>338</v>
      </c>
      <c r="C28" s="141"/>
    </row>
    <row r="29" spans="1:3" ht="12.75">
      <c r="A29" s="105" t="s">
        <v>564</v>
      </c>
      <c r="B29" s="97" t="s">
        <v>338</v>
      </c>
      <c r="C29" s="141">
        <v>87447129</v>
      </c>
    </row>
    <row r="30" spans="1:3" ht="12.75">
      <c r="A30" s="105" t="s">
        <v>565</v>
      </c>
      <c r="B30" s="97" t="s">
        <v>338</v>
      </c>
      <c r="C30" s="141">
        <v>652400</v>
      </c>
    </row>
    <row r="31" spans="1:3" ht="12.75">
      <c r="A31" s="105" t="s">
        <v>566</v>
      </c>
      <c r="B31" s="97" t="s">
        <v>338</v>
      </c>
      <c r="C31" s="141">
        <v>1364500</v>
      </c>
    </row>
    <row r="32" spans="1:3" ht="12.75">
      <c r="A32" s="105" t="s">
        <v>555</v>
      </c>
      <c r="B32" s="97" t="s">
        <v>338</v>
      </c>
      <c r="C32" s="141"/>
    </row>
    <row r="33" spans="1:3" ht="12.75">
      <c r="A33" s="105" t="s">
        <v>556</v>
      </c>
      <c r="B33" s="97" t="s">
        <v>338</v>
      </c>
      <c r="C33" s="141"/>
    </row>
    <row r="34" spans="1:3" ht="12.75">
      <c r="A34" s="105" t="s">
        <v>557</v>
      </c>
      <c r="B34" s="97" t="s">
        <v>338</v>
      </c>
      <c r="C34" s="141">
        <v>8153000</v>
      </c>
    </row>
    <row r="35" spans="1:3" ht="12.75">
      <c r="A35" s="105" t="s">
        <v>558</v>
      </c>
      <c r="B35" s="97" t="s">
        <v>338</v>
      </c>
      <c r="C35" s="141"/>
    </row>
    <row r="36" spans="1:3" ht="12.75">
      <c r="A36" s="105" t="s">
        <v>559</v>
      </c>
      <c r="B36" s="97" t="s">
        <v>338</v>
      </c>
      <c r="C36" s="141">
        <v>7636855</v>
      </c>
    </row>
    <row r="37" spans="1:3" ht="12.75">
      <c r="A37" s="105" t="s">
        <v>560</v>
      </c>
      <c r="B37" s="97" t="s">
        <v>338</v>
      </c>
      <c r="C37" s="141"/>
    </row>
    <row r="38" spans="1:3" ht="12.75">
      <c r="A38" s="105" t="s">
        <v>561</v>
      </c>
      <c r="B38" s="97" t="s">
        <v>338</v>
      </c>
      <c r="C38" s="141"/>
    </row>
    <row r="39" spans="1:3" ht="12.75">
      <c r="A39" s="216" t="s">
        <v>562</v>
      </c>
      <c r="B39" s="217" t="s">
        <v>338</v>
      </c>
      <c r="C39" s="204"/>
    </row>
    <row r="40" spans="1:3" ht="12.75">
      <c r="A40" s="237" t="s">
        <v>567</v>
      </c>
      <c r="B40" s="238" t="s">
        <v>338</v>
      </c>
      <c r="C40" s="239">
        <f>SUM(C28:C39)</f>
        <v>105253884</v>
      </c>
    </row>
    <row r="41" spans="1:3" ht="12.75">
      <c r="A41" s="240" t="s">
        <v>553</v>
      </c>
      <c r="B41" s="241" t="s">
        <v>410</v>
      </c>
      <c r="C41" s="206"/>
    </row>
    <row r="42" spans="1:3" ht="12.75">
      <c r="A42" s="105" t="s">
        <v>554</v>
      </c>
      <c r="B42" s="97" t="s">
        <v>410</v>
      </c>
      <c r="C42" s="141"/>
    </row>
    <row r="43" spans="1:3" ht="12.75">
      <c r="A43" s="105" t="s">
        <v>555</v>
      </c>
      <c r="B43" s="97" t="s">
        <v>410</v>
      </c>
      <c r="C43" s="141"/>
    </row>
    <row r="44" spans="1:3" ht="12.75">
      <c r="A44" s="105" t="s">
        <v>556</v>
      </c>
      <c r="B44" s="97" t="s">
        <v>410</v>
      </c>
      <c r="C44" s="141"/>
    </row>
    <row r="45" spans="1:3" ht="12.75">
      <c r="A45" s="105" t="s">
        <v>557</v>
      </c>
      <c r="B45" s="97" t="s">
        <v>410</v>
      </c>
      <c r="C45" s="141"/>
    </row>
    <row r="46" spans="1:3" ht="12.75">
      <c r="A46" s="105" t="s">
        <v>558</v>
      </c>
      <c r="B46" s="97" t="s">
        <v>410</v>
      </c>
      <c r="C46" s="141"/>
    </row>
    <row r="47" spans="1:3" ht="12.75">
      <c r="A47" s="105" t="s">
        <v>559</v>
      </c>
      <c r="B47" s="97" t="s">
        <v>410</v>
      </c>
      <c r="C47" s="141"/>
    </row>
    <row r="48" spans="1:3" ht="12.75">
      <c r="A48" s="105" t="s">
        <v>560</v>
      </c>
      <c r="B48" s="97" t="s">
        <v>410</v>
      </c>
      <c r="C48" s="141"/>
    </row>
    <row r="49" spans="1:3" ht="12.75">
      <c r="A49" s="105" t="s">
        <v>561</v>
      </c>
      <c r="B49" s="97" t="s">
        <v>410</v>
      </c>
      <c r="C49" s="141"/>
    </row>
    <row r="50" spans="1:3" ht="12.75">
      <c r="A50" s="105" t="s">
        <v>562</v>
      </c>
      <c r="B50" s="97" t="s">
        <v>410</v>
      </c>
      <c r="C50" s="141"/>
    </row>
    <row r="51" spans="1:3" ht="12.75">
      <c r="A51" s="98" t="s">
        <v>568</v>
      </c>
      <c r="B51" s="176" t="s">
        <v>410</v>
      </c>
      <c r="C51" s="141"/>
    </row>
    <row r="52" spans="1:3" ht="12.75">
      <c r="A52" s="105" t="s">
        <v>569</v>
      </c>
      <c r="B52" s="97" t="s">
        <v>412</v>
      </c>
      <c r="C52" s="141"/>
    </row>
    <row r="53" spans="1:3" ht="12.75">
      <c r="A53" s="105" t="s">
        <v>554</v>
      </c>
      <c r="B53" s="97" t="s">
        <v>412</v>
      </c>
      <c r="C53" s="141"/>
    </row>
    <row r="54" spans="1:3" ht="12.75">
      <c r="A54" s="105" t="s">
        <v>555</v>
      </c>
      <c r="B54" s="97" t="s">
        <v>412</v>
      </c>
      <c r="C54" s="141"/>
    </row>
    <row r="55" spans="1:3" ht="12.75">
      <c r="A55" s="105" t="s">
        <v>556</v>
      </c>
      <c r="B55" s="97" t="s">
        <v>412</v>
      </c>
      <c r="C55" s="141"/>
    </row>
    <row r="56" spans="1:3" ht="12.75">
      <c r="A56" s="105" t="s">
        <v>557</v>
      </c>
      <c r="B56" s="97" t="s">
        <v>412</v>
      </c>
      <c r="C56" s="141"/>
    </row>
    <row r="57" spans="1:3" ht="12.75">
      <c r="A57" s="105" t="s">
        <v>558</v>
      </c>
      <c r="B57" s="97" t="s">
        <v>412</v>
      </c>
      <c r="C57" s="141"/>
    </row>
    <row r="58" spans="1:3" ht="12.75">
      <c r="A58" s="105" t="s">
        <v>559</v>
      </c>
      <c r="B58" s="97" t="s">
        <v>412</v>
      </c>
      <c r="C58" s="141"/>
    </row>
    <row r="59" spans="1:3" ht="12.75">
      <c r="A59" s="105" t="s">
        <v>560</v>
      </c>
      <c r="B59" s="97" t="s">
        <v>412</v>
      </c>
      <c r="C59" s="141"/>
    </row>
    <row r="60" spans="1:3" ht="12.75">
      <c r="A60" s="105" t="s">
        <v>561</v>
      </c>
      <c r="B60" s="97" t="s">
        <v>412</v>
      </c>
      <c r="C60" s="141"/>
    </row>
    <row r="61" spans="1:3" ht="12.75">
      <c r="A61" s="105" t="s">
        <v>562</v>
      </c>
      <c r="B61" s="97" t="s">
        <v>412</v>
      </c>
      <c r="C61" s="141"/>
    </row>
    <row r="62" spans="1:3" ht="12.75">
      <c r="A62" s="98" t="s">
        <v>570</v>
      </c>
      <c r="B62" s="176" t="s">
        <v>412</v>
      </c>
      <c r="C62" s="141"/>
    </row>
    <row r="63" spans="1:3" ht="12.75">
      <c r="A63" s="105" t="s">
        <v>553</v>
      </c>
      <c r="B63" s="97" t="s">
        <v>414</v>
      </c>
      <c r="C63" s="141"/>
    </row>
    <row r="64" spans="1:3" ht="12.75">
      <c r="A64" s="105" t="s">
        <v>554</v>
      </c>
      <c r="B64" s="97" t="s">
        <v>414</v>
      </c>
      <c r="C64" s="141"/>
    </row>
    <row r="65" spans="1:3" ht="12.75">
      <c r="A65" s="105" t="s">
        <v>555</v>
      </c>
      <c r="B65" s="97" t="s">
        <v>414</v>
      </c>
      <c r="C65" s="141"/>
    </row>
    <row r="66" spans="1:3" ht="12.75">
      <c r="A66" s="105" t="s">
        <v>556</v>
      </c>
      <c r="B66" s="97" t="s">
        <v>414</v>
      </c>
      <c r="C66" s="141"/>
    </row>
    <row r="67" spans="1:3" ht="12.75">
      <c r="A67" s="105" t="s">
        <v>557</v>
      </c>
      <c r="B67" s="97" t="s">
        <v>414</v>
      </c>
      <c r="C67" s="141"/>
    </row>
    <row r="68" spans="1:3" ht="12.75">
      <c r="A68" s="105" t="s">
        <v>558</v>
      </c>
      <c r="B68" s="97" t="s">
        <v>414</v>
      </c>
      <c r="C68" s="141"/>
    </row>
    <row r="69" spans="1:3" ht="12.75">
      <c r="A69" s="105" t="s">
        <v>559</v>
      </c>
      <c r="B69" s="97" t="s">
        <v>414</v>
      </c>
      <c r="C69" s="141"/>
    </row>
    <row r="70" spans="1:3" ht="12.75">
      <c r="A70" s="105" t="s">
        <v>560</v>
      </c>
      <c r="B70" s="97" t="s">
        <v>414</v>
      </c>
      <c r="C70" s="141"/>
    </row>
    <row r="71" spans="1:3" ht="12.75">
      <c r="A71" s="105" t="s">
        <v>561</v>
      </c>
      <c r="B71" s="97" t="s">
        <v>414</v>
      </c>
      <c r="C71" s="141"/>
    </row>
    <row r="72" spans="1:3" ht="12.75">
      <c r="A72" s="105" t="s">
        <v>562</v>
      </c>
      <c r="B72" s="97" t="s">
        <v>414</v>
      </c>
      <c r="C72" s="141"/>
    </row>
    <row r="73" spans="1:3" ht="12.75">
      <c r="A73" s="98" t="s">
        <v>413</v>
      </c>
      <c r="B73" s="176" t="s">
        <v>414</v>
      </c>
      <c r="C73" s="141"/>
    </row>
    <row r="74" spans="1:3" ht="12.75">
      <c r="A74" s="237" t="s">
        <v>395</v>
      </c>
      <c r="B74" s="238" t="s">
        <v>396</v>
      </c>
      <c r="C74" s="205"/>
    </row>
    <row r="75" spans="1:3" ht="12.75">
      <c r="A75" s="121" t="s">
        <v>571</v>
      </c>
      <c r="B75" s="176" t="s">
        <v>398</v>
      </c>
      <c r="C75" s="141"/>
    </row>
    <row r="76" spans="1:3" ht="12.75">
      <c r="A76" s="121" t="s">
        <v>572</v>
      </c>
      <c r="B76" s="176" t="s">
        <v>400</v>
      </c>
      <c r="C76" s="242">
        <v>1000000</v>
      </c>
    </row>
    <row r="77" spans="1:3" ht="12.75">
      <c r="A77" s="105" t="s">
        <v>401</v>
      </c>
      <c r="B77" s="176" t="s">
        <v>402</v>
      </c>
      <c r="C77" s="242"/>
    </row>
    <row r="78" spans="1:3" ht="12.75">
      <c r="A78" s="98" t="s">
        <v>431</v>
      </c>
      <c r="B78" s="176" t="s">
        <v>432</v>
      </c>
      <c r="C78" s="141"/>
    </row>
    <row r="79" spans="1:3" ht="12.75">
      <c r="A79" s="189" t="s">
        <v>573</v>
      </c>
      <c r="B79" s="213" t="s">
        <v>434</v>
      </c>
      <c r="C79" s="204"/>
    </row>
    <row r="80" spans="1:3" ht="12.75">
      <c r="A80" s="105" t="s">
        <v>574</v>
      </c>
      <c r="B80" s="91" t="s">
        <v>436</v>
      </c>
      <c r="C80" s="136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13.melléklet a 14/2018. (XII. 4.)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38" sqref="A38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9" t="s">
        <v>0</v>
      </c>
      <c r="B1" s="19"/>
      <c r="C1" s="19"/>
    </row>
    <row r="2" spans="1:3" ht="26.25" customHeight="1">
      <c r="A2" s="20" t="s">
        <v>575</v>
      </c>
      <c r="B2" s="20"/>
      <c r="C2" s="20"/>
    </row>
    <row r="4" spans="1:3" ht="12.75">
      <c r="A4" s="8" t="s">
        <v>517</v>
      </c>
      <c r="B4" s="79" t="s">
        <v>28</v>
      </c>
      <c r="C4" s="224" t="s">
        <v>299</v>
      </c>
    </row>
    <row r="5" spans="1:3" ht="12.75">
      <c r="A5" s="91" t="s">
        <v>576</v>
      </c>
      <c r="B5" s="91" t="s">
        <v>352</v>
      </c>
      <c r="C5" s="141">
        <v>1709713</v>
      </c>
    </row>
    <row r="6" spans="1:3" ht="12.75">
      <c r="A6" s="91" t="s">
        <v>577</v>
      </c>
      <c r="B6" s="91" t="s">
        <v>352</v>
      </c>
      <c r="C6" s="141"/>
    </row>
    <row r="7" spans="1:3" ht="12.75">
      <c r="A7" s="91" t="s">
        <v>578</v>
      </c>
      <c r="B7" s="91" t="s">
        <v>352</v>
      </c>
      <c r="C7" s="141"/>
    </row>
    <row r="8" spans="1:3" ht="12.75">
      <c r="A8" s="243" t="s">
        <v>579</v>
      </c>
      <c r="B8" s="243" t="s">
        <v>352</v>
      </c>
      <c r="C8" s="204">
        <v>2439268</v>
      </c>
    </row>
    <row r="9" spans="1:3" ht="12.75">
      <c r="A9" s="237" t="s">
        <v>351</v>
      </c>
      <c r="B9" s="238" t="s">
        <v>352</v>
      </c>
      <c r="C9" s="205">
        <f>SUM(C5:C8)</f>
        <v>4148981</v>
      </c>
    </row>
    <row r="10" spans="1:3" ht="12.75">
      <c r="A10" s="237" t="s">
        <v>353</v>
      </c>
      <c r="B10" s="238" t="s">
        <v>354</v>
      </c>
      <c r="C10" s="205">
        <v>26496269</v>
      </c>
    </row>
    <row r="11" spans="1:3" ht="12.75">
      <c r="A11" s="244" t="s">
        <v>580</v>
      </c>
      <c r="B11" s="244" t="s">
        <v>354</v>
      </c>
      <c r="C11" s="206">
        <v>26496269</v>
      </c>
    </row>
    <row r="12" spans="1:3" ht="12.75">
      <c r="A12" s="245" t="s">
        <v>581</v>
      </c>
      <c r="B12" s="245" t="s">
        <v>354</v>
      </c>
      <c r="C12" s="204"/>
    </row>
    <row r="13" spans="1:3" ht="12.75">
      <c r="A13" s="237" t="s">
        <v>359</v>
      </c>
      <c r="B13" s="238" t="s">
        <v>360</v>
      </c>
      <c r="C13" s="205">
        <v>5524362</v>
      </c>
    </row>
    <row r="14" spans="1:3" ht="12.75">
      <c r="A14" s="244" t="s">
        <v>582</v>
      </c>
      <c r="B14" s="244" t="s">
        <v>360</v>
      </c>
      <c r="C14" s="206"/>
    </row>
    <row r="15" spans="1:3" ht="12.75">
      <c r="A15" s="246" t="s">
        <v>583</v>
      </c>
      <c r="B15" s="246" t="s">
        <v>360</v>
      </c>
      <c r="C15" s="141">
        <v>5524362</v>
      </c>
    </row>
    <row r="16" spans="1:3" ht="12.75">
      <c r="A16" s="246" t="s">
        <v>584</v>
      </c>
      <c r="B16" s="246" t="s">
        <v>360</v>
      </c>
      <c r="C16" s="141"/>
    </row>
    <row r="17" spans="1:3" ht="12.75">
      <c r="A17" s="245" t="s">
        <v>585</v>
      </c>
      <c r="B17" s="245" t="s">
        <v>360</v>
      </c>
      <c r="C17" s="204"/>
    </row>
    <row r="18" spans="1:3" ht="12.75">
      <c r="A18" s="237" t="s">
        <v>586</v>
      </c>
      <c r="B18" s="238" t="s">
        <v>362</v>
      </c>
      <c r="C18" s="205">
        <v>300000</v>
      </c>
    </row>
    <row r="19" spans="1:3" ht="12.75">
      <c r="A19" s="244" t="s">
        <v>587</v>
      </c>
      <c r="B19" s="244" t="s">
        <v>362</v>
      </c>
      <c r="C19" s="206">
        <v>300000</v>
      </c>
    </row>
    <row r="20" spans="1:3" ht="12.75">
      <c r="A20" s="245" t="s">
        <v>588</v>
      </c>
      <c r="B20" s="245" t="s">
        <v>362</v>
      </c>
      <c r="C20" s="204"/>
    </row>
    <row r="21" spans="1:3" ht="12.75">
      <c r="A21" s="237" t="s">
        <v>363</v>
      </c>
      <c r="B21" s="238" t="s">
        <v>364</v>
      </c>
      <c r="C21" s="205">
        <v>32320631</v>
      </c>
    </row>
    <row r="22" spans="1:3" ht="12.75">
      <c r="A22" s="247" t="s">
        <v>589</v>
      </c>
      <c r="B22" s="247" t="s">
        <v>366</v>
      </c>
      <c r="C22" s="206"/>
    </row>
    <row r="23" spans="1:3" ht="12.75">
      <c r="A23" s="91" t="s">
        <v>590</v>
      </c>
      <c r="B23" s="91" t="s">
        <v>366</v>
      </c>
      <c r="C23" s="141"/>
    </row>
    <row r="24" spans="1:3" ht="12.75">
      <c r="A24" s="91" t="s">
        <v>591</v>
      </c>
      <c r="B24" s="91" t="s">
        <v>366</v>
      </c>
      <c r="C24" s="141"/>
    </row>
    <row r="25" spans="1:3" ht="12.75">
      <c r="A25" s="91" t="s">
        <v>592</v>
      </c>
      <c r="B25" s="91" t="s">
        <v>366</v>
      </c>
      <c r="C25" s="141"/>
    </row>
    <row r="26" spans="1:3" ht="12.75">
      <c r="A26" s="91" t="s">
        <v>593</v>
      </c>
      <c r="B26" s="91" t="s">
        <v>366</v>
      </c>
      <c r="C26" s="141"/>
    </row>
    <row r="27" spans="1:3" ht="12.75">
      <c r="A27" s="91" t="s">
        <v>594</v>
      </c>
      <c r="B27" s="91" t="s">
        <v>366</v>
      </c>
      <c r="C27" s="141"/>
    </row>
    <row r="28" spans="1:3" ht="12.75">
      <c r="A28" s="91" t="s">
        <v>595</v>
      </c>
      <c r="B28" s="91" t="s">
        <v>366</v>
      </c>
      <c r="C28" s="141"/>
    </row>
    <row r="29" spans="1:3" ht="12.75">
      <c r="A29" s="91" t="s">
        <v>596</v>
      </c>
      <c r="B29" s="91" t="s">
        <v>366</v>
      </c>
      <c r="C29" s="141"/>
    </row>
    <row r="30" spans="1:3" ht="12.75">
      <c r="A30" s="91" t="s">
        <v>597</v>
      </c>
      <c r="B30" s="91" t="s">
        <v>366</v>
      </c>
      <c r="C30" s="141"/>
    </row>
    <row r="31" spans="1:3" ht="12.75">
      <c r="A31" s="243" t="s">
        <v>598</v>
      </c>
      <c r="B31" s="243" t="s">
        <v>366</v>
      </c>
      <c r="C31" s="204">
        <v>175010</v>
      </c>
    </row>
    <row r="32" spans="1:3" ht="12.75">
      <c r="A32" s="237" t="s">
        <v>365</v>
      </c>
      <c r="B32" s="238" t="s">
        <v>366</v>
      </c>
      <c r="C32" s="205">
        <f>SUM(C22:C31)</f>
        <v>175010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14. melléklet a 14/2018. (XII. 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7">
      <selection activeCell="Q20" sqref="Q20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4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4.140625" style="0" customWidth="1"/>
  </cols>
  <sheetData>
    <row r="1" spans="4:11" ht="12.75">
      <c r="D1" s="248"/>
      <c r="K1" s="248"/>
    </row>
    <row r="2" spans="1:11" ht="15" customHeight="1">
      <c r="A2" s="249" t="s">
        <v>599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4:11" ht="12.75">
      <c r="D3" s="248"/>
      <c r="I3" s="250"/>
      <c r="J3" s="250"/>
      <c r="K3" s="248"/>
    </row>
    <row r="4" spans="1:11" ht="12.75">
      <c r="A4" s="251" t="s">
        <v>600</v>
      </c>
      <c r="B4" s="251"/>
      <c r="C4" s="251"/>
      <c r="D4" s="251"/>
      <c r="E4" s="251" t="s">
        <v>601</v>
      </c>
      <c r="F4" s="251"/>
      <c r="G4" s="251"/>
      <c r="H4" s="251"/>
      <c r="I4" s="251"/>
      <c r="J4" s="251"/>
      <c r="K4" s="251"/>
    </row>
    <row r="5" spans="1:11" ht="12.75">
      <c r="A5" s="252" t="s">
        <v>517</v>
      </c>
      <c r="B5" s="252"/>
      <c r="C5" s="253"/>
      <c r="D5" s="254"/>
      <c r="E5" s="255" t="s">
        <v>517</v>
      </c>
      <c r="F5" s="255"/>
      <c r="G5" s="255"/>
      <c r="H5" s="255"/>
      <c r="I5" s="255"/>
      <c r="J5" s="256"/>
      <c r="K5" s="257"/>
    </row>
    <row r="6" spans="1:11" ht="12.75">
      <c r="A6" s="258" t="s">
        <v>602</v>
      </c>
      <c r="B6" s="258"/>
      <c r="C6" s="259"/>
      <c r="D6" s="260"/>
      <c r="E6" s="261" t="s">
        <v>603</v>
      </c>
      <c r="F6" s="261"/>
      <c r="G6" s="261"/>
      <c r="H6" s="261"/>
      <c r="I6" s="261"/>
      <c r="J6" s="262"/>
      <c r="K6" s="263"/>
    </row>
    <row r="7" spans="1:11" ht="12.75">
      <c r="A7" s="264" t="s">
        <v>604</v>
      </c>
      <c r="B7" s="265"/>
      <c r="C7" s="266"/>
      <c r="D7" s="267"/>
      <c r="E7" s="268" t="s">
        <v>605</v>
      </c>
      <c r="F7" s="268"/>
      <c r="G7" s="268"/>
      <c r="H7" s="268"/>
      <c r="I7" s="268"/>
      <c r="J7" s="269"/>
      <c r="K7" s="270"/>
    </row>
    <row r="8" spans="1:11" ht="12.75">
      <c r="A8" s="271" t="s">
        <v>606</v>
      </c>
      <c r="B8" s="271"/>
      <c r="C8" s="272"/>
      <c r="D8" s="273"/>
      <c r="E8" s="274" t="s">
        <v>606</v>
      </c>
      <c r="F8" s="274"/>
      <c r="G8" s="274"/>
      <c r="H8" s="274"/>
      <c r="I8" s="274"/>
      <c r="J8" s="275"/>
      <c r="K8" s="276">
        <f>SUM(K9:K13)</f>
        <v>407612268</v>
      </c>
    </row>
    <row r="9" spans="1:11" ht="12.75">
      <c r="A9" s="277" t="s">
        <v>607</v>
      </c>
      <c r="B9" s="277"/>
      <c r="C9" s="266"/>
      <c r="D9" s="267">
        <f>SUM(D10:D13)</f>
        <v>383092124</v>
      </c>
      <c r="E9" s="278" t="s">
        <v>608</v>
      </c>
      <c r="F9" s="278"/>
      <c r="G9" s="278"/>
      <c r="H9" s="278"/>
      <c r="I9" s="278"/>
      <c r="J9" s="279"/>
      <c r="K9" s="280">
        <f>'5.kiadások működés,felh Összese'!F24</f>
        <v>223420786</v>
      </c>
    </row>
    <row r="10" spans="1:11" ht="12.75">
      <c r="A10" s="281" t="s">
        <v>609</v>
      </c>
      <c r="B10" s="281"/>
      <c r="C10" s="282"/>
      <c r="D10" s="283">
        <f>'9.bevételek működés,felh.Összes'!F18</f>
        <v>311894276</v>
      </c>
      <c r="E10" s="278" t="s">
        <v>610</v>
      </c>
      <c r="F10" s="278"/>
      <c r="G10" s="278"/>
      <c r="H10" s="278"/>
      <c r="I10" s="278"/>
      <c r="J10" s="279"/>
      <c r="K10" s="280">
        <f>'5.kiadások működés,felh Összese'!F25</f>
        <v>37355286</v>
      </c>
    </row>
    <row r="11" spans="1:11" ht="12.75">
      <c r="A11" s="284" t="s">
        <v>611</v>
      </c>
      <c r="B11" s="284"/>
      <c r="C11" s="282"/>
      <c r="D11" s="283">
        <f>'9.bevételek működés,felh.Összes'!F32</f>
        <v>36644622</v>
      </c>
      <c r="E11" s="278" t="s">
        <v>612</v>
      </c>
      <c r="F11" s="278"/>
      <c r="G11" s="278"/>
      <c r="H11" s="278"/>
      <c r="I11" s="278"/>
      <c r="J11" s="279"/>
      <c r="K11" s="280">
        <f>'5.kiadások működés,felh Összese'!F50</f>
        <v>117164696</v>
      </c>
    </row>
    <row r="12" spans="1:11" ht="12.75">
      <c r="A12" s="284" t="s">
        <v>607</v>
      </c>
      <c r="B12" s="284"/>
      <c r="C12" s="282"/>
      <c r="D12" s="283">
        <f>'9.bevételek működés,felh.Összes'!F44</f>
        <v>33553226</v>
      </c>
      <c r="E12" s="278" t="s">
        <v>613</v>
      </c>
      <c r="F12" s="278"/>
      <c r="G12" s="278"/>
      <c r="H12" s="278"/>
      <c r="I12" s="278"/>
      <c r="J12" s="279">
        <v>41581</v>
      </c>
      <c r="K12" s="280">
        <f>'5.kiadások működés,felh Összese'!F59</f>
        <v>24071500</v>
      </c>
    </row>
    <row r="13" spans="1:11" ht="12.75">
      <c r="A13" s="284" t="s">
        <v>614</v>
      </c>
      <c r="B13" s="284"/>
      <c r="C13" s="282"/>
      <c r="D13" s="283">
        <f>'9.bevételek működés,felh.Összes'!F50</f>
        <v>1000000</v>
      </c>
      <c r="E13" s="278" t="s">
        <v>615</v>
      </c>
      <c r="F13" s="278"/>
      <c r="G13" s="278"/>
      <c r="H13" s="278"/>
      <c r="I13" s="278"/>
      <c r="J13" s="279">
        <v>1</v>
      </c>
      <c r="K13" s="280">
        <f>'5.kiadások működés,felh Összese'!F73-'5.kiadások működés,felh Összese'!F72</f>
        <v>5600000</v>
      </c>
    </row>
    <row r="14" spans="1:11" ht="12.75">
      <c r="A14" s="285"/>
      <c r="B14" s="285"/>
      <c r="C14" s="286"/>
      <c r="D14" s="283"/>
      <c r="E14" s="278"/>
      <c r="F14" s="278"/>
      <c r="G14" s="278"/>
      <c r="H14" s="278"/>
      <c r="I14" s="278"/>
      <c r="J14" s="279"/>
      <c r="K14" s="280"/>
    </row>
    <row r="15" spans="1:11" ht="12.75">
      <c r="A15" s="284"/>
      <c r="B15" s="284"/>
      <c r="C15" s="282"/>
      <c r="D15" s="283"/>
      <c r="E15" s="278"/>
      <c r="F15" s="278"/>
      <c r="G15" s="278"/>
      <c r="H15" s="278"/>
      <c r="I15" s="278"/>
      <c r="J15" s="279"/>
      <c r="K15" s="280"/>
    </row>
    <row r="16" spans="1:11" ht="12.75">
      <c r="A16" s="284"/>
      <c r="B16" s="284"/>
      <c r="C16" s="282"/>
      <c r="D16" s="283"/>
      <c r="E16" s="278"/>
      <c r="F16" s="278"/>
      <c r="G16" s="278"/>
      <c r="H16" s="278"/>
      <c r="I16" s="278"/>
      <c r="J16" s="279"/>
      <c r="K16" s="280"/>
    </row>
    <row r="17" spans="1:11" ht="12.75">
      <c r="A17" s="287"/>
      <c r="B17" s="287"/>
      <c r="C17" s="288"/>
      <c r="D17" s="289"/>
      <c r="E17" s="278"/>
      <c r="F17" s="278"/>
      <c r="G17" s="278"/>
      <c r="H17" s="278"/>
      <c r="I17" s="278"/>
      <c r="J17" s="279"/>
      <c r="K17" s="280"/>
    </row>
    <row r="18" spans="1:11" ht="12.75">
      <c r="A18" s="277"/>
      <c r="B18" s="277"/>
      <c r="C18" s="266"/>
      <c r="D18" s="267"/>
      <c r="E18" s="290"/>
      <c r="F18" s="290"/>
      <c r="G18" s="290"/>
      <c r="H18" s="290"/>
      <c r="I18" s="290"/>
      <c r="J18" s="269"/>
      <c r="K18" s="270"/>
    </row>
    <row r="19" spans="1:11" ht="12.75">
      <c r="A19" s="291" t="s">
        <v>616</v>
      </c>
      <c r="B19" s="291"/>
      <c r="C19" s="292"/>
      <c r="D19" s="293">
        <f>SUM(D20)</f>
        <v>22597013</v>
      </c>
      <c r="E19" s="294" t="s">
        <v>617</v>
      </c>
      <c r="F19" s="294"/>
      <c r="G19" s="294"/>
      <c r="H19" s="294"/>
      <c r="I19" s="294"/>
      <c r="J19" s="295"/>
      <c r="K19" s="296">
        <f>SUM(K20:K21)</f>
        <v>245410504</v>
      </c>
    </row>
    <row r="20" spans="1:11" ht="12.75">
      <c r="A20" s="284" t="s">
        <v>618</v>
      </c>
      <c r="B20" s="284"/>
      <c r="C20" s="282"/>
      <c r="D20" s="283">
        <f>'9.bevételek működés,felh.Összes'!F57</f>
        <v>22597013</v>
      </c>
      <c r="E20" s="278" t="s">
        <v>619</v>
      </c>
      <c r="F20" s="278"/>
      <c r="G20" s="278"/>
      <c r="H20" s="278"/>
      <c r="I20" s="278"/>
      <c r="J20" s="297"/>
      <c r="K20" s="280">
        <f>'5.kiadások működés,felh Összese'!F82</f>
        <v>44941938</v>
      </c>
    </row>
    <row r="21" spans="1:11" ht="12.75">
      <c r="A21" s="298"/>
      <c r="B21" s="298"/>
      <c r="C21" s="282"/>
      <c r="D21" s="283"/>
      <c r="E21" s="278" t="s">
        <v>620</v>
      </c>
      <c r="F21" s="278"/>
      <c r="G21" s="278"/>
      <c r="H21" s="278"/>
      <c r="I21" s="278"/>
      <c r="J21" s="297"/>
      <c r="K21" s="280">
        <f>'5.kiadások működés,felh Összese'!F87</f>
        <v>200468566</v>
      </c>
    </row>
    <row r="22" spans="1:11" ht="12.75">
      <c r="A22" s="298"/>
      <c r="B22" s="298"/>
      <c r="C22" s="282"/>
      <c r="D22" s="283"/>
      <c r="E22" s="278" t="s">
        <v>621</v>
      </c>
      <c r="F22" s="278"/>
      <c r="G22" s="278"/>
      <c r="H22" s="278"/>
      <c r="I22" s="278"/>
      <c r="J22" s="297"/>
      <c r="K22" s="299"/>
    </row>
    <row r="23" spans="1:11" ht="12.75">
      <c r="A23" s="284"/>
      <c r="B23" s="284"/>
      <c r="C23" s="282"/>
      <c r="D23" s="283"/>
      <c r="E23" s="278" t="s">
        <v>232</v>
      </c>
      <c r="F23" s="278"/>
      <c r="G23" s="278"/>
      <c r="H23" s="278"/>
      <c r="I23" s="278"/>
      <c r="J23" s="297"/>
      <c r="K23" s="299"/>
    </row>
    <row r="24" spans="1:11" ht="12.75">
      <c r="A24" s="284"/>
      <c r="B24" s="284"/>
      <c r="C24" s="282"/>
      <c r="D24" s="283"/>
      <c r="E24" s="300" t="s">
        <v>622</v>
      </c>
      <c r="F24" s="300"/>
      <c r="G24" s="300"/>
      <c r="H24" s="300"/>
      <c r="I24" s="300"/>
      <c r="J24" s="297"/>
      <c r="K24" s="299"/>
    </row>
    <row r="25" spans="1:11" ht="12.75">
      <c r="A25" s="301"/>
      <c r="B25" s="301"/>
      <c r="C25" s="282"/>
      <c r="D25" s="283"/>
      <c r="E25" s="278" t="s">
        <v>623</v>
      </c>
      <c r="F25" s="278"/>
      <c r="G25" s="278"/>
      <c r="H25" s="278"/>
      <c r="I25" s="278"/>
      <c r="J25" s="297"/>
      <c r="K25" s="299"/>
    </row>
    <row r="26" spans="1:11" ht="12.75">
      <c r="A26" s="302" t="s">
        <v>624</v>
      </c>
      <c r="B26" s="303"/>
      <c r="C26" s="282"/>
      <c r="D26" s="283"/>
      <c r="E26" s="268" t="s">
        <v>625</v>
      </c>
      <c r="F26" s="268"/>
      <c r="G26" s="268"/>
      <c r="H26" s="268"/>
      <c r="I26" s="268"/>
      <c r="J26" s="269"/>
      <c r="K26" s="270"/>
    </row>
    <row r="27" spans="1:11" ht="12.75">
      <c r="A27" s="302"/>
      <c r="B27" s="303"/>
      <c r="C27" s="282"/>
      <c r="D27" s="283"/>
      <c r="E27" s="268" t="s">
        <v>626</v>
      </c>
      <c r="F27" s="268"/>
      <c r="G27" s="268"/>
      <c r="H27" s="268"/>
      <c r="I27" s="268"/>
      <c r="J27" s="269"/>
      <c r="K27" s="270"/>
    </row>
    <row r="28" spans="1:11" ht="12.75">
      <c r="A28" s="302"/>
      <c r="B28" s="303"/>
      <c r="C28" s="282"/>
      <c r="D28" s="283"/>
      <c r="E28" s="278" t="s">
        <v>627</v>
      </c>
      <c r="F28" s="278"/>
      <c r="G28" s="278"/>
      <c r="H28" s="278"/>
      <c r="I28" s="278"/>
      <c r="J28" s="279"/>
      <c r="K28" s="280">
        <f>'5.kiadások működés,felh Összese'!F72</f>
        <v>818266</v>
      </c>
    </row>
    <row r="29" spans="1:11" ht="12.75">
      <c r="A29" s="302"/>
      <c r="B29" s="303"/>
      <c r="C29" s="282"/>
      <c r="D29" s="283"/>
      <c r="E29" s="278" t="s">
        <v>628</v>
      </c>
      <c r="F29" s="278"/>
      <c r="G29" s="278"/>
      <c r="H29" s="278"/>
      <c r="I29" s="278"/>
      <c r="J29" s="279"/>
      <c r="K29" s="280"/>
    </row>
    <row r="30" spans="1:11" ht="12.75">
      <c r="A30" s="302"/>
      <c r="B30" s="303"/>
      <c r="C30" s="282"/>
      <c r="D30" s="283"/>
      <c r="E30" s="268" t="s">
        <v>629</v>
      </c>
      <c r="F30" s="268"/>
      <c r="G30" s="268"/>
      <c r="H30" s="268"/>
      <c r="I30" s="268"/>
      <c r="J30" s="269"/>
      <c r="K30" s="270"/>
    </row>
    <row r="31" spans="1:11" ht="12.75">
      <c r="A31" s="302"/>
      <c r="B31" s="303"/>
      <c r="C31" s="282"/>
      <c r="D31" s="283"/>
      <c r="E31" s="278" t="s">
        <v>630</v>
      </c>
      <c r="F31" s="278"/>
      <c r="G31" s="278"/>
      <c r="H31" s="278"/>
      <c r="I31" s="278"/>
      <c r="J31" s="279"/>
      <c r="K31" s="280"/>
    </row>
    <row r="32" spans="1:14" ht="12.75">
      <c r="A32" s="304"/>
      <c r="B32" s="305"/>
      <c r="C32" s="282"/>
      <c r="D32" s="283"/>
      <c r="E32" s="306" t="s">
        <v>631</v>
      </c>
      <c r="F32" s="306"/>
      <c r="G32" s="306"/>
      <c r="H32" s="306"/>
      <c r="I32" s="306"/>
      <c r="J32" s="279"/>
      <c r="K32" s="280"/>
      <c r="N32" s="307"/>
    </row>
    <row r="33" spans="1:11" ht="12.75">
      <c r="A33" s="304"/>
      <c r="B33" s="305"/>
      <c r="C33" s="282"/>
      <c r="D33" s="283"/>
      <c r="E33" s="278" t="s">
        <v>632</v>
      </c>
      <c r="F33" s="278"/>
      <c r="G33" s="278"/>
      <c r="H33" s="278"/>
      <c r="I33" s="278"/>
      <c r="J33" s="279"/>
      <c r="K33" s="280"/>
    </row>
    <row r="34" spans="1:11" ht="12.75">
      <c r="A34" s="304"/>
      <c r="B34" s="305"/>
      <c r="C34" s="282"/>
      <c r="D34" s="283"/>
      <c r="E34" s="278" t="s">
        <v>633</v>
      </c>
      <c r="F34" s="278"/>
      <c r="G34" s="278"/>
      <c r="H34" s="278"/>
      <c r="I34" s="278"/>
      <c r="J34" s="279"/>
      <c r="K34" s="280"/>
    </row>
    <row r="35" spans="1:11" ht="12.75">
      <c r="A35" s="304"/>
      <c r="B35" s="305"/>
      <c r="C35" s="282"/>
      <c r="D35" s="283"/>
      <c r="E35" s="306" t="s">
        <v>634</v>
      </c>
      <c r="F35" s="306"/>
      <c r="G35" s="306"/>
      <c r="H35" s="306"/>
      <c r="I35" s="306"/>
      <c r="J35" s="269"/>
      <c r="K35" s="270">
        <f>'5.kiadások működés,felh Összese'!C118</f>
        <v>7369169</v>
      </c>
    </row>
    <row r="36" spans="1:14" ht="12.75">
      <c r="A36" s="304"/>
      <c r="B36" s="305"/>
      <c r="C36" s="282"/>
      <c r="D36" s="283"/>
      <c r="E36" s="308" t="s">
        <v>635</v>
      </c>
      <c r="F36" s="308"/>
      <c r="G36" s="308"/>
      <c r="H36" s="308"/>
      <c r="I36" s="308"/>
      <c r="J36" s="279"/>
      <c r="K36" s="280"/>
      <c r="N36" s="309"/>
    </row>
    <row r="37" spans="1:11" ht="12.75">
      <c r="A37" s="304"/>
      <c r="B37" s="305"/>
      <c r="C37" s="310"/>
      <c r="D37" s="311"/>
      <c r="E37" s="312"/>
      <c r="F37" s="312"/>
      <c r="G37" s="312"/>
      <c r="H37" s="312"/>
      <c r="I37" s="312"/>
      <c r="J37" s="313"/>
      <c r="K37" s="314"/>
    </row>
    <row r="38" spans="1:11" ht="12.75" customHeight="1">
      <c r="A38" s="315" t="s">
        <v>636</v>
      </c>
      <c r="B38" s="315"/>
      <c r="C38" s="316"/>
      <c r="D38" s="317"/>
      <c r="E38" s="318" t="s">
        <v>637</v>
      </c>
      <c r="F38" s="318"/>
      <c r="G38" s="318"/>
      <c r="H38" s="318"/>
      <c r="I38" s="318"/>
      <c r="J38" s="319"/>
      <c r="K38" s="320">
        <f>K8+K19+K28+K35</f>
        <v>661210207</v>
      </c>
    </row>
    <row r="39" spans="1:11" ht="12.75">
      <c r="A39" s="321"/>
      <c r="B39" s="321"/>
      <c r="C39" s="322"/>
      <c r="D39" s="323"/>
      <c r="E39" s="324" t="s">
        <v>638</v>
      </c>
      <c r="F39" s="325"/>
      <c r="G39" s="326"/>
      <c r="H39" s="326"/>
      <c r="I39" s="327"/>
      <c r="J39" s="328"/>
      <c r="K39" s="329"/>
    </row>
    <row r="40" spans="1:11" ht="12.75">
      <c r="A40" s="321"/>
      <c r="B40" s="321"/>
      <c r="C40" s="282"/>
      <c r="D40" s="283"/>
      <c r="E40" s="278" t="s">
        <v>632</v>
      </c>
      <c r="F40" s="278"/>
      <c r="G40" s="278"/>
      <c r="H40" s="278"/>
      <c r="I40" s="278"/>
      <c r="J40" s="279"/>
      <c r="K40" s="280"/>
    </row>
    <row r="41" spans="1:11" ht="12.75">
      <c r="A41" s="321"/>
      <c r="B41" s="321"/>
      <c r="C41" s="282"/>
      <c r="D41" s="283"/>
      <c r="E41" s="278" t="s">
        <v>633</v>
      </c>
      <c r="F41" s="278"/>
      <c r="G41" s="278"/>
      <c r="H41" s="278"/>
      <c r="I41" s="278"/>
      <c r="J41" s="279"/>
      <c r="K41" s="280"/>
    </row>
    <row r="42" spans="1:11" ht="12.75">
      <c r="A42" s="330" t="s">
        <v>639</v>
      </c>
      <c r="B42" s="330"/>
      <c r="C42" s="267"/>
      <c r="D42" s="267"/>
      <c r="E42" s="331"/>
      <c r="F42" s="331"/>
      <c r="G42" s="331"/>
      <c r="H42" s="331"/>
      <c r="I42" s="331"/>
      <c r="J42" s="279"/>
      <c r="K42" s="280"/>
    </row>
    <row r="43" spans="1:11" ht="12.75">
      <c r="A43" s="332" t="s">
        <v>640</v>
      </c>
      <c r="B43" s="332"/>
      <c r="C43" s="266"/>
      <c r="D43" s="267">
        <f>SUM(D44:D45)</f>
        <v>255521070</v>
      </c>
      <c r="E43" s="331"/>
      <c r="F43" s="331"/>
      <c r="G43" s="331"/>
      <c r="H43" s="331"/>
      <c r="I43" s="331"/>
      <c r="J43" s="279"/>
      <c r="K43" s="280"/>
    </row>
    <row r="44" spans="1:11" ht="12.75">
      <c r="A44" s="333" t="s">
        <v>641</v>
      </c>
      <c r="B44" s="334"/>
      <c r="C44" s="282"/>
      <c r="D44" s="283">
        <f>'9.bevételek működés,felh.Összes'!F83</f>
        <v>23817869</v>
      </c>
      <c r="E44" s="331"/>
      <c r="F44" s="331"/>
      <c r="G44" s="331"/>
      <c r="H44" s="331"/>
      <c r="I44" s="331"/>
      <c r="J44" s="279"/>
      <c r="K44" s="280"/>
    </row>
    <row r="45" spans="1:11" ht="12.75">
      <c r="A45" s="333" t="s">
        <v>642</v>
      </c>
      <c r="B45" s="334"/>
      <c r="C45" s="282"/>
      <c r="D45" s="283">
        <f>'9.bevételek működés,felh.Összes'!F84</f>
        <v>231703201</v>
      </c>
      <c r="E45" s="331"/>
      <c r="F45" s="331"/>
      <c r="G45" s="331"/>
      <c r="H45" s="331"/>
      <c r="I45" s="331"/>
      <c r="J45" s="279"/>
      <c r="K45" s="280"/>
    </row>
    <row r="46" spans="1:11" ht="12.75">
      <c r="A46" s="332" t="s">
        <v>643</v>
      </c>
      <c r="B46" s="332"/>
      <c r="C46" s="266"/>
      <c r="D46" s="267"/>
      <c r="E46" s="331"/>
      <c r="F46" s="331"/>
      <c r="G46" s="331"/>
      <c r="H46" s="331"/>
      <c r="I46" s="331"/>
      <c r="J46" s="279"/>
      <c r="K46" s="280"/>
    </row>
    <row r="47" spans="1:11" ht="12.75">
      <c r="A47" s="301" t="s">
        <v>644</v>
      </c>
      <c r="B47" s="301"/>
      <c r="C47" s="282"/>
      <c r="D47" s="283"/>
      <c r="E47" s="331"/>
      <c r="F47" s="331"/>
      <c r="G47" s="331"/>
      <c r="H47" s="331"/>
      <c r="I47" s="331"/>
      <c r="J47" s="279"/>
      <c r="K47" s="280"/>
    </row>
    <row r="48" spans="1:11" ht="12.75">
      <c r="A48" s="301" t="s">
        <v>645</v>
      </c>
      <c r="B48" s="301"/>
      <c r="C48" s="282"/>
      <c r="D48" s="283"/>
      <c r="E48" s="331"/>
      <c r="F48" s="331"/>
      <c r="G48" s="331"/>
      <c r="H48" s="331"/>
      <c r="I48" s="331"/>
      <c r="J48" s="279"/>
      <c r="K48" s="280"/>
    </row>
    <row r="49" spans="1:11" ht="12.75">
      <c r="A49" s="335" t="s">
        <v>646</v>
      </c>
      <c r="B49" s="336"/>
      <c r="C49" s="337"/>
      <c r="D49" s="338">
        <f>D9+D20+D43</f>
        <v>661210207</v>
      </c>
      <c r="E49" s="339" t="s">
        <v>647</v>
      </c>
      <c r="F49" s="339"/>
      <c r="G49" s="339"/>
      <c r="H49" s="339"/>
      <c r="I49" s="339"/>
      <c r="J49" s="340"/>
      <c r="K49" s="341">
        <f>K38</f>
        <v>661210207</v>
      </c>
    </row>
    <row r="50" spans="1:11" ht="12.75">
      <c r="A50" s="301" t="s">
        <v>648</v>
      </c>
      <c r="B50" s="301"/>
      <c r="C50" s="282"/>
      <c r="D50" s="283">
        <f>D9</f>
        <v>383092124</v>
      </c>
      <c r="E50" s="278" t="s">
        <v>649</v>
      </c>
      <c r="F50" s="278"/>
      <c r="G50" s="278"/>
      <c r="H50" s="278"/>
      <c r="I50" s="278"/>
      <c r="J50" s="279"/>
      <c r="K50" s="280">
        <f>K8+K28</f>
        <v>408430534</v>
      </c>
    </row>
    <row r="51" spans="1:11" ht="12.75">
      <c r="A51" s="301" t="s">
        <v>650</v>
      </c>
      <c r="B51" s="301"/>
      <c r="C51" s="282"/>
      <c r="D51" s="283">
        <f>D20</f>
        <v>22597013</v>
      </c>
      <c r="E51" s="278" t="s">
        <v>651</v>
      </c>
      <c r="F51" s="278"/>
      <c r="G51" s="278"/>
      <c r="H51" s="278"/>
      <c r="I51" s="278"/>
      <c r="J51" s="279"/>
      <c r="K51" s="280">
        <f>K19</f>
        <v>245410504</v>
      </c>
    </row>
    <row r="52" spans="1:11" ht="12.75">
      <c r="A52" s="342" t="s">
        <v>652</v>
      </c>
      <c r="B52" s="342"/>
      <c r="D52" s="343">
        <f>D43</f>
        <v>255521070</v>
      </c>
      <c r="E52" s="344" t="s">
        <v>653</v>
      </c>
      <c r="F52" s="344"/>
      <c r="G52" s="344"/>
      <c r="H52" s="344"/>
      <c r="K52" s="345">
        <f>K35</f>
        <v>7369169</v>
      </c>
    </row>
  </sheetData>
  <sheetProtection selectLockedCells="1" selectUnlockedCells="1"/>
  <mergeCells count="74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  <mergeCell ref="A52:B52"/>
    <mergeCell ref="E52:H52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84"/>
  <headerFooter alignWithMargins="0">
    <oddHeader>&amp;C15.melléklet a 14/2018. (XII. 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177"/>
  <sheetViews>
    <sheetView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39" sqref="A39"/>
      <selection pane="bottomRight" activeCell="V64" sqref="V64"/>
    </sheetView>
  </sheetViews>
  <sheetFormatPr defaultColWidth="9.140625" defaultRowHeight="15"/>
  <cols>
    <col min="1" max="1" width="83.8515625" style="0" customWidth="1"/>
    <col min="2" max="2" width="8.7109375" style="0" customWidth="1"/>
    <col min="3" max="3" width="11.28125" style="16" customWidth="1"/>
    <col min="4" max="4" width="11.140625" style="16" customWidth="1"/>
    <col min="5" max="5" width="12.421875" style="16" customWidth="1"/>
    <col min="6" max="6" width="11.421875" style="16" customWidth="1"/>
    <col min="7" max="7" width="12.140625" style="16" customWidth="1"/>
    <col min="8" max="8" width="12.28125" style="16" customWidth="1"/>
    <col min="9" max="9" width="11.421875" style="16" customWidth="1"/>
    <col min="10" max="10" width="9.57421875" style="16" customWidth="1"/>
    <col min="11" max="11" width="11.28125" style="16" customWidth="1"/>
    <col min="12" max="12" width="8.57421875" style="16" customWidth="1"/>
    <col min="13" max="14" width="9.57421875" style="16" customWidth="1"/>
    <col min="15" max="15" width="11.421875" style="16" customWidth="1"/>
    <col min="16" max="16" width="8.28125" style="16" customWidth="1"/>
    <col min="17" max="17" width="8.421875" style="16" customWidth="1"/>
    <col min="18" max="18" width="9.57421875" style="16" customWidth="1"/>
    <col min="19" max="19" width="11.421875" style="16" customWidth="1"/>
    <col min="20" max="20" width="11.421875" style="17" customWidth="1"/>
    <col min="21" max="21" width="7.00390625" style="16" customWidth="1"/>
    <col min="22" max="22" width="12.7109375" style="16" customWidth="1"/>
    <col min="23" max="26" width="11.421875" style="16" customWidth="1"/>
    <col min="27" max="27" width="11.28125" style="16" customWidth="1"/>
    <col min="28" max="28" width="7.421875" style="16" customWidth="1"/>
    <col min="29" max="29" width="12.421875" style="16" customWidth="1"/>
    <col min="30" max="30" width="12.7109375" style="16" customWidth="1"/>
    <col min="31" max="31" width="10.8515625" style="16" customWidth="1"/>
    <col min="32" max="54" width="9.140625" style="18" customWidth="1"/>
  </cols>
  <sheetData>
    <row r="1" spans="1:6" ht="21" customHeight="1">
      <c r="A1" s="19" t="s">
        <v>0</v>
      </c>
      <c r="B1" s="19"/>
      <c r="C1" s="19"/>
      <c r="D1" s="19"/>
      <c r="E1" s="19"/>
      <c r="F1" s="19"/>
    </row>
    <row r="2" spans="1:6" ht="18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26</v>
      </c>
    </row>
    <row r="5" spans="1:54" s="4" customFormat="1" ht="12.75">
      <c r="A5" s="23" t="s">
        <v>27</v>
      </c>
      <c r="B5" s="24" t="s">
        <v>28</v>
      </c>
      <c r="C5" s="25" t="s">
        <v>29</v>
      </c>
      <c r="D5" s="25" t="s">
        <v>30</v>
      </c>
      <c r="E5" s="25" t="s">
        <v>31</v>
      </c>
      <c r="F5" s="26" t="s">
        <v>32</v>
      </c>
      <c r="G5" s="27" t="s">
        <v>33</v>
      </c>
      <c r="H5" s="27" t="s">
        <v>34</v>
      </c>
      <c r="I5" s="27" t="s">
        <v>35</v>
      </c>
      <c r="J5" s="27" t="s">
        <v>36</v>
      </c>
      <c r="K5" s="27" t="s">
        <v>37</v>
      </c>
      <c r="L5" s="27" t="s">
        <v>38</v>
      </c>
      <c r="M5" s="27" t="s">
        <v>39</v>
      </c>
      <c r="N5" s="27" t="s">
        <v>40</v>
      </c>
      <c r="O5" s="27" t="s">
        <v>41</v>
      </c>
      <c r="P5" s="27" t="s">
        <v>42</v>
      </c>
      <c r="Q5" s="27" t="s">
        <v>43</v>
      </c>
      <c r="R5" s="27" t="s">
        <v>44</v>
      </c>
      <c r="S5" s="27" t="s">
        <v>45</v>
      </c>
      <c r="T5" s="27" t="s">
        <v>46</v>
      </c>
      <c r="U5" s="27" t="s">
        <v>47</v>
      </c>
      <c r="V5" s="27" t="s">
        <v>48</v>
      </c>
      <c r="W5" s="27" t="s">
        <v>49</v>
      </c>
      <c r="X5" s="27" t="s">
        <v>50</v>
      </c>
      <c r="Y5" s="27" t="s">
        <v>51</v>
      </c>
      <c r="Z5" s="27" t="s">
        <v>52</v>
      </c>
      <c r="AA5" s="27" t="s">
        <v>53</v>
      </c>
      <c r="AB5" s="27" t="s">
        <v>54</v>
      </c>
      <c r="AC5" s="28">
        <v>107060</v>
      </c>
      <c r="AD5" s="28" t="s">
        <v>55</v>
      </c>
      <c r="AE5" s="28" t="s">
        <v>56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31" ht="12.75">
      <c r="A6" s="30" t="s">
        <v>57</v>
      </c>
      <c r="B6" s="31" t="s">
        <v>58</v>
      </c>
      <c r="C6" s="32">
        <v>2146500</v>
      </c>
      <c r="D6" s="32"/>
      <c r="E6" s="32"/>
      <c r="F6" s="33"/>
      <c r="G6" s="34">
        <v>7322500</v>
      </c>
      <c r="H6" s="34">
        <v>203250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28">
        <v>6796924</v>
      </c>
      <c r="U6" s="34"/>
      <c r="V6" s="34">
        <v>2329950</v>
      </c>
      <c r="W6" s="34"/>
      <c r="X6" s="34"/>
      <c r="Y6" s="34"/>
      <c r="Z6" s="34"/>
      <c r="AA6" s="34">
        <v>71287927</v>
      </c>
      <c r="AB6" s="34"/>
      <c r="AC6" s="34"/>
      <c r="AD6" s="34"/>
      <c r="AE6" s="33">
        <f>SUM(C6:AD6)</f>
        <v>90087051</v>
      </c>
    </row>
    <row r="7" spans="1:31" ht="12.75">
      <c r="A7" s="30" t="s">
        <v>59</v>
      </c>
      <c r="B7" s="35" t="s">
        <v>60</v>
      </c>
      <c r="C7" s="32"/>
      <c r="D7" s="32"/>
      <c r="E7" s="32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28"/>
      <c r="U7" s="34"/>
      <c r="V7" s="34"/>
      <c r="W7" s="34"/>
      <c r="X7" s="34"/>
      <c r="Y7" s="34"/>
      <c r="Z7" s="34"/>
      <c r="AA7" s="34"/>
      <c r="AB7" s="34"/>
      <c r="AC7" s="34"/>
      <c r="AD7" s="34"/>
      <c r="AE7" s="33">
        <f aca="true" t="shared" si="0" ref="AE7:AE69">SUM(C7:AD7)</f>
        <v>0</v>
      </c>
    </row>
    <row r="8" spans="1:31" ht="12.75">
      <c r="A8" s="30" t="s">
        <v>61</v>
      </c>
      <c r="B8" s="35" t="s">
        <v>62</v>
      </c>
      <c r="C8" s="32"/>
      <c r="D8" s="32"/>
      <c r="E8" s="32"/>
      <c r="F8" s="33"/>
      <c r="G8" s="34"/>
      <c r="H8" s="34">
        <v>683250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3">
        <f t="shared" si="0"/>
        <v>683250</v>
      </c>
    </row>
    <row r="9" spans="1:31" ht="12.75">
      <c r="A9" s="36" t="s">
        <v>63</v>
      </c>
      <c r="B9" s="35" t="s">
        <v>64</v>
      </c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2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3">
        <f t="shared" si="0"/>
        <v>0</v>
      </c>
    </row>
    <row r="10" spans="1:31" ht="12.75">
      <c r="A10" s="36" t="s">
        <v>65</v>
      </c>
      <c r="B10" s="35" t="s">
        <v>66</v>
      </c>
      <c r="C10" s="32"/>
      <c r="D10" s="32"/>
      <c r="E10" s="32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28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3">
        <f t="shared" si="0"/>
        <v>0</v>
      </c>
    </row>
    <row r="11" spans="1:31" ht="12.75">
      <c r="A11" s="36" t="s">
        <v>67</v>
      </c>
      <c r="B11" s="35" t="s">
        <v>68</v>
      </c>
      <c r="C11" s="32"/>
      <c r="D11" s="32"/>
      <c r="E11" s="32"/>
      <c r="F11" s="33"/>
      <c r="G11" s="34">
        <v>361000</v>
      </c>
      <c r="H11" s="34">
        <v>276000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28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3">
        <f t="shared" si="0"/>
        <v>637000</v>
      </c>
    </row>
    <row r="12" spans="1:31" ht="12.75">
      <c r="A12" s="36" t="s">
        <v>69</v>
      </c>
      <c r="B12" s="35" t="s">
        <v>70</v>
      </c>
      <c r="C12" s="32">
        <v>112502</v>
      </c>
      <c r="D12" s="32"/>
      <c r="E12" s="32"/>
      <c r="F12" s="33"/>
      <c r="G12" s="34">
        <v>337596</v>
      </c>
      <c r="H12" s="34">
        <v>60939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8">
        <v>225004</v>
      </c>
      <c r="U12" s="34"/>
      <c r="V12" s="34">
        <v>112502</v>
      </c>
      <c r="W12" s="34"/>
      <c r="X12" s="34"/>
      <c r="Y12" s="34"/>
      <c r="Z12" s="34"/>
      <c r="AA12" s="34"/>
      <c r="AB12" s="34"/>
      <c r="AC12" s="34"/>
      <c r="AD12" s="34"/>
      <c r="AE12" s="33">
        <f t="shared" si="0"/>
        <v>848543</v>
      </c>
    </row>
    <row r="13" spans="1:31" ht="12.75">
      <c r="A13" s="36" t="s">
        <v>71</v>
      </c>
      <c r="B13" s="35" t="s">
        <v>72</v>
      </c>
      <c r="C13" s="32"/>
      <c r="D13" s="32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8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3">
        <f t="shared" si="0"/>
        <v>0</v>
      </c>
    </row>
    <row r="14" spans="1:31" ht="12.75">
      <c r="A14" s="37" t="s">
        <v>73</v>
      </c>
      <c r="B14" s="35" t="s">
        <v>74</v>
      </c>
      <c r="C14" s="32"/>
      <c r="D14" s="32"/>
      <c r="E14" s="32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28">
        <v>50000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3">
        <f t="shared" si="0"/>
        <v>50000</v>
      </c>
    </row>
    <row r="15" spans="1:31" ht="12.75">
      <c r="A15" s="37" t="s">
        <v>75</v>
      </c>
      <c r="B15" s="35" t="s">
        <v>76</v>
      </c>
      <c r="C15" s="32"/>
      <c r="D15" s="32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3">
        <f t="shared" si="0"/>
        <v>0</v>
      </c>
    </row>
    <row r="16" spans="1:31" ht="12.75">
      <c r="A16" s="37" t="s">
        <v>77</v>
      </c>
      <c r="B16" s="35" t="s">
        <v>78</v>
      </c>
      <c r="C16" s="32"/>
      <c r="D16" s="32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8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3">
        <f t="shared" si="0"/>
        <v>0</v>
      </c>
    </row>
    <row r="17" spans="1:31" ht="12.75">
      <c r="A17" s="37" t="s">
        <v>79</v>
      </c>
      <c r="B17" s="35" t="s">
        <v>80</v>
      </c>
      <c r="C17" s="32"/>
      <c r="D17" s="32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8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3">
        <f t="shared" si="0"/>
        <v>0</v>
      </c>
    </row>
    <row r="18" spans="1:31" ht="12.75">
      <c r="A18" s="37" t="s">
        <v>81</v>
      </c>
      <c r="B18" s="35" t="s">
        <v>82</v>
      </c>
      <c r="C18" s="32"/>
      <c r="D18" s="32"/>
      <c r="E18" s="32"/>
      <c r="F18" s="33"/>
      <c r="G18" s="34">
        <v>500000</v>
      </c>
      <c r="H18" s="34">
        <v>300000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8">
        <v>500000</v>
      </c>
      <c r="U18" s="34"/>
      <c r="V18" s="34"/>
      <c r="W18" s="34"/>
      <c r="X18" s="34"/>
      <c r="Y18" s="34"/>
      <c r="Z18" s="34"/>
      <c r="AA18" s="34">
        <v>400000</v>
      </c>
      <c r="AB18" s="34"/>
      <c r="AC18" s="34"/>
      <c r="AD18" s="34"/>
      <c r="AE18" s="33">
        <f t="shared" si="0"/>
        <v>1700000</v>
      </c>
    </row>
    <row r="19" spans="1:54" s="4" customFormat="1" ht="12.75">
      <c r="A19" s="38" t="s">
        <v>83</v>
      </c>
      <c r="B19" s="39" t="s">
        <v>84</v>
      </c>
      <c r="C19" s="40">
        <f>SUM(C6:C18)</f>
        <v>2259002</v>
      </c>
      <c r="D19" s="40">
        <f aca="true" t="shared" si="1" ref="D19:AD19">SUM(D6:D18)</f>
        <v>0</v>
      </c>
      <c r="E19" s="40">
        <f t="shared" si="1"/>
        <v>0</v>
      </c>
      <c r="F19" s="40">
        <f t="shared" si="1"/>
        <v>0</v>
      </c>
      <c r="G19" s="40">
        <f t="shared" si="1"/>
        <v>8521096</v>
      </c>
      <c r="H19" s="40">
        <f t="shared" si="1"/>
        <v>1523439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/>
      <c r="P19" s="40"/>
      <c r="Q19" s="40"/>
      <c r="R19" s="40">
        <f t="shared" si="1"/>
        <v>0</v>
      </c>
      <c r="S19" s="40">
        <f t="shared" si="1"/>
        <v>0</v>
      </c>
      <c r="T19" s="40">
        <f t="shared" si="1"/>
        <v>7571928</v>
      </c>
      <c r="U19" s="40">
        <f t="shared" si="1"/>
        <v>0</v>
      </c>
      <c r="V19" s="40">
        <f t="shared" si="1"/>
        <v>2442452</v>
      </c>
      <c r="W19" s="40">
        <f t="shared" si="1"/>
        <v>0</v>
      </c>
      <c r="X19" s="40">
        <f t="shared" si="1"/>
        <v>0</v>
      </c>
      <c r="Y19" s="40"/>
      <c r="Z19" s="40"/>
      <c r="AA19" s="40">
        <f t="shared" si="1"/>
        <v>71687927</v>
      </c>
      <c r="AB19" s="40"/>
      <c r="AC19" s="40">
        <f t="shared" si="1"/>
        <v>0</v>
      </c>
      <c r="AD19" s="40">
        <f t="shared" si="1"/>
        <v>0</v>
      </c>
      <c r="AE19" s="33">
        <f t="shared" si="0"/>
        <v>94005844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31" ht="12.75">
      <c r="A20" s="37" t="s">
        <v>85</v>
      </c>
      <c r="B20" s="35" t="s">
        <v>86</v>
      </c>
      <c r="C20" s="32"/>
      <c r="D20" s="32"/>
      <c r="E20" s="32"/>
      <c r="F20" s="33"/>
      <c r="G20" s="34"/>
      <c r="H20" s="34">
        <v>11625914</v>
      </c>
      <c r="I20" s="34"/>
      <c r="J20" s="34">
        <v>116000</v>
      </c>
      <c r="K20" s="34"/>
      <c r="L20" s="34"/>
      <c r="M20" s="34"/>
      <c r="N20" s="34"/>
      <c r="O20" s="34"/>
      <c r="P20" s="34"/>
      <c r="Q20" s="34"/>
      <c r="R20" s="34"/>
      <c r="S20" s="34"/>
      <c r="T20" s="28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3">
        <f t="shared" si="0"/>
        <v>11741914</v>
      </c>
    </row>
    <row r="21" spans="1:31" ht="12.75">
      <c r="A21" s="37" t="s">
        <v>87</v>
      </c>
      <c r="B21" s="35" t="s">
        <v>88</v>
      </c>
      <c r="C21" s="32"/>
      <c r="D21" s="32"/>
      <c r="E21" s="32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28"/>
      <c r="U21" s="34"/>
      <c r="V21" s="34">
        <v>200000</v>
      </c>
      <c r="W21" s="34"/>
      <c r="X21" s="34"/>
      <c r="Y21" s="34"/>
      <c r="Z21" s="34"/>
      <c r="AA21" s="34"/>
      <c r="AB21" s="34">
        <v>2030417</v>
      </c>
      <c r="AC21" s="34"/>
      <c r="AD21" s="34"/>
      <c r="AE21" s="33">
        <f t="shared" si="0"/>
        <v>2230417</v>
      </c>
    </row>
    <row r="22" spans="1:31" ht="12.75">
      <c r="A22" s="41" t="s">
        <v>89</v>
      </c>
      <c r="B22" s="35" t="s">
        <v>90</v>
      </c>
      <c r="C22" s="32"/>
      <c r="D22" s="32"/>
      <c r="E22" s="32"/>
      <c r="F22" s="33"/>
      <c r="G22" s="34"/>
      <c r="H22" s="34">
        <v>700000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28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3">
        <f t="shared" si="0"/>
        <v>700000</v>
      </c>
    </row>
    <row r="23" spans="1:54" s="4" customFormat="1" ht="12.75">
      <c r="A23" s="42" t="s">
        <v>91</v>
      </c>
      <c r="B23" s="39" t="s">
        <v>92</v>
      </c>
      <c r="C23" s="40">
        <f>SUM(C20:C22)</f>
        <v>0</v>
      </c>
      <c r="D23" s="40">
        <f aca="true" t="shared" si="2" ref="D23:AD23">SUM(D20:D22)</f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0">
        <f t="shared" si="2"/>
        <v>12325914</v>
      </c>
      <c r="I23" s="40">
        <f t="shared" si="2"/>
        <v>0</v>
      </c>
      <c r="J23" s="40">
        <f>SUM(J20:J22)</f>
        <v>116000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 t="shared" si="2"/>
        <v>0</v>
      </c>
      <c r="O23" s="40"/>
      <c r="P23" s="40"/>
      <c r="Q23" s="40"/>
      <c r="R23" s="40">
        <f t="shared" si="2"/>
        <v>0</v>
      </c>
      <c r="S23" s="40">
        <f t="shared" si="2"/>
        <v>0</v>
      </c>
      <c r="T23" s="40">
        <f t="shared" si="2"/>
        <v>0</v>
      </c>
      <c r="U23" s="40">
        <f t="shared" si="2"/>
        <v>0</v>
      </c>
      <c r="V23" s="40">
        <f t="shared" si="2"/>
        <v>200000</v>
      </c>
      <c r="W23" s="40">
        <f t="shared" si="2"/>
        <v>0</v>
      </c>
      <c r="X23" s="40">
        <f t="shared" si="2"/>
        <v>0</v>
      </c>
      <c r="Y23" s="40"/>
      <c r="Z23" s="40"/>
      <c r="AA23" s="40">
        <f t="shared" si="2"/>
        <v>0</v>
      </c>
      <c r="AB23" s="40">
        <f t="shared" si="2"/>
        <v>2030417</v>
      </c>
      <c r="AC23" s="40">
        <f t="shared" si="2"/>
        <v>0</v>
      </c>
      <c r="AD23" s="40">
        <f t="shared" si="2"/>
        <v>0</v>
      </c>
      <c r="AE23" s="33">
        <f t="shared" si="0"/>
        <v>14672331</v>
      </c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4" customFormat="1" ht="12.75">
      <c r="A24" s="43" t="s">
        <v>93</v>
      </c>
      <c r="B24" s="44" t="s">
        <v>94</v>
      </c>
      <c r="C24" s="40">
        <f>C19+C23</f>
        <v>2259002</v>
      </c>
      <c r="D24" s="40">
        <f aca="true" t="shared" si="3" ref="D24:AD24">D19+D23</f>
        <v>0</v>
      </c>
      <c r="E24" s="40">
        <f t="shared" si="3"/>
        <v>0</v>
      </c>
      <c r="F24" s="40">
        <f t="shared" si="3"/>
        <v>0</v>
      </c>
      <c r="G24" s="40">
        <f t="shared" si="3"/>
        <v>8521096</v>
      </c>
      <c r="H24" s="40">
        <f t="shared" si="3"/>
        <v>13849353</v>
      </c>
      <c r="I24" s="40">
        <f t="shared" si="3"/>
        <v>0</v>
      </c>
      <c r="J24" s="40">
        <f t="shared" si="3"/>
        <v>116000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/>
      <c r="P24" s="40"/>
      <c r="Q24" s="40"/>
      <c r="R24" s="40">
        <f t="shared" si="3"/>
        <v>0</v>
      </c>
      <c r="S24" s="40">
        <f t="shared" si="3"/>
        <v>0</v>
      </c>
      <c r="T24" s="40">
        <f t="shared" si="3"/>
        <v>7571928</v>
      </c>
      <c r="U24" s="40">
        <f t="shared" si="3"/>
        <v>0</v>
      </c>
      <c r="V24" s="40">
        <f>V19+V23</f>
        <v>2642452</v>
      </c>
      <c r="W24" s="40">
        <f t="shared" si="3"/>
        <v>0</v>
      </c>
      <c r="X24" s="40">
        <f t="shared" si="3"/>
        <v>0</v>
      </c>
      <c r="Y24" s="40"/>
      <c r="Z24" s="40"/>
      <c r="AA24" s="40">
        <f t="shared" si="3"/>
        <v>71687927</v>
      </c>
      <c r="AB24" s="40">
        <f t="shared" si="3"/>
        <v>2030417</v>
      </c>
      <c r="AC24" s="40">
        <f t="shared" si="3"/>
        <v>0</v>
      </c>
      <c r="AD24" s="40">
        <f t="shared" si="3"/>
        <v>0</v>
      </c>
      <c r="AE24" s="33">
        <f t="shared" si="0"/>
        <v>108678175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4" customFormat="1" ht="12.75">
      <c r="A25" s="45" t="s">
        <v>95</v>
      </c>
      <c r="B25" s="44" t="s">
        <v>96</v>
      </c>
      <c r="C25" s="40">
        <v>461091</v>
      </c>
      <c r="D25" s="40"/>
      <c r="E25" s="40"/>
      <c r="F25" s="46"/>
      <c r="G25" s="28">
        <v>1603570</v>
      </c>
      <c r="H25" s="28">
        <v>2645648</v>
      </c>
      <c r="I25" s="28"/>
      <c r="J25" s="28">
        <v>22620</v>
      </c>
      <c r="K25" s="28"/>
      <c r="L25" s="28"/>
      <c r="M25" s="28"/>
      <c r="N25" s="28"/>
      <c r="O25" s="28"/>
      <c r="P25" s="28"/>
      <c r="Q25" s="28"/>
      <c r="R25" s="28"/>
      <c r="S25" s="28"/>
      <c r="T25" s="28">
        <v>1415796</v>
      </c>
      <c r="U25" s="28"/>
      <c r="V25" s="28">
        <v>497325</v>
      </c>
      <c r="W25" s="28"/>
      <c r="X25" s="28"/>
      <c r="Y25" s="28"/>
      <c r="Z25" s="28"/>
      <c r="AA25" s="28">
        <v>7179578</v>
      </c>
      <c r="AB25" s="28">
        <v>720412</v>
      </c>
      <c r="AC25" s="28"/>
      <c r="AD25" s="28"/>
      <c r="AE25" s="33">
        <f t="shared" si="0"/>
        <v>14546040</v>
      </c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31" ht="12.75">
      <c r="A26" s="37" t="s">
        <v>97</v>
      </c>
      <c r="B26" s="35" t="s">
        <v>98</v>
      </c>
      <c r="C26" s="32">
        <v>0</v>
      </c>
      <c r="D26" s="32"/>
      <c r="E26" s="32"/>
      <c r="F26" s="33"/>
      <c r="G26" s="34"/>
      <c r="H26" s="34">
        <v>60000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28">
        <v>50000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3">
        <f t="shared" si="0"/>
        <v>110000</v>
      </c>
    </row>
    <row r="27" spans="1:31" ht="12.75">
      <c r="A27" s="37" t="s">
        <v>99</v>
      </c>
      <c r="B27" s="35" t="s">
        <v>100</v>
      </c>
      <c r="C27" s="32">
        <v>272441</v>
      </c>
      <c r="D27" s="32"/>
      <c r="E27" s="32">
        <v>100000</v>
      </c>
      <c r="F27" s="33">
        <v>500000</v>
      </c>
      <c r="G27" s="34">
        <v>2325000</v>
      </c>
      <c r="H27" s="34">
        <v>270000</v>
      </c>
      <c r="I27" s="34"/>
      <c r="J27" s="34"/>
      <c r="K27" s="34"/>
      <c r="L27" s="34"/>
      <c r="M27" s="34">
        <v>210000</v>
      </c>
      <c r="N27" s="34"/>
      <c r="O27" s="34"/>
      <c r="P27" s="34"/>
      <c r="Q27" s="34"/>
      <c r="R27" s="34">
        <v>10000</v>
      </c>
      <c r="S27" s="34">
        <v>40000</v>
      </c>
      <c r="T27" s="28">
        <v>45000</v>
      </c>
      <c r="U27" s="34"/>
      <c r="V27" s="34">
        <v>170000</v>
      </c>
      <c r="W27" s="34">
        <v>80000</v>
      </c>
      <c r="X27" s="34">
        <v>230000</v>
      </c>
      <c r="Y27" s="34"/>
      <c r="Z27" s="34"/>
      <c r="AA27" s="34">
        <v>4675366</v>
      </c>
      <c r="AB27" s="34"/>
      <c r="AC27" s="34"/>
      <c r="AD27" s="34"/>
      <c r="AE27" s="33">
        <f t="shared" si="0"/>
        <v>8927807</v>
      </c>
    </row>
    <row r="28" spans="1:31" ht="12.75">
      <c r="A28" s="37" t="s">
        <v>101</v>
      </c>
      <c r="B28" s="35" t="s">
        <v>102</v>
      </c>
      <c r="C28" s="32"/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8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3">
        <f t="shared" si="0"/>
        <v>0</v>
      </c>
    </row>
    <row r="29" spans="1:54" s="4" customFormat="1" ht="12.75">
      <c r="A29" s="42" t="s">
        <v>103</v>
      </c>
      <c r="B29" s="39" t="s">
        <v>104</v>
      </c>
      <c r="C29" s="40">
        <f>SUM(C26:C28)</f>
        <v>272441</v>
      </c>
      <c r="D29" s="40">
        <f aca="true" t="shared" si="4" ref="D29:AD29">SUM(D26:D28)</f>
        <v>0</v>
      </c>
      <c r="E29" s="40">
        <f t="shared" si="4"/>
        <v>100000</v>
      </c>
      <c r="F29" s="40">
        <f t="shared" si="4"/>
        <v>500000</v>
      </c>
      <c r="G29" s="40">
        <f t="shared" si="4"/>
        <v>2325000</v>
      </c>
      <c r="H29" s="40">
        <f t="shared" si="4"/>
        <v>330000</v>
      </c>
      <c r="I29" s="40">
        <f t="shared" si="4"/>
        <v>0</v>
      </c>
      <c r="J29" s="40">
        <f t="shared" si="4"/>
        <v>0</v>
      </c>
      <c r="K29" s="40">
        <f t="shared" si="4"/>
        <v>0</v>
      </c>
      <c r="L29" s="40">
        <f t="shared" si="4"/>
        <v>0</v>
      </c>
      <c r="M29" s="40">
        <f t="shared" si="4"/>
        <v>210000</v>
      </c>
      <c r="N29" s="40">
        <f t="shared" si="4"/>
        <v>0</v>
      </c>
      <c r="O29" s="40"/>
      <c r="P29" s="40"/>
      <c r="Q29" s="40"/>
      <c r="R29" s="40">
        <f t="shared" si="4"/>
        <v>10000</v>
      </c>
      <c r="S29" s="40">
        <f t="shared" si="4"/>
        <v>40000</v>
      </c>
      <c r="T29" s="40">
        <f t="shared" si="4"/>
        <v>95000</v>
      </c>
      <c r="U29" s="40">
        <f t="shared" si="4"/>
        <v>0</v>
      </c>
      <c r="V29" s="40">
        <f t="shared" si="4"/>
        <v>170000</v>
      </c>
      <c r="W29" s="40">
        <f t="shared" si="4"/>
        <v>80000</v>
      </c>
      <c r="X29" s="40">
        <f t="shared" si="4"/>
        <v>230000</v>
      </c>
      <c r="Y29" s="40">
        <f>SUM(Y26:Y28)</f>
        <v>0</v>
      </c>
      <c r="Z29" s="40"/>
      <c r="AA29" s="40">
        <f>SUM(AA26:AA28)</f>
        <v>4675366</v>
      </c>
      <c r="AB29" s="40"/>
      <c r="AC29" s="40">
        <f t="shared" si="4"/>
        <v>0</v>
      </c>
      <c r="AD29" s="40">
        <f t="shared" si="4"/>
        <v>0</v>
      </c>
      <c r="AE29" s="33">
        <f t="shared" si="0"/>
        <v>9037807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31" ht="12.75">
      <c r="A30" s="37" t="s">
        <v>105</v>
      </c>
      <c r="B30" s="35" t="s">
        <v>106</v>
      </c>
      <c r="C30" s="32"/>
      <c r="D30" s="32"/>
      <c r="E30" s="32"/>
      <c r="F30" s="33"/>
      <c r="G30" s="34">
        <v>10000</v>
      </c>
      <c r="H30" s="34">
        <v>150000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v>100000</v>
      </c>
      <c r="T30" s="28">
        <v>90000</v>
      </c>
      <c r="U30" s="34"/>
      <c r="V30" s="34">
        <v>60000</v>
      </c>
      <c r="W30" s="34">
        <v>90000</v>
      </c>
      <c r="X30" s="34"/>
      <c r="Y30" s="34"/>
      <c r="Z30" s="34"/>
      <c r="AA30" s="34"/>
      <c r="AB30" s="34"/>
      <c r="AC30" s="34"/>
      <c r="AD30" s="34"/>
      <c r="AE30" s="33">
        <f t="shared" si="0"/>
        <v>500000</v>
      </c>
    </row>
    <row r="31" spans="1:31" ht="12.75">
      <c r="A31" s="37" t="s">
        <v>107</v>
      </c>
      <c r="B31" s="35" t="s">
        <v>108</v>
      </c>
      <c r="C31" s="32"/>
      <c r="D31" s="32"/>
      <c r="E31" s="32"/>
      <c r="F31" s="33"/>
      <c r="G31" s="34">
        <v>50000</v>
      </c>
      <c r="H31" s="34">
        <v>200000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v>40000</v>
      </c>
      <c r="T31" s="28">
        <v>60000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3">
        <f t="shared" si="0"/>
        <v>350000</v>
      </c>
    </row>
    <row r="32" spans="1:54" s="4" customFormat="1" ht="15" customHeight="1">
      <c r="A32" s="42" t="s">
        <v>109</v>
      </c>
      <c r="B32" s="39" t="s">
        <v>110</v>
      </c>
      <c r="C32" s="40">
        <f aca="true" t="shared" si="5" ref="C32:AD32">SUM(C30:C31)</f>
        <v>0</v>
      </c>
      <c r="D32" s="40">
        <f t="shared" si="5"/>
        <v>0</v>
      </c>
      <c r="E32" s="40">
        <f t="shared" si="5"/>
        <v>0</v>
      </c>
      <c r="F32" s="40">
        <f t="shared" si="5"/>
        <v>0</v>
      </c>
      <c r="G32" s="40">
        <f t="shared" si="5"/>
        <v>60000</v>
      </c>
      <c r="H32" s="40">
        <f t="shared" si="5"/>
        <v>350000</v>
      </c>
      <c r="I32" s="40">
        <f t="shared" si="5"/>
        <v>0</v>
      </c>
      <c r="J32" s="40">
        <f t="shared" si="5"/>
        <v>0</v>
      </c>
      <c r="K32" s="40">
        <f t="shared" si="5"/>
        <v>0</v>
      </c>
      <c r="L32" s="40">
        <f t="shared" si="5"/>
        <v>0</v>
      </c>
      <c r="M32" s="40">
        <f t="shared" si="5"/>
        <v>0</v>
      </c>
      <c r="N32" s="40">
        <f t="shared" si="5"/>
        <v>0</v>
      </c>
      <c r="O32" s="40"/>
      <c r="P32" s="40"/>
      <c r="Q32" s="40"/>
      <c r="R32" s="40">
        <f t="shared" si="5"/>
        <v>0</v>
      </c>
      <c r="S32" s="40">
        <f t="shared" si="5"/>
        <v>140000</v>
      </c>
      <c r="T32" s="40">
        <f t="shared" si="5"/>
        <v>150000</v>
      </c>
      <c r="U32" s="40">
        <f t="shared" si="5"/>
        <v>0</v>
      </c>
      <c r="V32" s="40">
        <f t="shared" si="5"/>
        <v>60000</v>
      </c>
      <c r="W32" s="40">
        <f t="shared" si="5"/>
        <v>90000</v>
      </c>
      <c r="X32" s="40">
        <f t="shared" si="5"/>
        <v>0</v>
      </c>
      <c r="Y32" s="40"/>
      <c r="Z32" s="40"/>
      <c r="AA32" s="40">
        <f t="shared" si="5"/>
        <v>0</v>
      </c>
      <c r="AB32" s="40"/>
      <c r="AC32" s="40">
        <f t="shared" si="5"/>
        <v>0</v>
      </c>
      <c r="AD32" s="40">
        <f t="shared" si="5"/>
        <v>0</v>
      </c>
      <c r="AE32" s="33">
        <f t="shared" si="0"/>
        <v>850000</v>
      </c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31" ht="12.75">
      <c r="A33" s="37" t="s">
        <v>111</v>
      </c>
      <c r="B33" s="35" t="s">
        <v>112</v>
      </c>
      <c r="C33" s="32"/>
      <c r="D33" s="32"/>
      <c r="E33" s="32"/>
      <c r="F33" s="33">
        <v>950000</v>
      </c>
      <c r="G33" s="34">
        <v>10000</v>
      </c>
      <c r="H33" s="34"/>
      <c r="I33" s="34">
        <v>4251968</v>
      </c>
      <c r="J33" s="34"/>
      <c r="K33" s="34"/>
      <c r="L33" s="34"/>
      <c r="M33" s="34"/>
      <c r="N33" s="34">
        <v>300000</v>
      </c>
      <c r="O33" s="34"/>
      <c r="P33" s="34"/>
      <c r="Q33" s="34"/>
      <c r="R33" s="34">
        <v>20000</v>
      </c>
      <c r="S33" s="34">
        <v>630000</v>
      </c>
      <c r="T33" s="28">
        <v>190000</v>
      </c>
      <c r="U33" s="34"/>
      <c r="V33" s="34">
        <v>2550000</v>
      </c>
      <c r="W33" s="34"/>
      <c r="X33" s="34">
        <v>30000</v>
      </c>
      <c r="Y33" s="34"/>
      <c r="Z33" s="34"/>
      <c r="AA33" s="34"/>
      <c r="AB33" s="34"/>
      <c r="AC33" s="34"/>
      <c r="AD33" s="34"/>
      <c r="AE33" s="33">
        <f t="shared" si="0"/>
        <v>8931968</v>
      </c>
    </row>
    <row r="34" spans="1:31" ht="12.75">
      <c r="A34" s="37" t="s">
        <v>113</v>
      </c>
      <c r="B34" s="35" t="s">
        <v>114</v>
      </c>
      <c r="C34" s="32"/>
      <c r="D34" s="32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28"/>
      <c r="U34" s="34"/>
      <c r="V34" s="34"/>
      <c r="W34" s="34"/>
      <c r="X34" s="34"/>
      <c r="Y34" s="34">
        <v>4057323</v>
      </c>
      <c r="Z34" s="34"/>
      <c r="AA34" s="34"/>
      <c r="AB34" s="34"/>
      <c r="AC34" s="34"/>
      <c r="AD34" s="34"/>
      <c r="AE34" s="33">
        <f t="shared" si="0"/>
        <v>4057323</v>
      </c>
    </row>
    <row r="35" spans="1:31" ht="12.75">
      <c r="A35" s="37" t="s">
        <v>115</v>
      </c>
      <c r="B35" s="35" t="s">
        <v>116</v>
      </c>
      <c r="C35" s="32">
        <v>3840000</v>
      </c>
      <c r="D35" s="32"/>
      <c r="E35" s="32"/>
      <c r="F35" s="33"/>
      <c r="G35" s="34">
        <v>6000</v>
      </c>
      <c r="H35" s="34">
        <v>100000</v>
      </c>
      <c r="I35" s="34"/>
      <c r="J35" s="34"/>
      <c r="K35" s="34"/>
      <c r="L35" s="34"/>
      <c r="M35" s="34"/>
      <c r="N35" s="34">
        <v>12000</v>
      </c>
      <c r="O35" s="34"/>
      <c r="P35" s="34"/>
      <c r="Q35" s="34"/>
      <c r="R35" s="34"/>
      <c r="S35" s="34"/>
      <c r="T35" s="28">
        <v>12000</v>
      </c>
      <c r="U35" s="34"/>
      <c r="V35" s="34">
        <v>6000</v>
      </c>
      <c r="W35" s="34"/>
      <c r="X35" s="34"/>
      <c r="Y35" s="34"/>
      <c r="Z35" s="34"/>
      <c r="AA35" s="34"/>
      <c r="AB35" s="34"/>
      <c r="AC35" s="34"/>
      <c r="AD35" s="34"/>
      <c r="AE35" s="33">
        <f t="shared" si="0"/>
        <v>3976000</v>
      </c>
    </row>
    <row r="36" spans="1:31" ht="12.75">
      <c r="A36" s="37" t="s">
        <v>117</v>
      </c>
      <c r="B36" s="35" t="s">
        <v>118</v>
      </c>
      <c r="C36" s="32">
        <v>200000</v>
      </c>
      <c r="D36" s="32"/>
      <c r="E36" s="32"/>
      <c r="F36" s="33">
        <v>0</v>
      </c>
      <c r="G36" s="34">
        <v>500000</v>
      </c>
      <c r="H36" s="34"/>
      <c r="I36" s="34">
        <v>600000</v>
      </c>
      <c r="J36" s="34"/>
      <c r="K36" s="34"/>
      <c r="L36" s="34"/>
      <c r="M36" s="34"/>
      <c r="N36" s="34"/>
      <c r="O36" s="34"/>
      <c r="P36" s="34"/>
      <c r="Q36" s="34"/>
      <c r="R36" s="34"/>
      <c r="S36" s="34">
        <v>50000</v>
      </c>
      <c r="T36" s="28">
        <v>40000</v>
      </c>
      <c r="U36" s="34"/>
      <c r="V36" s="34">
        <v>50000</v>
      </c>
      <c r="W36" s="34"/>
      <c r="X36" s="34"/>
      <c r="Y36" s="34"/>
      <c r="Z36" s="34"/>
      <c r="AA36" s="34"/>
      <c r="AB36" s="34"/>
      <c r="AC36" s="34"/>
      <c r="AD36" s="34"/>
      <c r="AE36" s="33">
        <f t="shared" si="0"/>
        <v>1440000</v>
      </c>
    </row>
    <row r="37" spans="1:31" ht="12.75">
      <c r="A37" s="47" t="s">
        <v>119</v>
      </c>
      <c r="B37" s="35" t="s">
        <v>120</v>
      </c>
      <c r="C37" s="32"/>
      <c r="D37" s="32"/>
      <c r="E37" s="32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28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3">
        <f t="shared" si="0"/>
        <v>0</v>
      </c>
    </row>
    <row r="38" spans="1:31" ht="12.75">
      <c r="A38" s="41" t="s">
        <v>121</v>
      </c>
      <c r="B38" s="35" t="s">
        <v>122</v>
      </c>
      <c r="C38" s="32"/>
      <c r="D38" s="32"/>
      <c r="E38" s="32"/>
      <c r="F38" s="33"/>
      <c r="G38" s="34"/>
      <c r="H38" s="34"/>
      <c r="I38" s="34"/>
      <c r="J38" s="34"/>
      <c r="K38" s="34">
        <v>600000</v>
      </c>
      <c r="L38" s="34"/>
      <c r="M38" s="34"/>
      <c r="N38" s="34"/>
      <c r="O38" s="34"/>
      <c r="P38" s="34"/>
      <c r="Q38" s="34"/>
      <c r="R38" s="34"/>
      <c r="S38" s="34"/>
      <c r="T38" s="28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3">
        <f t="shared" si="0"/>
        <v>600000</v>
      </c>
    </row>
    <row r="39" spans="1:31" ht="12.75">
      <c r="A39" s="37" t="s">
        <v>123</v>
      </c>
      <c r="B39" s="35" t="s">
        <v>124</v>
      </c>
      <c r="C39" s="32">
        <v>700000</v>
      </c>
      <c r="D39" s="32">
        <v>0</v>
      </c>
      <c r="E39" s="32">
        <v>100000</v>
      </c>
      <c r="F39" s="33">
        <v>200000</v>
      </c>
      <c r="G39" s="34">
        <v>500000</v>
      </c>
      <c r="H39" s="34">
        <v>5715159</v>
      </c>
      <c r="I39" s="34"/>
      <c r="J39" s="34"/>
      <c r="K39" s="34">
        <v>400000</v>
      </c>
      <c r="L39" s="34"/>
      <c r="M39" s="34">
        <v>100000</v>
      </c>
      <c r="N39" s="34">
        <v>20000</v>
      </c>
      <c r="O39" s="34">
        <v>2831248</v>
      </c>
      <c r="P39" s="34"/>
      <c r="Q39" s="34"/>
      <c r="R39" s="34">
        <v>50000</v>
      </c>
      <c r="S39" s="34">
        <v>70000</v>
      </c>
      <c r="T39" s="28">
        <v>65000</v>
      </c>
      <c r="U39" s="34"/>
      <c r="V39" s="34">
        <v>7064194</v>
      </c>
      <c r="W39" s="34">
        <v>200000</v>
      </c>
      <c r="X39" s="34">
        <v>200000</v>
      </c>
      <c r="Y39" s="34"/>
      <c r="Z39" s="34"/>
      <c r="AA39" s="34"/>
      <c r="AB39" s="34"/>
      <c r="AC39" s="34"/>
      <c r="AD39" s="34"/>
      <c r="AE39" s="33">
        <f t="shared" si="0"/>
        <v>18215601</v>
      </c>
    </row>
    <row r="40" spans="1:54" s="4" customFormat="1" ht="12.75">
      <c r="A40" s="42" t="s">
        <v>125</v>
      </c>
      <c r="B40" s="39" t="s">
        <v>126</v>
      </c>
      <c r="C40" s="40">
        <f>SUM(C33:C39)</f>
        <v>4740000</v>
      </c>
      <c r="D40" s="40">
        <v>0</v>
      </c>
      <c r="E40" s="40">
        <f aca="true" t="shared" si="6" ref="E40:AD40">SUM(E33:E39)</f>
        <v>100000</v>
      </c>
      <c r="F40" s="40">
        <f t="shared" si="6"/>
        <v>1150000</v>
      </c>
      <c r="G40" s="40">
        <f t="shared" si="6"/>
        <v>1016000</v>
      </c>
      <c r="H40" s="40">
        <f t="shared" si="6"/>
        <v>5815159</v>
      </c>
      <c r="I40" s="40">
        <f t="shared" si="6"/>
        <v>4851968</v>
      </c>
      <c r="J40" s="40">
        <f t="shared" si="6"/>
        <v>0</v>
      </c>
      <c r="K40" s="40">
        <f t="shared" si="6"/>
        <v>1000000</v>
      </c>
      <c r="L40" s="40">
        <f t="shared" si="6"/>
        <v>0</v>
      </c>
      <c r="M40" s="40">
        <f t="shared" si="6"/>
        <v>100000</v>
      </c>
      <c r="N40" s="40">
        <f t="shared" si="6"/>
        <v>332000</v>
      </c>
      <c r="O40" s="40">
        <f>SUM(O33:O39)</f>
        <v>2831248</v>
      </c>
      <c r="P40" s="40"/>
      <c r="Q40" s="40"/>
      <c r="R40" s="40">
        <f t="shared" si="6"/>
        <v>70000</v>
      </c>
      <c r="S40" s="40">
        <f t="shared" si="6"/>
        <v>750000</v>
      </c>
      <c r="T40" s="40">
        <f t="shared" si="6"/>
        <v>307000</v>
      </c>
      <c r="U40" s="40">
        <f t="shared" si="6"/>
        <v>0</v>
      </c>
      <c r="V40" s="40">
        <f t="shared" si="6"/>
        <v>9670194</v>
      </c>
      <c r="W40" s="40">
        <f t="shared" si="6"/>
        <v>200000</v>
      </c>
      <c r="X40" s="40">
        <f t="shared" si="6"/>
        <v>230000</v>
      </c>
      <c r="Y40" s="40">
        <f t="shared" si="6"/>
        <v>4057323</v>
      </c>
      <c r="Z40" s="40"/>
      <c r="AA40" s="40">
        <f t="shared" si="6"/>
        <v>0</v>
      </c>
      <c r="AB40" s="40"/>
      <c r="AC40" s="40">
        <f t="shared" si="6"/>
        <v>0</v>
      </c>
      <c r="AD40" s="40">
        <f t="shared" si="6"/>
        <v>0</v>
      </c>
      <c r="AE40" s="33">
        <f t="shared" si="0"/>
        <v>37220892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31" ht="12.75">
      <c r="A41" s="37" t="s">
        <v>127</v>
      </c>
      <c r="B41" s="35" t="s">
        <v>128</v>
      </c>
      <c r="C41" s="32"/>
      <c r="D41" s="32"/>
      <c r="E41" s="32"/>
      <c r="F41" s="33"/>
      <c r="G41" s="34">
        <v>330050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28">
        <v>60000</v>
      </c>
      <c r="U41" s="34"/>
      <c r="V41" s="34">
        <v>10000</v>
      </c>
      <c r="W41" s="34"/>
      <c r="X41" s="34"/>
      <c r="Y41" s="34"/>
      <c r="Z41" s="34"/>
      <c r="AA41" s="34"/>
      <c r="AB41" s="34"/>
      <c r="AC41" s="34"/>
      <c r="AD41" s="34"/>
      <c r="AE41" s="33">
        <f t="shared" si="0"/>
        <v>400050</v>
      </c>
    </row>
    <row r="42" spans="1:31" ht="12.75">
      <c r="A42" s="37" t="s">
        <v>129</v>
      </c>
      <c r="B42" s="35" t="s">
        <v>130</v>
      </c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28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3">
        <f t="shared" si="0"/>
        <v>0</v>
      </c>
    </row>
    <row r="43" spans="1:54" s="4" customFormat="1" ht="12.75">
      <c r="A43" s="42" t="s">
        <v>131</v>
      </c>
      <c r="B43" s="39" t="s">
        <v>132</v>
      </c>
      <c r="C43" s="40">
        <f>SUM(C41:C42)</f>
        <v>0</v>
      </c>
      <c r="D43" s="40">
        <f aca="true" t="shared" si="7" ref="D43:AD43">SUM(D41:D42)</f>
        <v>0</v>
      </c>
      <c r="E43" s="40">
        <f t="shared" si="7"/>
        <v>0</v>
      </c>
      <c r="F43" s="40">
        <f t="shared" si="7"/>
        <v>0</v>
      </c>
      <c r="G43" s="40">
        <f t="shared" si="7"/>
        <v>330050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7"/>
        <v>0</v>
      </c>
      <c r="N43" s="40">
        <f t="shared" si="7"/>
        <v>0</v>
      </c>
      <c r="O43" s="40"/>
      <c r="P43" s="40"/>
      <c r="Q43" s="40"/>
      <c r="R43" s="40">
        <f t="shared" si="7"/>
        <v>0</v>
      </c>
      <c r="S43" s="40">
        <f t="shared" si="7"/>
        <v>0</v>
      </c>
      <c r="T43" s="40">
        <f>SUM(T41:T42)</f>
        <v>60000</v>
      </c>
      <c r="U43" s="40">
        <f t="shared" si="7"/>
        <v>0</v>
      </c>
      <c r="V43" s="40">
        <f t="shared" si="7"/>
        <v>10000</v>
      </c>
      <c r="W43" s="40">
        <f t="shared" si="7"/>
        <v>0</v>
      </c>
      <c r="X43" s="40">
        <f t="shared" si="7"/>
        <v>0</v>
      </c>
      <c r="Y43" s="40"/>
      <c r="Z43" s="40"/>
      <c r="AA43" s="40">
        <f t="shared" si="7"/>
        <v>0</v>
      </c>
      <c r="AB43" s="40"/>
      <c r="AC43" s="40">
        <f t="shared" si="7"/>
        <v>0</v>
      </c>
      <c r="AD43" s="40">
        <f t="shared" si="7"/>
        <v>0</v>
      </c>
      <c r="AE43" s="33">
        <f t="shared" si="0"/>
        <v>400050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</row>
    <row r="44" spans="1:31" ht="12.75">
      <c r="A44" s="37" t="s">
        <v>133</v>
      </c>
      <c r="B44" s="35" t="s">
        <v>134</v>
      </c>
      <c r="C44" s="32">
        <v>316559</v>
      </c>
      <c r="D44" s="32">
        <v>0</v>
      </c>
      <c r="E44" s="32">
        <v>54000</v>
      </c>
      <c r="F44" s="33">
        <v>445500</v>
      </c>
      <c r="G44" s="34">
        <v>918270</v>
      </c>
      <c r="H44" s="34">
        <v>248400</v>
      </c>
      <c r="I44" s="34">
        <v>1148032</v>
      </c>
      <c r="J44" s="34"/>
      <c r="K44" s="34">
        <v>270000</v>
      </c>
      <c r="L44" s="34"/>
      <c r="M44" s="34">
        <v>83700</v>
      </c>
      <c r="N44" s="34">
        <v>89640</v>
      </c>
      <c r="O44" s="34">
        <v>764437</v>
      </c>
      <c r="P44" s="34"/>
      <c r="Q44" s="34"/>
      <c r="R44" s="34">
        <v>21600</v>
      </c>
      <c r="S44" s="34">
        <v>251100</v>
      </c>
      <c r="T44" s="28">
        <v>144990</v>
      </c>
      <c r="U44" s="34"/>
      <c r="V44" s="34">
        <v>819720</v>
      </c>
      <c r="W44" s="34">
        <v>99900</v>
      </c>
      <c r="X44" s="34">
        <v>124200</v>
      </c>
      <c r="Y44" s="34">
        <v>1095477</v>
      </c>
      <c r="Z44" s="34"/>
      <c r="AA44" s="34"/>
      <c r="AB44" s="34"/>
      <c r="AC44" s="34"/>
      <c r="AD44" s="34"/>
      <c r="AE44" s="33">
        <f t="shared" si="0"/>
        <v>6895525</v>
      </c>
    </row>
    <row r="45" spans="1:31" ht="12.75">
      <c r="A45" s="37" t="s">
        <v>135</v>
      </c>
      <c r="B45" s="35" t="s">
        <v>136</v>
      </c>
      <c r="C45" s="32"/>
      <c r="D45" s="32"/>
      <c r="E45" s="32"/>
      <c r="F45" s="33"/>
      <c r="G45" s="34"/>
      <c r="H45" s="34">
        <v>12198000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28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3">
        <f t="shared" si="0"/>
        <v>12198000</v>
      </c>
    </row>
    <row r="46" spans="1:31" ht="12.75">
      <c r="A46" s="37" t="s">
        <v>137</v>
      </c>
      <c r="B46" s="35" t="s">
        <v>138</v>
      </c>
      <c r="C46" s="32"/>
      <c r="D46" s="32"/>
      <c r="E46" s="32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28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3">
        <f t="shared" si="0"/>
        <v>0</v>
      </c>
    </row>
    <row r="47" spans="1:31" ht="12.75">
      <c r="A47" s="37" t="s">
        <v>139</v>
      </c>
      <c r="B47" s="35" t="s">
        <v>140</v>
      </c>
      <c r="C47" s="32"/>
      <c r="D47" s="32"/>
      <c r="E47" s="32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28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3">
        <f t="shared" si="0"/>
        <v>0</v>
      </c>
    </row>
    <row r="48" spans="1:31" ht="12.75">
      <c r="A48" s="37" t="s">
        <v>141</v>
      </c>
      <c r="B48" s="35" t="s">
        <v>142</v>
      </c>
      <c r="C48" s="32"/>
      <c r="D48" s="32"/>
      <c r="E48" s="32"/>
      <c r="F48" s="33"/>
      <c r="G48" s="34">
        <v>150000</v>
      </c>
      <c r="H48" s="34">
        <v>10000</v>
      </c>
      <c r="I48" s="34"/>
      <c r="J48" s="34"/>
      <c r="K48" s="34"/>
      <c r="L48" s="34"/>
      <c r="M48" s="34">
        <v>70000</v>
      </c>
      <c r="N48" s="34"/>
      <c r="O48" s="34"/>
      <c r="P48" s="34"/>
      <c r="Q48" s="34"/>
      <c r="R48" s="34"/>
      <c r="S48" s="34"/>
      <c r="T48" s="28">
        <v>37000</v>
      </c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3">
        <f t="shared" si="0"/>
        <v>267000</v>
      </c>
    </row>
    <row r="49" spans="1:54" s="4" customFormat="1" ht="12.75">
      <c r="A49" s="42" t="s">
        <v>143</v>
      </c>
      <c r="B49" s="39" t="s">
        <v>144</v>
      </c>
      <c r="C49" s="40">
        <f>SUM(C44:C48)</f>
        <v>316559</v>
      </c>
      <c r="D49" s="40">
        <f aca="true" t="shared" si="8" ref="D49:AD49">SUM(D44:D48)</f>
        <v>0</v>
      </c>
      <c r="E49" s="40">
        <f t="shared" si="8"/>
        <v>54000</v>
      </c>
      <c r="F49" s="40">
        <f t="shared" si="8"/>
        <v>445500</v>
      </c>
      <c r="G49" s="40">
        <f t="shared" si="8"/>
        <v>1068270</v>
      </c>
      <c r="H49" s="40">
        <f t="shared" si="8"/>
        <v>12456400</v>
      </c>
      <c r="I49" s="40">
        <f t="shared" si="8"/>
        <v>1148032</v>
      </c>
      <c r="J49" s="40">
        <f t="shared" si="8"/>
        <v>0</v>
      </c>
      <c r="K49" s="40">
        <f t="shared" si="8"/>
        <v>270000</v>
      </c>
      <c r="L49" s="40">
        <f t="shared" si="8"/>
        <v>0</v>
      </c>
      <c r="M49" s="40">
        <f t="shared" si="8"/>
        <v>153700</v>
      </c>
      <c r="N49" s="40">
        <f t="shared" si="8"/>
        <v>89640</v>
      </c>
      <c r="O49" s="40">
        <f t="shared" si="8"/>
        <v>764437</v>
      </c>
      <c r="P49" s="40"/>
      <c r="Q49" s="40"/>
      <c r="R49" s="40">
        <f t="shared" si="8"/>
        <v>21600</v>
      </c>
      <c r="S49" s="40">
        <f t="shared" si="8"/>
        <v>251100</v>
      </c>
      <c r="T49" s="40">
        <f>SUM(T44:T48)</f>
        <v>181990</v>
      </c>
      <c r="U49" s="40">
        <f t="shared" si="8"/>
        <v>0</v>
      </c>
      <c r="V49" s="40">
        <f t="shared" si="8"/>
        <v>819720</v>
      </c>
      <c r="W49" s="40">
        <f t="shared" si="8"/>
        <v>99900</v>
      </c>
      <c r="X49" s="40">
        <f t="shared" si="8"/>
        <v>124200</v>
      </c>
      <c r="Y49" s="40">
        <f t="shared" si="8"/>
        <v>1095477</v>
      </c>
      <c r="Z49" s="40"/>
      <c r="AA49" s="40">
        <f t="shared" si="8"/>
        <v>0</v>
      </c>
      <c r="AB49" s="40"/>
      <c r="AC49" s="40">
        <f t="shared" si="8"/>
        <v>0</v>
      </c>
      <c r="AD49" s="40">
        <f t="shared" si="8"/>
        <v>0</v>
      </c>
      <c r="AE49" s="33">
        <f t="shared" si="0"/>
        <v>19360525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</row>
    <row r="50" spans="1:54" s="4" customFormat="1" ht="12.75">
      <c r="A50" s="45" t="s">
        <v>145</v>
      </c>
      <c r="B50" s="44" t="s">
        <v>146</v>
      </c>
      <c r="C50" s="40">
        <f>C29+C32+C40+C43+C49</f>
        <v>5329000</v>
      </c>
      <c r="D50" s="40">
        <f aca="true" t="shared" si="9" ref="D50:AD50">D29+D32+D40+D43+D49</f>
        <v>0</v>
      </c>
      <c r="E50" s="40">
        <f t="shared" si="9"/>
        <v>254000</v>
      </c>
      <c r="F50" s="40">
        <f t="shared" si="9"/>
        <v>2095500</v>
      </c>
      <c r="G50" s="40">
        <f t="shared" si="9"/>
        <v>4799320</v>
      </c>
      <c r="H50" s="40">
        <f t="shared" si="9"/>
        <v>18951559</v>
      </c>
      <c r="I50" s="40">
        <f t="shared" si="9"/>
        <v>6000000</v>
      </c>
      <c r="J50" s="40">
        <f t="shared" si="9"/>
        <v>0</v>
      </c>
      <c r="K50" s="40">
        <f t="shared" si="9"/>
        <v>1270000</v>
      </c>
      <c r="L50" s="40">
        <f t="shared" si="9"/>
        <v>0</v>
      </c>
      <c r="M50" s="40">
        <f t="shared" si="9"/>
        <v>463700</v>
      </c>
      <c r="N50" s="40">
        <f t="shared" si="9"/>
        <v>421640</v>
      </c>
      <c r="O50" s="40">
        <f t="shared" si="9"/>
        <v>3595685</v>
      </c>
      <c r="P50" s="40"/>
      <c r="Q50" s="40"/>
      <c r="R50" s="40">
        <f t="shared" si="9"/>
        <v>101600</v>
      </c>
      <c r="S50" s="40">
        <f t="shared" si="9"/>
        <v>1181100</v>
      </c>
      <c r="T50" s="40">
        <f t="shared" si="9"/>
        <v>793990</v>
      </c>
      <c r="U50" s="40">
        <f t="shared" si="9"/>
        <v>0</v>
      </c>
      <c r="V50" s="40">
        <f t="shared" si="9"/>
        <v>10729914</v>
      </c>
      <c r="W50" s="40">
        <f t="shared" si="9"/>
        <v>469900</v>
      </c>
      <c r="X50" s="40">
        <f t="shared" si="9"/>
        <v>584200</v>
      </c>
      <c r="Y50" s="40">
        <f t="shared" si="9"/>
        <v>5152800</v>
      </c>
      <c r="Z50" s="40"/>
      <c r="AA50" s="40">
        <f t="shared" si="9"/>
        <v>4675366</v>
      </c>
      <c r="AB50" s="40"/>
      <c r="AC50" s="40">
        <f t="shared" si="9"/>
        <v>0</v>
      </c>
      <c r="AD50" s="40">
        <f t="shared" si="9"/>
        <v>0</v>
      </c>
      <c r="AE50" s="33">
        <f t="shared" si="0"/>
        <v>66869274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</row>
    <row r="51" spans="1:31" ht="12.75">
      <c r="A51" s="48" t="s">
        <v>147</v>
      </c>
      <c r="B51" s="35" t="s">
        <v>148</v>
      </c>
      <c r="C51" s="32"/>
      <c r="D51" s="32"/>
      <c r="E51" s="32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28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3">
        <f t="shared" si="0"/>
        <v>0</v>
      </c>
    </row>
    <row r="52" spans="1:31" ht="12.75">
      <c r="A52" s="48" t="s">
        <v>149</v>
      </c>
      <c r="B52" s="35" t="s">
        <v>150</v>
      </c>
      <c r="C52" s="32"/>
      <c r="D52" s="32"/>
      <c r="E52" s="32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28"/>
      <c r="U52" s="34"/>
      <c r="V52" s="34"/>
      <c r="W52" s="34"/>
      <c r="X52" s="34"/>
      <c r="Y52" s="34"/>
      <c r="Z52" s="34">
        <v>2547500</v>
      </c>
      <c r="AA52" s="34"/>
      <c r="AB52" s="34"/>
      <c r="AC52" s="34"/>
      <c r="AD52" s="34"/>
      <c r="AE52" s="33">
        <f t="shared" si="0"/>
        <v>2547500</v>
      </c>
    </row>
    <row r="53" spans="1:31" ht="12.75">
      <c r="A53" s="49" t="s">
        <v>151</v>
      </c>
      <c r="B53" s="35" t="s">
        <v>152</v>
      </c>
      <c r="C53" s="32"/>
      <c r="D53" s="32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8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3">
        <f t="shared" si="0"/>
        <v>0</v>
      </c>
    </row>
    <row r="54" spans="1:31" ht="12.75">
      <c r="A54" s="49" t="s">
        <v>153</v>
      </c>
      <c r="B54" s="35" t="s">
        <v>154</v>
      </c>
      <c r="C54" s="32"/>
      <c r="D54" s="32"/>
      <c r="E54" s="3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28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3">
        <f t="shared" si="0"/>
        <v>0</v>
      </c>
    </row>
    <row r="55" spans="1:31" ht="12.75">
      <c r="A55" s="49" t="s">
        <v>155</v>
      </c>
      <c r="B55" s="35" t="s">
        <v>156</v>
      </c>
      <c r="C55" s="32"/>
      <c r="D55" s="32"/>
      <c r="E55" s="32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28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3">
        <f t="shared" si="0"/>
        <v>0</v>
      </c>
    </row>
    <row r="56" spans="1:31" ht="12.75">
      <c r="A56" s="48" t="s">
        <v>157</v>
      </c>
      <c r="B56" s="35" t="s">
        <v>158</v>
      </c>
      <c r="C56" s="32"/>
      <c r="D56" s="32"/>
      <c r="E56" s="32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28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3">
        <f t="shared" si="0"/>
        <v>0</v>
      </c>
    </row>
    <row r="57" spans="1:31" ht="12.75">
      <c r="A57" s="48" t="s">
        <v>159</v>
      </c>
      <c r="B57" s="35" t="s">
        <v>160</v>
      </c>
      <c r="C57" s="32"/>
      <c r="D57" s="32"/>
      <c r="E57" s="3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28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3">
        <f t="shared" si="0"/>
        <v>0</v>
      </c>
    </row>
    <row r="58" spans="1:31" ht="12.75">
      <c r="A58" s="48" t="s">
        <v>161</v>
      </c>
      <c r="B58" s="35" t="s">
        <v>162</v>
      </c>
      <c r="C58" s="32"/>
      <c r="D58" s="32"/>
      <c r="E58" s="32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28"/>
      <c r="U58" s="34"/>
      <c r="V58" s="34"/>
      <c r="W58" s="34"/>
      <c r="X58" s="34"/>
      <c r="Y58" s="34"/>
      <c r="Z58" s="34"/>
      <c r="AA58" s="34"/>
      <c r="AB58" s="34"/>
      <c r="AC58" s="34">
        <v>21524000</v>
      </c>
      <c r="AD58" s="34"/>
      <c r="AE58" s="33">
        <f t="shared" si="0"/>
        <v>21524000</v>
      </c>
    </row>
    <row r="59" spans="1:54" s="4" customFormat="1" ht="12.75">
      <c r="A59" s="50" t="s">
        <v>163</v>
      </c>
      <c r="B59" s="44" t="s">
        <v>164</v>
      </c>
      <c r="C59" s="40">
        <f>SUM(C51:C58)</f>
        <v>0</v>
      </c>
      <c r="D59" s="40">
        <f aca="true" t="shared" si="10" ref="D59:AD59">SUM(D51:D58)</f>
        <v>0</v>
      </c>
      <c r="E59" s="40">
        <f t="shared" si="10"/>
        <v>0</v>
      </c>
      <c r="F59" s="40">
        <f t="shared" si="10"/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0</v>
      </c>
      <c r="O59" s="40">
        <f t="shared" si="10"/>
        <v>0</v>
      </c>
      <c r="P59" s="40"/>
      <c r="Q59" s="40"/>
      <c r="R59" s="40">
        <f t="shared" si="10"/>
        <v>0</v>
      </c>
      <c r="S59" s="40">
        <f t="shared" si="10"/>
        <v>0</v>
      </c>
      <c r="T59" s="40">
        <f t="shared" si="10"/>
        <v>0</v>
      </c>
      <c r="U59" s="40">
        <f t="shared" si="10"/>
        <v>0</v>
      </c>
      <c r="V59" s="40">
        <f t="shared" si="10"/>
        <v>0</v>
      </c>
      <c r="W59" s="40">
        <f t="shared" si="10"/>
        <v>0</v>
      </c>
      <c r="X59" s="40">
        <f t="shared" si="10"/>
        <v>0</v>
      </c>
      <c r="Y59" s="40">
        <f>SUM(Y51:Y58)</f>
        <v>0</v>
      </c>
      <c r="Z59" s="40">
        <f>SUM(Z51:Z58)</f>
        <v>2547500</v>
      </c>
      <c r="AA59" s="40">
        <f t="shared" si="10"/>
        <v>0</v>
      </c>
      <c r="AB59" s="40"/>
      <c r="AC59" s="40">
        <f t="shared" si="10"/>
        <v>21524000</v>
      </c>
      <c r="AD59" s="40">
        <f t="shared" si="10"/>
        <v>0</v>
      </c>
      <c r="AE59" s="33">
        <f t="shared" si="0"/>
        <v>24071500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</row>
    <row r="60" spans="1:31" ht="12.75">
      <c r="A60" s="51" t="s">
        <v>165</v>
      </c>
      <c r="B60" s="35" t="s">
        <v>166</v>
      </c>
      <c r="C60" s="32"/>
      <c r="D60" s="32"/>
      <c r="E60" s="32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28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3">
        <f t="shared" si="0"/>
        <v>0</v>
      </c>
    </row>
    <row r="61" spans="1:31" ht="12.75">
      <c r="A61" s="51" t="s">
        <v>167</v>
      </c>
      <c r="B61" s="35" t="s">
        <v>168</v>
      </c>
      <c r="C61" s="32"/>
      <c r="D61" s="32"/>
      <c r="E61" s="32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28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3">
        <f t="shared" si="0"/>
        <v>0</v>
      </c>
    </row>
    <row r="62" spans="1:31" ht="12.75">
      <c r="A62" s="51" t="s">
        <v>169</v>
      </c>
      <c r="B62" s="35" t="s">
        <v>170</v>
      </c>
      <c r="C62" s="32"/>
      <c r="D62" s="32"/>
      <c r="E62" s="32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28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3">
        <f t="shared" si="0"/>
        <v>0</v>
      </c>
    </row>
    <row r="63" spans="1:31" ht="12.75">
      <c r="A63" s="51" t="s">
        <v>171</v>
      </c>
      <c r="B63" s="35" t="s">
        <v>172</v>
      </c>
      <c r="C63" s="32"/>
      <c r="D63" s="32"/>
      <c r="E63" s="32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28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3">
        <f t="shared" si="0"/>
        <v>0</v>
      </c>
    </row>
    <row r="64" spans="1:31" ht="12.75">
      <c r="A64" s="51" t="s">
        <v>173</v>
      </c>
      <c r="B64" s="35" t="s">
        <v>174</v>
      </c>
      <c r="C64" s="32"/>
      <c r="D64" s="32"/>
      <c r="E64" s="32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28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3">
        <f t="shared" si="0"/>
        <v>0</v>
      </c>
    </row>
    <row r="65" spans="1:31" ht="12.75">
      <c r="A65" s="51" t="s">
        <v>175</v>
      </c>
      <c r="B65" s="35" t="s">
        <v>176</v>
      </c>
      <c r="C65" s="32"/>
      <c r="D65" s="32"/>
      <c r="E65" s="32"/>
      <c r="F65" s="33"/>
      <c r="G65" s="34"/>
      <c r="H65" s="34">
        <v>2000000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28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3">
        <f t="shared" si="0"/>
        <v>2000000</v>
      </c>
    </row>
    <row r="66" spans="1:31" ht="12.75">
      <c r="A66" s="51" t="s">
        <v>177</v>
      </c>
      <c r="B66" s="35" t="s">
        <v>178</v>
      </c>
      <c r="C66" s="32"/>
      <c r="D66" s="32"/>
      <c r="E66" s="32"/>
      <c r="F66" s="33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28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3">
        <f t="shared" si="0"/>
        <v>0</v>
      </c>
    </row>
    <row r="67" spans="1:31" ht="12.75">
      <c r="A67" s="51" t="s">
        <v>179</v>
      </c>
      <c r="B67" s="35" t="s">
        <v>180</v>
      </c>
      <c r="C67" s="32"/>
      <c r="D67" s="32"/>
      <c r="E67" s="32"/>
      <c r="F67" s="33"/>
      <c r="G67" s="34"/>
      <c r="H67" s="34">
        <v>1000000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28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3">
        <f t="shared" si="0"/>
        <v>1000000</v>
      </c>
    </row>
    <row r="68" spans="1:31" ht="12.75">
      <c r="A68" s="51" t="s">
        <v>181</v>
      </c>
      <c r="B68" s="35" t="s">
        <v>182</v>
      </c>
      <c r="C68" s="32"/>
      <c r="D68" s="32"/>
      <c r="E68" s="32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28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3">
        <f t="shared" si="0"/>
        <v>0</v>
      </c>
    </row>
    <row r="69" spans="1:31" ht="12.75">
      <c r="A69" s="52" t="s">
        <v>183</v>
      </c>
      <c r="B69" s="35" t="s">
        <v>184</v>
      </c>
      <c r="C69" s="32"/>
      <c r="D69" s="32"/>
      <c r="E69" s="32"/>
      <c r="F69" s="33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28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3">
        <f t="shared" si="0"/>
        <v>0</v>
      </c>
    </row>
    <row r="70" spans="1:31" ht="12.75">
      <c r="A70" s="51" t="s">
        <v>185</v>
      </c>
      <c r="B70" s="35" t="s">
        <v>186</v>
      </c>
      <c r="C70" s="32"/>
      <c r="D70" s="32"/>
      <c r="E70" s="32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28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3"/>
    </row>
    <row r="71" spans="1:31" ht="12.75">
      <c r="A71" s="52" t="s">
        <v>187</v>
      </c>
      <c r="B71" s="35" t="s">
        <v>188</v>
      </c>
      <c r="C71" s="32"/>
      <c r="D71" s="32"/>
      <c r="E71" s="32"/>
      <c r="F71" s="33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28"/>
      <c r="U71" s="34">
        <v>2600000</v>
      </c>
      <c r="V71" s="34"/>
      <c r="W71" s="34"/>
      <c r="X71" s="34"/>
      <c r="Y71" s="34"/>
      <c r="Z71" s="34"/>
      <c r="AA71" s="34"/>
      <c r="AB71" s="34"/>
      <c r="AC71" s="34"/>
      <c r="AD71" s="34"/>
      <c r="AE71" s="33">
        <f>SUM(C71:AD71)</f>
        <v>2600000</v>
      </c>
    </row>
    <row r="72" spans="1:31" ht="12.75">
      <c r="A72" s="52" t="s">
        <v>189</v>
      </c>
      <c r="B72" s="35" t="s">
        <v>190</v>
      </c>
      <c r="C72" s="32"/>
      <c r="D72" s="32"/>
      <c r="E72" s="32"/>
      <c r="F72" s="33"/>
      <c r="G72" s="34"/>
      <c r="H72" s="34">
        <v>818266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28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3">
        <f aca="true" t="shared" si="11" ref="AE72:AE127">SUM(C72:AD72)</f>
        <v>818266</v>
      </c>
    </row>
    <row r="73" spans="1:54" s="4" customFormat="1" ht="12.75">
      <c r="A73" s="50" t="s">
        <v>191</v>
      </c>
      <c r="B73" s="44" t="s">
        <v>192</v>
      </c>
      <c r="C73" s="40">
        <f>SUM(C60:C72)</f>
        <v>0</v>
      </c>
      <c r="D73" s="40">
        <f aca="true" t="shared" si="12" ref="D73:AD73">SUM(D60:D72)</f>
        <v>0</v>
      </c>
      <c r="E73" s="40">
        <f t="shared" si="12"/>
        <v>0</v>
      </c>
      <c r="F73" s="40">
        <f t="shared" si="12"/>
        <v>0</v>
      </c>
      <c r="G73" s="40">
        <f t="shared" si="12"/>
        <v>0</v>
      </c>
      <c r="H73" s="40">
        <f t="shared" si="12"/>
        <v>3818266</v>
      </c>
      <c r="I73" s="40">
        <f t="shared" si="12"/>
        <v>0</v>
      </c>
      <c r="J73" s="40">
        <f t="shared" si="12"/>
        <v>0</v>
      </c>
      <c r="K73" s="40">
        <f t="shared" si="12"/>
        <v>0</v>
      </c>
      <c r="L73" s="40">
        <f t="shared" si="12"/>
        <v>0</v>
      </c>
      <c r="M73" s="40">
        <f t="shared" si="12"/>
        <v>0</v>
      </c>
      <c r="N73" s="40">
        <f t="shared" si="12"/>
        <v>0</v>
      </c>
      <c r="O73" s="40">
        <f t="shared" si="12"/>
        <v>0</v>
      </c>
      <c r="P73" s="40"/>
      <c r="Q73" s="40"/>
      <c r="R73" s="40">
        <f t="shared" si="12"/>
        <v>0</v>
      </c>
      <c r="S73" s="40">
        <f t="shared" si="12"/>
        <v>0</v>
      </c>
      <c r="T73" s="40">
        <f t="shared" si="12"/>
        <v>0</v>
      </c>
      <c r="U73" s="40">
        <f t="shared" si="12"/>
        <v>2600000</v>
      </c>
      <c r="V73" s="40">
        <f t="shared" si="12"/>
        <v>0</v>
      </c>
      <c r="W73" s="40">
        <f t="shared" si="12"/>
        <v>0</v>
      </c>
      <c r="X73" s="40">
        <f t="shared" si="12"/>
        <v>0</v>
      </c>
      <c r="Y73" s="40"/>
      <c r="Z73" s="40"/>
      <c r="AA73" s="40">
        <f t="shared" si="12"/>
        <v>0</v>
      </c>
      <c r="AB73" s="40"/>
      <c r="AC73" s="40">
        <f t="shared" si="12"/>
        <v>0</v>
      </c>
      <c r="AD73" s="40">
        <f t="shared" si="12"/>
        <v>0</v>
      </c>
      <c r="AE73" s="33">
        <f t="shared" si="11"/>
        <v>6418266</v>
      </c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</row>
    <row r="74" spans="1:54" s="4" customFormat="1" ht="12.75">
      <c r="A74" s="53" t="s">
        <v>193</v>
      </c>
      <c r="B74" s="44"/>
      <c r="C74" s="40"/>
      <c r="D74" s="40"/>
      <c r="E74" s="40"/>
      <c r="F74" s="46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33">
        <f t="shared" si="11"/>
        <v>0</v>
      </c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</row>
    <row r="75" spans="1:31" ht="12.75">
      <c r="A75" s="54" t="s">
        <v>194</v>
      </c>
      <c r="B75" s="35" t="s">
        <v>195</v>
      </c>
      <c r="C75" s="32"/>
      <c r="D75" s="32"/>
      <c r="E75" s="32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28"/>
      <c r="U75" s="34"/>
      <c r="V75" s="34"/>
      <c r="W75" s="34"/>
      <c r="X75" s="34"/>
      <c r="Y75" s="34"/>
      <c r="Z75" s="34"/>
      <c r="AA75" s="34"/>
      <c r="AB75" s="34">
        <v>1664000</v>
      </c>
      <c r="AC75" s="34"/>
      <c r="AD75" s="34"/>
      <c r="AE75" s="33">
        <f t="shared" si="11"/>
        <v>1664000</v>
      </c>
    </row>
    <row r="76" spans="1:31" ht="12.75">
      <c r="A76" s="54" t="s">
        <v>196</v>
      </c>
      <c r="B76" s="35" t="s">
        <v>197</v>
      </c>
      <c r="C76" s="32"/>
      <c r="D76" s="32"/>
      <c r="E76" s="32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>
        <v>36269000</v>
      </c>
      <c r="R76" s="34"/>
      <c r="S76" s="34"/>
      <c r="T76" s="28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3">
        <f t="shared" si="11"/>
        <v>36269000</v>
      </c>
    </row>
    <row r="77" spans="1:31" ht="12.75">
      <c r="A77" s="54" t="s">
        <v>198</v>
      </c>
      <c r="B77" s="35" t="s">
        <v>199</v>
      </c>
      <c r="C77" s="32"/>
      <c r="D77" s="32"/>
      <c r="E77" s="32"/>
      <c r="F77" s="33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28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3">
        <f t="shared" si="11"/>
        <v>0</v>
      </c>
    </row>
    <row r="78" spans="1:31" ht="12.75">
      <c r="A78" s="54" t="s">
        <v>200</v>
      </c>
      <c r="B78" s="35" t="s">
        <v>201</v>
      </c>
      <c r="C78" s="32"/>
      <c r="D78" s="32"/>
      <c r="E78" s="32"/>
      <c r="F78" s="33"/>
      <c r="G78" s="34">
        <v>154646</v>
      </c>
      <c r="H78" s="34"/>
      <c r="I78" s="34"/>
      <c r="J78" s="34"/>
      <c r="K78" s="34">
        <v>95180</v>
      </c>
      <c r="L78" s="34"/>
      <c r="M78" s="34"/>
      <c r="N78" s="34"/>
      <c r="O78" s="34"/>
      <c r="P78" s="34"/>
      <c r="Q78" s="34"/>
      <c r="R78" s="34"/>
      <c r="S78" s="34"/>
      <c r="T78" s="28"/>
      <c r="U78" s="34"/>
      <c r="V78" s="34">
        <v>2358363</v>
      </c>
      <c r="W78" s="34"/>
      <c r="X78" s="34"/>
      <c r="Y78" s="34"/>
      <c r="Z78" s="34"/>
      <c r="AA78" s="34">
        <v>2208077</v>
      </c>
      <c r="AB78" s="34"/>
      <c r="AC78" s="34"/>
      <c r="AD78" s="34"/>
      <c r="AE78" s="33">
        <f t="shared" si="11"/>
        <v>4816266</v>
      </c>
    </row>
    <row r="79" spans="1:31" ht="12.75">
      <c r="A79" s="41" t="s">
        <v>202</v>
      </c>
      <c r="B79" s="35" t="s">
        <v>203</v>
      </c>
      <c r="C79" s="32"/>
      <c r="D79" s="32"/>
      <c r="E79" s="32"/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28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3">
        <f t="shared" si="11"/>
        <v>0</v>
      </c>
    </row>
    <row r="80" spans="1:31" ht="12.75">
      <c r="A80" s="41" t="s">
        <v>204</v>
      </c>
      <c r="B80" s="35" t="s">
        <v>205</v>
      </c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28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3">
        <f t="shared" si="11"/>
        <v>0</v>
      </c>
    </row>
    <row r="81" spans="1:31" ht="12.75">
      <c r="A81" s="41" t="s">
        <v>206</v>
      </c>
      <c r="B81" s="35" t="s">
        <v>207</v>
      </c>
      <c r="C81" s="32"/>
      <c r="D81" s="32"/>
      <c r="E81" s="32"/>
      <c r="F81" s="33"/>
      <c r="G81" s="34">
        <v>41754</v>
      </c>
      <c r="H81" s="34"/>
      <c r="I81" s="34"/>
      <c r="J81" s="34"/>
      <c r="K81" s="34">
        <v>25699</v>
      </c>
      <c r="L81" s="34"/>
      <c r="M81" s="34"/>
      <c r="N81" s="34"/>
      <c r="O81" s="34"/>
      <c r="P81" s="34"/>
      <c r="Q81" s="34">
        <v>272484</v>
      </c>
      <c r="R81" s="34"/>
      <c r="S81" s="34"/>
      <c r="T81" s="28"/>
      <c r="U81" s="34"/>
      <c r="V81" s="34">
        <v>821012</v>
      </c>
      <c r="W81" s="34"/>
      <c r="X81" s="34"/>
      <c r="Y81" s="34"/>
      <c r="Z81" s="34"/>
      <c r="AA81" s="34">
        <v>596181</v>
      </c>
      <c r="AB81" s="34"/>
      <c r="AC81" s="34"/>
      <c r="AD81" s="34"/>
      <c r="AE81" s="33">
        <f t="shared" si="11"/>
        <v>1757130</v>
      </c>
    </row>
    <row r="82" spans="1:54" s="4" customFormat="1" ht="12.75">
      <c r="A82" s="55" t="s">
        <v>208</v>
      </c>
      <c r="B82" s="44" t="s">
        <v>209</v>
      </c>
      <c r="C82" s="40">
        <f>SUM(C75:C81)</f>
        <v>0</v>
      </c>
      <c r="D82" s="40">
        <f aca="true" t="shared" si="13" ref="D82:AD82">SUM(D75:D81)</f>
        <v>0</v>
      </c>
      <c r="E82" s="40">
        <f t="shared" si="13"/>
        <v>0</v>
      </c>
      <c r="F82" s="40">
        <f t="shared" si="13"/>
        <v>0</v>
      </c>
      <c r="G82" s="40">
        <f t="shared" si="13"/>
        <v>196400</v>
      </c>
      <c r="H82" s="40">
        <f t="shared" si="13"/>
        <v>0</v>
      </c>
      <c r="I82" s="40">
        <f t="shared" si="13"/>
        <v>0</v>
      </c>
      <c r="J82" s="40">
        <f t="shared" si="13"/>
        <v>0</v>
      </c>
      <c r="K82" s="40">
        <f t="shared" si="13"/>
        <v>120879</v>
      </c>
      <c r="L82" s="40">
        <f t="shared" si="13"/>
        <v>0</v>
      </c>
      <c r="M82" s="40">
        <f t="shared" si="13"/>
        <v>0</v>
      </c>
      <c r="N82" s="40">
        <f t="shared" si="13"/>
        <v>0</v>
      </c>
      <c r="O82" s="40">
        <f t="shared" si="13"/>
        <v>0</v>
      </c>
      <c r="P82" s="40">
        <f t="shared" si="13"/>
        <v>0</v>
      </c>
      <c r="Q82" s="40">
        <f t="shared" si="13"/>
        <v>36541484</v>
      </c>
      <c r="R82" s="40">
        <f t="shared" si="13"/>
        <v>0</v>
      </c>
      <c r="S82" s="40">
        <f t="shared" si="13"/>
        <v>0</v>
      </c>
      <c r="T82" s="40">
        <f t="shared" si="13"/>
        <v>0</v>
      </c>
      <c r="U82" s="40">
        <f t="shared" si="13"/>
        <v>0</v>
      </c>
      <c r="V82" s="40">
        <f t="shared" si="13"/>
        <v>3179375</v>
      </c>
      <c r="W82" s="40">
        <f t="shared" si="13"/>
        <v>0</v>
      </c>
      <c r="X82" s="40">
        <f t="shared" si="13"/>
        <v>0</v>
      </c>
      <c r="Y82" s="40"/>
      <c r="Z82" s="40"/>
      <c r="AA82" s="40">
        <f t="shared" si="13"/>
        <v>2804258</v>
      </c>
      <c r="AB82" s="40">
        <f t="shared" si="13"/>
        <v>1664000</v>
      </c>
      <c r="AC82" s="40">
        <f t="shared" si="13"/>
        <v>0</v>
      </c>
      <c r="AD82" s="40">
        <f t="shared" si="13"/>
        <v>0</v>
      </c>
      <c r="AE82" s="33">
        <f t="shared" si="11"/>
        <v>44506396</v>
      </c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</row>
    <row r="83" spans="1:31" ht="12.75">
      <c r="A83" s="48" t="s">
        <v>210</v>
      </c>
      <c r="B83" s="35" t="s">
        <v>211</v>
      </c>
      <c r="C83" s="32"/>
      <c r="D83" s="32"/>
      <c r="E83" s="32">
        <v>34640203</v>
      </c>
      <c r="F83" s="33">
        <v>100000</v>
      </c>
      <c r="G83" s="34"/>
      <c r="H83" s="34"/>
      <c r="I83" s="34"/>
      <c r="J83" s="34"/>
      <c r="K83" s="34"/>
      <c r="L83" s="34"/>
      <c r="M83" s="34"/>
      <c r="N83" s="34"/>
      <c r="O83" s="34"/>
      <c r="P83" s="34">
        <v>14079034</v>
      </c>
      <c r="Q83" s="34">
        <v>53420150</v>
      </c>
      <c r="R83" s="34"/>
      <c r="S83" s="34">
        <v>10000</v>
      </c>
      <c r="T83" s="28"/>
      <c r="U83" s="34"/>
      <c r="V83" s="34">
        <v>15832819</v>
      </c>
      <c r="W83" s="34"/>
      <c r="X83" s="34"/>
      <c r="Y83" s="34"/>
      <c r="Z83" s="34"/>
      <c r="AA83" s="34"/>
      <c r="AB83" s="34"/>
      <c r="AC83" s="34"/>
      <c r="AD83" s="34">
        <v>41167927</v>
      </c>
      <c r="AE83" s="33">
        <f t="shared" si="11"/>
        <v>159250133</v>
      </c>
    </row>
    <row r="84" spans="1:31" ht="12.75">
      <c r="A84" s="48" t="s">
        <v>212</v>
      </c>
      <c r="B84" s="35" t="s">
        <v>213</v>
      </c>
      <c r="C84" s="32"/>
      <c r="D84" s="32"/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28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3">
        <f t="shared" si="11"/>
        <v>0</v>
      </c>
    </row>
    <row r="85" spans="1:31" ht="12.75">
      <c r="A85" s="48" t="s">
        <v>214</v>
      </c>
      <c r="B85" s="35" t="s">
        <v>215</v>
      </c>
      <c r="C85" s="32"/>
      <c r="D85" s="32"/>
      <c r="E85" s="32"/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28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3">
        <f t="shared" si="11"/>
        <v>0</v>
      </c>
    </row>
    <row r="86" spans="1:31" ht="12.75">
      <c r="A86" s="48" t="s">
        <v>216</v>
      </c>
      <c r="B86" s="35" t="s">
        <v>217</v>
      </c>
      <c r="C86" s="32"/>
      <c r="D86" s="32"/>
      <c r="E86" s="32">
        <v>9352855</v>
      </c>
      <c r="F86" s="33">
        <v>27000</v>
      </c>
      <c r="G86" s="34"/>
      <c r="H86" s="34"/>
      <c r="I86" s="34"/>
      <c r="J86" s="34"/>
      <c r="K86" s="34"/>
      <c r="L86" s="34"/>
      <c r="M86" s="34"/>
      <c r="N86" s="34"/>
      <c r="O86" s="34"/>
      <c r="P86" s="34">
        <v>3801339</v>
      </c>
      <c r="Q86" s="34">
        <v>20725290</v>
      </c>
      <c r="R86" s="34"/>
      <c r="S86" s="34">
        <v>2700</v>
      </c>
      <c r="T86" s="28"/>
      <c r="U86" s="34"/>
      <c r="V86" s="34">
        <v>27000</v>
      </c>
      <c r="W86" s="34"/>
      <c r="X86" s="34"/>
      <c r="Y86" s="34"/>
      <c r="Z86" s="34"/>
      <c r="AA86" s="34"/>
      <c r="AB86" s="34"/>
      <c r="AC86" s="34"/>
      <c r="AD86" s="34">
        <v>6182252</v>
      </c>
      <c r="AE86" s="33">
        <f t="shared" si="11"/>
        <v>40118436</v>
      </c>
    </row>
    <row r="87" spans="1:54" s="4" customFormat="1" ht="12.75">
      <c r="A87" s="50" t="s">
        <v>218</v>
      </c>
      <c r="B87" s="44" t="s">
        <v>219</v>
      </c>
      <c r="C87" s="40">
        <f>SUM(C83:C86)</f>
        <v>0</v>
      </c>
      <c r="D87" s="40">
        <f aca="true" t="shared" si="14" ref="D87:AD87">SUM(D83:D86)</f>
        <v>0</v>
      </c>
      <c r="E87" s="40">
        <f t="shared" si="14"/>
        <v>43993058</v>
      </c>
      <c r="F87" s="40">
        <f t="shared" si="14"/>
        <v>127000</v>
      </c>
      <c r="G87" s="40">
        <f t="shared" si="14"/>
        <v>0</v>
      </c>
      <c r="H87" s="40">
        <f t="shared" si="14"/>
        <v>0</v>
      </c>
      <c r="I87" s="40">
        <f t="shared" si="14"/>
        <v>0</v>
      </c>
      <c r="J87" s="40">
        <f t="shared" si="14"/>
        <v>0</v>
      </c>
      <c r="K87" s="40">
        <f t="shared" si="14"/>
        <v>0</v>
      </c>
      <c r="L87" s="40">
        <f t="shared" si="14"/>
        <v>0</v>
      </c>
      <c r="M87" s="40">
        <f t="shared" si="14"/>
        <v>0</v>
      </c>
      <c r="N87" s="40">
        <f t="shared" si="14"/>
        <v>0</v>
      </c>
      <c r="O87" s="40">
        <f t="shared" si="14"/>
        <v>0</v>
      </c>
      <c r="P87" s="40">
        <f t="shared" si="14"/>
        <v>17880373</v>
      </c>
      <c r="Q87" s="40">
        <f t="shared" si="14"/>
        <v>74145440</v>
      </c>
      <c r="R87" s="40">
        <f t="shared" si="14"/>
        <v>0</v>
      </c>
      <c r="S87" s="40">
        <f t="shared" si="14"/>
        <v>12700</v>
      </c>
      <c r="T87" s="40">
        <f t="shared" si="14"/>
        <v>0</v>
      </c>
      <c r="U87" s="40">
        <f t="shared" si="14"/>
        <v>0</v>
      </c>
      <c r="V87" s="40">
        <f t="shared" si="14"/>
        <v>15859819</v>
      </c>
      <c r="W87" s="40">
        <f t="shared" si="14"/>
        <v>0</v>
      </c>
      <c r="X87" s="40">
        <f t="shared" si="14"/>
        <v>0</v>
      </c>
      <c r="Y87" s="40"/>
      <c r="Z87" s="40"/>
      <c r="AA87" s="40">
        <f t="shared" si="14"/>
        <v>0</v>
      </c>
      <c r="AB87" s="40">
        <f t="shared" si="14"/>
        <v>0</v>
      </c>
      <c r="AC87" s="40">
        <f t="shared" si="14"/>
        <v>0</v>
      </c>
      <c r="AD87" s="40">
        <f t="shared" si="14"/>
        <v>47350179</v>
      </c>
      <c r="AE87" s="33">
        <f t="shared" si="11"/>
        <v>199368569</v>
      </c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</row>
    <row r="88" spans="1:31" ht="12.75">
      <c r="A88" s="48" t="s">
        <v>220</v>
      </c>
      <c r="B88" s="35" t="s">
        <v>221</v>
      </c>
      <c r="C88" s="32"/>
      <c r="D88" s="32"/>
      <c r="E88" s="32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28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3">
        <f t="shared" si="11"/>
        <v>0</v>
      </c>
    </row>
    <row r="89" spans="1:31" ht="12.75">
      <c r="A89" s="48" t="s">
        <v>222</v>
      </c>
      <c r="B89" s="35" t="s">
        <v>223</v>
      </c>
      <c r="C89" s="32"/>
      <c r="D89" s="32"/>
      <c r="E89" s="32"/>
      <c r="F89" s="3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28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3">
        <f t="shared" si="11"/>
        <v>0</v>
      </c>
    </row>
    <row r="90" spans="1:31" ht="12.75">
      <c r="A90" s="48" t="s">
        <v>224</v>
      </c>
      <c r="B90" s="35" t="s">
        <v>225</v>
      </c>
      <c r="C90" s="32"/>
      <c r="D90" s="32"/>
      <c r="E90" s="32"/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28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3">
        <f t="shared" si="11"/>
        <v>0</v>
      </c>
    </row>
    <row r="91" spans="1:31" ht="12.75">
      <c r="A91" s="48" t="s">
        <v>226</v>
      </c>
      <c r="B91" s="35" t="s">
        <v>227</v>
      </c>
      <c r="C91" s="32"/>
      <c r="D91" s="32"/>
      <c r="E91" s="32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28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3">
        <f t="shared" si="11"/>
        <v>0</v>
      </c>
    </row>
    <row r="92" spans="1:31" ht="12.75">
      <c r="A92" s="48" t="s">
        <v>228</v>
      </c>
      <c r="B92" s="35" t="s">
        <v>229</v>
      </c>
      <c r="C92" s="32"/>
      <c r="D92" s="32"/>
      <c r="E92" s="32"/>
      <c r="F92" s="3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28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3">
        <f t="shared" si="11"/>
        <v>0</v>
      </c>
    </row>
    <row r="93" spans="1:31" ht="12.75">
      <c r="A93" s="48" t="s">
        <v>230</v>
      </c>
      <c r="B93" s="35" t="s">
        <v>231</v>
      </c>
      <c r="C93" s="32"/>
      <c r="D93" s="32"/>
      <c r="E93" s="32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28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3">
        <f t="shared" si="11"/>
        <v>0</v>
      </c>
    </row>
    <row r="94" spans="1:31" ht="12.75">
      <c r="A94" s="48" t="s">
        <v>232</v>
      </c>
      <c r="B94" s="35" t="s">
        <v>233</v>
      </c>
      <c r="C94" s="32"/>
      <c r="D94" s="32"/>
      <c r="E94" s="32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28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3">
        <f t="shared" si="11"/>
        <v>0</v>
      </c>
    </row>
    <row r="95" spans="1:31" ht="12.75">
      <c r="A95" s="48" t="s">
        <v>234</v>
      </c>
      <c r="B95" s="35" t="s">
        <v>235</v>
      </c>
      <c r="C95" s="32"/>
      <c r="D95" s="32"/>
      <c r="E95" s="32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28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3">
        <f t="shared" si="11"/>
        <v>0</v>
      </c>
    </row>
    <row r="96" spans="1:31" ht="12.75">
      <c r="A96" s="48" t="s">
        <v>236</v>
      </c>
      <c r="B96" s="35" t="s">
        <v>237</v>
      </c>
      <c r="C96" s="32"/>
      <c r="D96" s="32"/>
      <c r="E96" s="32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28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3"/>
    </row>
    <row r="97" spans="1:54" s="4" customFormat="1" ht="12.75">
      <c r="A97" s="50" t="s">
        <v>238</v>
      </c>
      <c r="B97" s="44" t="s">
        <v>239</v>
      </c>
      <c r="C97" s="40">
        <f aca="true" t="shared" si="15" ref="C97:AD97">SUM(C88:C95)</f>
        <v>0</v>
      </c>
      <c r="D97" s="40">
        <f t="shared" si="15"/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>
        <f t="shared" si="15"/>
        <v>0</v>
      </c>
      <c r="M97" s="40">
        <f t="shared" si="15"/>
        <v>0</v>
      </c>
      <c r="N97" s="40">
        <f t="shared" si="15"/>
        <v>0</v>
      </c>
      <c r="O97" s="40">
        <f t="shared" si="15"/>
        <v>0</v>
      </c>
      <c r="P97" s="40"/>
      <c r="Q97" s="40"/>
      <c r="R97" s="40">
        <f t="shared" si="15"/>
        <v>0</v>
      </c>
      <c r="S97" s="40">
        <f t="shared" si="15"/>
        <v>0</v>
      </c>
      <c r="T97" s="40">
        <f t="shared" si="15"/>
        <v>0</v>
      </c>
      <c r="U97" s="40">
        <f t="shared" si="15"/>
        <v>0</v>
      </c>
      <c r="V97" s="40">
        <f t="shared" si="15"/>
        <v>0</v>
      </c>
      <c r="W97" s="40">
        <f t="shared" si="15"/>
        <v>0</v>
      </c>
      <c r="X97" s="40">
        <f t="shared" si="15"/>
        <v>0</v>
      </c>
      <c r="Y97" s="40"/>
      <c r="Z97" s="40"/>
      <c r="AA97" s="40">
        <f t="shared" si="15"/>
        <v>0</v>
      </c>
      <c r="AB97" s="40">
        <f t="shared" si="15"/>
        <v>0</v>
      </c>
      <c r="AC97" s="40">
        <f t="shared" si="15"/>
        <v>0</v>
      </c>
      <c r="AD97" s="40">
        <f t="shared" si="15"/>
        <v>0</v>
      </c>
      <c r="AE97" s="33">
        <f t="shared" si="11"/>
        <v>0</v>
      </c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</row>
    <row r="98" spans="1:54" s="4" customFormat="1" ht="12.75">
      <c r="A98" s="53" t="s">
        <v>240</v>
      </c>
      <c r="B98" s="44"/>
      <c r="C98" s="40"/>
      <c r="D98" s="40"/>
      <c r="E98" s="40"/>
      <c r="F98" s="4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3">
        <f t="shared" si="11"/>
        <v>0</v>
      </c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</row>
    <row r="99" spans="1:54" s="4" customFormat="1" ht="12.75">
      <c r="A99" s="56" t="s">
        <v>241</v>
      </c>
      <c r="B99" s="57" t="s">
        <v>242</v>
      </c>
      <c r="C99" s="40">
        <f aca="true" t="shared" si="16" ref="C99:AD99">C24+C25+C50+C59+C73+C82+C87+C97</f>
        <v>8049093</v>
      </c>
      <c r="D99" s="40">
        <f t="shared" si="16"/>
        <v>0</v>
      </c>
      <c r="E99" s="40">
        <f t="shared" si="16"/>
        <v>44247058</v>
      </c>
      <c r="F99" s="40">
        <f t="shared" si="16"/>
        <v>2222500</v>
      </c>
      <c r="G99" s="40">
        <f t="shared" si="16"/>
        <v>15120386</v>
      </c>
      <c r="H99" s="40">
        <f t="shared" si="16"/>
        <v>39264826</v>
      </c>
      <c r="I99" s="40">
        <f t="shared" si="16"/>
        <v>6000000</v>
      </c>
      <c r="J99" s="40">
        <f t="shared" si="16"/>
        <v>138620</v>
      </c>
      <c r="K99" s="40">
        <f t="shared" si="16"/>
        <v>1390879</v>
      </c>
      <c r="L99" s="40">
        <f t="shared" si="16"/>
        <v>0</v>
      </c>
      <c r="M99" s="40">
        <f t="shared" si="16"/>
        <v>463700</v>
      </c>
      <c r="N99" s="40">
        <f t="shared" si="16"/>
        <v>421640</v>
      </c>
      <c r="O99" s="40">
        <f t="shared" si="16"/>
        <v>3595685</v>
      </c>
      <c r="P99" s="40">
        <f t="shared" si="16"/>
        <v>17880373</v>
      </c>
      <c r="Q99" s="40">
        <f t="shared" si="16"/>
        <v>110686924</v>
      </c>
      <c r="R99" s="40">
        <f t="shared" si="16"/>
        <v>101600</v>
      </c>
      <c r="S99" s="40">
        <f t="shared" si="16"/>
        <v>1193800</v>
      </c>
      <c r="T99" s="40">
        <f t="shared" si="16"/>
        <v>9781714</v>
      </c>
      <c r="U99" s="40">
        <f t="shared" si="16"/>
        <v>2600000</v>
      </c>
      <c r="V99" s="40">
        <f t="shared" si="16"/>
        <v>32908885</v>
      </c>
      <c r="W99" s="40">
        <f t="shared" si="16"/>
        <v>469900</v>
      </c>
      <c r="X99" s="40">
        <f t="shared" si="16"/>
        <v>584200</v>
      </c>
      <c r="Y99" s="40">
        <f t="shared" si="16"/>
        <v>5152800</v>
      </c>
      <c r="Z99" s="40">
        <f t="shared" si="16"/>
        <v>2547500</v>
      </c>
      <c r="AA99" s="40">
        <f t="shared" si="16"/>
        <v>86347129</v>
      </c>
      <c r="AB99" s="40">
        <f t="shared" si="16"/>
        <v>4414829</v>
      </c>
      <c r="AC99" s="40">
        <f t="shared" si="16"/>
        <v>21524000</v>
      </c>
      <c r="AD99" s="40">
        <f t="shared" si="16"/>
        <v>47350179</v>
      </c>
      <c r="AE99" s="33">
        <f t="shared" si="11"/>
        <v>464458220</v>
      </c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</row>
    <row r="100" spans="1:31" ht="19.5" customHeight="1">
      <c r="A100" s="48" t="s">
        <v>243</v>
      </c>
      <c r="B100" s="37" t="s">
        <v>244</v>
      </c>
      <c r="C100" s="58"/>
      <c r="D100" s="58"/>
      <c r="E100" s="58"/>
      <c r="F100" s="33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60"/>
      <c r="U100" s="59"/>
      <c r="V100" s="59"/>
      <c r="W100" s="59"/>
      <c r="X100" s="59"/>
      <c r="Y100" s="59"/>
      <c r="Z100" s="59"/>
      <c r="AA100" s="59"/>
      <c r="AB100" s="59"/>
      <c r="AC100" s="34"/>
      <c r="AD100" s="34"/>
      <c r="AE100" s="33">
        <f t="shared" si="11"/>
        <v>0</v>
      </c>
    </row>
    <row r="101" spans="1:31" ht="16.5" customHeight="1">
      <c r="A101" s="48" t="s">
        <v>245</v>
      </c>
      <c r="B101" s="37" t="s">
        <v>246</v>
      </c>
      <c r="C101" s="58"/>
      <c r="D101" s="58"/>
      <c r="E101" s="58"/>
      <c r="F101" s="33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0"/>
      <c r="U101" s="59"/>
      <c r="V101" s="59"/>
      <c r="W101" s="59"/>
      <c r="X101" s="59"/>
      <c r="Y101" s="59"/>
      <c r="Z101" s="59"/>
      <c r="AA101" s="59"/>
      <c r="AB101" s="59"/>
      <c r="AC101" s="34"/>
      <c r="AD101" s="34"/>
      <c r="AE101" s="33">
        <f t="shared" si="11"/>
        <v>0</v>
      </c>
    </row>
    <row r="102" spans="1:31" ht="16.5" customHeight="1">
      <c r="A102" s="48" t="s">
        <v>247</v>
      </c>
      <c r="B102" s="37" t="s">
        <v>248</v>
      </c>
      <c r="C102" s="58"/>
      <c r="D102" s="58"/>
      <c r="E102" s="58"/>
      <c r="F102" s="33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0"/>
      <c r="U102" s="59"/>
      <c r="V102" s="59"/>
      <c r="W102" s="59"/>
      <c r="X102" s="59"/>
      <c r="Y102" s="59"/>
      <c r="Z102" s="59"/>
      <c r="AA102" s="59"/>
      <c r="AB102" s="59"/>
      <c r="AC102" s="34"/>
      <c r="AD102" s="34"/>
      <c r="AE102" s="33">
        <f t="shared" si="11"/>
        <v>0</v>
      </c>
    </row>
    <row r="103" spans="1:54" s="4" customFormat="1" ht="12.75">
      <c r="A103" s="61" t="s">
        <v>249</v>
      </c>
      <c r="B103" s="42" t="s">
        <v>250</v>
      </c>
      <c r="C103" s="62">
        <f>SUM(C100:C102)</f>
        <v>0</v>
      </c>
      <c r="D103" s="62">
        <f aca="true" t="shared" si="17" ref="D103:AD103">SUM(D100:D102)</f>
        <v>0</v>
      </c>
      <c r="E103" s="62">
        <f t="shared" si="17"/>
        <v>0</v>
      </c>
      <c r="F103" s="62">
        <f t="shared" si="17"/>
        <v>0</v>
      </c>
      <c r="G103" s="62">
        <f t="shared" si="17"/>
        <v>0</v>
      </c>
      <c r="H103" s="62">
        <f t="shared" si="17"/>
        <v>0</v>
      </c>
      <c r="I103" s="62">
        <f t="shared" si="17"/>
        <v>0</v>
      </c>
      <c r="J103" s="62">
        <f t="shared" si="17"/>
        <v>0</v>
      </c>
      <c r="K103" s="62">
        <f t="shared" si="17"/>
        <v>0</v>
      </c>
      <c r="L103" s="62">
        <f t="shared" si="17"/>
        <v>0</v>
      </c>
      <c r="M103" s="62">
        <f t="shared" si="17"/>
        <v>0</v>
      </c>
      <c r="N103" s="62">
        <f t="shared" si="17"/>
        <v>0</v>
      </c>
      <c r="O103" s="62">
        <f t="shared" si="17"/>
        <v>0</v>
      </c>
      <c r="P103" s="62"/>
      <c r="Q103" s="62"/>
      <c r="R103" s="62">
        <f t="shared" si="17"/>
        <v>0</v>
      </c>
      <c r="S103" s="62">
        <f t="shared" si="17"/>
        <v>0</v>
      </c>
      <c r="T103" s="62">
        <f t="shared" si="17"/>
        <v>0</v>
      </c>
      <c r="U103" s="62">
        <f t="shared" si="17"/>
        <v>0</v>
      </c>
      <c r="V103" s="62">
        <f t="shared" si="17"/>
        <v>0</v>
      </c>
      <c r="W103" s="62">
        <f t="shared" si="17"/>
        <v>0</v>
      </c>
      <c r="X103" s="62">
        <f t="shared" si="17"/>
        <v>0</v>
      </c>
      <c r="Y103" s="62"/>
      <c r="Z103" s="62"/>
      <c r="AA103" s="62">
        <f t="shared" si="17"/>
        <v>0</v>
      </c>
      <c r="AB103" s="62"/>
      <c r="AC103" s="62">
        <f t="shared" si="17"/>
        <v>0</v>
      </c>
      <c r="AD103" s="62">
        <f t="shared" si="17"/>
        <v>0</v>
      </c>
      <c r="AE103" s="33">
        <f t="shared" si="11"/>
        <v>0</v>
      </c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</row>
    <row r="104" spans="1:31" ht="12.75">
      <c r="A104" s="63" t="s">
        <v>251</v>
      </c>
      <c r="B104" s="37" t="s">
        <v>252</v>
      </c>
      <c r="C104" s="64"/>
      <c r="D104" s="64"/>
      <c r="E104" s="64"/>
      <c r="F104" s="33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6"/>
      <c r="U104" s="65"/>
      <c r="V104" s="65"/>
      <c r="W104" s="65"/>
      <c r="X104" s="65"/>
      <c r="Y104" s="65"/>
      <c r="Z104" s="65"/>
      <c r="AA104" s="65"/>
      <c r="AB104" s="65"/>
      <c r="AC104" s="34"/>
      <c r="AD104" s="34"/>
      <c r="AE104" s="33">
        <f t="shared" si="11"/>
        <v>0</v>
      </c>
    </row>
    <row r="105" spans="1:31" ht="12.75">
      <c r="A105" s="63" t="s">
        <v>251</v>
      </c>
      <c r="B105" s="37" t="s">
        <v>253</v>
      </c>
      <c r="C105" s="64"/>
      <c r="D105" s="64"/>
      <c r="E105" s="64"/>
      <c r="F105" s="33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6"/>
      <c r="U105" s="65"/>
      <c r="V105" s="65"/>
      <c r="W105" s="65"/>
      <c r="X105" s="65"/>
      <c r="Y105" s="65"/>
      <c r="Z105" s="65"/>
      <c r="AA105" s="65"/>
      <c r="AB105" s="65"/>
      <c r="AC105" s="34"/>
      <c r="AD105" s="34"/>
      <c r="AE105" s="33">
        <f t="shared" si="11"/>
        <v>0</v>
      </c>
    </row>
    <row r="106" spans="1:31" ht="12.75">
      <c r="A106" s="48" t="s">
        <v>254</v>
      </c>
      <c r="B106" s="37" t="s">
        <v>255</v>
      </c>
      <c r="C106" s="58"/>
      <c r="D106" s="58"/>
      <c r="E106" s="58"/>
      <c r="F106" s="33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60"/>
      <c r="U106" s="59"/>
      <c r="V106" s="59"/>
      <c r="W106" s="59"/>
      <c r="X106" s="59"/>
      <c r="Y106" s="59"/>
      <c r="Z106" s="59"/>
      <c r="AA106" s="59"/>
      <c r="AB106" s="59"/>
      <c r="AC106" s="34"/>
      <c r="AD106" s="34"/>
      <c r="AE106" s="33">
        <f t="shared" si="11"/>
        <v>0</v>
      </c>
    </row>
    <row r="107" spans="1:31" ht="12.75">
      <c r="A107" s="48" t="s">
        <v>256</v>
      </c>
      <c r="B107" s="37" t="s">
        <v>257</v>
      </c>
      <c r="C107" s="58"/>
      <c r="D107" s="58"/>
      <c r="E107" s="58"/>
      <c r="F107" s="33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60"/>
      <c r="U107" s="59"/>
      <c r="V107" s="59"/>
      <c r="W107" s="59"/>
      <c r="X107" s="59"/>
      <c r="Y107" s="59"/>
      <c r="Z107" s="59"/>
      <c r="AA107" s="59"/>
      <c r="AB107" s="59"/>
      <c r="AC107" s="34"/>
      <c r="AD107" s="34"/>
      <c r="AE107" s="33">
        <f t="shared" si="11"/>
        <v>0</v>
      </c>
    </row>
    <row r="108" spans="1:31" ht="12.75">
      <c r="A108" s="48" t="s">
        <v>258</v>
      </c>
      <c r="B108" s="37" t="s">
        <v>259</v>
      </c>
      <c r="C108" s="58"/>
      <c r="D108" s="58"/>
      <c r="E108" s="58"/>
      <c r="F108" s="33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60"/>
      <c r="U108" s="59"/>
      <c r="V108" s="59"/>
      <c r="W108" s="59"/>
      <c r="X108" s="59"/>
      <c r="Y108" s="59"/>
      <c r="Z108" s="59"/>
      <c r="AA108" s="59"/>
      <c r="AB108" s="59"/>
      <c r="AC108" s="34"/>
      <c r="AD108" s="34"/>
      <c r="AE108" s="33"/>
    </row>
    <row r="109" spans="1:31" ht="12.75">
      <c r="A109" s="48" t="s">
        <v>260</v>
      </c>
      <c r="B109" s="37" t="s">
        <v>261</v>
      </c>
      <c r="C109" s="58"/>
      <c r="D109" s="58"/>
      <c r="E109" s="58"/>
      <c r="F109" s="33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60"/>
      <c r="U109" s="59"/>
      <c r="V109" s="59"/>
      <c r="W109" s="59"/>
      <c r="X109" s="59"/>
      <c r="Y109" s="59"/>
      <c r="Z109" s="59"/>
      <c r="AA109" s="59"/>
      <c r="AB109" s="59"/>
      <c r="AC109" s="34"/>
      <c r="AD109" s="34"/>
      <c r="AE109" s="33"/>
    </row>
    <row r="110" spans="1:54" s="4" customFormat="1" ht="12.75">
      <c r="A110" s="67" t="s">
        <v>262</v>
      </c>
      <c r="B110" s="42" t="s">
        <v>263</v>
      </c>
      <c r="C110" s="68">
        <f>SUM(C104:C107)</f>
        <v>0</v>
      </c>
      <c r="D110" s="68">
        <f aca="true" t="shared" si="18" ref="D110:AD110">SUM(D104:D107)</f>
        <v>0</v>
      </c>
      <c r="E110" s="68">
        <f t="shared" si="18"/>
        <v>0</v>
      </c>
      <c r="F110" s="68">
        <f t="shared" si="18"/>
        <v>0</v>
      </c>
      <c r="G110" s="68">
        <f t="shared" si="18"/>
        <v>0</v>
      </c>
      <c r="H110" s="68">
        <f t="shared" si="18"/>
        <v>0</v>
      </c>
      <c r="I110" s="68">
        <f t="shared" si="18"/>
        <v>0</v>
      </c>
      <c r="J110" s="68">
        <f t="shared" si="18"/>
        <v>0</v>
      </c>
      <c r="K110" s="68">
        <f t="shared" si="18"/>
        <v>0</v>
      </c>
      <c r="L110" s="68">
        <f t="shared" si="18"/>
        <v>0</v>
      </c>
      <c r="M110" s="68">
        <f t="shared" si="18"/>
        <v>0</v>
      </c>
      <c r="N110" s="68">
        <f t="shared" si="18"/>
        <v>0</v>
      </c>
      <c r="O110" s="68">
        <f t="shared" si="18"/>
        <v>0</v>
      </c>
      <c r="P110" s="68"/>
      <c r="Q110" s="68"/>
      <c r="R110" s="68">
        <f t="shared" si="18"/>
        <v>0</v>
      </c>
      <c r="S110" s="68">
        <f t="shared" si="18"/>
        <v>0</v>
      </c>
      <c r="T110" s="68">
        <f t="shared" si="18"/>
        <v>0</v>
      </c>
      <c r="U110" s="68">
        <f t="shared" si="18"/>
        <v>0</v>
      </c>
      <c r="V110" s="68">
        <f t="shared" si="18"/>
        <v>0</v>
      </c>
      <c r="W110" s="68">
        <f t="shared" si="18"/>
        <v>0</v>
      </c>
      <c r="X110" s="68">
        <f t="shared" si="18"/>
        <v>0</v>
      </c>
      <c r="Y110" s="68">
        <f t="shared" si="18"/>
        <v>0</v>
      </c>
      <c r="Z110" s="68">
        <f t="shared" si="18"/>
        <v>0</v>
      </c>
      <c r="AA110" s="68">
        <f t="shared" si="18"/>
        <v>0</v>
      </c>
      <c r="AB110" s="68"/>
      <c r="AC110" s="68">
        <f t="shared" si="18"/>
        <v>0</v>
      </c>
      <c r="AD110" s="68">
        <f t="shared" si="18"/>
        <v>0</v>
      </c>
      <c r="AE110" s="33">
        <f t="shared" si="11"/>
        <v>0</v>
      </c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</row>
    <row r="111" spans="1:31" ht="12.75">
      <c r="A111" s="63" t="s">
        <v>264</v>
      </c>
      <c r="B111" s="37" t="s">
        <v>265</v>
      </c>
      <c r="C111" s="64"/>
      <c r="D111" s="64"/>
      <c r="E111" s="64"/>
      <c r="F111" s="33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65"/>
      <c r="V111" s="65"/>
      <c r="W111" s="65"/>
      <c r="X111" s="65"/>
      <c r="Y111" s="65"/>
      <c r="Z111" s="65"/>
      <c r="AA111" s="65"/>
      <c r="AB111" s="65"/>
      <c r="AC111" s="34"/>
      <c r="AD111" s="34"/>
      <c r="AE111" s="33">
        <f t="shared" si="11"/>
        <v>0</v>
      </c>
    </row>
    <row r="112" spans="1:31" ht="12.75">
      <c r="A112" s="63" t="s">
        <v>266</v>
      </c>
      <c r="B112" s="37" t="s">
        <v>267</v>
      </c>
      <c r="C112" s="64"/>
      <c r="D112" s="64">
        <v>7369169</v>
      </c>
      <c r="E112" s="64"/>
      <c r="F112" s="33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65"/>
      <c r="V112" s="65"/>
      <c r="W112" s="65"/>
      <c r="X112" s="65"/>
      <c r="Y112" s="65"/>
      <c r="Z112" s="65"/>
      <c r="AA112" s="65"/>
      <c r="AB112" s="65"/>
      <c r="AC112" s="34"/>
      <c r="AD112" s="34"/>
      <c r="AE112" s="33">
        <f t="shared" si="11"/>
        <v>7369169</v>
      </c>
    </row>
    <row r="113" spans="1:54" s="4" customFormat="1" ht="12.75">
      <c r="A113" s="67" t="s">
        <v>268</v>
      </c>
      <c r="B113" s="42" t="s">
        <v>269</v>
      </c>
      <c r="C113" s="68"/>
      <c r="D113" s="68"/>
      <c r="E113" s="68"/>
      <c r="F113" s="4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28"/>
      <c r="AD113" s="28"/>
      <c r="AE113" s="33">
        <f t="shared" si="11"/>
        <v>0</v>
      </c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</row>
    <row r="114" spans="1:31" ht="12.75">
      <c r="A114" s="63" t="s">
        <v>270</v>
      </c>
      <c r="B114" s="37" t="s">
        <v>271</v>
      </c>
      <c r="C114" s="64"/>
      <c r="D114" s="64"/>
      <c r="E114" s="64"/>
      <c r="F114" s="33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6"/>
      <c r="U114" s="65"/>
      <c r="V114" s="65"/>
      <c r="W114" s="65"/>
      <c r="X114" s="65"/>
      <c r="Y114" s="65"/>
      <c r="Z114" s="65"/>
      <c r="AA114" s="65"/>
      <c r="AB114" s="65"/>
      <c r="AC114" s="34"/>
      <c r="AD114" s="34"/>
      <c r="AE114" s="33">
        <f t="shared" si="11"/>
        <v>0</v>
      </c>
    </row>
    <row r="115" spans="1:31" ht="12.75">
      <c r="A115" s="63" t="s">
        <v>272</v>
      </c>
      <c r="B115" s="37" t="s">
        <v>273</v>
      </c>
      <c r="C115" s="64"/>
      <c r="D115" s="64"/>
      <c r="E115" s="64"/>
      <c r="F115" s="33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6"/>
      <c r="U115" s="65"/>
      <c r="V115" s="65"/>
      <c r="W115" s="65"/>
      <c r="X115" s="65"/>
      <c r="Y115" s="65"/>
      <c r="Z115" s="65"/>
      <c r="AA115" s="65"/>
      <c r="AB115" s="65"/>
      <c r="AC115" s="34"/>
      <c r="AD115" s="34"/>
      <c r="AE115" s="33">
        <f t="shared" si="11"/>
        <v>0</v>
      </c>
    </row>
    <row r="116" spans="1:31" ht="12.75">
      <c r="A116" s="63" t="s">
        <v>274</v>
      </c>
      <c r="B116" s="37" t="s">
        <v>275</v>
      </c>
      <c r="C116" s="64"/>
      <c r="D116" s="64"/>
      <c r="E116" s="64"/>
      <c r="F116" s="33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6"/>
      <c r="U116" s="65"/>
      <c r="V116" s="65"/>
      <c r="W116" s="65"/>
      <c r="X116" s="65"/>
      <c r="Y116" s="65"/>
      <c r="Z116" s="65"/>
      <c r="AA116" s="65"/>
      <c r="AB116" s="65"/>
      <c r="AC116" s="34"/>
      <c r="AD116" s="34"/>
      <c r="AE116" s="33">
        <f t="shared" si="11"/>
        <v>0</v>
      </c>
    </row>
    <row r="117" spans="1:31" ht="12.75">
      <c r="A117" s="63" t="s">
        <v>276</v>
      </c>
      <c r="B117" s="37" t="s">
        <v>277</v>
      </c>
      <c r="C117" s="64"/>
      <c r="D117" s="64"/>
      <c r="E117" s="64"/>
      <c r="F117" s="33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6"/>
      <c r="U117" s="65"/>
      <c r="V117" s="65"/>
      <c r="W117" s="65"/>
      <c r="X117" s="65"/>
      <c r="Y117" s="65"/>
      <c r="Z117" s="65"/>
      <c r="AA117" s="65"/>
      <c r="AB117" s="65"/>
      <c r="AC117" s="34"/>
      <c r="AD117" s="34"/>
      <c r="AE117" s="33"/>
    </row>
    <row r="118" spans="1:54" s="4" customFormat="1" ht="12.75">
      <c r="A118" s="69" t="s">
        <v>278</v>
      </c>
      <c r="B118" s="45" t="s">
        <v>279</v>
      </c>
      <c r="C118" s="68">
        <f>C103+C110+C111+C112+C113+C114+C115+C116</f>
        <v>0</v>
      </c>
      <c r="D118" s="68">
        <f aca="true" t="shared" si="19" ref="D118:AD118">D103+D110+D111+D112+D113+D114+D115+D116</f>
        <v>7369169</v>
      </c>
      <c r="E118" s="68">
        <f t="shared" si="19"/>
        <v>0</v>
      </c>
      <c r="F118" s="68">
        <f t="shared" si="19"/>
        <v>0</v>
      </c>
      <c r="G118" s="68">
        <f t="shared" si="19"/>
        <v>0</v>
      </c>
      <c r="H118" s="68">
        <f t="shared" si="19"/>
        <v>0</v>
      </c>
      <c r="I118" s="68">
        <f t="shared" si="19"/>
        <v>0</v>
      </c>
      <c r="J118" s="68">
        <f t="shared" si="19"/>
        <v>0</v>
      </c>
      <c r="K118" s="68">
        <f t="shared" si="19"/>
        <v>0</v>
      </c>
      <c r="L118" s="68">
        <f t="shared" si="19"/>
        <v>0</v>
      </c>
      <c r="M118" s="68">
        <f t="shared" si="19"/>
        <v>0</v>
      </c>
      <c r="N118" s="68">
        <f t="shared" si="19"/>
        <v>0</v>
      </c>
      <c r="O118" s="68">
        <f t="shared" si="19"/>
        <v>0</v>
      </c>
      <c r="P118" s="68"/>
      <c r="Q118" s="68"/>
      <c r="R118" s="68">
        <f t="shared" si="19"/>
        <v>0</v>
      </c>
      <c r="S118" s="68">
        <f t="shared" si="19"/>
        <v>0</v>
      </c>
      <c r="T118" s="68">
        <f t="shared" si="19"/>
        <v>0</v>
      </c>
      <c r="U118" s="68">
        <f t="shared" si="19"/>
        <v>0</v>
      </c>
      <c r="V118" s="68">
        <f t="shared" si="19"/>
        <v>0</v>
      </c>
      <c r="W118" s="68">
        <f t="shared" si="19"/>
        <v>0</v>
      </c>
      <c r="X118" s="68">
        <f t="shared" si="19"/>
        <v>0</v>
      </c>
      <c r="Y118" s="68">
        <f t="shared" si="19"/>
        <v>0</v>
      </c>
      <c r="Z118" s="68">
        <f t="shared" si="19"/>
        <v>0</v>
      </c>
      <c r="AA118" s="68">
        <f t="shared" si="19"/>
        <v>0</v>
      </c>
      <c r="AB118" s="68"/>
      <c r="AC118" s="68">
        <f t="shared" si="19"/>
        <v>0</v>
      </c>
      <c r="AD118" s="68">
        <f t="shared" si="19"/>
        <v>0</v>
      </c>
      <c r="AE118" s="33">
        <f t="shared" si="11"/>
        <v>7369169</v>
      </c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</row>
    <row r="119" spans="1:31" ht="12.75">
      <c r="A119" s="63" t="s">
        <v>280</v>
      </c>
      <c r="B119" s="37" t="s">
        <v>281</v>
      </c>
      <c r="C119" s="64"/>
      <c r="D119" s="64"/>
      <c r="E119" s="64"/>
      <c r="F119" s="33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6"/>
      <c r="U119" s="65"/>
      <c r="V119" s="65"/>
      <c r="W119" s="65"/>
      <c r="X119" s="65"/>
      <c r="Y119" s="65"/>
      <c r="Z119" s="65"/>
      <c r="AA119" s="65"/>
      <c r="AB119" s="65"/>
      <c r="AC119" s="34"/>
      <c r="AD119" s="34"/>
      <c r="AE119" s="33">
        <f t="shared" si="11"/>
        <v>0</v>
      </c>
    </row>
    <row r="120" spans="1:31" ht="12.75">
      <c r="A120" s="48" t="s">
        <v>282</v>
      </c>
      <c r="B120" s="37" t="s">
        <v>283</v>
      </c>
      <c r="C120" s="58"/>
      <c r="D120" s="58"/>
      <c r="E120" s="58"/>
      <c r="F120" s="33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60"/>
      <c r="U120" s="59"/>
      <c r="V120" s="59"/>
      <c r="W120" s="59"/>
      <c r="X120" s="59"/>
      <c r="Y120" s="59"/>
      <c r="Z120" s="59"/>
      <c r="AA120" s="59"/>
      <c r="AB120" s="59"/>
      <c r="AC120" s="34"/>
      <c r="AD120" s="34"/>
      <c r="AE120" s="33">
        <f t="shared" si="11"/>
        <v>0</v>
      </c>
    </row>
    <row r="121" spans="1:31" ht="12.75">
      <c r="A121" s="63" t="s">
        <v>284</v>
      </c>
      <c r="B121" s="37" t="s">
        <v>285</v>
      </c>
      <c r="C121" s="64"/>
      <c r="D121" s="64"/>
      <c r="E121" s="64"/>
      <c r="F121" s="33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6"/>
      <c r="U121" s="65"/>
      <c r="V121" s="65"/>
      <c r="W121" s="65"/>
      <c r="X121" s="65"/>
      <c r="Y121" s="65"/>
      <c r="Z121" s="65"/>
      <c r="AA121" s="65"/>
      <c r="AB121" s="65"/>
      <c r="AC121" s="34"/>
      <c r="AD121" s="34"/>
      <c r="AE121" s="33">
        <f t="shared" si="11"/>
        <v>0</v>
      </c>
    </row>
    <row r="122" spans="1:31" ht="17.25" customHeight="1">
      <c r="A122" s="63" t="s">
        <v>286</v>
      </c>
      <c r="B122" s="37" t="s">
        <v>287</v>
      </c>
      <c r="C122" s="64"/>
      <c r="D122" s="64"/>
      <c r="E122" s="64"/>
      <c r="F122" s="3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6"/>
      <c r="U122" s="65"/>
      <c r="V122" s="65"/>
      <c r="W122" s="65"/>
      <c r="X122" s="65"/>
      <c r="Y122" s="65"/>
      <c r="Z122" s="65"/>
      <c r="AA122" s="65"/>
      <c r="AB122" s="65"/>
      <c r="AC122" s="34"/>
      <c r="AD122" s="34"/>
      <c r="AE122" s="33">
        <f t="shared" si="11"/>
        <v>0</v>
      </c>
    </row>
    <row r="123" spans="1:31" ht="12.75">
      <c r="A123" s="63" t="s">
        <v>288</v>
      </c>
      <c r="B123" s="37" t="s">
        <v>289</v>
      </c>
      <c r="C123" s="64"/>
      <c r="D123" s="64"/>
      <c r="E123" s="64"/>
      <c r="F123" s="33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6"/>
      <c r="U123" s="65"/>
      <c r="V123" s="65"/>
      <c r="W123" s="65"/>
      <c r="X123" s="65"/>
      <c r="Y123" s="65"/>
      <c r="Z123" s="65"/>
      <c r="AA123" s="65"/>
      <c r="AB123" s="65"/>
      <c r="AC123" s="34"/>
      <c r="AD123" s="34"/>
      <c r="AE123" s="33"/>
    </row>
    <row r="124" spans="1:54" s="4" customFormat="1" ht="12.75">
      <c r="A124" s="69" t="s">
        <v>290</v>
      </c>
      <c r="B124" s="45" t="s">
        <v>291</v>
      </c>
      <c r="C124" s="68">
        <f>SUM(C119:C122)</f>
        <v>0</v>
      </c>
      <c r="D124" s="68">
        <f aca="true" t="shared" si="20" ref="D124:AD124">SUM(D119:D122)</f>
        <v>0</v>
      </c>
      <c r="E124" s="68">
        <f t="shared" si="20"/>
        <v>0</v>
      </c>
      <c r="F124" s="68">
        <f t="shared" si="20"/>
        <v>0</v>
      </c>
      <c r="G124" s="68">
        <f t="shared" si="20"/>
        <v>0</v>
      </c>
      <c r="H124" s="68">
        <f t="shared" si="20"/>
        <v>0</v>
      </c>
      <c r="I124" s="68">
        <f t="shared" si="20"/>
        <v>0</v>
      </c>
      <c r="J124" s="68">
        <f t="shared" si="20"/>
        <v>0</v>
      </c>
      <c r="K124" s="68">
        <f t="shared" si="20"/>
        <v>0</v>
      </c>
      <c r="L124" s="68">
        <f t="shared" si="20"/>
        <v>0</v>
      </c>
      <c r="M124" s="68">
        <f t="shared" si="20"/>
        <v>0</v>
      </c>
      <c r="N124" s="68">
        <f t="shared" si="20"/>
        <v>0</v>
      </c>
      <c r="O124" s="68">
        <f t="shared" si="20"/>
        <v>0</v>
      </c>
      <c r="P124" s="68"/>
      <c r="Q124" s="68"/>
      <c r="R124" s="68">
        <f t="shared" si="20"/>
        <v>0</v>
      </c>
      <c r="S124" s="68">
        <f t="shared" si="20"/>
        <v>0</v>
      </c>
      <c r="T124" s="68">
        <f t="shared" si="20"/>
        <v>0</v>
      </c>
      <c r="U124" s="68">
        <f t="shared" si="20"/>
        <v>0</v>
      </c>
      <c r="V124" s="68">
        <f t="shared" si="20"/>
        <v>0</v>
      </c>
      <c r="W124" s="68">
        <f t="shared" si="20"/>
        <v>0</v>
      </c>
      <c r="X124" s="68">
        <f t="shared" si="20"/>
        <v>0</v>
      </c>
      <c r="Y124" s="68">
        <f t="shared" si="20"/>
        <v>0</v>
      </c>
      <c r="Z124" s="68">
        <f t="shared" si="20"/>
        <v>0</v>
      </c>
      <c r="AA124" s="68">
        <f t="shared" si="20"/>
        <v>0</v>
      </c>
      <c r="AB124" s="68"/>
      <c r="AC124" s="68">
        <f t="shared" si="20"/>
        <v>0</v>
      </c>
      <c r="AD124" s="68">
        <f t="shared" si="20"/>
        <v>0</v>
      </c>
      <c r="AE124" s="33">
        <f t="shared" si="11"/>
        <v>0</v>
      </c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</row>
    <row r="125" spans="1:31" ht="12.75">
      <c r="A125" s="48" t="s">
        <v>292</v>
      </c>
      <c r="B125" s="37" t="s">
        <v>293</v>
      </c>
      <c r="C125" s="58"/>
      <c r="D125" s="58"/>
      <c r="E125" s="58"/>
      <c r="F125" s="33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60"/>
      <c r="U125" s="59"/>
      <c r="V125" s="59"/>
      <c r="W125" s="59"/>
      <c r="X125" s="59"/>
      <c r="Y125" s="59"/>
      <c r="Z125" s="59"/>
      <c r="AA125" s="59"/>
      <c r="AB125" s="59"/>
      <c r="AC125" s="34"/>
      <c r="AD125" s="34"/>
      <c r="AE125" s="33">
        <f t="shared" si="11"/>
        <v>0</v>
      </c>
    </row>
    <row r="126" spans="1:31" ht="12.75">
      <c r="A126" s="48" t="s">
        <v>294</v>
      </c>
      <c r="B126" s="37" t="s">
        <v>295</v>
      </c>
      <c r="C126" s="58"/>
      <c r="D126" s="58"/>
      <c r="E126" s="58"/>
      <c r="F126" s="33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60"/>
      <c r="U126" s="59"/>
      <c r="V126" s="59"/>
      <c r="W126" s="59"/>
      <c r="X126" s="59"/>
      <c r="Y126" s="59"/>
      <c r="Z126" s="59"/>
      <c r="AA126" s="59"/>
      <c r="AB126" s="59"/>
      <c r="AC126" s="34"/>
      <c r="AD126" s="34"/>
      <c r="AE126" s="33"/>
    </row>
    <row r="127" spans="1:54" s="4" customFormat="1" ht="12.75">
      <c r="A127" s="70" t="s">
        <v>296</v>
      </c>
      <c r="B127" s="71" t="s">
        <v>297</v>
      </c>
      <c r="C127" s="68">
        <f>C118+C124+C125</f>
        <v>0</v>
      </c>
      <c r="D127" s="68">
        <f>D118+D124+D125+D126</f>
        <v>7369169</v>
      </c>
      <c r="E127" s="68"/>
      <c r="F127" s="4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28"/>
      <c r="AD127" s="28"/>
      <c r="AE127" s="33">
        <f t="shared" si="11"/>
        <v>7369169</v>
      </c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</row>
    <row r="128" spans="1:54" s="4" customFormat="1" ht="12.75">
      <c r="A128" s="72" t="s">
        <v>14</v>
      </c>
      <c r="B128" s="72"/>
      <c r="C128" s="40">
        <f>C99+C127</f>
        <v>8049093</v>
      </c>
      <c r="D128" s="40">
        <f>D99+D127</f>
        <v>7369169</v>
      </c>
      <c r="E128" s="40">
        <f aca="true" t="shared" si="21" ref="E128:AD128">E99+E127</f>
        <v>44247058</v>
      </c>
      <c r="F128" s="40">
        <f t="shared" si="21"/>
        <v>2222500</v>
      </c>
      <c r="G128" s="40">
        <f t="shared" si="21"/>
        <v>15120386</v>
      </c>
      <c r="H128" s="40">
        <f t="shared" si="21"/>
        <v>39264826</v>
      </c>
      <c r="I128" s="40">
        <f t="shared" si="21"/>
        <v>6000000</v>
      </c>
      <c r="J128" s="40">
        <f t="shared" si="21"/>
        <v>138620</v>
      </c>
      <c r="K128" s="40">
        <f t="shared" si="21"/>
        <v>1390879</v>
      </c>
      <c r="L128" s="40">
        <f t="shared" si="21"/>
        <v>0</v>
      </c>
      <c r="M128" s="40">
        <f t="shared" si="21"/>
        <v>463700</v>
      </c>
      <c r="N128" s="40">
        <f t="shared" si="21"/>
        <v>421640</v>
      </c>
      <c r="O128" s="40">
        <f t="shared" si="21"/>
        <v>3595685</v>
      </c>
      <c r="P128" s="40">
        <f t="shared" si="21"/>
        <v>17880373</v>
      </c>
      <c r="Q128" s="40">
        <f t="shared" si="21"/>
        <v>110686924</v>
      </c>
      <c r="R128" s="40">
        <f t="shared" si="21"/>
        <v>101600</v>
      </c>
      <c r="S128" s="40">
        <f t="shared" si="21"/>
        <v>1193800</v>
      </c>
      <c r="T128" s="40">
        <f t="shared" si="21"/>
        <v>9781714</v>
      </c>
      <c r="U128" s="40">
        <f t="shared" si="21"/>
        <v>2600000</v>
      </c>
      <c r="V128" s="40">
        <f t="shared" si="21"/>
        <v>32908885</v>
      </c>
      <c r="W128" s="40">
        <f t="shared" si="21"/>
        <v>469900</v>
      </c>
      <c r="X128" s="40">
        <f t="shared" si="21"/>
        <v>584200</v>
      </c>
      <c r="Y128" s="40">
        <f t="shared" si="21"/>
        <v>5152800</v>
      </c>
      <c r="Z128" s="40">
        <f t="shared" si="21"/>
        <v>2547500</v>
      </c>
      <c r="AA128" s="40">
        <f t="shared" si="21"/>
        <v>86347129</v>
      </c>
      <c r="AB128" s="40">
        <f t="shared" si="21"/>
        <v>4414829</v>
      </c>
      <c r="AC128" s="40">
        <f t="shared" si="21"/>
        <v>21524000</v>
      </c>
      <c r="AD128" s="40">
        <f t="shared" si="21"/>
        <v>47350179</v>
      </c>
      <c r="AE128" s="33">
        <f>SUM(C128:AD128)</f>
        <v>471827389</v>
      </c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</row>
    <row r="129" spans="2:31" ht="12.75">
      <c r="B129" s="73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5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</row>
    <row r="130" spans="2:30" ht="12.75">
      <c r="B130" s="73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5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</row>
    <row r="131" spans="2:30" ht="12.75">
      <c r="B131" s="73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5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</row>
    <row r="132" spans="2:30" ht="12.75"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5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</row>
    <row r="133" spans="2:30" ht="12.75">
      <c r="B133" s="73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5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</row>
    <row r="134" spans="2:30" ht="12.75">
      <c r="B134" s="73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5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</row>
    <row r="135" spans="2:30" ht="12.75"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5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</row>
    <row r="136" spans="2:30" ht="12.75"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5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</row>
    <row r="137" spans="2:30" ht="12.75">
      <c r="B137" s="73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5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</row>
    <row r="138" spans="2:30" ht="12.75">
      <c r="B138" s="73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5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</row>
    <row r="139" spans="2:30" ht="12.75">
      <c r="B139" s="73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5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</row>
    <row r="140" spans="2:30" ht="12.75">
      <c r="B140" s="73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5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</row>
    <row r="141" spans="2:30" ht="12.75">
      <c r="B141" s="73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5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</row>
    <row r="142" spans="2:30" ht="12.75">
      <c r="B142" s="73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5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</row>
    <row r="143" spans="2:30" ht="12.75">
      <c r="B143" s="73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5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</row>
    <row r="144" spans="2:30" ht="12.75">
      <c r="B144" s="73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5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</row>
    <row r="145" spans="2:30" ht="12.75">
      <c r="B145" s="73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5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</row>
    <row r="146" spans="2:30" ht="12.75">
      <c r="B146" s="73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5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</row>
    <row r="147" spans="2:30" ht="12.75">
      <c r="B147" s="73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5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</row>
    <row r="148" spans="2:30" ht="12.75">
      <c r="B148" s="73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5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</row>
    <row r="149" spans="2:30" ht="12.75"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5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</row>
    <row r="150" spans="2:30" ht="12.75">
      <c r="B150" s="73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5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</row>
    <row r="151" spans="2:30" ht="12.75"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5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</row>
    <row r="152" spans="2:30" ht="12.75">
      <c r="B152" s="73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5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</row>
    <row r="153" spans="2:30" ht="12.75">
      <c r="B153" s="73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5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</row>
    <row r="154" spans="2:30" ht="12.75">
      <c r="B154" s="73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5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</row>
    <row r="155" spans="2:30" ht="12.75">
      <c r="B155" s="73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5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</row>
    <row r="156" spans="2:30" ht="12.75">
      <c r="B156" s="73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5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</row>
    <row r="157" spans="2:30" ht="12.75">
      <c r="B157" s="73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5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</row>
    <row r="158" spans="2:30" ht="12.75">
      <c r="B158" s="73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5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</row>
    <row r="159" spans="2:30" ht="12.75">
      <c r="B159" s="73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5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</row>
    <row r="160" spans="2:30" ht="12.75">
      <c r="B160" s="73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5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</row>
    <row r="161" spans="2:30" ht="12.75">
      <c r="B161" s="73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5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</row>
    <row r="162" spans="2:30" ht="12.75">
      <c r="B162" s="73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5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</row>
    <row r="163" spans="2:30" ht="12.75">
      <c r="B163" s="73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5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</row>
    <row r="164" spans="2:30" ht="12.75">
      <c r="B164" s="73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5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</row>
    <row r="165" spans="2:30" ht="12.75">
      <c r="B165" s="73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5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</row>
    <row r="166" spans="2:30" ht="12.75">
      <c r="B166" s="73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5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</row>
    <row r="167" spans="2:30" ht="12.75">
      <c r="B167" s="73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5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</row>
    <row r="168" spans="2:30" ht="12.75">
      <c r="B168" s="73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5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</row>
    <row r="169" spans="2:30" ht="12.75">
      <c r="B169" s="73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5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</row>
    <row r="170" spans="2:30" ht="12.75">
      <c r="B170" s="73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5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</row>
    <row r="171" spans="2:30" ht="12.75">
      <c r="B171" s="73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5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</row>
    <row r="172" spans="2:30" ht="12.75">
      <c r="B172" s="73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5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</row>
    <row r="173" spans="2:30" ht="12.75">
      <c r="B173" s="73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5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</row>
    <row r="174" spans="2:30" ht="12.75">
      <c r="B174" s="73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5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</row>
    <row r="175" spans="2:30" ht="12.75">
      <c r="B175" s="73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5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</row>
    <row r="176" spans="2:30" ht="12.75">
      <c r="B176" s="73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5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</row>
    <row r="177" spans="2:30" ht="12.75">
      <c r="B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5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33"/>
  <headerFooter alignWithMargins="0">
    <oddHeader>&amp;C&amp;"Times New Roman,Normál"&amp;12 2. melléklet a 14/2018. (XII. 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65">
      <selection activeCell="D100" sqref="D100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76"/>
      <c r="E1" s="77"/>
      <c r="F1" s="5"/>
    </row>
    <row r="2" spans="1:6" ht="15" customHeight="1">
      <c r="A2" s="19" t="s">
        <v>0</v>
      </c>
      <c r="B2" s="19"/>
      <c r="C2" s="19"/>
      <c r="D2" s="19"/>
      <c r="E2" s="19"/>
      <c r="F2" s="19"/>
    </row>
    <row r="3" spans="1:6" ht="12.75" customHeight="1">
      <c r="A3" s="20" t="s">
        <v>25</v>
      </c>
      <c r="B3" s="20"/>
      <c r="C3" s="20"/>
      <c r="D3" s="20"/>
      <c r="E3" s="20"/>
      <c r="F3" s="20"/>
    </row>
    <row r="4" spans="1:6" ht="12.75">
      <c r="A4" s="21"/>
      <c r="B4" s="5"/>
      <c r="C4" s="5"/>
      <c r="D4" s="5"/>
      <c r="E4" s="5"/>
      <c r="F4" s="5"/>
    </row>
    <row r="5" spans="1:6" ht="15.75" customHeight="1">
      <c r="A5" s="22" t="s">
        <v>298</v>
      </c>
      <c r="B5" s="5"/>
      <c r="C5" s="5"/>
      <c r="D5" s="5"/>
      <c r="E5" s="5"/>
      <c r="F5" s="5"/>
    </row>
    <row r="6" spans="1:6" ht="43.5" customHeight="1">
      <c r="A6" s="78" t="s">
        <v>27</v>
      </c>
      <c r="B6" s="79" t="s">
        <v>28</v>
      </c>
      <c r="C6" s="80" t="s">
        <v>299</v>
      </c>
      <c r="D6" s="81" t="s">
        <v>300</v>
      </c>
      <c r="E6" s="82"/>
      <c r="F6" s="83"/>
    </row>
    <row r="7" spans="1:6" ht="12.75">
      <c r="A7" s="84" t="s">
        <v>57</v>
      </c>
      <c r="B7" s="85" t="s">
        <v>58</v>
      </c>
      <c r="C7" s="86">
        <v>53183000</v>
      </c>
      <c r="D7" s="87">
        <v>54025363</v>
      </c>
      <c r="E7" s="88"/>
      <c r="F7" s="88"/>
    </row>
    <row r="8" spans="1:6" ht="12.75">
      <c r="A8" s="84" t="s">
        <v>59</v>
      </c>
      <c r="B8" s="89" t="s">
        <v>60</v>
      </c>
      <c r="C8" s="86"/>
      <c r="D8" s="87"/>
      <c r="E8" s="88"/>
      <c r="F8" s="88"/>
    </row>
    <row r="9" spans="1:6" ht="12.75">
      <c r="A9" s="84" t="s">
        <v>61</v>
      </c>
      <c r="B9" s="89" t="s">
        <v>62</v>
      </c>
      <c r="C9" s="86">
        <v>150000</v>
      </c>
      <c r="D9" s="87">
        <v>285567</v>
      </c>
      <c r="E9" s="88"/>
      <c r="F9" s="88"/>
    </row>
    <row r="10" spans="1:6" ht="20.25" customHeight="1">
      <c r="A10" s="90" t="s">
        <v>63</v>
      </c>
      <c r="B10" s="89" t="s">
        <v>64</v>
      </c>
      <c r="C10" s="86"/>
      <c r="D10" s="87"/>
      <c r="E10" s="88"/>
      <c r="F10" s="88"/>
    </row>
    <row r="11" spans="1:6" ht="18.75" customHeight="1">
      <c r="A11" s="90" t="s">
        <v>65</v>
      </c>
      <c r="B11" s="89" t="s">
        <v>66</v>
      </c>
      <c r="C11" s="86"/>
      <c r="D11" s="87"/>
      <c r="E11" s="88"/>
      <c r="F11" s="88"/>
    </row>
    <row r="12" spans="1:6" ht="16.5" customHeight="1">
      <c r="A12" s="90" t="s">
        <v>67</v>
      </c>
      <c r="B12" s="89" t="s">
        <v>68</v>
      </c>
      <c r="C12" s="86">
        <v>600000</v>
      </c>
      <c r="D12" s="87">
        <v>600000</v>
      </c>
      <c r="E12" s="88"/>
      <c r="F12" s="88"/>
    </row>
    <row r="13" spans="1:6" ht="15.75" customHeight="1">
      <c r="A13" s="90" t="s">
        <v>69</v>
      </c>
      <c r="B13" s="89" t="s">
        <v>70</v>
      </c>
      <c r="C13" s="86">
        <v>2682163</v>
      </c>
      <c r="D13" s="87">
        <v>2869692</v>
      </c>
      <c r="E13" s="88"/>
      <c r="F13" s="88"/>
    </row>
    <row r="14" spans="1:6" ht="16.5" customHeight="1">
      <c r="A14" s="90" t="s">
        <v>71</v>
      </c>
      <c r="B14" s="89" t="s">
        <v>72</v>
      </c>
      <c r="C14" s="86"/>
      <c r="D14" s="87"/>
      <c r="E14" s="88"/>
      <c r="F14" s="88"/>
    </row>
    <row r="15" spans="1:6" ht="18" customHeight="1">
      <c r="A15" s="91" t="s">
        <v>73</v>
      </c>
      <c r="B15" s="89" t="s">
        <v>74</v>
      </c>
      <c r="C15" s="86">
        <v>605000</v>
      </c>
      <c r="D15" s="87">
        <v>655000</v>
      </c>
      <c r="E15" s="88"/>
      <c r="F15" s="88"/>
    </row>
    <row r="16" spans="1:6" ht="20.25" customHeight="1">
      <c r="A16" s="91" t="s">
        <v>75</v>
      </c>
      <c r="B16" s="89" t="s">
        <v>76</v>
      </c>
      <c r="C16" s="86">
        <v>40000</v>
      </c>
      <c r="D16" s="87">
        <v>97900</v>
      </c>
      <c r="E16" s="88"/>
      <c r="F16" s="88"/>
    </row>
    <row r="17" spans="1:6" ht="21" customHeight="1">
      <c r="A17" s="91" t="s">
        <v>77</v>
      </c>
      <c r="B17" s="89" t="s">
        <v>78</v>
      </c>
      <c r="C17" s="86"/>
      <c r="D17" s="87"/>
      <c r="E17" s="88"/>
      <c r="F17" s="88"/>
    </row>
    <row r="18" spans="1:6" ht="19.5" customHeight="1">
      <c r="A18" s="91" t="s">
        <v>79</v>
      </c>
      <c r="B18" s="89" t="s">
        <v>80</v>
      </c>
      <c r="C18" s="86"/>
      <c r="D18" s="87"/>
      <c r="E18" s="88"/>
      <c r="F18" s="88"/>
    </row>
    <row r="19" spans="1:6" ht="20.25" customHeight="1">
      <c r="A19" s="91" t="s">
        <v>81</v>
      </c>
      <c r="B19" s="89" t="s">
        <v>82</v>
      </c>
      <c r="C19" s="86"/>
      <c r="D19" s="87">
        <v>123700</v>
      </c>
      <c r="E19" s="88"/>
      <c r="F19" s="88"/>
    </row>
    <row r="20" spans="1:6" ht="21.75" customHeight="1">
      <c r="A20" s="92" t="s">
        <v>83</v>
      </c>
      <c r="B20" s="93" t="s">
        <v>84</v>
      </c>
      <c r="C20" s="94">
        <f>SUM(C7:C19)</f>
        <v>57260163</v>
      </c>
      <c r="D20" s="95">
        <f>SUM(D7:D19)</f>
        <v>58657222</v>
      </c>
      <c r="E20" s="96"/>
      <c r="F20" s="96"/>
    </row>
    <row r="21" spans="1:6" ht="18.75" customHeight="1">
      <c r="A21" s="91" t="s">
        <v>85</v>
      </c>
      <c r="B21" s="89" t="s">
        <v>86</v>
      </c>
      <c r="C21" s="86"/>
      <c r="D21" s="87"/>
      <c r="E21" s="88"/>
      <c r="F21" s="88"/>
    </row>
    <row r="22" spans="1:6" ht="30.75" customHeight="1">
      <c r="A22" s="91" t="s">
        <v>87</v>
      </c>
      <c r="B22" s="89" t="s">
        <v>88</v>
      </c>
      <c r="C22" s="86">
        <v>1113970</v>
      </c>
      <c r="D22" s="87">
        <v>1986745</v>
      </c>
      <c r="E22" s="88"/>
      <c r="F22" s="88"/>
    </row>
    <row r="23" spans="1:6" ht="12.75">
      <c r="A23" s="97" t="s">
        <v>89</v>
      </c>
      <c r="B23" s="89" t="s">
        <v>90</v>
      </c>
      <c r="C23" s="86">
        <v>89120</v>
      </c>
      <c r="D23" s="87">
        <v>1592189</v>
      </c>
      <c r="E23" s="88"/>
      <c r="F23" s="88"/>
    </row>
    <row r="24" spans="1:6" ht="15" customHeight="1">
      <c r="A24" s="98" t="s">
        <v>91</v>
      </c>
      <c r="B24" s="93" t="s">
        <v>92</v>
      </c>
      <c r="C24" s="94">
        <f>SUM(C21:C23)</f>
        <v>1203090</v>
      </c>
      <c r="D24" s="95">
        <f>SUM(D21:D23)</f>
        <v>3578934</v>
      </c>
      <c r="E24" s="96"/>
      <c r="F24" s="96"/>
    </row>
    <row r="25" spans="1:6" ht="16.5" customHeight="1">
      <c r="A25" s="99" t="s">
        <v>93</v>
      </c>
      <c r="B25" s="100" t="s">
        <v>94</v>
      </c>
      <c r="C25" s="101">
        <f>C20+C24</f>
        <v>58463253</v>
      </c>
      <c r="D25" s="9">
        <f>D20+D24</f>
        <v>62236156</v>
      </c>
      <c r="E25" s="102"/>
      <c r="F25" s="102"/>
    </row>
    <row r="26" spans="1:6" ht="32.25" customHeight="1">
      <c r="A26" s="103" t="s">
        <v>95</v>
      </c>
      <c r="B26" s="100" t="s">
        <v>96</v>
      </c>
      <c r="C26" s="101">
        <v>11771905</v>
      </c>
      <c r="D26" s="9">
        <v>12225945</v>
      </c>
      <c r="E26" s="102"/>
      <c r="F26" s="102"/>
    </row>
    <row r="27" spans="1:6" ht="19.5" customHeight="1">
      <c r="A27" s="91" t="s">
        <v>97</v>
      </c>
      <c r="B27" s="89" t="s">
        <v>98</v>
      </c>
      <c r="C27" s="86">
        <v>20000</v>
      </c>
      <c r="D27" s="87">
        <v>27445</v>
      </c>
      <c r="E27" s="88"/>
      <c r="F27" s="88"/>
    </row>
    <row r="28" spans="1:6" ht="21" customHeight="1">
      <c r="A28" s="91" t="s">
        <v>99</v>
      </c>
      <c r="B28" s="89" t="s">
        <v>100</v>
      </c>
      <c r="C28" s="86">
        <v>1900000</v>
      </c>
      <c r="D28" s="87">
        <v>1887933</v>
      </c>
      <c r="E28" s="88"/>
      <c r="F28" s="88"/>
    </row>
    <row r="29" spans="1:6" ht="15.75" customHeight="1">
      <c r="A29" s="91" t="s">
        <v>101</v>
      </c>
      <c r="B29" s="89" t="s">
        <v>102</v>
      </c>
      <c r="C29" s="86"/>
      <c r="D29" s="87"/>
      <c r="E29" s="88"/>
      <c r="F29" s="88"/>
    </row>
    <row r="30" spans="1:6" ht="19.5" customHeight="1">
      <c r="A30" s="98" t="s">
        <v>103</v>
      </c>
      <c r="B30" s="93" t="s">
        <v>104</v>
      </c>
      <c r="C30" s="94">
        <f>SUM(C27:C29)</f>
        <v>1920000</v>
      </c>
      <c r="D30" s="95">
        <f>SUM(D27:D29)</f>
        <v>1915378</v>
      </c>
      <c r="E30" s="96"/>
      <c r="F30" s="96"/>
    </row>
    <row r="31" spans="1:6" ht="21" customHeight="1">
      <c r="A31" s="91" t="s">
        <v>105</v>
      </c>
      <c r="B31" s="89" t="s">
        <v>106</v>
      </c>
      <c r="C31" s="86">
        <v>1460000</v>
      </c>
      <c r="D31" s="87">
        <v>1460000</v>
      </c>
      <c r="E31" s="88"/>
      <c r="F31" s="88"/>
    </row>
    <row r="32" spans="1:6" ht="20.25" customHeight="1">
      <c r="A32" s="91" t="s">
        <v>107</v>
      </c>
      <c r="B32" s="89" t="s">
        <v>108</v>
      </c>
      <c r="C32" s="86">
        <v>270000</v>
      </c>
      <c r="D32" s="87">
        <v>270000</v>
      </c>
      <c r="E32" s="88"/>
      <c r="F32" s="88"/>
    </row>
    <row r="33" spans="1:6" ht="16.5" customHeight="1">
      <c r="A33" s="98" t="s">
        <v>109</v>
      </c>
      <c r="B33" s="93" t="s">
        <v>110</v>
      </c>
      <c r="C33" s="94">
        <f>SUM(C31:C32)</f>
        <v>1730000</v>
      </c>
      <c r="D33" s="95">
        <f>SUM(D31:D32)</f>
        <v>1730000</v>
      </c>
      <c r="E33" s="96"/>
      <c r="F33" s="96"/>
    </row>
    <row r="34" spans="1:6" ht="17.25" customHeight="1">
      <c r="A34" s="91" t="s">
        <v>111</v>
      </c>
      <c r="B34" s="89" t="s">
        <v>112</v>
      </c>
      <c r="C34" s="86">
        <v>1915000</v>
      </c>
      <c r="D34" s="87">
        <v>1915000</v>
      </c>
      <c r="E34" s="88"/>
      <c r="F34" s="88"/>
    </row>
    <row r="35" spans="1:6" ht="16.5" customHeight="1">
      <c r="A35" s="91" t="s">
        <v>113</v>
      </c>
      <c r="B35" s="89" t="s">
        <v>114</v>
      </c>
      <c r="C35" s="86"/>
      <c r="D35" s="87"/>
      <c r="E35" s="88"/>
      <c r="F35" s="88"/>
    </row>
    <row r="36" spans="1:6" ht="17.25" customHeight="1">
      <c r="A36" s="91" t="s">
        <v>115</v>
      </c>
      <c r="B36" s="89" t="s">
        <v>116</v>
      </c>
      <c r="C36" s="86">
        <v>240000</v>
      </c>
      <c r="D36" s="87">
        <v>340000</v>
      </c>
      <c r="E36" s="88"/>
      <c r="F36" s="88"/>
    </row>
    <row r="37" spans="1:6" ht="19.5" customHeight="1">
      <c r="A37" s="91" t="s">
        <v>117</v>
      </c>
      <c r="B37" s="89" t="s">
        <v>118</v>
      </c>
      <c r="C37" s="86">
        <v>50000</v>
      </c>
      <c r="D37" s="87">
        <v>50000</v>
      </c>
      <c r="E37" s="88"/>
      <c r="F37" s="88"/>
    </row>
    <row r="38" spans="1:6" ht="18.75" customHeight="1">
      <c r="A38" s="104" t="s">
        <v>119</v>
      </c>
      <c r="B38" s="89" t="s">
        <v>120</v>
      </c>
      <c r="C38" s="86"/>
      <c r="D38" s="87"/>
      <c r="E38" s="88"/>
      <c r="F38" s="88"/>
    </row>
    <row r="39" spans="1:6" ht="12.75">
      <c r="A39" s="97" t="s">
        <v>121</v>
      </c>
      <c r="B39" s="89" t="s">
        <v>122</v>
      </c>
      <c r="C39" s="86">
        <v>1700000</v>
      </c>
      <c r="D39" s="87">
        <v>1524762</v>
      </c>
      <c r="E39" s="88"/>
      <c r="F39" s="88"/>
    </row>
    <row r="40" spans="1:6" ht="19.5" customHeight="1">
      <c r="A40" s="91" t="s">
        <v>123</v>
      </c>
      <c r="B40" s="89" t="s">
        <v>124</v>
      </c>
      <c r="C40" s="86">
        <v>2080000</v>
      </c>
      <c r="D40" s="87">
        <v>2313537</v>
      </c>
      <c r="E40" s="88"/>
      <c r="F40" s="88"/>
    </row>
    <row r="41" spans="1:6" ht="21" customHeight="1">
      <c r="A41" s="98" t="s">
        <v>125</v>
      </c>
      <c r="B41" s="93" t="s">
        <v>126</v>
      </c>
      <c r="C41" s="94">
        <f>SUM(C34:C40)</f>
        <v>5985000</v>
      </c>
      <c r="D41" s="95">
        <f>SUM(D34:D40)</f>
        <v>6143299</v>
      </c>
      <c r="E41" s="96"/>
      <c r="F41" s="96"/>
    </row>
    <row r="42" spans="1:6" ht="21" customHeight="1">
      <c r="A42" s="91" t="s">
        <v>127</v>
      </c>
      <c r="B42" s="89" t="s">
        <v>128</v>
      </c>
      <c r="C42" s="86">
        <v>1330000</v>
      </c>
      <c r="D42" s="87">
        <v>1482000</v>
      </c>
      <c r="E42" s="88"/>
      <c r="F42" s="88"/>
    </row>
    <row r="43" spans="1:6" ht="18" customHeight="1">
      <c r="A43" s="91" t="s">
        <v>129</v>
      </c>
      <c r="B43" s="89" t="s">
        <v>130</v>
      </c>
      <c r="C43" s="86"/>
      <c r="D43" s="87"/>
      <c r="E43" s="88"/>
      <c r="F43" s="88"/>
    </row>
    <row r="44" spans="1:6" ht="19.5" customHeight="1">
      <c r="A44" s="98" t="s">
        <v>131</v>
      </c>
      <c r="B44" s="93" t="s">
        <v>132</v>
      </c>
      <c r="C44" s="94">
        <f>SUM(C42:C43)</f>
        <v>1330000</v>
      </c>
      <c r="D44" s="95">
        <f>SUM(D42:D43)</f>
        <v>1482000</v>
      </c>
      <c r="E44" s="96"/>
      <c r="F44" s="96"/>
    </row>
    <row r="45" spans="1:6" ht="25.5" customHeight="1">
      <c r="A45" s="91" t="s">
        <v>133</v>
      </c>
      <c r="B45" s="89" t="s">
        <v>134</v>
      </c>
      <c r="C45" s="86">
        <v>2601450</v>
      </c>
      <c r="D45" s="87">
        <v>2602290</v>
      </c>
      <c r="E45" s="88"/>
      <c r="F45" s="88"/>
    </row>
    <row r="46" spans="1:6" ht="15.75" customHeight="1">
      <c r="A46" s="91" t="s">
        <v>135</v>
      </c>
      <c r="B46" s="89" t="s">
        <v>136</v>
      </c>
      <c r="C46" s="86"/>
      <c r="D46" s="87"/>
      <c r="E46" s="88"/>
      <c r="F46" s="88"/>
    </row>
    <row r="47" spans="1:6" ht="16.5" customHeight="1">
      <c r="A47" s="91" t="s">
        <v>137</v>
      </c>
      <c r="B47" s="89" t="s">
        <v>138</v>
      </c>
      <c r="C47" s="86"/>
      <c r="D47" s="87">
        <v>62</v>
      </c>
      <c r="E47" s="88"/>
      <c r="F47" s="88"/>
    </row>
    <row r="48" spans="1:6" ht="21" customHeight="1">
      <c r="A48" s="91" t="s">
        <v>139</v>
      </c>
      <c r="B48" s="89" t="s">
        <v>140</v>
      </c>
      <c r="C48" s="86"/>
      <c r="D48" s="87"/>
      <c r="E48" s="88"/>
      <c r="F48" s="88"/>
    </row>
    <row r="49" spans="1:6" ht="18" customHeight="1">
      <c r="A49" s="91" t="s">
        <v>141</v>
      </c>
      <c r="B49" s="89" t="s">
        <v>142</v>
      </c>
      <c r="C49" s="86">
        <v>170000</v>
      </c>
      <c r="D49" s="87">
        <v>174063</v>
      </c>
      <c r="E49" s="88"/>
      <c r="F49" s="88"/>
    </row>
    <row r="50" spans="1:6" ht="21.75" customHeight="1">
      <c r="A50" s="98" t="s">
        <v>143</v>
      </c>
      <c r="B50" s="93" t="s">
        <v>144</v>
      </c>
      <c r="C50" s="94">
        <f>SUM(C45:C49)</f>
        <v>2771450</v>
      </c>
      <c r="D50" s="95">
        <f>SUM(D45:D49)</f>
        <v>2776415</v>
      </c>
      <c r="E50" s="96"/>
      <c r="F50" s="96"/>
    </row>
    <row r="51" spans="1:6" ht="18.75" customHeight="1">
      <c r="A51" s="103" t="s">
        <v>145</v>
      </c>
      <c r="B51" s="100" t="s">
        <v>146</v>
      </c>
      <c r="C51" s="101">
        <f>C30+C33+C41+C44+C50</f>
        <v>13736450</v>
      </c>
      <c r="D51" s="9">
        <f>D30+D33+D41+D44+D50</f>
        <v>14047092</v>
      </c>
      <c r="E51" s="102"/>
      <c r="F51" s="102"/>
    </row>
    <row r="52" spans="1:6" ht="19.5" customHeight="1">
      <c r="A52" s="105" t="s">
        <v>147</v>
      </c>
      <c r="B52" s="89" t="s">
        <v>148</v>
      </c>
      <c r="C52" s="86"/>
      <c r="D52" s="87"/>
      <c r="E52" s="88"/>
      <c r="F52" s="88"/>
    </row>
    <row r="53" spans="1:6" ht="19.5" customHeight="1">
      <c r="A53" s="105" t="s">
        <v>149</v>
      </c>
      <c r="B53" s="89" t="s">
        <v>150</v>
      </c>
      <c r="C53" s="86"/>
      <c r="D53" s="87"/>
      <c r="E53" s="88"/>
      <c r="F53" s="88"/>
    </row>
    <row r="54" spans="1:6" ht="16.5" customHeight="1">
      <c r="A54" s="106" t="s">
        <v>151</v>
      </c>
      <c r="B54" s="89" t="s">
        <v>152</v>
      </c>
      <c r="C54" s="86"/>
      <c r="D54" s="87"/>
      <c r="E54" s="88"/>
      <c r="F54" s="88"/>
    </row>
    <row r="55" spans="1:6" ht="27" customHeight="1">
      <c r="A55" s="106" t="s">
        <v>153</v>
      </c>
      <c r="B55" s="89" t="s">
        <v>154</v>
      </c>
      <c r="C55" s="86"/>
      <c r="D55" s="87"/>
      <c r="E55" s="88"/>
      <c r="F55" s="88"/>
    </row>
    <row r="56" spans="1:6" ht="28.5" customHeight="1">
      <c r="A56" s="106" t="s">
        <v>155</v>
      </c>
      <c r="B56" s="89" t="s">
        <v>156</v>
      </c>
      <c r="C56" s="86"/>
      <c r="D56" s="87"/>
      <c r="E56" s="88"/>
      <c r="F56" s="88"/>
    </row>
    <row r="57" spans="1:6" ht="21" customHeight="1">
      <c r="A57" s="105" t="s">
        <v>157</v>
      </c>
      <c r="B57" s="89" t="s">
        <v>158</v>
      </c>
      <c r="C57" s="86"/>
      <c r="D57" s="87"/>
      <c r="E57" s="88"/>
      <c r="F57" s="88"/>
    </row>
    <row r="58" spans="1:6" ht="18.75" customHeight="1">
      <c r="A58" s="105" t="s">
        <v>159</v>
      </c>
      <c r="B58" s="89" t="s">
        <v>160</v>
      </c>
      <c r="C58" s="86"/>
      <c r="D58" s="87"/>
      <c r="E58" s="88"/>
      <c r="F58" s="88"/>
    </row>
    <row r="59" spans="1:6" ht="19.5" customHeight="1">
      <c r="A59" s="105" t="s">
        <v>161</v>
      </c>
      <c r="B59" s="89" t="s">
        <v>162</v>
      </c>
      <c r="C59" s="86"/>
      <c r="D59" s="87"/>
      <c r="E59" s="88"/>
      <c r="F59" s="88"/>
    </row>
    <row r="60" spans="1:6" ht="22.5" customHeight="1">
      <c r="A60" s="107" t="s">
        <v>163</v>
      </c>
      <c r="B60" s="100" t="s">
        <v>164</v>
      </c>
      <c r="C60" s="94"/>
      <c r="D60" s="95"/>
      <c r="E60" s="96"/>
      <c r="F60" s="96"/>
    </row>
    <row r="61" spans="1:6" ht="20.25" customHeight="1">
      <c r="A61" s="108" t="s">
        <v>165</v>
      </c>
      <c r="B61" s="89" t="s">
        <v>166</v>
      </c>
      <c r="C61" s="86"/>
      <c r="D61" s="87"/>
      <c r="E61" s="88"/>
      <c r="F61" s="88"/>
    </row>
    <row r="62" spans="1:6" ht="22.5" customHeight="1">
      <c r="A62" s="108" t="s">
        <v>167</v>
      </c>
      <c r="B62" s="89" t="s">
        <v>168</v>
      </c>
      <c r="C62" s="86"/>
      <c r="D62" s="87"/>
      <c r="E62" s="88"/>
      <c r="F62" s="88"/>
    </row>
    <row r="63" spans="1:6" ht="29.25" customHeight="1">
      <c r="A63" s="108" t="s">
        <v>169</v>
      </c>
      <c r="B63" s="89" t="s">
        <v>170</v>
      </c>
      <c r="C63" s="86"/>
      <c r="D63" s="87"/>
      <c r="E63" s="88"/>
      <c r="F63" s="88"/>
    </row>
    <row r="64" spans="1:6" ht="29.25" customHeight="1">
      <c r="A64" s="108" t="s">
        <v>171</v>
      </c>
      <c r="B64" s="89" t="s">
        <v>172</v>
      </c>
      <c r="C64" s="86"/>
      <c r="D64" s="87"/>
      <c r="E64" s="88"/>
      <c r="F64" s="88"/>
    </row>
    <row r="65" spans="1:6" ht="33.75" customHeight="1">
      <c r="A65" s="108" t="s">
        <v>173</v>
      </c>
      <c r="B65" s="89" t="s">
        <v>174</v>
      </c>
      <c r="C65" s="86"/>
      <c r="D65" s="87"/>
      <c r="E65" s="88"/>
      <c r="F65" s="88"/>
    </row>
    <row r="66" spans="1:6" ht="28.5" customHeight="1">
      <c r="A66" s="108" t="s">
        <v>175</v>
      </c>
      <c r="B66" s="89" t="s">
        <v>176</v>
      </c>
      <c r="C66" s="86"/>
      <c r="D66" s="87"/>
      <c r="E66" s="88"/>
      <c r="F66" s="88"/>
    </row>
    <row r="67" spans="1:6" ht="33" customHeight="1">
      <c r="A67" s="108" t="s">
        <v>177</v>
      </c>
      <c r="B67" s="89" t="s">
        <v>178</v>
      </c>
      <c r="C67" s="86"/>
      <c r="D67" s="87"/>
      <c r="E67" s="88"/>
      <c r="F67" s="88"/>
    </row>
    <row r="68" spans="1:6" ht="35.25" customHeight="1">
      <c r="A68" s="108" t="s">
        <v>179</v>
      </c>
      <c r="B68" s="89" t="s">
        <v>180</v>
      </c>
      <c r="C68" s="86"/>
      <c r="D68" s="87"/>
      <c r="E68" s="88"/>
      <c r="F68" s="88"/>
    </row>
    <row r="69" spans="1:6" ht="24" customHeight="1">
      <c r="A69" s="108" t="s">
        <v>181</v>
      </c>
      <c r="B69" s="89" t="s">
        <v>182</v>
      </c>
      <c r="C69" s="86"/>
      <c r="D69" s="87"/>
      <c r="E69" s="88"/>
      <c r="F69" s="88"/>
    </row>
    <row r="70" spans="1:6" ht="12.75">
      <c r="A70" s="109" t="s">
        <v>183</v>
      </c>
      <c r="B70" s="89" t="s">
        <v>184</v>
      </c>
      <c r="C70" s="86"/>
      <c r="D70" s="87"/>
      <c r="E70" s="88"/>
      <c r="F70" s="88"/>
    </row>
    <row r="71" spans="1:6" ht="29.25" customHeight="1">
      <c r="A71" s="108" t="s">
        <v>185</v>
      </c>
      <c r="B71" s="89" t="s">
        <v>186</v>
      </c>
      <c r="C71" s="86"/>
      <c r="D71" s="87"/>
      <c r="E71" s="88"/>
      <c r="F71" s="88"/>
    </row>
    <row r="72" spans="1:6" ht="12.75">
      <c r="A72" s="109" t="s">
        <v>301</v>
      </c>
      <c r="B72" s="89" t="s">
        <v>188</v>
      </c>
      <c r="C72" s="86"/>
      <c r="D72" s="87"/>
      <c r="E72" s="88"/>
      <c r="F72" s="88"/>
    </row>
    <row r="73" spans="1:6" ht="12.75">
      <c r="A73" s="109" t="s">
        <v>189</v>
      </c>
      <c r="B73" s="89" t="s">
        <v>190</v>
      </c>
      <c r="C73" s="86"/>
      <c r="D73" s="87"/>
      <c r="E73" s="88"/>
      <c r="F73" s="88"/>
    </row>
    <row r="74" spans="1:6" ht="25.5" customHeight="1">
      <c r="A74" s="107" t="s">
        <v>191</v>
      </c>
      <c r="B74" s="100" t="s">
        <v>192</v>
      </c>
      <c r="C74" s="94"/>
      <c r="D74" s="95"/>
      <c r="E74" s="96"/>
      <c r="F74" s="96"/>
    </row>
    <row r="75" spans="1:6" ht="12.75">
      <c r="A75" s="110" t="s">
        <v>193</v>
      </c>
      <c r="B75" s="100"/>
      <c r="C75" s="94"/>
      <c r="D75" s="95"/>
      <c r="E75" s="96"/>
      <c r="F75" s="96"/>
    </row>
    <row r="76" spans="1:6" ht="12.75">
      <c r="A76" s="111" t="s">
        <v>194</v>
      </c>
      <c r="B76" s="89" t="s">
        <v>195</v>
      </c>
      <c r="C76" s="86"/>
      <c r="D76" s="87"/>
      <c r="E76" s="88"/>
      <c r="F76" s="88"/>
    </row>
    <row r="77" spans="1:6" ht="12.75">
      <c r="A77" s="111" t="s">
        <v>196</v>
      </c>
      <c r="B77" s="89" t="s">
        <v>197</v>
      </c>
      <c r="C77" s="86"/>
      <c r="D77" s="87"/>
      <c r="E77" s="88"/>
      <c r="F77" s="88"/>
    </row>
    <row r="78" spans="1:6" ht="12.75">
      <c r="A78" s="111" t="s">
        <v>198</v>
      </c>
      <c r="B78" s="89" t="s">
        <v>199</v>
      </c>
      <c r="C78" s="86">
        <v>70000</v>
      </c>
      <c r="D78" s="87">
        <v>115888</v>
      </c>
      <c r="E78" s="88"/>
      <c r="F78" s="88"/>
    </row>
    <row r="79" spans="1:6" ht="12.75">
      <c r="A79" s="111" t="s">
        <v>200</v>
      </c>
      <c r="B79" s="89" t="s">
        <v>201</v>
      </c>
      <c r="C79" s="86">
        <v>1095875</v>
      </c>
      <c r="D79" s="87">
        <v>227545</v>
      </c>
      <c r="E79" s="88"/>
      <c r="F79" s="88"/>
    </row>
    <row r="80" spans="1:6" ht="12.75">
      <c r="A80" s="97" t="s">
        <v>202</v>
      </c>
      <c r="B80" s="89" t="s">
        <v>203</v>
      </c>
      <c r="C80" s="86"/>
      <c r="D80" s="87"/>
      <c r="E80" s="88"/>
      <c r="F80" s="88"/>
    </row>
    <row r="81" spans="1:6" ht="12.75">
      <c r="A81" s="97" t="s">
        <v>204</v>
      </c>
      <c r="B81" s="89" t="s">
        <v>205</v>
      </c>
      <c r="C81" s="86"/>
      <c r="D81" s="87"/>
      <c r="E81" s="88"/>
      <c r="F81" s="88"/>
    </row>
    <row r="82" spans="1:6" ht="12.75">
      <c r="A82" s="97" t="s">
        <v>206</v>
      </c>
      <c r="B82" s="89" t="s">
        <v>207</v>
      </c>
      <c r="C82" s="86">
        <v>314787</v>
      </c>
      <c r="D82" s="87">
        <v>92109</v>
      </c>
      <c r="E82" s="88"/>
      <c r="F82" s="88"/>
    </row>
    <row r="83" spans="1:6" ht="12.75">
      <c r="A83" s="112" t="s">
        <v>208</v>
      </c>
      <c r="B83" s="100" t="s">
        <v>209</v>
      </c>
      <c r="C83" s="94">
        <f>SUM(C76:C82)</f>
        <v>1480662</v>
      </c>
      <c r="D83" s="95">
        <f>SUM(D76:D82)</f>
        <v>435542</v>
      </c>
      <c r="E83" s="96"/>
      <c r="F83" s="96"/>
    </row>
    <row r="84" spans="1:6" ht="20.25" customHeight="1">
      <c r="A84" s="105" t="s">
        <v>210</v>
      </c>
      <c r="B84" s="89" t="s">
        <v>211</v>
      </c>
      <c r="C84" s="86"/>
      <c r="D84" s="87">
        <v>866139</v>
      </c>
      <c r="E84" s="88"/>
      <c r="F84" s="88"/>
    </row>
    <row r="85" spans="1:6" ht="20.25" customHeight="1">
      <c r="A85" s="105" t="s">
        <v>212</v>
      </c>
      <c r="B85" s="89" t="s">
        <v>213</v>
      </c>
      <c r="C85" s="86"/>
      <c r="D85" s="87"/>
      <c r="E85" s="88"/>
      <c r="F85" s="88"/>
    </row>
    <row r="86" spans="1:6" ht="21" customHeight="1">
      <c r="A86" s="105" t="s">
        <v>214</v>
      </c>
      <c r="B86" s="89" t="s">
        <v>215</v>
      </c>
      <c r="C86" s="86"/>
      <c r="D86" s="87"/>
      <c r="E86" s="88"/>
      <c r="F86" s="88"/>
    </row>
    <row r="87" spans="1:6" ht="19.5" customHeight="1">
      <c r="A87" s="105" t="s">
        <v>216</v>
      </c>
      <c r="B87" s="89" t="s">
        <v>217</v>
      </c>
      <c r="C87" s="86"/>
      <c r="D87" s="87">
        <v>233858</v>
      </c>
      <c r="E87" s="88"/>
      <c r="F87" s="88"/>
    </row>
    <row r="88" spans="1:6" ht="12.75">
      <c r="A88" s="107" t="s">
        <v>218</v>
      </c>
      <c r="B88" s="100" t="s">
        <v>219</v>
      </c>
      <c r="C88" s="94"/>
      <c r="D88" s="94">
        <f>SUM(D84:D87)</f>
        <v>1099997</v>
      </c>
      <c r="E88" s="96"/>
      <c r="F88" s="96"/>
    </row>
    <row r="89" spans="1:6" ht="27.75" customHeight="1">
      <c r="A89" s="105" t="s">
        <v>220</v>
      </c>
      <c r="B89" s="89" t="s">
        <v>221</v>
      </c>
      <c r="C89" s="86"/>
      <c r="D89" s="87"/>
      <c r="E89" s="88"/>
      <c r="F89" s="88"/>
    </row>
    <row r="90" spans="1:6" ht="33" customHeight="1">
      <c r="A90" s="105" t="s">
        <v>222</v>
      </c>
      <c r="B90" s="89" t="s">
        <v>223</v>
      </c>
      <c r="C90" s="86"/>
      <c r="D90" s="87"/>
      <c r="E90" s="88"/>
      <c r="F90" s="88"/>
    </row>
    <row r="91" spans="1:6" ht="33" customHeight="1">
      <c r="A91" s="105" t="s">
        <v>224</v>
      </c>
      <c r="B91" s="89" t="s">
        <v>225</v>
      </c>
      <c r="C91" s="86"/>
      <c r="D91" s="87"/>
      <c r="E91" s="88"/>
      <c r="F91" s="88"/>
    </row>
    <row r="92" spans="1:6" ht="27" customHeight="1">
      <c r="A92" s="105" t="s">
        <v>226</v>
      </c>
      <c r="B92" s="89" t="s">
        <v>227</v>
      </c>
      <c r="C92" s="86"/>
      <c r="D92" s="87"/>
      <c r="E92" s="88"/>
      <c r="F92" s="88"/>
    </row>
    <row r="93" spans="1:6" ht="29.25" customHeight="1">
      <c r="A93" s="105" t="s">
        <v>228</v>
      </c>
      <c r="B93" s="89" t="s">
        <v>229</v>
      </c>
      <c r="C93" s="86"/>
      <c r="D93" s="87"/>
      <c r="E93" s="88"/>
      <c r="F93" s="88"/>
    </row>
    <row r="94" spans="1:6" ht="35.25" customHeight="1">
      <c r="A94" s="105" t="s">
        <v>230</v>
      </c>
      <c r="B94" s="89" t="s">
        <v>231</v>
      </c>
      <c r="C94" s="86"/>
      <c r="D94" s="87"/>
      <c r="E94" s="88"/>
      <c r="F94" s="88"/>
    </row>
    <row r="95" spans="1:6" ht="12.75">
      <c r="A95" s="105" t="s">
        <v>232</v>
      </c>
      <c r="B95" s="89" t="s">
        <v>233</v>
      </c>
      <c r="C95" s="86"/>
      <c r="D95" s="87"/>
      <c r="E95" s="88"/>
      <c r="F95" s="88"/>
    </row>
    <row r="96" spans="1:6" ht="29.25" customHeight="1">
      <c r="A96" s="105" t="s">
        <v>234</v>
      </c>
      <c r="B96" s="89" t="s">
        <v>235</v>
      </c>
      <c r="C96" s="86"/>
      <c r="D96" s="87"/>
      <c r="E96" s="88"/>
      <c r="F96" s="88"/>
    </row>
    <row r="97" spans="1:6" ht="20.25" customHeight="1">
      <c r="A97" s="105" t="s">
        <v>236</v>
      </c>
      <c r="B97" s="89" t="s">
        <v>237</v>
      </c>
      <c r="C97" s="94"/>
      <c r="D97" s="95"/>
      <c r="E97" s="96"/>
      <c r="F97" s="96"/>
    </row>
    <row r="98" spans="1:6" ht="12.75">
      <c r="A98" s="107" t="s">
        <v>238</v>
      </c>
      <c r="B98" s="100" t="s">
        <v>239</v>
      </c>
      <c r="C98" s="101"/>
      <c r="D98" s="9"/>
      <c r="E98" s="102"/>
      <c r="F98" s="102"/>
    </row>
    <row r="99" spans="1:6" ht="12.75">
      <c r="A99" s="110" t="s">
        <v>240</v>
      </c>
      <c r="B99" s="100"/>
      <c r="C99" s="101"/>
      <c r="D99" s="9"/>
      <c r="E99" s="102"/>
      <c r="F99" s="102"/>
    </row>
    <row r="100" spans="1:6" ht="21" customHeight="1">
      <c r="A100" s="113" t="s">
        <v>241</v>
      </c>
      <c r="B100" s="114" t="s">
        <v>242</v>
      </c>
      <c r="C100" s="115">
        <f>C25+C26+C51+C60+C74+C83+C88+C98</f>
        <v>85452270</v>
      </c>
      <c r="D100" s="116">
        <f>D25+D26+D51+D60+D74+D83+D88+D98</f>
        <v>90044732</v>
      </c>
      <c r="E100" s="117"/>
      <c r="F100" s="88"/>
    </row>
    <row r="101" spans="1:6" ht="31.5" customHeight="1">
      <c r="A101" s="105" t="s">
        <v>243</v>
      </c>
      <c r="B101" s="91" t="s">
        <v>244</v>
      </c>
      <c r="C101" s="115"/>
      <c r="D101" s="116"/>
      <c r="E101" s="117"/>
      <c r="F101" s="88"/>
    </row>
    <row r="102" spans="1:6" ht="20.25" customHeight="1">
      <c r="A102" s="105" t="s">
        <v>245</v>
      </c>
      <c r="B102" s="91" t="s">
        <v>246</v>
      </c>
      <c r="C102" s="115"/>
      <c r="D102" s="116"/>
      <c r="E102" s="117"/>
      <c r="F102" s="88"/>
    </row>
    <row r="103" spans="1:6" ht="25.5" customHeight="1">
      <c r="A103" s="105" t="s">
        <v>247</v>
      </c>
      <c r="B103" s="91" t="s">
        <v>248</v>
      </c>
      <c r="C103" s="118"/>
      <c r="D103" s="119"/>
      <c r="E103" s="120"/>
      <c r="F103" s="120"/>
    </row>
    <row r="104" spans="1:6" ht="12.75">
      <c r="A104" s="121" t="s">
        <v>249</v>
      </c>
      <c r="B104" s="98" t="s">
        <v>250</v>
      </c>
      <c r="C104" s="122"/>
      <c r="D104" s="123"/>
      <c r="E104" s="124"/>
      <c r="F104" s="88"/>
    </row>
    <row r="105" spans="1:6" ht="12.75">
      <c r="A105" s="125" t="s">
        <v>251</v>
      </c>
      <c r="B105" s="91" t="s">
        <v>252</v>
      </c>
      <c r="C105" s="122"/>
      <c r="D105" s="123"/>
      <c r="E105" s="124"/>
      <c r="F105" s="88"/>
    </row>
    <row r="106" spans="1:6" ht="19.5" customHeight="1">
      <c r="A106" s="125" t="s">
        <v>251</v>
      </c>
      <c r="B106" s="91" t="s">
        <v>253</v>
      </c>
      <c r="C106" s="115"/>
      <c r="D106" s="116"/>
      <c r="E106" s="117"/>
      <c r="F106" s="88"/>
    </row>
    <row r="107" spans="1:6" ht="17.25" customHeight="1">
      <c r="A107" s="105" t="s">
        <v>254</v>
      </c>
      <c r="B107" s="91" t="s">
        <v>255</v>
      </c>
      <c r="C107" s="115"/>
      <c r="D107" s="116"/>
      <c r="E107" s="117"/>
      <c r="F107" s="88"/>
    </row>
    <row r="108" spans="1:6" ht="12.75">
      <c r="A108" s="105" t="s">
        <v>256</v>
      </c>
      <c r="B108" s="91" t="s">
        <v>257</v>
      </c>
      <c r="C108" s="126"/>
      <c r="D108" s="127"/>
      <c r="E108" s="128"/>
      <c r="F108" s="128"/>
    </row>
    <row r="109" spans="1:6" ht="12.75">
      <c r="A109" s="105" t="s">
        <v>258</v>
      </c>
      <c r="B109" s="91" t="s">
        <v>259</v>
      </c>
      <c r="C109" s="122"/>
      <c r="D109" s="123"/>
      <c r="E109" s="124"/>
      <c r="F109" s="88"/>
    </row>
    <row r="110" spans="1:6" ht="12.75">
      <c r="A110" s="105" t="s">
        <v>260</v>
      </c>
      <c r="B110" s="91" t="s">
        <v>261</v>
      </c>
      <c r="C110" s="122"/>
      <c r="D110" s="123"/>
      <c r="E110" s="124"/>
      <c r="F110" s="88"/>
    </row>
    <row r="111" spans="1:6" ht="12.75">
      <c r="A111" s="129" t="s">
        <v>262</v>
      </c>
      <c r="B111" s="98" t="s">
        <v>263</v>
      </c>
      <c r="C111" s="130"/>
      <c r="D111" s="123"/>
      <c r="E111" s="124"/>
      <c r="F111" s="88"/>
    </row>
    <row r="112" spans="1:6" ht="12.75">
      <c r="A112" s="125" t="s">
        <v>264</v>
      </c>
      <c r="B112" s="91" t="s">
        <v>265</v>
      </c>
      <c r="C112" s="122"/>
      <c r="D112" s="123"/>
      <c r="E112" s="124"/>
      <c r="F112" s="88"/>
    </row>
    <row r="113" spans="1:6" ht="12.75">
      <c r="A113" s="125" t="s">
        <v>266</v>
      </c>
      <c r="B113" s="91" t="s">
        <v>267</v>
      </c>
      <c r="C113" s="122"/>
      <c r="D113" s="123"/>
      <c r="E113" s="124"/>
      <c r="F113" s="88"/>
    </row>
    <row r="114" spans="1:6" ht="12.75">
      <c r="A114" s="129" t="s">
        <v>268</v>
      </c>
      <c r="B114" s="98" t="s">
        <v>269</v>
      </c>
      <c r="C114" s="122"/>
      <c r="D114" s="123"/>
      <c r="E114" s="124"/>
      <c r="F114" s="88"/>
    </row>
    <row r="115" spans="1:6" ht="12.75">
      <c r="A115" s="125" t="s">
        <v>270</v>
      </c>
      <c r="B115" s="91" t="s">
        <v>271</v>
      </c>
      <c r="C115" s="126"/>
      <c r="D115" s="127"/>
      <c r="E115" s="128"/>
      <c r="F115" s="128"/>
    </row>
    <row r="116" spans="1:6" ht="12.75">
      <c r="A116" s="125" t="s">
        <v>272</v>
      </c>
      <c r="B116" s="91" t="s">
        <v>273</v>
      </c>
      <c r="C116" s="122"/>
      <c r="D116" s="123"/>
      <c r="E116" s="124"/>
      <c r="F116" s="88"/>
    </row>
    <row r="117" spans="1:6" ht="17.25" customHeight="1">
      <c r="A117" s="125" t="s">
        <v>274</v>
      </c>
      <c r="B117" s="91" t="s">
        <v>275</v>
      </c>
      <c r="C117" s="115"/>
      <c r="D117" s="116"/>
      <c r="E117" s="117"/>
      <c r="F117" s="88"/>
    </row>
    <row r="118" spans="1:6" ht="12.75">
      <c r="A118" s="125" t="s">
        <v>276</v>
      </c>
      <c r="B118" s="91" t="s">
        <v>277</v>
      </c>
      <c r="C118" s="122"/>
      <c r="D118" s="123"/>
      <c r="E118" s="124"/>
      <c r="F118" s="88"/>
    </row>
    <row r="119" spans="1:6" ht="12.75">
      <c r="A119" s="131" t="s">
        <v>278</v>
      </c>
      <c r="B119" s="103" t="s">
        <v>279</v>
      </c>
      <c r="C119" s="122"/>
      <c r="D119" s="123"/>
      <c r="E119" s="124"/>
      <c r="F119" s="88"/>
    </row>
    <row r="120" spans="1:6" ht="12.75">
      <c r="A120" s="125" t="s">
        <v>280</v>
      </c>
      <c r="B120" s="91" t="s">
        <v>281</v>
      </c>
      <c r="C120" s="126"/>
      <c r="D120" s="127"/>
      <c r="E120" s="128"/>
      <c r="F120" s="128"/>
    </row>
    <row r="121" spans="1:6" ht="33.75" customHeight="1">
      <c r="A121" s="105" t="s">
        <v>282</v>
      </c>
      <c r="B121" s="91" t="s">
        <v>283</v>
      </c>
      <c r="C121" s="115"/>
      <c r="D121" s="116"/>
      <c r="E121" s="117"/>
      <c r="F121" s="88"/>
    </row>
    <row r="122" spans="1:6" ht="12.75">
      <c r="A122" s="125" t="s">
        <v>284</v>
      </c>
      <c r="B122" s="91" t="s">
        <v>285</v>
      </c>
      <c r="C122" s="126"/>
      <c r="D122" s="127"/>
      <c r="E122" s="128"/>
      <c r="F122" s="128"/>
    </row>
    <row r="123" spans="1:6" ht="12.75">
      <c r="A123" s="125" t="s">
        <v>286</v>
      </c>
      <c r="B123" s="91" t="s">
        <v>287</v>
      </c>
      <c r="C123" s="132">
        <f>C99</f>
        <v>0</v>
      </c>
      <c r="D123" s="133"/>
      <c r="E123" s="134"/>
      <c r="F123" s="134"/>
    </row>
    <row r="124" spans="1:4" ht="12.75">
      <c r="A124" s="125" t="s">
        <v>288</v>
      </c>
      <c r="B124" s="91" t="s">
        <v>289</v>
      </c>
      <c r="C124" s="135"/>
      <c r="D124" s="136"/>
    </row>
    <row r="125" spans="1:4" ht="12.75">
      <c r="A125" s="131" t="s">
        <v>290</v>
      </c>
      <c r="B125" s="103" t="s">
        <v>291</v>
      </c>
      <c r="C125" s="135"/>
      <c r="D125" s="136"/>
    </row>
    <row r="126" spans="1:4" ht="12.75">
      <c r="A126" s="105" t="s">
        <v>292</v>
      </c>
      <c r="B126" s="91" t="s">
        <v>293</v>
      </c>
      <c r="C126" s="135"/>
      <c r="D126" s="136"/>
    </row>
    <row r="127" spans="1:4" ht="12.75">
      <c r="A127" s="105" t="s">
        <v>294</v>
      </c>
      <c r="B127" s="91" t="s">
        <v>295</v>
      </c>
      <c r="C127" s="135"/>
      <c r="D127" s="136"/>
    </row>
    <row r="128" spans="1:4" ht="12.75">
      <c r="A128" s="137" t="s">
        <v>296</v>
      </c>
      <c r="B128" s="138" t="s">
        <v>297</v>
      </c>
      <c r="C128" s="135"/>
      <c r="D128" s="136"/>
    </row>
    <row r="129" spans="1:4" ht="12.75">
      <c r="A129" s="139" t="s">
        <v>14</v>
      </c>
      <c r="B129" s="139"/>
      <c r="C129" s="140">
        <f>C100+C128</f>
        <v>85452270</v>
      </c>
      <c r="D129" s="141">
        <f>D100+D128</f>
        <v>90044732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14/2018. (XII. 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1"/>
  <sheetViews>
    <sheetView workbookViewId="0" topLeftCell="A106">
      <selection activeCell="D51" sqref="D51"/>
    </sheetView>
  </sheetViews>
  <sheetFormatPr defaultColWidth="9.140625" defaultRowHeight="15"/>
  <cols>
    <col min="1" max="1" width="42.140625" style="0" customWidth="1"/>
    <col min="3" max="4" width="14.28125" style="0" customWidth="1"/>
    <col min="5" max="6" width="12.7109375" style="0" customWidth="1"/>
    <col min="7" max="8" width="14.28125" style="0" customWidth="1"/>
    <col min="9" max="9" width="11.28125" style="0" customWidth="1"/>
  </cols>
  <sheetData>
    <row r="1" spans="1:9" ht="20.2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36"/>
    </row>
    <row r="2" spans="1:9" ht="19.5" customHeight="1">
      <c r="A2" s="143" t="s">
        <v>25</v>
      </c>
      <c r="B2" s="143"/>
      <c r="C2" s="143"/>
      <c r="D2" s="143"/>
      <c r="E2" s="143"/>
      <c r="F2" s="143"/>
      <c r="G2" s="143"/>
      <c r="H2" s="143"/>
      <c r="I2" s="144"/>
    </row>
    <row r="3" spans="1:9" ht="12.75">
      <c r="A3" s="145"/>
      <c r="B3" s="136"/>
      <c r="C3" s="135"/>
      <c r="D3" s="136"/>
      <c r="E3" s="73"/>
      <c r="F3" s="73"/>
      <c r="G3" s="73"/>
      <c r="H3" s="73"/>
      <c r="I3" s="73"/>
    </row>
    <row r="4" spans="1:9" ht="12.75">
      <c r="A4" s="8" t="s">
        <v>302</v>
      </c>
      <c r="B4" s="136"/>
      <c r="C4" s="135"/>
      <c r="D4" s="136"/>
      <c r="E4" s="73"/>
      <c r="F4" s="73"/>
      <c r="G4" s="73"/>
      <c r="H4" s="73"/>
      <c r="I4" s="73"/>
    </row>
    <row r="5" spans="1:4" s="4" customFormat="1" ht="12.75">
      <c r="A5" s="78" t="s">
        <v>27</v>
      </c>
      <c r="B5" s="79" t="s">
        <v>28</v>
      </c>
      <c r="C5" s="146" t="s">
        <v>299</v>
      </c>
      <c r="D5" s="147" t="s">
        <v>300</v>
      </c>
    </row>
    <row r="6" spans="1:4" ht="12.75">
      <c r="A6" s="84" t="s">
        <v>57</v>
      </c>
      <c r="B6" s="85" t="s">
        <v>58</v>
      </c>
      <c r="C6" s="7">
        <v>48398725</v>
      </c>
      <c r="D6" s="7">
        <v>48053311</v>
      </c>
    </row>
    <row r="7" spans="1:4" ht="12.75">
      <c r="A7" s="84" t="s">
        <v>59</v>
      </c>
      <c r="B7" s="89" t="s">
        <v>60</v>
      </c>
      <c r="C7" s="7">
        <v>177890</v>
      </c>
      <c r="D7" s="7">
        <v>177890</v>
      </c>
    </row>
    <row r="8" spans="1:4" ht="12.75">
      <c r="A8" s="84" t="s">
        <v>61</v>
      </c>
      <c r="B8" s="89" t="s">
        <v>62</v>
      </c>
      <c r="C8" s="7"/>
      <c r="D8" s="7"/>
    </row>
    <row r="9" spans="1:4" ht="12.75">
      <c r="A9" s="90" t="s">
        <v>63</v>
      </c>
      <c r="B9" s="89" t="s">
        <v>64</v>
      </c>
      <c r="C9" s="7"/>
      <c r="D9" s="7"/>
    </row>
    <row r="10" spans="1:4" ht="12.75">
      <c r="A10" s="90" t="s">
        <v>65</v>
      </c>
      <c r="B10" s="89" t="s">
        <v>66</v>
      </c>
      <c r="C10" s="7"/>
      <c r="D10" s="7"/>
    </row>
    <row r="11" spans="1:4" ht="12.75">
      <c r="A11" s="90" t="s">
        <v>67</v>
      </c>
      <c r="B11" s="89" t="s">
        <v>68</v>
      </c>
      <c r="C11" s="7">
        <v>1487140</v>
      </c>
      <c r="D11" s="7">
        <v>1487140</v>
      </c>
    </row>
    <row r="12" spans="1:4" ht="12.75">
      <c r="A12" s="90" t="s">
        <v>69</v>
      </c>
      <c r="B12" s="89" t="s">
        <v>70</v>
      </c>
      <c r="C12" s="7">
        <v>1780224</v>
      </c>
      <c r="D12" s="7">
        <v>1780224</v>
      </c>
    </row>
    <row r="13" spans="1:4" ht="12.75">
      <c r="A13" s="90" t="s">
        <v>71</v>
      </c>
      <c r="B13" s="89" t="s">
        <v>72</v>
      </c>
      <c r="C13" s="7"/>
      <c r="D13" s="7"/>
    </row>
    <row r="14" spans="1:4" ht="12.75">
      <c r="A14" s="91" t="s">
        <v>73</v>
      </c>
      <c r="B14" s="89" t="s">
        <v>74</v>
      </c>
      <c r="C14" s="7">
        <v>130000</v>
      </c>
      <c r="D14" s="7">
        <v>130000</v>
      </c>
    </row>
    <row r="15" spans="1:4" ht="12.75">
      <c r="A15" s="91" t="s">
        <v>75</v>
      </c>
      <c r="B15" s="89" t="s">
        <v>76</v>
      </c>
      <c r="C15" s="7"/>
      <c r="D15" s="7"/>
    </row>
    <row r="16" spans="1:4" ht="12.75">
      <c r="A16" s="91" t="s">
        <v>77</v>
      </c>
      <c r="B16" s="89" t="s">
        <v>78</v>
      </c>
      <c r="C16" s="7"/>
      <c r="D16" s="7"/>
    </row>
    <row r="17" spans="1:4" ht="12.75">
      <c r="A17" s="91" t="s">
        <v>79</v>
      </c>
      <c r="B17" s="89" t="s">
        <v>80</v>
      </c>
      <c r="C17" s="7"/>
      <c r="D17" s="7"/>
    </row>
    <row r="18" spans="1:4" ht="12.75">
      <c r="A18" s="91" t="s">
        <v>81</v>
      </c>
      <c r="B18" s="89" t="s">
        <v>82</v>
      </c>
      <c r="C18" s="7"/>
      <c r="D18" s="7">
        <v>700000</v>
      </c>
    </row>
    <row r="19" spans="1:4" s="4" customFormat="1" ht="12.75">
      <c r="A19" s="92" t="s">
        <v>83</v>
      </c>
      <c r="B19" s="93" t="s">
        <v>84</v>
      </c>
      <c r="C19" s="9">
        <f>SUM(C6:C18)</f>
        <v>51973979</v>
      </c>
      <c r="D19" s="9">
        <f>SUM(D6:D18)</f>
        <v>52328565</v>
      </c>
    </row>
    <row r="20" spans="1:4" ht="12.75">
      <c r="A20" s="91" t="s">
        <v>85</v>
      </c>
      <c r="B20" s="89" t="s">
        <v>86</v>
      </c>
      <c r="C20" s="7"/>
      <c r="D20" s="7"/>
    </row>
    <row r="21" spans="1:4" ht="12.75">
      <c r="A21" s="91" t="s">
        <v>87</v>
      </c>
      <c r="B21" s="89" t="s">
        <v>88</v>
      </c>
      <c r="C21" s="7"/>
      <c r="D21" s="7">
        <v>177890</v>
      </c>
    </row>
    <row r="22" spans="1:4" ht="12.75">
      <c r="A22" s="97" t="s">
        <v>89</v>
      </c>
      <c r="B22" s="89" t="s">
        <v>90</v>
      </c>
      <c r="C22" s="7"/>
      <c r="D22" s="7"/>
    </row>
    <row r="23" spans="1:4" s="4" customFormat="1" ht="12.75">
      <c r="A23" s="98" t="s">
        <v>91</v>
      </c>
      <c r="B23" s="93" t="s">
        <v>92</v>
      </c>
      <c r="C23" s="9">
        <f>SUM(C20:C22)</f>
        <v>0</v>
      </c>
      <c r="D23" s="9">
        <f>SUM(D20:D22)</f>
        <v>177890</v>
      </c>
    </row>
    <row r="24" spans="1:4" s="4" customFormat="1" ht="12.75">
      <c r="A24" s="99" t="s">
        <v>93</v>
      </c>
      <c r="B24" s="100" t="s">
        <v>94</v>
      </c>
      <c r="C24" s="9">
        <f>C19+C23</f>
        <v>51973979</v>
      </c>
      <c r="D24" s="9">
        <f>D19+D23</f>
        <v>52506455</v>
      </c>
    </row>
    <row r="25" spans="1:4" ht="12.75">
      <c r="A25" s="103" t="s">
        <v>95</v>
      </c>
      <c r="B25" s="100" t="s">
        <v>96</v>
      </c>
      <c r="C25" s="9">
        <v>10583301</v>
      </c>
      <c r="D25" s="9">
        <v>10583301</v>
      </c>
    </row>
    <row r="26" spans="1:4" ht="12.75">
      <c r="A26" s="91" t="s">
        <v>97</v>
      </c>
      <c r="B26" s="89" t="s">
        <v>98</v>
      </c>
      <c r="C26" s="7">
        <v>90000</v>
      </c>
      <c r="D26" s="7">
        <v>90000</v>
      </c>
    </row>
    <row r="27" spans="1:4" ht="12.75">
      <c r="A27" s="91" t="s">
        <v>99</v>
      </c>
      <c r="B27" s="89" t="s">
        <v>100</v>
      </c>
      <c r="C27" s="7">
        <v>23535656</v>
      </c>
      <c r="D27" s="7">
        <v>23535656</v>
      </c>
    </row>
    <row r="28" spans="1:4" ht="12.75">
      <c r="A28" s="91" t="s">
        <v>101</v>
      </c>
      <c r="B28" s="89" t="s">
        <v>102</v>
      </c>
      <c r="C28" s="7"/>
      <c r="D28" s="7"/>
    </row>
    <row r="29" spans="1:4" s="4" customFormat="1" ht="12.75">
      <c r="A29" s="98" t="s">
        <v>103</v>
      </c>
      <c r="B29" s="93" t="s">
        <v>104</v>
      </c>
      <c r="C29" s="9">
        <f>SUM(C26:C28)</f>
        <v>23625656</v>
      </c>
      <c r="D29" s="9">
        <f>SUM(D26:D28)</f>
        <v>23625656</v>
      </c>
    </row>
    <row r="30" spans="1:4" ht="12.75">
      <c r="A30" s="91" t="s">
        <v>105</v>
      </c>
      <c r="B30" s="89" t="s">
        <v>106</v>
      </c>
      <c r="C30" s="7">
        <v>80000</v>
      </c>
      <c r="D30" s="7">
        <v>80000</v>
      </c>
    </row>
    <row r="31" spans="1:4" ht="12.75">
      <c r="A31" s="91" t="s">
        <v>107</v>
      </c>
      <c r="B31" s="89" t="s">
        <v>108</v>
      </c>
      <c r="C31" s="7">
        <v>70000</v>
      </c>
      <c r="D31" s="7">
        <v>70000</v>
      </c>
    </row>
    <row r="32" spans="1:4" s="4" customFormat="1" ht="15" customHeight="1">
      <c r="A32" s="98" t="s">
        <v>109</v>
      </c>
      <c r="B32" s="93" t="s">
        <v>110</v>
      </c>
      <c r="C32" s="9">
        <f>SUM(C30:C31)</f>
        <v>150000</v>
      </c>
      <c r="D32" s="9">
        <f>SUM(D30:D31)</f>
        <v>150000</v>
      </c>
    </row>
    <row r="33" spans="1:4" ht="12.75">
      <c r="A33" s="91" t="s">
        <v>111</v>
      </c>
      <c r="B33" s="89" t="s">
        <v>112</v>
      </c>
      <c r="C33" s="7">
        <v>2990000</v>
      </c>
      <c r="D33" s="7">
        <v>2990000</v>
      </c>
    </row>
    <row r="34" spans="1:4" ht="12.75">
      <c r="A34" s="91" t="s">
        <v>113</v>
      </c>
      <c r="B34" s="89" t="s">
        <v>114</v>
      </c>
      <c r="C34" s="7"/>
      <c r="D34" s="7"/>
    </row>
    <row r="35" spans="1:4" ht="12.75">
      <c r="A35" s="91" t="s">
        <v>115</v>
      </c>
      <c r="B35" s="89" t="s">
        <v>116</v>
      </c>
      <c r="C35" s="7">
        <v>15000</v>
      </c>
      <c r="D35" s="7">
        <v>35000</v>
      </c>
    </row>
    <row r="36" spans="1:4" ht="12.75">
      <c r="A36" s="91" t="s">
        <v>117</v>
      </c>
      <c r="B36" s="89" t="s">
        <v>118</v>
      </c>
      <c r="C36" s="7">
        <v>80000</v>
      </c>
      <c r="D36" s="7">
        <v>80000</v>
      </c>
    </row>
    <row r="37" spans="1:4" ht="12.75">
      <c r="A37" s="104" t="s">
        <v>119</v>
      </c>
      <c r="B37" s="89" t="s">
        <v>120</v>
      </c>
      <c r="C37" s="7"/>
      <c r="D37" s="7"/>
    </row>
    <row r="38" spans="1:4" ht="12.75">
      <c r="A38" s="97" t="s">
        <v>121</v>
      </c>
      <c r="B38" s="89" t="s">
        <v>122</v>
      </c>
      <c r="C38" s="7"/>
      <c r="D38" s="7"/>
    </row>
    <row r="39" spans="1:4" ht="12.75">
      <c r="A39" s="91" t="s">
        <v>123</v>
      </c>
      <c r="B39" s="89" t="s">
        <v>124</v>
      </c>
      <c r="C39" s="7">
        <v>465000</v>
      </c>
      <c r="D39" s="7">
        <v>748000</v>
      </c>
    </row>
    <row r="40" spans="1:4" s="4" customFormat="1" ht="12.75">
      <c r="A40" s="98" t="s">
        <v>125</v>
      </c>
      <c r="B40" s="93" t="s">
        <v>126</v>
      </c>
      <c r="C40" s="9">
        <f>SUM(C33:C39)</f>
        <v>3550000</v>
      </c>
      <c r="D40" s="9">
        <f>SUM(D33:D39)</f>
        <v>3853000</v>
      </c>
    </row>
    <row r="41" spans="1:4" ht="12.75">
      <c r="A41" s="91" t="s">
        <v>127</v>
      </c>
      <c r="B41" s="89" t="s">
        <v>128</v>
      </c>
      <c r="C41" s="7">
        <v>30000</v>
      </c>
      <c r="D41" s="7">
        <v>35000</v>
      </c>
    </row>
    <row r="42" spans="1:4" ht="12.75">
      <c r="A42" s="91" t="s">
        <v>129</v>
      </c>
      <c r="B42" s="89" t="s">
        <v>130</v>
      </c>
      <c r="C42" s="7"/>
      <c r="D42" s="7"/>
    </row>
    <row r="43" spans="1:4" s="4" customFormat="1" ht="12.75">
      <c r="A43" s="98" t="s">
        <v>131</v>
      </c>
      <c r="B43" s="93" t="s">
        <v>132</v>
      </c>
      <c r="C43" s="9">
        <f>SUM(C41:C42)</f>
        <v>30000</v>
      </c>
      <c r="D43" s="9">
        <f>SUM(D41:D42)</f>
        <v>35000</v>
      </c>
    </row>
    <row r="44" spans="1:4" ht="12.75">
      <c r="A44" s="91" t="s">
        <v>133</v>
      </c>
      <c r="B44" s="89" t="s">
        <v>134</v>
      </c>
      <c r="C44" s="7">
        <v>7386027</v>
      </c>
      <c r="D44" s="7">
        <v>7078027</v>
      </c>
    </row>
    <row r="45" spans="1:4" ht="12.75">
      <c r="A45" s="91" t="s">
        <v>135</v>
      </c>
      <c r="B45" s="89" t="s">
        <v>136</v>
      </c>
      <c r="C45" s="7">
        <v>1500000</v>
      </c>
      <c r="D45" s="7">
        <v>1500000</v>
      </c>
    </row>
    <row r="46" spans="1:4" ht="12.75">
      <c r="A46" s="91" t="s">
        <v>137</v>
      </c>
      <c r="B46" s="89" t="s">
        <v>138</v>
      </c>
      <c r="C46" s="7"/>
      <c r="D46" s="7"/>
    </row>
    <row r="47" spans="1:4" ht="12.75">
      <c r="A47" s="91" t="s">
        <v>139</v>
      </c>
      <c r="B47" s="89" t="s">
        <v>140</v>
      </c>
      <c r="C47" s="7"/>
      <c r="D47" s="7"/>
    </row>
    <row r="48" spans="1:4" ht="12.75">
      <c r="A48" s="91" t="s">
        <v>141</v>
      </c>
      <c r="B48" s="89" t="s">
        <v>142</v>
      </c>
      <c r="C48" s="7">
        <v>5000</v>
      </c>
      <c r="D48" s="7">
        <v>6647</v>
      </c>
    </row>
    <row r="49" spans="1:4" s="4" customFormat="1" ht="12.75">
      <c r="A49" s="98" t="s">
        <v>143</v>
      </c>
      <c r="B49" s="93" t="s">
        <v>144</v>
      </c>
      <c r="C49" s="9">
        <f>SUM(C44:C48)</f>
        <v>8891027</v>
      </c>
      <c r="D49" s="9">
        <f>SUM(D44:D48)</f>
        <v>8584674</v>
      </c>
    </row>
    <row r="50" spans="1:4" ht="12.75">
      <c r="A50" s="103" t="s">
        <v>145</v>
      </c>
      <c r="B50" s="100" t="s">
        <v>146</v>
      </c>
      <c r="C50" s="9">
        <f>C29+C32+C40+C43+C49</f>
        <v>36246683</v>
      </c>
      <c r="D50" s="9">
        <f>D29+D32+D40+D43+D49</f>
        <v>36248330</v>
      </c>
    </row>
    <row r="51" spans="1:4" ht="12.75">
      <c r="A51" s="105" t="s">
        <v>147</v>
      </c>
      <c r="B51" s="89" t="s">
        <v>148</v>
      </c>
      <c r="C51" s="7"/>
      <c r="D51" s="7"/>
    </row>
    <row r="52" spans="1:4" ht="12.75">
      <c r="A52" s="105" t="s">
        <v>149</v>
      </c>
      <c r="B52" s="89" t="s">
        <v>150</v>
      </c>
      <c r="C52" s="7"/>
      <c r="D52" s="7"/>
    </row>
    <row r="53" spans="1:4" ht="12.75">
      <c r="A53" s="106" t="s">
        <v>151</v>
      </c>
      <c r="B53" s="89" t="s">
        <v>152</v>
      </c>
      <c r="C53" s="7"/>
      <c r="D53" s="7"/>
    </row>
    <row r="54" spans="1:4" ht="12.75">
      <c r="A54" s="106" t="s">
        <v>153</v>
      </c>
      <c r="B54" s="89" t="s">
        <v>154</v>
      </c>
      <c r="C54" s="7"/>
      <c r="D54" s="7"/>
    </row>
    <row r="55" spans="1:4" ht="12.75">
      <c r="A55" s="106" t="s">
        <v>155</v>
      </c>
      <c r="B55" s="89" t="s">
        <v>156</v>
      </c>
      <c r="C55" s="7"/>
      <c r="D55" s="7"/>
    </row>
    <row r="56" spans="1:4" ht="12.75">
      <c r="A56" s="105" t="s">
        <v>157</v>
      </c>
      <c r="B56" s="89" t="s">
        <v>158</v>
      </c>
      <c r="C56" s="7"/>
      <c r="D56" s="7"/>
    </row>
    <row r="57" spans="1:4" ht="12.75">
      <c r="A57" s="105" t="s">
        <v>159</v>
      </c>
      <c r="B57" s="89" t="s">
        <v>160</v>
      </c>
      <c r="C57" s="7"/>
      <c r="D57" s="7"/>
    </row>
    <row r="58" spans="1:4" ht="12.75">
      <c r="A58" s="105" t="s">
        <v>161</v>
      </c>
      <c r="B58" s="89" t="s">
        <v>162</v>
      </c>
      <c r="C58" s="7"/>
      <c r="D58" s="7"/>
    </row>
    <row r="59" spans="1:4" ht="12.75">
      <c r="A59" s="107" t="s">
        <v>163</v>
      </c>
      <c r="B59" s="100" t="s">
        <v>164</v>
      </c>
      <c r="C59" s="9"/>
      <c r="D59" s="9"/>
    </row>
    <row r="60" spans="1:4" ht="12.75">
      <c r="A60" s="108" t="s">
        <v>165</v>
      </c>
      <c r="B60" s="89" t="s">
        <v>166</v>
      </c>
      <c r="C60" s="7"/>
      <c r="D60" s="7"/>
    </row>
    <row r="61" spans="1:4" ht="12.75">
      <c r="A61" s="108" t="s">
        <v>167</v>
      </c>
      <c r="B61" s="89" t="s">
        <v>168</v>
      </c>
      <c r="C61" s="7"/>
      <c r="D61" s="7"/>
    </row>
    <row r="62" spans="1:4" ht="12.75">
      <c r="A62" s="108" t="s">
        <v>169</v>
      </c>
      <c r="B62" s="89" t="s">
        <v>170</v>
      </c>
      <c r="C62" s="7"/>
      <c r="D62" s="7"/>
    </row>
    <row r="63" spans="1:4" ht="12.75">
      <c r="A63" s="108" t="s">
        <v>171</v>
      </c>
      <c r="B63" s="89" t="s">
        <v>172</v>
      </c>
      <c r="C63" s="7"/>
      <c r="D63" s="7"/>
    </row>
    <row r="64" spans="1:4" ht="12.75">
      <c r="A64" s="108" t="s">
        <v>173</v>
      </c>
      <c r="B64" s="89" t="s">
        <v>174</v>
      </c>
      <c r="C64" s="7"/>
      <c r="D64" s="7"/>
    </row>
    <row r="65" spans="1:4" ht="12.75">
      <c r="A65" s="108" t="s">
        <v>175</v>
      </c>
      <c r="B65" s="89" t="s">
        <v>176</v>
      </c>
      <c r="C65" s="7"/>
      <c r="D65" s="7"/>
    </row>
    <row r="66" spans="1:4" ht="12.75">
      <c r="A66" s="108" t="s">
        <v>177</v>
      </c>
      <c r="B66" s="89" t="s">
        <v>178</v>
      </c>
      <c r="C66" s="7"/>
      <c r="D66" s="7"/>
    </row>
    <row r="67" spans="1:4" ht="12.75">
      <c r="A67" s="108" t="s">
        <v>179</v>
      </c>
      <c r="B67" s="89" t="s">
        <v>180</v>
      </c>
      <c r="C67" s="7"/>
      <c r="D67" s="7"/>
    </row>
    <row r="68" spans="1:4" ht="12.75">
      <c r="A68" s="108" t="s">
        <v>181</v>
      </c>
      <c r="B68" s="89" t="s">
        <v>182</v>
      </c>
      <c r="C68" s="7"/>
      <c r="D68" s="7"/>
    </row>
    <row r="69" spans="1:4" ht="12.75">
      <c r="A69" s="109" t="s">
        <v>183</v>
      </c>
      <c r="B69" s="89" t="s">
        <v>184</v>
      </c>
      <c r="C69" s="7"/>
      <c r="D69" s="7"/>
    </row>
    <row r="70" spans="1:4" ht="12.75">
      <c r="A70" s="108" t="s">
        <v>185</v>
      </c>
      <c r="B70" s="89" t="s">
        <v>186</v>
      </c>
      <c r="C70" s="7"/>
      <c r="D70" s="7"/>
    </row>
    <row r="71" spans="1:4" ht="12.75">
      <c r="A71" s="109" t="s">
        <v>187</v>
      </c>
      <c r="B71" s="89" t="s">
        <v>188</v>
      </c>
      <c r="C71" s="7"/>
      <c r="D71" s="7"/>
    </row>
    <row r="72" spans="1:4" ht="12.75">
      <c r="A72" s="109" t="s">
        <v>189</v>
      </c>
      <c r="B72" s="89" t="s">
        <v>190</v>
      </c>
      <c r="C72" s="7"/>
      <c r="D72" s="7"/>
    </row>
    <row r="73" spans="1:4" ht="12.75">
      <c r="A73" s="107" t="s">
        <v>191</v>
      </c>
      <c r="B73" s="100" t="s">
        <v>192</v>
      </c>
      <c r="C73" s="9"/>
      <c r="D73" s="9"/>
    </row>
    <row r="74" spans="1:4" ht="12.75">
      <c r="A74" s="110" t="s">
        <v>193</v>
      </c>
      <c r="B74" s="100"/>
      <c r="C74" s="7"/>
      <c r="D74" s="7"/>
    </row>
    <row r="75" spans="1:4" ht="12.75">
      <c r="A75" s="111" t="s">
        <v>194</v>
      </c>
      <c r="B75" s="89" t="s">
        <v>195</v>
      </c>
      <c r="C75" s="7"/>
      <c r="D75" s="7"/>
    </row>
    <row r="76" spans="1:4" ht="12.75">
      <c r="A76" s="111" t="s">
        <v>196</v>
      </c>
      <c r="B76" s="89" t="s">
        <v>197</v>
      </c>
      <c r="C76" s="7"/>
      <c r="D76" s="7"/>
    </row>
    <row r="77" spans="1:4" ht="12.75">
      <c r="A77" s="111" t="s">
        <v>198</v>
      </c>
      <c r="B77" s="89" t="s">
        <v>199</v>
      </c>
      <c r="C77" s="7"/>
      <c r="D77" s="7"/>
    </row>
    <row r="78" spans="1:4" ht="12.75">
      <c r="A78" s="111" t="s">
        <v>200</v>
      </c>
      <c r="B78" s="89" t="s">
        <v>201</v>
      </c>
      <c r="C78" s="7"/>
      <c r="D78" s="7"/>
    </row>
    <row r="79" spans="1:4" ht="12.75">
      <c r="A79" s="97" t="s">
        <v>202</v>
      </c>
      <c r="B79" s="89" t="s">
        <v>203</v>
      </c>
      <c r="C79" s="7"/>
      <c r="D79" s="7"/>
    </row>
    <row r="80" spans="1:4" ht="12.75">
      <c r="A80" s="97" t="s">
        <v>204</v>
      </c>
      <c r="B80" s="89" t="s">
        <v>205</v>
      </c>
      <c r="C80" s="7"/>
      <c r="D80" s="7"/>
    </row>
    <row r="81" spans="1:4" ht="12.75">
      <c r="A81" s="97" t="s">
        <v>206</v>
      </c>
      <c r="B81" s="89" t="s">
        <v>207</v>
      </c>
      <c r="C81" s="7"/>
      <c r="D81" s="7"/>
    </row>
    <row r="82" spans="1:4" ht="12.75">
      <c r="A82" s="112" t="s">
        <v>208</v>
      </c>
      <c r="B82" s="100" t="s">
        <v>209</v>
      </c>
      <c r="C82" s="9"/>
      <c r="D82" s="9"/>
    </row>
    <row r="83" spans="1:4" ht="12.75">
      <c r="A83" s="105" t="s">
        <v>210</v>
      </c>
      <c r="B83" s="89" t="s">
        <v>211</v>
      </c>
      <c r="C83" s="7"/>
      <c r="D83" s="7"/>
    </row>
    <row r="84" spans="1:4" ht="12.75">
      <c r="A84" s="105" t="s">
        <v>212</v>
      </c>
      <c r="B84" s="89" t="s">
        <v>213</v>
      </c>
      <c r="C84" s="7"/>
      <c r="D84" s="7"/>
    </row>
    <row r="85" spans="1:4" ht="12.75">
      <c r="A85" s="105" t="s">
        <v>214</v>
      </c>
      <c r="B85" s="89" t="s">
        <v>215</v>
      </c>
      <c r="C85" s="7"/>
      <c r="D85" s="7"/>
    </row>
    <row r="86" spans="1:4" ht="12.75">
      <c r="A86" s="105" t="s">
        <v>216</v>
      </c>
      <c r="B86" s="89" t="s">
        <v>217</v>
      </c>
      <c r="C86" s="7"/>
      <c r="D86" s="7"/>
    </row>
    <row r="87" spans="1:4" ht="12.75">
      <c r="A87" s="107" t="s">
        <v>218</v>
      </c>
      <c r="B87" s="100" t="s">
        <v>219</v>
      </c>
      <c r="C87" s="9"/>
      <c r="D87" s="9"/>
    </row>
    <row r="88" spans="1:4" ht="12.75">
      <c r="A88" s="105" t="s">
        <v>220</v>
      </c>
      <c r="B88" s="89" t="s">
        <v>221</v>
      </c>
      <c r="C88" s="7"/>
      <c r="D88" s="7"/>
    </row>
    <row r="89" spans="1:4" ht="12.75">
      <c r="A89" s="105" t="s">
        <v>222</v>
      </c>
      <c r="B89" s="89" t="s">
        <v>223</v>
      </c>
      <c r="C89" s="7"/>
      <c r="D89" s="7"/>
    </row>
    <row r="90" spans="1:4" ht="12.75">
      <c r="A90" s="105" t="s">
        <v>224</v>
      </c>
      <c r="B90" s="89" t="s">
        <v>225</v>
      </c>
      <c r="C90" s="7"/>
      <c r="D90" s="7"/>
    </row>
    <row r="91" spans="1:4" ht="12.75">
      <c r="A91" s="105" t="s">
        <v>226</v>
      </c>
      <c r="B91" s="89" t="s">
        <v>227</v>
      </c>
      <c r="C91" s="7"/>
      <c r="D91" s="7"/>
    </row>
    <row r="92" spans="1:4" ht="12.75">
      <c r="A92" s="105" t="s">
        <v>228</v>
      </c>
      <c r="B92" s="89" t="s">
        <v>229</v>
      </c>
      <c r="C92" s="7"/>
      <c r="D92" s="7"/>
    </row>
    <row r="93" spans="1:4" ht="12.75">
      <c r="A93" s="105" t="s">
        <v>230</v>
      </c>
      <c r="B93" s="89" t="s">
        <v>231</v>
      </c>
      <c r="C93" s="7"/>
      <c r="D93" s="7"/>
    </row>
    <row r="94" spans="1:4" ht="12.75">
      <c r="A94" s="105" t="s">
        <v>232</v>
      </c>
      <c r="B94" s="89" t="s">
        <v>233</v>
      </c>
      <c r="C94" s="7"/>
      <c r="D94" s="7"/>
    </row>
    <row r="95" spans="1:4" ht="12.75">
      <c r="A95" s="105" t="s">
        <v>234</v>
      </c>
      <c r="B95" s="89" t="s">
        <v>235</v>
      </c>
      <c r="C95" s="7"/>
      <c r="D95" s="7"/>
    </row>
    <row r="96" spans="1:4" ht="12.75">
      <c r="A96" s="105" t="s">
        <v>236</v>
      </c>
      <c r="B96" s="89" t="s">
        <v>237</v>
      </c>
      <c r="C96" s="9"/>
      <c r="D96" s="9"/>
    </row>
    <row r="97" spans="1:4" ht="12.75">
      <c r="A97" s="107" t="s">
        <v>238</v>
      </c>
      <c r="B97" s="100" t="s">
        <v>239</v>
      </c>
      <c r="C97" s="7"/>
      <c r="D97" s="7"/>
    </row>
    <row r="98" spans="1:4" ht="12.75">
      <c r="A98" s="110" t="s">
        <v>240</v>
      </c>
      <c r="B98" s="100"/>
      <c r="C98" s="9"/>
      <c r="D98" s="9"/>
    </row>
    <row r="99" spans="1:22" ht="12.75">
      <c r="A99" s="113" t="s">
        <v>241</v>
      </c>
      <c r="B99" s="114" t="s">
        <v>242</v>
      </c>
      <c r="C99" s="148">
        <f>C24+C25+C50+C59+C73+C82+C87+C97</f>
        <v>98803963</v>
      </c>
      <c r="D99" s="148">
        <f>D24+D25+D50+D59+D73+D82+D87+D97</f>
        <v>99338086</v>
      </c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73"/>
      <c r="V99" s="73"/>
    </row>
    <row r="100" spans="1:22" ht="12.75">
      <c r="A100" s="105" t="s">
        <v>243</v>
      </c>
      <c r="B100" s="91" t="s">
        <v>244</v>
      </c>
      <c r="C100" s="148"/>
      <c r="D100" s="148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73"/>
      <c r="V100" s="73"/>
    </row>
    <row r="101" spans="1:22" ht="12.75">
      <c r="A101" s="105" t="s">
        <v>245</v>
      </c>
      <c r="B101" s="91" t="s">
        <v>246</v>
      </c>
      <c r="C101" s="148"/>
      <c r="D101" s="148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73"/>
      <c r="V101" s="73"/>
    </row>
    <row r="102" spans="1:22" ht="12.75">
      <c r="A102" s="105" t="s">
        <v>247</v>
      </c>
      <c r="B102" s="91" t="s">
        <v>248</v>
      </c>
      <c r="C102" s="119"/>
      <c r="D102" s="119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73"/>
      <c r="V102" s="73"/>
    </row>
    <row r="103" spans="1:22" ht="12.75">
      <c r="A103" s="121" t="s">
        <v>249</v>
      </c>
      <c r="B103" s="98" t="s">
        <v>250</v>
      </c>
      <c r="C103" s="151"/>
      <c r="D103" s="151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73"/>
      <c r="V103" s="73"/>
    </row>
    <row r="104" spans="1:22" ht="12.75">
      <c r="A104" s="125" t="s">
        <v>251</v>
      </c>
      <c r="B104" s="91" t="s">
        <v>252</v>
      </c>
      <c r="C104" s="151"/>
      <c r="D104" s="151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73"/>
      <c r="V104" s="73"/>
    </row>
    <row r="105" spans="1:22" ht="12.75">
      <c r="A105" s="125" t="s">
        <v>251</v>
      </c>
      <c r="B105" s="91" t="s">
        <v>253</v>
      </c>
      <c r="C105" s="148"/>
      <c r="D105" s="148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73"/>
      <c r="V105" s="73"/>
    </row>
    <row r="106" spans="1:22" ht="12.75">
      <c r="A106" s="105" t="s">
        <v>254</v>
      </c>
      <c r="B106" s="91" t="s">
        <v>255</v>
      </c>
      <c r="C106" s="148"/>
      <c r="D106" s="148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73"/>
      <c r="V106" s="73"/>
    </row>
    <row r="107" spans="1:22" ht="12.75">
      <c r="A107" s="105" t="s">
        <v>256</v>
      </c>
      <c r="B107" s="91" t="s">
        <v>257</v>
      </c>
      <c r="C107" s="127"/>
      <c r="D107" s="127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73"/>
      <c r="V107" s="73"/>
    </row>
    <row r="108" spans="1:22" ht="12.75">
      <c r="A108" s="105" t="s">
        <v>258</v>
      </c>
      <c r="B108" s="91" t="s">
        <v>259</v>
      </c>
      <c r="C108" s="151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73"/>
      <c r="V108" s="73"/>
    </row>
    <row r="109" spans="1:22" ht="12.75">
      <c r="A109" s="105" t="s">
        <v>260</v>
      </c>
      <c r="B109" s="91" t="s">
        <v>261</v>
      </c>
      <c r="C109" s="151"/>
      <c r="D109" s="151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73"/>
      <c r="V109" s="73"/>
    </row>
    <row r="110" spans="1:22" ht="12.75">
      <c r="A110" s="129" t="s">
        <v>262</v>
      </c>
      <c r="B110" s="98" t="s">
        <v>263</v>
      </c>
      <c r="C110" s="151"/>
      <c r="D110" s="151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73"/>
      <c r="V110" s="73"/>
    </row>
    <row r="111" spans="1:22" ht="12.75">
      <c r="A111" s="125" t="s">
        <v>264</v>
      </c>
      <c r="B111" s="91" t="s">
        <v>265</v>
      </c>
      <c r="C111" s="151"/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73"/>
      <c r="V111" s="73"/>
    </row>
    <row r="112" spans="1:22" ht="12.75">
      <c r="A112" s="125" t="s">
        <v>266</v>
      </c>
      <c r="B112" s="91" t="s">
        <v>267</v>
      </c>
      <c r="C112" s="151"/>
      <c r="D112" s="151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73"/>
      <c r="V112" s="73"/>
    </row>
    <row r="113" spans="1:22" ht="12.75">
      <c r="A113" s="129" t="s">
        <v>268</v>
      </c>
      <c r="B113" s="98" t="s">
        <v>269</v>
      </c>
      <c r="C113" s="151"/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73"/>
      <c r="V113" s="73"/>
    </row>
    <row r="114" spans="1:22" ht="12.75">
      <c r="A114" s="125" t="s">
        <v>270</v>
      </c>
      <c r="B114" s="91" t="s">
        <v>271</v>
      </c>
      <c r="C114" s="127"/>
      <c r="D114" s="127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73"/>
      <c r="V114" s="73"/>
    </row>
    <row r="115" spans="1:22" ht="12.75">
      <c r="A115" s="125" t="s">
        <v>272</v>
      </c>
      <c r="B115" s="91" t="s">
        <v>273</v>
      </c>
      <c r="C115" s="151"/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73"/>
      <c r="V115" s="73"/>
    </row>
    <row r="116" spans="1:22" ht="12.75">
      <c r="A116" s="125" t="s">
        <v>274</v>
      </c>
      <c r="B116" s="91" t="s">
        <v>275</v>
      </c>
      <c r="C116" s="148"/>
      <c r="D116" s="148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73"/>
      <c r="V116" s="73"/>
    </row>
    <row r="117" spans="1:22" ht="12.75">
      <c r="A117" s="125" t="s">
        <v>276</v>
      </c>
      <c r="B117" s="91" t="s">
        <v>277</v>
      </c>
      <c r="C117" s="151"/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73"/>
      <c r="V117" s="73"/>
    </row>
    <row r="118" spans="1:22" ht="12.75">
      <c r="A118" s="131" t="s">
        <v>278</v>
      </c>
      <c r="B118" s="103" t="s">
        <v>279</v>
      </c>
      <c r="C118" s="15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73"/>
      <c r="V118" s="73"/>
    </row>
    <row r="119" spans="1:22" ht="12.75">
      <c r="A119" s="125" t="s">
        <v>280</v>
      </c>
      <c r="B119" s="91" t="s">
        <v>281</v>
      </c>
      <c r="C119" s="127"/>
      <c r="D119" s="127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73"/>
      <c r="V119" s="73"/>
    </row>
    <row r="120" spans="1:22" ht="12.75">
      <c r="A120" s="105" t="s">
        <v>282</v>
      </c>
      <c r="B120" s="91" t="s">
        <v>283</v>
      </c>
      <c r="C120" s="148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73"/>
      <c r="V120" s="73"/>
    </row>
    <row r="121" spans="1:22" ht="12.75">
      <c r="A121" s="125" t="s">
        <v>284</v>
      </c>
      <c r="B121" s="91" t="s">
        <v>285</v>
      </c>
      <c r="C121" s="127"/>
      <c r="D121" s="127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73"/>
      <c r="V121" s="73"/>
    </row>
    <row r="122" spans="1:22" s="4" customFormat="1" ht="12.75">
      <c r="A122" s="125" t="s">
        <v>286</v>
      </c>
      <c r="B122" s="91" t="s">
        <v>287</v>
      </c>
      <c r="C122" s="9"/>
      <c r="D122" s="9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</row>
    <row r="123" spans="1:22" ht="12.75">
      <c r="A123" s="125" t="s">
        <v>288</v>
      </c>
      <c r="B123" s="91" t="s">
        <v>289</v>
      </c>
      <c r="C123" s="136"/>
      <c r="D123" s="136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</row>
    <row r="124" spans="1:22" ht="12.75">
      <c r="A124" s="131" t="s">
        <v>290</v>
      </c>
      <c r="B124" s="103" t="s">
        <v>291</v>
      </c>
      <c r="C124" s="136"/>
      <c r="D124" s="136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</row>
    <row r="125" spans="1:22" ht="12.75">
      <c r="A125" s="105" t="s">
        <v>292</v>
      </c>
      <c r="B125" s="91" t="s">
        <v>293</v>
      </c>
      <c r="C125" s="136"/>
      <c r="D125" s="136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</row>
    <row r="126" spans="1:22" ht="12.75">
      <c r="A126" s="105" t="s">
        <v>294</v>
      </c>
      <c r="B126" s="91" t="s">
        <v>295</v>
      </c>
      <c r="C126" s="136"/>
      <c r="D126" s="136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  <row r="127" spans="1:22" ht="12.75">
      <c r="A127" s="137" t="s">
        <v>296</v>
      </c>
      <c r="B127" s="138" t="s">
        <v>297</v>
      </c>
      <c r="C127" s="136"/>
      <c r="D127" s="136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</row>
    <row r="128" spans="1:22" ht="12.75">
      <c r="A128" s="139" t="s">
        <v>14</v>
      </c>
      <c r="B128" s="139"/>
      <c r="C128" s="141">
        <f>C99+C127</f>
        <v>98803963</v>
      </c>
      <c r="D128" s="141">
        <f>D99+D127</f>
        <v>99338086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2:27" ht="12.7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2:27" ht="12.7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2:27" ht="12.7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2:27" ht="12.7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2:27" ht="12.7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2:27" ht="12.7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2:27" ht="12.7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2:27" ht="12.7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2:27" ht="12.7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2:27" ht="12.7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2:27" ht="12.7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2:27" ht="12.7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2:27" ht="12.7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2:27" ht="12.7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2:27" ht="12.7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2:27" ht="12.7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2:27" ht="12.7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2:27" ht="12.7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2:27" ht="12.7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2:27" ht="12.7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2:27" ht="12.7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2:27" ht="12.7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2:27" ht="12.7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2:27" ht="12.7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2:27" ht="12.7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2:27" ht="12.7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2:27" ht="12.7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spans="2:27" ht="12.7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spans="2:27" ht="12.7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2:27" ht="12.7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2:27" ht="12.7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2:27" ht="12.7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spans="2:27" ht="12.7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2:27" ht="12.7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spans="2:27" ht="12.7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spans="2:27" ht="12.7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2:27" ht="12.7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2:27" ht="12.7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spans="2:27" ht="12.75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spans="2:27" ht="12.7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spans="2:27" ht="12.75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spans="2:27" ht="12.7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spans="2:27" ht="12.7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14/2018. (XII. 4.)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workbookViewId="0" topLeftCell="A106">
      <selection activeCell="X107" sqref="X107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6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19" t="s">
        <v>0</v>
      </c>
      <c r="B1" s="19"/>
      <c r="C1" s="19"/>
      <c r="D1" s="19"/>
      <c r="E1" s="19"/>
      <c r="F1" s="19"/>
    </row>
    <row r="2" spans="1:6" ht="21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303</v>
      </c>
    </row>
    <row r="5" spans="1:7" s="4" customFormat="1" ht="12.75">
      <c r="A5" s="78" t="s">
        <v>27</v>
      </c>
      <c r="B5" s="79" t="s">
        <v>28</v>
      </c>
      <c r="C5" s="155" t="s">
        <v>304</v>
      </c>
      <c r="D5" s="156" t="s">
        <v>305</v>
      </c>
      <c r="E5" s="155" t="s">
        <v>306</v>
      </c>
      <c r="F5" s="157" t="s">
        <v>307</v>
      </c>
      <c r="G5" s="158"/>
    </row>
    <row r="6" spans="1:7" ht="12.75">
      <c r="A6" s="84" t="s">
        <v>57</v>
      </c>
      <c r="B6" s="85" t="s">
        <v>58</v>
      </c>
      <c r="C6" s="7">
        <f>'2.kiadások működés,felh.Önk.'!AE6</f>
        <v>90087051</v>
      </c>
      <c r="D6" s="159">
        <f>'3.kiadások működ,felh.KözösHiv'!D7</f>
        <v>54025363</v>
      </c>
      <c r="E6" s="7">
        <f>'4.kiadások működés,felh.Óvoda'!D6</f>
        <v>48053311</v>
      </c>
      <c r="F6" s="141">
        <f>SUM(C6:E6)</f>
        <v>192165725</v>
      </c>
      <c r="G6" s="160"/>
    </row>
    <row r="7" spans="1:7" ht="12.75">
      <c r="A7" s="84" t="s">
        <v>59</v>
      </c>
      <c r="B7" s="89" t="s">
        <v>60</v>
      </c>
      <c r="C7" s="7">
        <f>'2.kiadások működés,felh.Önk.'!AE7</f>
        <v>0</v>
      </c>
      <c r="D7" s="159">
        <f>'3.kiadások működ,felh.KözösHiv'!D8</f>
        <v>0</v>
      </c>
      <c r="E7" s="7">
        <f>'4.kiadások működés,felh.Óvoda'!D7</f>
        <v>177890</v>
      </c>
      <c r="F7" s="141">
        <f aca="true" t="shared" si="0" ref="F7:F18">SUM(C7:E7)</f>
        <v>177890</v>
      </c>
      <c r="G7" s="160"/>
    </row>
    <row r="8" spans="1:7" ht="12.75">
      <c r="A8" s="84" t="s">
        <v>61</v>
      </c>
      <c r="B8" s="89" t="s">
        <v>62</v>
      </c>
      <c r="C8" s="7">
        <f>'2.kiadások működés,felh.Önk.'!AE8</f>
        <v>683250</v>
      </c>
      <c r="D8" s="159">
        <f>'3.kiadások működ,felh.KözösHiv'!D9</f>
        <v>285567</v>
      </c>
      <c r="E8" s="7">
        <f>'4.kiadások működés,felh.Óvoda'!D8</f>
        <v>0</v>
      </c>
      <c r="F8" s="141">
        <f t="shared" si="0"/>
        <v>968817</v>
      </c>
      <c r="G8" s="160"/>
    </row>
    <row r="9" spans="1:7" ht="12.75">
      <c r="A9" s="90" t="s">
        <v>63</v>
      </c>
      <c r="B9" s="89" t="s">
        <v>64</v>
      </c>
      <c r="C9" s="7">
        <f>'2.kiadások működés,felh.Önk.'!AE9</f>
        <v>0</v>
      </c>
      <c r="D9" s="159">
        <f>'3.kiadások működ,felh.KözösHiv'!D10</f>
        <v>0</v>
      </c>
      <c r="E9" s="7">
        <f>'4.kiadások működés,felh.Óvoda'!D9</f>
        <v>0</v>
      </c>
      <c r="F9" s="141">
        <f t="shared" si="0"/>
        <v>0</v>
      </c>
      <c r="G9" s="160"/>
    </row>
    <row r="10" spans="1:7" ht="12.75">
      <c r="A10" s="90" t="s">
        <v>65</v>
      </c>
      <c r="B10" s="89" t="s">
        <v>66</v>
      </c>
      <c r="C10" s="7">
        <f>'2.kiadások működés,felh.Önk.'!AE10</f>
        <v>0</v>
      </c>
      <c r="D10" s="159">
        <f>'3.kiadások működ,felh.KözösHiv'!D11</f>
        <v>0</v>
      </c>
      <c r="E10" s="7">
        <f>'4.kiadások működés,felh.Óvoda'!D10</f>
        <v>0</v>
      </c>
      <c r="F10" s="141">
        <f t="shared" si="0"/>
        <v>0</v>
      </c>
      <c r="G10" s="160"/>
    </row>
    <row r="11" spans="1:7" ht="12.75">
      <c r="A11" s="90" t="s">
        <v>67</v>
      </c>
      <c r="B11" s="89" t="s">
        <v>68</v>
      </c>
      <c r="C11" s="7">
        <f>'2.kiadások működés,felh.Önk.'!AE11</f>
        <v>637000</v>
      </c>
      <c r="D11" s="159">
        <f>'3.kiadások működ,felh.KözösHiv'!D12</f>
        <v>600000</v>
      </c>
      <c r="E11" s="7">
        <f>'4.kiadások működés,felh.Óvoda'!D11</f>
        <v>1487140</v>
      </c>
      <c r="F11" s="141">
        <f>SUM(C11:E11)</f>
        <v>2724140</v>
      </c>
      <c r="G11" s="160"/>
    </row>
    <row r="12" spans="1:7" ht="12.75">
      <c r="A12" s="90" t="s">
        <v>69</v>
      </c>
      <c r="B12" s="89" t="s">
        <v>70</v>
      </c>
      <c r="C12" s="7">
        <f>'2.kiadások működés,felh.Önk.'!AE12</f>
        <v>848543</v>
      </c>
      <c r="D12" s="159">
        <f>'3.kiadások működ,felh.KözösHiv'!D13</f>
        <v>2869692</v>
      </c>
      <c r="E12" s="7">
        <f>'4.kiadások működés,felh.Óvoda'!D12</f>
        <v>1780224</v>
      </c>
      <c r="F12" s="141">
        <f>SUM(C12:E12)</f>
        <v>5498459</v>
      </c>
      <c r="G12" s="160"/>
    </row>
    <row r="13" spans="1:7" ht="12.75">
      <c r="A13" s="90" t="s">
        <v>71</v>
      </c>
      <c r="B13" s="89" t="s">
        <v>72</v>
      </c>
      <c r="C13" s="7">
        <f>'2.kiadások működés,felh.Önk.'!AE13</f>
        <v>0</v>
      </c>
      <c r="D13" s="159">
        <f>'3.kiadások működ,felh.KözösHiv'!D14</f>
        <v>0</v>
      </c>
      <c r="E13" s="7">
        <f>'4.kiadások működés,felh.Óvoda'!D13</f>
        <v>0</v>
      </c>
      <c r="F13" s="141">
        <f t="shared" si="0"/>
        <v>0</v>
      </c>
      <c r="G13" s="160"/>
    </row>
    <row r="14" spans="1:7" ht="12.75">
      <c r="A14" s="91" t="s">
        <v>73</v>
      </c>
      <c r="B14" s="89" t="s">
        <v>74</v>
      </c>
      <c r="C14" s="7">
        <f>'2.kiadások működés,felh.Önk.'!AE14</f>
        <v>50000</v>
      </c>
      <c r="D14" s="159">
        <f>'3.kiadások működ,felh.KözösHiv'!D15</f>
        <v>655000</v>
      </c>
      <c r="E14" s="7">
        <f>'4.kiadások működés,felh.Óvoda'!D14</f>
        <v>130000</v>
      </c>
      <c r="F14" s="141">
        <f t="shared" si="0"/>
        <v>835000</v>
      </c>
      <c r="G14" s="160"/>
    </row>
    <row r="15" spans="1:7" ht="12.75">
      <c r="A15" s="91" t="s">
        <v>75</v>
      </c>
      <c r="B15" s="89" t="s">
        <v>76</v>
      </c>
      <c r="C15" s="7">
        <f>'2.kiadások működés,felh.Önk.'!AE15</f>
        <v>0</v>
      </c>
      <c r="D15" s="159">
        <f>'3.kiadások működ,felh.KözösHiv'!D16</f>
        <v>97900</v>
      </c>
      <c r="E15" s="7">
        <f>'4.kiadások működés,felh.Óvoda'!D15</f>
        <v>0</v>
      </c>
      <c r="F15" s="141">
        <f t="shared" si="0"/>
        <v>97900</v>
      </c>
      <c r="G15" s="160"/>
    </row>
    <row r="16" spans="1:7" ht="12.75">
      <c r="A16" s="91" t="s">
        <v>77</v>
      </c>
      <c r="B16" s="89" t="s">
        <v>78</v>
      </c>
      <c r="C16" s="7">
        <f>'2.kiadások működés,felh.Önk.'!AE16</f>
        <v>0</v>
      </c>
      <c r="D16" s="159">
        <f>'3.kiadások működ,felh.KözösHiv'!D17</f>
        <v>0</v>
      </c>
      <c r="E16" s="7">
        <f>'4.kiadások működés,felh.Óvoda'!D16</f>
        <v>0</v>
      </c>
      <c r="F16" s="141">
        <f t="shared" si="0"/>
        <v>0</v>
      </c>
      <c r="G16" s="160"/>
    </row>
    <row r="17" spans="1:7" ht="12.75">
      <c r="A17" s="91" t="s">
        <v>79</v>
      </c>
      <c r="B17" s="89" t="s">
        <v>80</v>
      </c>
      <c r="C17" s="7">
        <f>'2.kiadások működés,felh.Önk.'!AE17</f>
        <v>0</v>
      </c>
      <c r="D17" s="159">
        <f>'3.kiadások működ,felh.KözösHiv'!D18</f>
        <v>0</v>
      </c>
      <c r="E17" s="7">
        <f>'4.kiadások működés,felh.Óvoda'!D17</f>
        <v>0</v>
      </c>
      <c r="F17" s="141">
        <f t="shared" si="0"/>
        <v>0</v>
      </c>
      <c r="G17" s="160"/>
    </row>
    <row r="18" spans="1:7" ht="12.75">
      <c r="A18" s="91" t="s">
        <v>81</v>
      </c>
      <c r="B18" s="89" t="s">
        <v>82</v>
      </c>
      <c r="C18" s="7">
        <f>'2.kiadások működés,felh.Önk.'!AE18</f>
        <v>1700000</v>
      </c>
      <c r="D18" s="159">
        <f>'3.kiadások működ,felh.KözösHiv'!D19</f>
        <v>123700</v>
      </c>
      <c r="E18" s="7">
        <f>'4.kiadások működés,felh.Óvoda'!D18</f>
        <v>700000</v>
      </c>
      <c r="F18" s="141">
        <f t="shared" si="0"/>
        <v>2523700</v>
      </c>
      <c r="G18" s="160"/>
    </row>
    <row r="19" spans="1:7" ht="12.75">
      <c r="A19" s="92" t="s">
        <v>83</v>
      </c>
      <c r="B19" s="93" t="s">
        <v>84</v>
      </c>
      <c r="C19" s="7">
        <f>SUM(C6:C18)</f>
        <v>94005844</v>
      </c>
      <c r="D19" s="7">
        <f>SUM(D6:D18)</f>
        <v>58657222</v>
      </c>
      <c r="E19" s="7">
        <f>SUM(E6:E18)</f>
        <v>52328565</v>
      </c>
      <c r="F19" s="141">
        <f>SUM(F6:F18)</f>
        <v>204991631</v>
      </c>
      <c r="G19" s="158"/>
    </row>
    <row r="20" spans="1:7" ht="12.75">
      <c r="A20" s="91" t="s">
        <v>85</v>
      </c>
      <c r="B20" s="89" t="s">
        <v>86</v>
      </c>
      <c r="C20" s="7">
        <f>'2.kiadások működés,felh.Önk.'!AE20</f>
        <v>11741914</v>
      </c>
      <c r="D20" s="159">
        <f>'3.kiadások működ,felh.KözösHiv'!D21</f>
        <v>0</v>
      </c>
      <c r="E20" s="7">
        <f>'4.kiadások működés,felh.Óvoda'!D20</f>
        <v>0</v>
      </c>
      <c r="F20" s="141">
        <f>SUM(C20:E20)</f>
        <v>11741914</v>
      </c>
      <c r="G20" s="160"/>
    </row>
    <row r="21" spans="1:7" ht="12.75">
      <c r="A21" s="91" t="s">
        <v>87</v>
      </c>
      <c r="B21" s="89" t="s">
        <v>88</v>
      </c>
      <c r="C21" s="7">
        <f>'2.kiadások működés,felh.Önk.'!AE21</f>
        <v>2230417</v>
      </c>
      <c r="D21" s="159">
        <f>'3.kiadások működ,felh.KözösHiv'!D22</f>
        <v>1986745</v>
      </c>
      <c r="E21" s="7">
        <f>'4.kiadások működés,felh.Óvoda'!D21</f>
        <v>177890</v>
      </c>
      <c r="F21" s="141">
        <f>SUM(C21:E21)</f>
        <v>4395052</v>
      </c>
      <c r="G21" s="160"/>
    </row>
    <row r="22" spans="1:7" ht="12.75">
      <c r="A22" s="97" t="s">
        <v>89</v>
      </c>
      <c r="B22" s="89" t="s">
        <v>90</v>
      </c>
      <c r="C22" s="7">
        <f>'2.kiadások működés,felh.Önk.'!AE22</f>
        <v>700000</v>
      </c>
      <c r="D22" s="159">
        <f>'3.kiadások működ,felh.KözösHiv'!D23</f>
        <v>1592189</v>
      </c>
      <c r="E22" s="7">
        <f>'4.kiadások működés,felh.Óvoda'!D22</f>
        <v>0</v>
      </c>
      <c r="F22" s="141">
        <f>SUM(C22:E22)</f>
        <v>2292189</v>
      </c>
      <c r="G22" s="160"/>
    </row>
    <row r="23" spans="1:7" ht="12.75">
      <c r="A23" s="98" t="s">
        <v>91</v>
      </c>
      <c r="B23" s="93" t="s">
        <v>92</v>
      </c>
      <c r="C23" s="7">
        <f>SUM(C20:C22)</f>
        <v>14672331</v>
      </c>
      <c r="D23" s="159">
        <f>SUM(D20:D22)</f>
        <v>3578934</v>
      </c>
      <c r="E23" s="159">
        <f>SUM(E20:E22)</f>
        <v>177890</v>
      </c>
      <c r="F23" s="141">
        <f>SUM(F20:F22)</f>
        <v>18429155</v>
      </c>
      <c r="G23" s="158"/>
    </row>
    <row r="24" spans="1:7" ht="12.75">
      <c r="A24" s="99" t="s">
        <v>93</v>
      </c>
      <c r="B24" s="100" t="s">
        <v>94</v>
      </c>
      <c r="C24" s="9">
        <f>C19+C23</f>
        <v>108678175</v>
      </c>
      <c r="D24" s="161">
        <f>D19+D23</f>
        <v>62236156</v>
      </c>
      <c r="E24" s="161">
        <f>E19+E23</f>
        <v>52506455</v>
      </c>
      <c r="F24" s="162">
        <f>F19+F23</f>
        <v>223420786</v>
      </c>
      <c r="G24" s="158"/>
    </row>
    <row r="25" spans="1:7" ht="12.75">
      <c r="A25" s="103" t="s">
        <v>95</v>
      </c>
      <c r="B25" s="100" t="s">
        <v>96</v>
      </c>
      <c r="C25" s="9">
        <f>'2.kiadások működés,felh.Önk.'!AE25</f>
        <v>14546040</v>
      </c>
      <c r="D25" s="161">
        <f>'3.kiadások működ,felh.KözösHiv'!D26</f>
        <v>12225945</v>
      </c>
      <c r="E25" s="9">
        <f>'4.kiadások működés,felh.Óvoda'!D25</f>
        <v>10583301</v>
      </c>
      <c r="F25" s="162">
        <f>SUM(C25:E25)</f>
        <v>37355286</v>
      </c>
      <c r="G25" s="158"/>
    </row>
    <row r="26" spans="1:7" ht="12.75">
      <c r="A26" s="91" t="s">
        <v>97</v>
      </c>
      <c r="B26" s="89" t="s">
        <v>98</v>
      </c>
      <c r="C26" s="7">
        <f>'2.kiadások működés,felh.Önk.'!AE26</f>
        <v>110000</v>
      </c>
      <c r="D26" s="159">
        <f>'3.kiadások működ,felh.KözösHiv'!D27</f>
        <v>27445</v>
      </c>
      <c r="E26" s="7">
        <f>'4.kiadások működés,felh.Óvoda'!D26</f>
        <v>90000</v>
      </c>
      <c r="F26" s="162">
        <f>SUM(C26:E26)</f>
        <v>227445</v>
      </c>
      <c r="G26" s="160"/>
    </row>
    <row r="27" spans="1:7" ht="12.75">
      <c r="A27" s="91" t="s">
        <v>99</v>
      </c>
      <c r="B27" s="89" t="s">
        <v>100</v>
      </c>
      <c r="C27" s="7">
        <f>'2.kiadások működés,felh.Önk.'!AE27</f>
        <v>8927807</v>
      </c>
      <c r="D27" s="159">
        <f>'3.kiadások működ,felh.KözösHiv'!D28</f>
        <v>1887933</v>
      </c>
      <c r="E27" s="7">
        <f>'4.kiadások működés,felh.Óvoda'!D27</f>
        <v>23535656</v>
      </c>
      <c r="F27" s="162">
        <f>SUM(C27:E27)</f>
        <v>34351396</v>
      </c>
      <c r="G27" s="160"/>
    </row>
    <row r="28" spans="1:7" ht="12.75">
      <c r="A28" s="91" t="s">
        <v>101</v>
      </c>
      <c r="B28" s="89" t="s">
        <v>102</v>
      </c>
      <c r="C28" s="7">
        <f>'2.kiadások működés,felh.Önk.'!AE28</f>
        <v>0</v>
      </c>
      <c r="D28" s="159">
        <f>'3.kiadások működ,felh.KözösHiv'!D29</f>
        <v>0</v>
      </c>
      <c r="E28" s="7">
        <f>'4.kiadások működés,felh.Óvoda'!D28</f>
        <v>0</v>
      </c>
      <c r="F28" s="162">
        <f>SUM(C28:E28)</f>
        <v>0</v>
      </c>
      <c r="G28" s="160"/>
    </row>
    <row r="29" spans="1:7" ht="12.75">
      <c r="A29" s="98" t="s">
        <v>103</v>
      </c>
      <c r="B29" s="93" t="s">
        <v>104</v>
      </c>
      <c r="C29" s="7">
        <f>SUM(C26:C28)</f>
        <v>9037807</v>
      </c>
      <c r="D29" s="159">
        <f>SUM(D26:D28)</f>
        <v>1915378</v>
      </c>
      <c r="E29" s="7">
        <f>SUM(E26:E28)</f>
        <v>23625656</v>
      </c>
      <c r="F29" s="162">
        <f>SUM(F26:F28)</f>
        <v>34578841</v>
      </c>
      <c r="G29" s="158"/>
    </row>
    <row r="30" spans="1:7" ht="12.75">
      <c r="A30" s="91" t="s">
        <v>105</v>
      </c>
      <c r="B30" s="89" t="s">
        <v>106</v>
      </c>
      <c r="C30" s="7">
        <f>'2.kiadások működés,felh.Önk.'!AE30</f>
        <v>500000</v>
      </c>
      <c r="D30" s="159">
        <f>'3.kiadások működ,felh.KözösHiv'!D31</f>
        <v>1460000</v>
      </c>
      <c r="E30" s="7">
        <f>'4.kiadások működés,felh.Óvoda'!D30</f>
        <v>80000</v>
      </c>
      <c r="F30" s="162">
        <f>SUM(C30:E30)</f>
        <v>2040000</v>
      </c>
      <c r="G30" s="160"/>
    </row>
    <row r="31" spans="1:7" ht="12.75">
      <c r="A31" s="91" t="s">
        <v>107</v>
      </c>
      <c r="B31" s="89" t="s">
        <v>108</v>
      </c>
      <c r="C31" s="7">
        <f>'2.kiadások működés,felh.Önk.'!AE31</f>
        <v>350000</v>
      </c>
      <c r="D31" s="159">
        <f>'3.kiadások működ,felh.KözösHiv'!D32</f>
        <v>270000</v>
      </c>
      <c r="E31" s="7">
        <f>'4.kiadások működés,felh.Óvoda'!D31</f>
        <v>70000</v>
      </c>
      <c r="F31" s="162">
        <f>SUM(C31:E31)</f>
        <v>690000</v>
      </c>
      <c r="G31" s="160"/>
    </row>
    <row r="32" spans="1:7" ht="15" customHeight="1">
      <c r="A32" s="98" t="s">
        <v>109</v>
      </c>
      <c r="B32" s="93" t="s">
        <v>110</v>
      </c>
      <c r="C32" s="7">
        <f>SUM(C30:C31)</f>
        <v>850000</v>
      </c>
      <c r="D32" s="159">
        <f>SUM(D30:D31)</f>
        <v>1730000</v>
      </c>
      <c r="E32" s="7">
        <f>SUM(E30:E31)</f>
        <v>150000</v>
      </c>
      <c r="F32" s="162">
        <f>SUM(F30:F31)</f>
        <v>2730000</v>
      </c>
      <c r="G32" s="158"/>
    </row>
    <row r="33" spans="1:7" ht="12.75">
      <c r="A33" s="91" t="s">
        <v>111</v>
      </c>
      <c r="B33" s="89" t="s">
        <v>112</v>
      </c>
      <c r="C33" s="7">
        <f>'2.kiadások működés,felh.Önk.'!AE33</f>
        <v>8931968</v>
      </c>
      <c r="D33" s="159">
        <f>'3.kiadások működ,felh.KözösHiv'!D34</f>
        <v>1915000</v>
      </c>
      <c r="E33" s="7">
        <f>'4.kiadások működés,felh.Óvoda'!D33</f>
        <v>2990000</v>
      </c>
      <c r="F33" s="162">
        <f>SUM(C33:E33)</f>
        <v>13836968</v>
      </c>
      <c r="G33" s="160"/>
    </row>
    <row r="34" spans="1:7" ht="12.75">
      <c r="A34" s="91" t="s">
        <v>113</v>
      </c>
      <c r="B34" s="89" t="s">
        <v>114</v>
      </c>
      <c r="C34" s="7">
        <f>'2.kiadások működés,felh.Önk.'!AE34</f>
        <v>4057323</v>
      </c>
      <c r="D34" s="159">
        <f>'3.kiadások működ,felh.KözösHiv'!D35</f>
        <v>0</v>
      </c>
      <c r="E34" s="7">
        <f>'4.kiadások működés,felh.Óvoda'!D34</f>
        <v>0</v>
      </c>
      <c r="F34" s="162">
        <f aca="true" t="shared" si="1" ref="F34:F39">SUM(C34:E34)</f>
        <v>4057323</v>
      </c>
      <c r="G34" s="160"/>
    </row>
    <row r="35" spans="1:7" ht="12.75">
      <c r="A35" s="91" t="s">
        <v>115</v>
      </c>
      <c r="B35" s="89" t="s">
        <v>116</v>
      </c>
      <c r="C35" s="7">
        <f>'2.kiadások működés,felh.Önk.'!AE35</f>
        <v>3976000</v>
      </c>
      <c r="D35" s="159">
        <f>'3.kiadások működ,felh.KözösHiv'!D36</f>
        <v>340000</v>
      </c>
      <c r="E35" s="7">
        <f>'4.kiadások működés,felh.Óvoda'!D35</f>
        <v>35000</v>
      </c>
      <c r="F35" s="162">
        <f t="shared" si="1"/>
        <v>4351000</v>
      </c>
      <c r="G35" s="160"/>
    </row>
    <row r="36" spans="1:7" ht="12.75">
      <c r="A36" s="91" t="s">
        <v>117</v>
      </c>
      <c r="B36" s="89" t="s">
        <v>118</v>
      </c>
      <c r="C36" s="7">
        <f>'2.kiadások működés,felh.Önk.'!AE36</f>
        <v>1440000</v>
      </c>
      <c r="D36" s="159">
        <f>'3.kiadások működ,felh.KözösHiv'!D37</f>
        <v>50000</v>
      </c>
      <c r="E36" s="7">
        <f>'4.kiadások működés,felh.Óvoda'!D36</f>
        <v>80000</v>
      </c>
      <c r="F36" s="162">
        <f t="shared" si="1"/>
        <v>1570000</v>
      </c>
      <c r="G36" s="160"/>
    </row>
    <row r="37" spans="1:7" ht="12.75">
      <c r="A37" s="104" t="s">
        <v>119</v>
      </c>
      <c r="B37" s="89" t="s">
        <v>120</v>
      </c>
      <c r="C37" s="7">
        <f>'2.kiadások működés,felh.Önk.'!AE37</f>
        <v>0</v>
      </c>
      <c r="D37" s="159">
        <f>'3.kiadások működ,felh.KözösHiv'!D38</f>
        <v>0</v>
      </c>
      <c r="E37" s="7">
        <f>'4.kiadások működés,felh.Óvoda'!D37</f>
        <v>0</v>
      </c>
      <c r="F37" s="162">
        <f t="shared" si="1"/>
        <v>0</v>
      </c>
      <c r="G37" s="160"/>
    </row>
    <row r="38" spans="1:7" ht="12.75">
      <c r="A38" s="97" t="s">
        <v>121</v>
      </c>
      <c r="B38" s="89" t="s">
        <v>122</v>
      </c>
      <c r="C38" s="7">
        <f>'2.kiadások működés,felh.Önk.'!AE38</f>
        <v>600000</v>
      </c>
      <c r="D38" s="159">
        <f>'3.kiadások működ,felh.KözösHiv'!D39</f>
        <v>1524762</v>
      </c>
      <c r="E38" s="7">
        <f>'4.kiadások működés,felh.Óvoda'!D38</f>
        <v>0</v>
      </c>
      <c r="F38" s="162">
        <f t="shared" si="1"/>
        <v>2124762</v>
      </c>
      <c r="G38" s="160"/>
    </row>
    <row r="39" spans="1:7" ht="12.75">
      <c r="A39" s="91" t="s">
        <v>123</v>
      </c>
      <c r="B39" s="89" t="s">
        <v>124</v>
      </c>
      <c r="C39" s="7">
        <f>'2.kiadások működés,felh.Önk.'!AE39</f>
        <v>18215601</v>
      </c>
      <c r="D39" s="159">
        <f>'3.kiadások működ,felh.KözösHiv'!D40</f>
        <v>2313537</v>
      </c>
      <c r="E39" s="7">
        <f>'4.kiadások működés,felh.Óvoda'!D39</f>
        <v>748000</v>
      </c>
      <c r="F39" s="162">
        <f t="shared" si="1"/>
        <v>21277138</v>
      </c>
      <c r="G39" s="160"/>
    </row>
    <row r="40" spans="1:7" ht="12.75">
      <c r="A40" s="98" t="s">
        <v>125</v>
      </c>
      <c r="B40" s="93" t="s">
        <v>126</v>
      </c>
      <c r="C40" s="7">
        <f>SUM(C33:C39)</f>
        <v>37220892</v>
      </c>
      <c r="D40" s="159">
        <f>SUM(D33:D39)</f>
        <v>6143299</v>
      </c>
      <c r="E40" s="7">
        <f>SUM(E33:E39)</f>
        <v>3853000</v>
      </c>
      <c r="F40" s="162">
        <f>SUM(F33:F39)</f>
        <v>47217191</v>
      </c>
      <c r="G40" s="158"/>
    </row>
    <row r="41" spans="1:7" ht="12.75">
      <c r="A41" s="91" t="s">
        <v>127</v>
      </c>
      <c r="B41" s="89" t="s">
        <v>128</v>
      </c>
      <c r="C41" s="7">
        <f>'2.kiadások működés,felh.Önk.'!AE41</f>
        <v>400050</v>
      </c>
      <c r="D41" s="159">
        <f>'3.kiadások működ,felh.KözösHiv'!D42</f>
        <v>1482000</v>
      </c>
      <c r="E41" s="7">
        <f>'4.kiadások működés,felh.Óvoda'!D41</f>
        <v>35000</v>
      </c>
      <c r="F41" s="162">
        <f>SUM(C41:E41)</f>
        <v>1917050</v>
      </c>
      <c r="G41" s="160"/>
    </row>
    <row r="42" spans="1:7" ht="12.75">
      <c r="A42" s="91" t="s">
        <v>129</v>
      </c>
      <c r="B42" s="89" t="s">
        <v>130</v>
      </c>
      <c r="C42" s="7">
        <f>'2.kiadások működés,felh.Önk.'!AE42</f>
        <v>0</v>
      </c>
      <c r="D42" s="159">
        <f>'3.kiadások működ,felh.KözösHiv'!D43</f>
        <v>0</v>
      </c>
      <c r="E42" s="7">
        <f>'4.kiadások működés,felh.Óvoda'!D42</f>
        <v>0</v>
      </c>
      <c r="F42" s="162">
        <f>SUM(C42:E42)</f>
        <v>0</v>
      </c>
      <c r="G42" s="160"/>
    </row>
    <row r="43" spans="1:7" ht="12.75">
      <c r="A43" s="98" t="s">
        <v>131</v>
      </c>
      <c r="B43" s="93" t="s">
        <v>132</v>
      </c>
      <c r="C43" s="7">
        <f>SUM(C41:C42)</f>
        <v>400050</v>
      </c>
      <c r="D43" s="159">
        <f>SUM(D41:D42)</f>
        <v>1482000</v>
      </c>
      <c r="E43" s="7">
        <f>SUM(E41:E42)</f>
        <v>35000</v>
      </c>
      <c r="F43" s="162">
        <f>SUM(F41:F42)</f>
        <v>1917050</v>
      </c>
      <c r="G43" s="158"/>
    </row>
    <row r="44" spans="1:7" ht="12.75">
      <c r="A44" s="91" t="s">
        <v>133</v>
      </c>
      <c r="B44" s="89" t="s">
        <v>134</v>
      </c>
      <c r="C44" s="7">
        <f>'2.kiadások működés,felh.Önk.'!AE44</f>
        <v>6895525</v>
      </c>
      <c r="D44" s="159">
        <f>'3.kiadások működ,felh.KözösHiv'!D45</f>
        <v>2602290</v>
      </c>
      <c r="E44" s="7">
        <f>'4.kiadások működés,felh.Óvoda'!D44</f>
        <v>7078027</v>
      </c>
      <c r="F44" s="162">
        <f>SUM(C44:E44)</f>
        <v>16575842</v>
      </c>
      <c r="G44" s="160"/>
    </row>
    <row r="45" spans="1:7" ht="12.75">
      <c r="A45" s="91" t="s">
        <v>135</v>
      </c>
      <c r="B45" s="89" t="s">
        <v>136</v>
      </c>
      <c r="C45" s="7">
        <f>'2.kiadások működés,felh.Önk.'!AE45</f>
        <v>12198000</v>
      </c>
      <c r="D45" s="159">
        <f>'3.kiadások működ,felh.KözösHiv'!D46</f>
        <v>0</v>
      </c>
      <c r="E45" s="7">
        <f>'4.kiadások működés,felh.Óvoda'!D45</f>
        <v>1500000</v>
      </c>
      <c r="F45" s="162">
        <f>SUM(C45:E45)</f>
        <v>13698000</v>
      </c>
      <c r="G45" s="160"/>
    </row>
    <row r="46" spans="1:7" ht="12.75">
      <c r="A46" s="91" t="s">
        <v>137</v>
      </c>
      <c r="B46" s="89" t="s">
        <v>138</v>
      </c>
      <c r="C46" s="7">
        <f>'2.kiadások működés,felh.Önk.'!AE46</f>
        <v>0</v>
      </c>
      <c r="D46" s="159">
        <f>'3.kiadások működ,felh.KözösHiv'!D47</f>
        <v>62</v>
      </c>
      <c r="E46" s="7">
        <f>'4.kiadások működés,felh.Óvoda'!D46</f>
        <v>0</v>
      </c>
      <c r="F46" s="162">
        <f>SUM(C46:E46)</f>
        <v>62</v>
      </c>
      <c r="G46" s="160"/>
    </row>
    <row r="47" spans="1:7" ht="12.75">
      <c r="A47" s="91" t="s">
        <v>139</v>
      </c>
      <c r="B47" s="89" t="s">
        <v>140</v>
      </c>
      <c r="C47" s="7">
        <f>'2.kiadások működés,felh.Önk.'!AE47</f>
        <v>0</v>
      </c>
      <c r="D47" s="159">
        <f>'3.kiadások működ,felh.KözösHiv'!D48</f>
        <v>0</v>
      </c>
      <c r="E47" s="7">
        <f>'4.kiadások működés,felh.Óvoda'!D47</f>
        <v>0</v>
      </c>
      <c r="F47" s="162">
        <f>SUM(C47:E47)</f>
        <v>0</v>
      </c>
      <c r="G47" s="160"/>
    </row>
    <row r="48" spans="1:7" ht="12.75">
      <c r="A48" s="91" t="s">
        <v>141</v>
      </c>
      <c r="B48" s="89" t="s">
        <v>142</v>
      </c>
      <c r="C48" s="7">
        <f>'2.kiadások működés,felh.Önk.'!AE48</f>
        <v>267000</v>
      </c>
      <c r="D48" s="159">
        <f>'3.kiadások működ,felh.KözösHiv'!D49</f>
        <v>174063</v>
      </c>
      <c r="E48" s="7">
        <f>'4.kiadások működés,felh.Óvoda'!D48</f>
        <v>6647</v>
      </c>
      <c r="F48" s="162">
        <f>SUM(C48:E48)</f>
        <v>447710</v>
      </c>
      <c r="G48" s="160"/>
    </row>
    <row r="49" spans="1:7" ht="12.75">
      <c r="A49" s="98" t="s">
        <v>143</v>
      </c>
      <c r="B49" s="93" t="s">
        <v>144</v>
      </c>
      <c r="C49" s="7">
        <f>SUM(C44:C48)</f>
        <v>19360525</v>
      </c>
      <c r="D49" s="159">
        <f>SUM(D44:D48)</f>
        <v>2776415</v>
      </c>
      <c r="E49" s="7">
        <f>SUM(E44:E48)</f>
        <v>8584674</v>
      </c>
      <c r="F49" s="162">
        <f>SUM(F44:F48)</f>
        <v>30721614</v>
      </c>
      <c r="G49" s="158"/>
    </row>
    <row r="50" spans="1:7" ht="12.75">
      <c r="A50" s="103" t="s">
        <v>145</v>
      </c>
      <c r="B50" s="100" t="s">
        <v>146</v>
      </c>
      <c r="C50" s="9">
        <f>C29+C32+C40+C43+C49</f>
        <v>66869274</v>
      </c>
      <c r="D50" s="161">
        <f>D29+D32+D40+D43+D49</f>
        <v>14047092</v>
      </c>
      <c r="E50" s="9">
        <f>E29+E32+E40+E43+E49</f>
        <v>36248330</v>
      </c>
      <c r="F50" s="162">
        <f>F29+F32+F40+F43+F49</f>
        <v>117164696</v>
      </c>
      <c r="G50" s="158"/>
    </row>
    <row r="51" spans="1:7" ht="12.75">
      <c r="A51" s="105" t="s">
        <v>147</v>
      </c>
      <c r="B51" s="89" t="s">
        <v>148</v>
      </c>
      <c r="C51" s="141">
        <f>'2.kiadások működés,felh.Önk.'!AE51</f>
        <v>0</v>
      </c>
      <c r="D51" s="159">
        <f>'3.kiadások működ,felh.KözösHiv'!D52</f>
        <v>0</v>
      </c>
      <c r="E51" s="7"/>
      <c r="F51" s="162"/>
      <c r="G51" s="160"/>
    </row>
    <row r="52" spans="1:7" ht="12.75">
      <c r="A52" s="105" t="s">
        <v>149</v>
      </c>
      <c r="B52" s="89" t="s">
        <v>150</v>
      </c>
      <c r="C52" s="141">
        <f>'2.kiadások működés,felh.Önk.'!AE52</f>
        <v>2547500</v>
      </c>
      <c r="D52" s="159">
        <f>'3.kiadások működ,felh.KözösHiv'!D53</f>
        <v>0</v>
      </c>
      <c r="E52" s="7"/>
      <c r="F52" s="162">
        <f>SUM(C52:E52)</f>
        <v>2547500</v>
      </c>
      <c r="G52" s="160"/>
    </row>
    <row r="53" spans="1:7" ht="12.75">
      <c r="A53" s="106" t="s">
        <v>151</v>
      </c>
      <c r="B53" s="89" t="s">
        <v>152</v>
      </c>
      <c r="C53" s="141">
        <f>'2.kiadások működés,felh.Önk.'!AE53</f>
        <v>0</v>
      </c>
      <c r="D53" s="159">
        <f>'3.kiadások működ,felh.KözösHiv'!D54</f>
        <v>0</v>
      </c>
      <c r="E53" s="7"/>
      <c r="F53" s="162"/>
      <c r="G53" s="160"/>
    </row>
    <row r="54" spans="1:7" ht="12.75">
      <c r="A54" s="106" t="s">
        <v>153</v>
      </c>
      <c r="B54" s="89" t="s">
        <v>154</v>
      </c>
      <c r="C54" s="141">
        <f>'2.kiadások működés,felh.Önk.'!AE54</f>
        <v>0</v>
      </c>
      <c r="D54" s="159">
        <f>'3.kiadások működ,felh.KözösHiv'!D55</f>
        <v>0</v>
      </c>
      <c r="E54" s="7"/>
      <c r="F54" s="162"/>
      <c r="G54" s="160"/>
    </row>
    <row r="55" spans="1:7" ht="12.75">
      <c r="A55" s="106" t="s">
        <v>155</v>
      </c>
      <c r="B55" s="89" t="s">
        <v>156</v>
      </c>
      <c r="C55" s="141">
        <f>'2.kiadások működés,felh.Önk.'!AE55</f>
        <v>0</v>
      </c>
      <c r="D55" s="159">
        <f>'3.kiadások működ,felh.KözösHiv'!D56</f>
        <v>0</v>
      </c>
      <c r="E55" s="7"/>
      <c r="F55" s="162">
        <f>SUM(C55:E55)</f>
        <v>0</v>
      </c>
      <c r="G55" s="160"/>
    </row>
    <row r="56" spans="1:7" ht="12.75">
      <c r="A56" s="105" t="s">
        <v>157</v>
      </c>
      <c r="B56" s="89" t="s">
        <v>158</v>
      </c>
      <c r="C56" s="141">
        <f>'2.kiadások működés,felh.Önk.'!AE56</f>
        <v>0</v>
      </c>
      <c r="D56" s="159">
        <f>'3.kiadások működ,felh.KözösHiv'!D57</f>
        <v>0</v>
      </c>
      <c r="E56" s="7"/>
      <c r="F56" s="162">
        <f>SUM(C56:E56)</f>
        <v>0</v>
      </c>
      <c r="G56" s="160"/>
    </row>
    <row r="57" spans="1:7" ht="12.75">
      <c r="A57" s="105" t="s">
        <v>159</v>
      </c>
      <c r="B57" s="89" t="s">
        <v>160</v>
      </c>
      <c r="C57" s="141">
        <f>'2.kiadások működés,felh.Önk.'!AE57</f>
        <v>0</v>
      </c>
      <c r="D57" s="159">
        <f>'3.kiadások működ,felh.KözösHiv'!D58</f>
        <v>0</v>
      </c>
      <c r="E57" s="7"/>
      <c r="F57" s="162">
        <f>SUM(C57:E57)</f>
        <v>0</v>
      </c>
      <c r="G57" s="160"/>
    </row>
    <row r="58" spans="1:7" ht="12.75">
      <c r="A58" s="105" t="s">
        <v>161</v>
      </c>
      <c r="B58" s="89" t="s">
        <v>162</v>
      </c>
      <c r="C58" s="141">
        <f>'2.kiadások működés,felh.Önk.'!AE58</f>
        <v>21524000</v>
      </c>
      <c r="D58" s="159">
        <f>'3.kiadások működ,felh.KözösHiv'!D59</f>
        <v>0</v>
      </c>
      <c r="E58" s="7"/>
      <c r="F58" s="162">
        <f>SUM(C58:E58)</f>
        <v>21524000</v>
      </c>
      <c r="G58" s="160"/>
    </row>
    <row r="59" spans="1:7" ht="12.75">
      <c r="A59" s="107" t="s">
        <v>163</v>
      </c>
      <c r="B59" s="100" t="s">
        <v>164</v>
      </c>
      <c r="C59" s="7">
        <f>SUM(C51:C58)</f>
        <v>24071500</v>
      </c>
      <c r="D59" s="159">
        <f>'3.kiadások működ,felh.KözösHiv'!D60</f>
        <v>0</v>
      </c>
      <c r="E59" s="9"/>
      <c r="F59" s="162">
        <f>SUM(F51:F58)</f>
        <v>24071500</v>
      </c>
      <c r="G59" s="158"/>
    </row>
    <row r="60" spans="1:7" ht="12.75">
      <c r="A60" s="108" t="s">
        <v>165</v>
      </c>
      <c r="B60" s="89" t="s">
        <v>166</v>
      </c>
      <c r="C60" s="7">
        <f>'2.kiadások működés,felh.Önk.'!AE60</f>
        <v>0</v>
      </c>
      <c r="D60" s="159">
        <f>'3.kiadások működ,felh.KözösHiv'!D61</f>
        <v>0</v>
      </c>
      <c r="E60" s="7"/>
      <c r="F60" s="162"/>
      <c r="G60" s="160"/>
    </row>
    <row r="61" spans="1:7" ht="12.75">
      <c r="A61" s="108" t="s">
        <v>167</v>
      </c>
      <c r="B61" s="89" t="s">
        <v>168</v>
      </c>
      <c r="C61" s="7">
        <f>'2.kiadások működés,felh.Önk.'!AE61</f>
        <v>0</v>
      </c>
      <c r="D61" s="159">
        <f>'3.kiadások működ,felh.KözösHiv'!D62</f>
        <v>0</v>
      </c>
      <c r="E61" s="7"/>
      <c r="F61" s="162"/>
      <c r="G61" s="160"/>
    </row>
    <row r="62" spans="1:7" ht="12.75">
      <c r="A62" s="108" t="s">
        <v>169</v>
      </c>
      <c r="B62" s="89" t="s">
        <v>170</v>
      </c>
      <c r="C62" s="7">
        <f>'2.kiadások működés,felh.Önk.'!AE62</f>
        <v>0</v>
      </c>
      <c r="D62" s="159">
        <f>'3.kiadások működ,felh.KözösHiv'!D63</f>
        <v>0</v>
      </c>
      <c r="E62" s="7"/>
      <c r="F62" s="162"/>
      <c r="G62" s="160"/>
    </row>
    <row r="63" spans="1:7" ht="12.75">
      <c r="A63" s="108" t="s">
        <v>171</v>
      </c>
      <c r="B63" s="89" t="s">
        <v>172</v>
      </c>
      <c r="C63" s="7">
        <f>'2.kiadások működés,felh.Önk.'!AE63</f>
        <v>0</v>
      </c>
      <c r="D63" s="159">
        <f>'3.kiadások működ,felh.KözösHiv'!D64</f>
        <v>0</v>
      </c>
      <c r="E63" s="7"/>
      <c r="F63" s="162"/>
      <c r="G63" s="160"/>
    </row>
    <row r="64" spans="1:7" ht="12.75">
      <c r="A64" s="108" t="s">
        <v>173</v>
      </c>
      <c r="B64" s="89" t="s">
        <v>174</v>
      </c>
      <c r="C64" s="7">
        <f>'2.kiadások működés,felh.Önk.'!AE64</f>
        <v>0</v>
      </c>
      <c r="D64" s="159">
        <f>'3.kiadások működ,felh.KözösHiv'!D65</f>
        <v>0</v>
      </c>
      <c r="E64" s="7"/>
      <c r="F64" s="162"/>
      <c r="G64" s="160"/>
    </row>
    <row r="65" spans="1:7" ht="12.75">
      <c r="A65" s="108" t="s">
        <v>175</v>
      </c>
      <c r="B65" s="89" t="s">
        <v>176</v>
      </c>
      <c r="C65" s="7">
        <f>'2.kiadások működés,felh.Önk.'!AE65</f>
        <v>2000000</v>
      </c>
      <c r="D65" s="159">
        <f>'3.kiadások működ,felh.KözösHiv'!D66</f>
        <v>0</v>
      </c>
      <c r="E65" s="7"/>
      <c r="F65" s="162">
        <f>SUM(C65:E65)</f>
        <v>2000000</v>
      </c>
      <c r="G65" s="160"/>
    </row>
    <row r="66" spans="1:7" ht="12.75">
      <c r="A66" s="108" t="s">
        <v>177</v>
      </c>
      <c r="B66" s="89" t="s">
        <v>178</v>
      </c>
      <c r="C66" s="7">
        <f>'2.kiadások működés,felh.Önk.'!AE66</f>
        <v>0</v>
      </c>
      <c r="D66" s="159">
        <f>'3.kiadások működ,felh.KözösHiv'!D67</f>
        <v>0</v>
      </c>
      <c r="E66" s="7"/>
      <c r="F66" s="162">
        <f aca="true" t="shared" si="2" ref="F66:F72">SUM(C66:E66)</f>
        <v>0</v>
      </c>
      <c r="G66" s="160"/>
    </row>
    <row r="67" spans="1:7" ht="12.75">
      <c r="A67" s="108" t="s">
        <v>179</v>
      </c>
      <c r="B67" s="89" t="s">
        <v>180</v>
      </c>
      <c r="C67" s="7">
        <f>'2.kiadások működés,felh.Önk.'!AE67</f>
        <v>1000000</v>
      </c>
      <c r="D67" s="159">
        <f>'3.kiadások működ,felh.KözösHiv'!D68</f>
        <v>0</v>
      </c>
      <c r="E67" s="7"/>
      <c r="F67" s="162">
        <f t="shared" si="2"/>
        <v>1000000</v>
      </c>
      <c r="G67" s="160"/>
    </row>
    <row r="68" spans="1:7" ht="12.75">
      <c r="A68" s="108" t="s">
        <v>181</v>
      </c>
      <c r="B68" s="89" t="s">
        <v>182</v>
      </c>
      <c r="C68" s="7">
        <f>'2.kiadások működés,felh.Önk.'!AE68</f>
        <v>0</v>
      </c>
      <c r="D68" s="159">
        <f>'3.kiadások működ,felh.KözösHiv'!D69</f>
        <v>0</v>
      </c>
      <c r="E68" s="7"/>
      <c r="F68" s="162">
        <f t="shared" si="2"/>
        <v>0</v>
      </c>
      <c r="G68" s="160"/>
    </row>
    <row r="69" spans="1:7" ht="12.75">
      <c r="A69" s="109" t="s">
        <v>183</v>
      </c>
      <c r="B69" s="89" t="s">
        <v>184</v>
      </c>
      <c r="C69" s="7">
        <f>'2.kiadások működés,felh.Önk.'!AE69</f>
        <v>0</v>
      </c>
      <c r="D69" s="159">
        <f>'3.kiadások működ,felh.KözösHiv'!D70</f>
        <v>0</v>
      </c>
      <c r="E69" s="7"/>
      <c r="F69" s="162">
        <f t="shared" si="2"/>
        <v>0</v>
      </c>
      <c r="G69" s="160"/>
    </row>
    <row r="70" spans="1:7" ht="12.75">
      <c r="A70" s="108" t="s">
        <v>185</v>
      </c>
      <c r="B70" s="89" t="s">
        <v>186</v>
      </c>
      <c r="C70" s="7">
        <f>'2.kiadások működés,felh.Önk.'!AE70</f>
        <v>0</v>
      </c>
      <c r="D70" s="159">
        <f>'3.kiadások működ,felh.KözösHiv'!D71</f>
        <v>0</v>
      </c>
      <c r="E70" s="7"/>
      <c r="F70" s="162">
        <f t="shared" si="2"/>
        <v>0</v>
      </c>
      <c r="G70" s="160"/>
    </row>
    <row r="71" spans="1:7" ht="12.75">
      <c r="A71" s="109" t="s">
        <v>187</v>
      </c>
      <c r="B71" s="89" t="s">
        <v>188</v>
      </c>
      <c r="C71" s="7">
        <f>'2.kiadások működés,felh.Önk.'!AE71</f>
        <v>2600000</v>
      </c>
      <c r="D71" s="159">
        <f>'3.kiadások működ,felh.KözösHiv'!D72</f>
        <v>0</v>
      </c>
      <c r="E71" s="7"/>
      <c r="F71" s="162">
        <f t="shared" si="2"/>
        <v>2600000</v>
      </c>
      <c r="G71" s="160"/>
    </row>
    <row r="72" spans="1:7" ht="12.75">
      <c r="A72" s="109" t="s">
        <v>189</v>
      </c>
      <c r="B72" s="89" t="s">
        <v>190</v>
      </c>
      <c r="C72" s="7">
        <f>'2.kiadások működés,felh.Önk.'!AE72</f>
        <v>818266</v>
      </c>
      <c r="D72" s="159">
        <f>'3.kiadások működ,felh.KözösHiv'!D73</f>
        <v>0</v>
      </c>
      <c r="E72" s="7"/>
      <c r="F72" s="162">
        <f t="shared" si="2"/>
        <v>818266</v>
      </c>
      <c r="G72" s="160"/>
    </row>
    <row r="73" spans="1:7" ht="12.75">
      <c r="A73" s="107" t="s">
        <v>191</v>
      </c>
      <c r="B73" s="100" t="s">
        <v>192</v>
      </c>
      <c r="C73" s="9">
        <f>SUM(C60:C72)</f>
        <v>6418266</v>
      </c>
      <c r="D73" s="159">
        <f>'3.kiadások működ,felh.KözösHiv'!D74</f>
        <v>0</v>
      </c>
      <c r="E73" s="9"/>
      <c r="F73" s="162">
        <f>SUM(F65:F72)</f>
        <v>6418266</v>
      </c>
      <c r="G73" s="158"/>
    </row>
    <row r="74" spans="1:7" ht="12.75">
      <c r="A74" s="110" t="s">
        <v>193</v>
      </c>
      <c r="B74" s="100"/>
      <c r="C74" s="7"/>
      <c r="D74" s="159">
        <f>'3.kiadások működ,felh.KözösHiv'!D75</f>
        <v>0</v>
      </c>
      <c r="E74" s="7"/>
      <c r="F74" s="162"/>
      <c r="G74" s="158"/>
    </row>
    <row r="75" spans="1:7" ht="12.75">
      <c r="A75" s="111" t="s">
        <v>194</v>
      </c>
      <c r="B75" s="89" t="s">
        <v>195</v>
      </c>
      <c r="C75" s="7">
        <f>'2.kiadások működés,felh.Önk.'!AE75</f>
        <v>1664000</v>
      </c>
      <c r="D75" s="159">
        <f>'3.kiadások működ,felh.KözösHiv'!D76</f>
        <v>0</v>
      </c>
      <c r="E75" s="7"/>
      <c r="F75" s="162">
        <f aca="true" t="shared" si="3" ref="F75:F81">SUM(C75:E75)</f>
        <v>1664000</v>
      </c>
      <c r="G75" s="160"/>
    </row>
    <row r="76" spans="1:7" ht="12.75">
      <c r="A76" s="111" t="s">
        <v>196</v>
      </c>
      <c r="B76" s="89" t="s">
        <v>197</v>
      </c>
      <c r="C76" s="7">
        <f>'2.kiadások működés,felh.Önk.'!AE76</f>
        <v>36269000</v>
      </c>
      <c r="D76" s="159">
        <f>'3.kiadások működ,felh.KözösHiv'!D77</f>
        <v>0</v>
      </c>
      <c r="E76" s="7"/>
      <c r="F76" s="162">
        <f t="shared" si="3"/>
        <v>36269000</v>
      </c>
      <c r="G76" s="160"/>
    </row>
    <row r="77" spans="1:7" ht="12.75">
      <c r="A77" s="111" t="s">
        <v>198</v>
      </c>
      <c r="B77" s="89" t="s">
        <v>199</v>
      </c>
      <c r="C77" s="7">
        <f>'2.kiadások működés,felh.Önk.'!AE77</f>
        <v>0</v>
      </c>
      <c r="D77" s="159">
        <f>'3.kiadások működ,felh.KözösHiv'!D78</f>
        <v>115888</v>
      </c>
      <c r="E77" s="7"/>
      <c r="F77" s="162">
        <f t="shared" si="3"/>
        <v>115888</v>
      </c>
      <c r="G77" s="160"/>
    </row>
    <row r="78" spans="1:7" ht="12.75">
      <c r="A78" s="111" t="s">
        <v>200</v>
      </c>
      <c r="B78" s="89" t="s">
        <v>201</v>
      </c>
      <c r="C78" s="7">
        <f>'2.kiadások működés,felh.Önk.'!AE78</f>
        <v>4816266</v>
      </c>
      <c r="D78" s="159">
        <f>'3.kiadások működ,felh.KözösHiv'!D79</f>
        <v>227545</v>
      </c>
      <c r="E78" s="7"/>
      <c r="F78" s="162">
        <f t="shared" si="3"/>
        <v>5043811</v>
      </c>
      <c r="G78" s="160"/>
    </row>
    <row r="79" spans="1:7" ht="12.75">
      <c r="A79" s="97" t="s">
        <v>202</v>
      </c>
      <c r="B79" s="89" t="s">
        <v>203</v>
      </c>
      <c r="C79" s="7">
        <f>'2.kiadások működés,felh.Önk.'!AE79</f>
        <v>0</v>
      </c>
      <c r="D79" s="159">
        <f>'3.kiadások működ,felh.KözösHiv'!D80</f>
        <v>0</v>
      </c>
      <c r="E79" s="7"/>
      <c r="F79" s="162">
        <f t="shared" si="3"/>
        <v>0</v>
      </c>
      <c r="G79" s="160"/>
    </row>
    <row r="80" spans="1:7" ht="12.75">
      <c r="A80" s="97" t="s">
        <v>204</v>
      </c>
      <c r="B80" s="89" t="s">
        <v>205</v>
      </c>
      <c r="C80" s="7">
        <f>'2.kiadások működés,felh.Önk.'!AE80</f>
        <v>0</v>
      </c>
      <c r="D80" s="159">
        <f>'3.kiadások működ,felh.KözösHiv'!D81</f>
        <v>0</v>
      </c>
      <c r="E80" s="7"/>
      <c r="F80" s="162">
        <f t="shared" si="3"/>
        <v>0</v>
      </c>
      <c r="G80" s="160"/>
    </row>
    <row r="81" spans="1:7" ht="12.75">
      <c r="A81" s="97" t="s">
        <v>206</v>
      </c>
      <c r="B81" s="89" t="s">
        <v>207</v>
      </c>
      <c r="C81" s="7">
        <f>'2.kiadások működés,felh.Önk.'!AE81</f>
        <v>1757130</v>
      </c>
      <c r="D81" s="159">
        <f>'3.kiadások működ,felh.KözösHiv'!D82</f>
        <v>92109</v>
      </c>
      <c r="E81" s="7"/>
      <c r="F81" s="162">
        <f t="shared" si="3"/>
        <v>1849239</v>
      </c>
      <c r="G81" s="160"/>
    </row>
    <row r="82" spans="1:7" ht="12.75">
      <c r="A82" s="112" t="s">
        <v>208</v>
      </c>
      <c r="B82" s="100" t="s">
        <v>209</v>
      </c>
      <c r="C82" s="9">
        <f>SUM(C75:C81)</f>
        <v>44506396</v>
      </c>
      <c r="D82" s="161">
        <f>SUM(D75:D81)</f>
        <v>435542</v>
      </c>
      <c r="E82" s="9"/>
      <c r="F82" s="162">
        <f>SUM(F75:F81)</f>
        <v>44941938</v>
      </c>
      <c r="G82" s="158"/>
    </row>
    <row r="83" spans="1:7" ht="12.75">
      <c r="A83" s="105" t="s">
        <v>210</v>
      </c>
      <c r="B83" s="89" t="s">
        <v>211</v>
      </c>
      <c r="C83" s="7">
        <f>'2.kiadások működés,felh.Önk.'!AE83</f>
        <v>159250133</v>
      </c>
      <c r="D83" s="159">
        <f>'3.kiadások működ,felh.KözösHiv'!D84</f>
        <v>866139</v>
      </c>
      <c r="E83" s="7"/>
      <c r="F83" s="162">
        <f>SUM(C83:E83)</f>
        <v>160116272</v>
      </c>
      <c r="G83" s="160"/>
    </row>
    <row r="84" spans="1:7" ht="12.75">
      <c r="A84" s="105" t="s">
        <v>212</v>
      </c>
      <c r="B84" s="89" t="s">
        <v>213</v>
      </c>
      <c r="C84" s="7">
        <f>'2.kiadások működés,felh.Önk.'!AE84</f>
        <v>0</v>
      </c>
      <c r="D84" s="159">
        <f>'3.kiadások működ,felh.KözösHiv'!D85</f>
        <v>0</v>
      </c>
      <c r="E84" s="7"/>
      <c r="F84" s="162">
        <f>SUM(C84:E84)</f>
        <v>0</v>
      </c>
      <c r="G84" s="160"/>
    </row>
    <row r="85" spans="1:7" ht="12.75">
      <c r="A85" s="105" t="s">
        <v>214</v>
      </c>
      <c r="B85" s="89" t="s">
        <v>215</v>
      </c>
      <c r="C85" s="7">
        <f>'2.kiadások működés,felh.Önk.'!AE85</f>
        <v>0</v>
      </c>
      <c r="D85" s="159">
        <f>'3.kiadások működ,felh.KözösHiv'!D86</f>
        <v>0</v>
      </c>
      <c r="E85" s="7"/>
      <c r="F85" s="162">
        <f>SUM(C85:E85)</f>
        <v>0</v>
      </c>
      <c r="G85" s="160"/>
    </row>
    <row r="86" spans="1:7" ht="12.75">
      <c r="A86" s="105" t="s">
        <v>216</v>
      </c>
      <c r="B86" s="89" t="s">
        <v>217</v>
      </c>
      <c r="C86" s="7">
        <f>'2.kiadások működés,felh.Önk.'!AE86</f>
        <v>40118436</v>
      </c>
      <c r="D86" s="159">
        <f>'3.kiadások működ,felh.KözösHiv'!D87</f>
        <v>233858</v>
      </c>
      <c r="E86" s="7"/>
      <c r="F86" s="162">
        <f>SUM(C86:E86)</f>
        <v>40352294</v>
      </c>
      <c r="G86" s="160"/>
    </row>
    <row r="87" spans="1:7" ht="12.75">
      <c r="A87" s="107" t="s">
        <v>218</v>
      </c>
      <c r="B87" s="100" t="s">
        <v>219</v>
      </c>
      <c r="C87" s="9">
        <f>SUM(C83:C86)</f>
        <v>199368569</v>
      </c>
      <c r="D87" s="9">
        <f>SUM(D83:D86)</f>
        <v>1099997</v>
      </c>
      <c r="E87" s="9"/>
      <c r="F87" s="162">
        <f>SUM(F83:F86)</f>
        <v>200468566</v>
      </c>
      <c r="G87" s="158"/>
    </row>
    <row r="88" spans="1:7" ht="12.75">
      <c r="A88" s="105" t="s">
        <v>220</v>
      </c>
      <c r="B88" s="89" t="s">
        <v>221</v>
      </c>
      <c r="C88" s="7">
        <f>'2.kiadások működés,felh.Önk.'!AE88</f>
        <v>0</v>
      </c>
      <c r="D88" s="159"/>
      <c r="E88" s="7"/>
      <c r="F88" s="162"/>
      <c r="G88" s="160"/>
    </row>
    <row r="89" spans="1:7" ht="12.75">
      <c r="A89" s="105" t="s">
        <v>222</v>
      </c>
      <c r="B89" s="89" t="s">
        <v>223</v>
      </c>
      <c r="C89" s="7">
        <f>'2.kiadások működés,felh.Önk.'!AE89</f>
        <v>0</v>
      </c>
      <c r="D89" s="159"/>
      <c r="E89" s="7"/>
      <c r="F89" s="162"/>
      <c r="G89" s="160"/>
    </row>
    <row r="90" spans="1:7" ht="12.75">
      <c r="A90" s="105" t="s">
        <v>224</v>
      </c>
      <c r="B90" s="89" t="s">
        <v>225</v>
      </c>
      <c r="C90" s="7">
        <f>'2.kiadások működés,felh.Önk.'!AE90</f>
        <v>0</v>
      </c>
      <c r="D90" s="159"/>
      <c r="E90" s="7"/>
      <c r="F90" s="162"/>
      <c r="G90" s="160"/>
    </row>
    <row r="91" spans="1:7" ht="12.75">
      <c r="A91" s="105" t="s">
        <v>226</v>
      </c>
      <c r="B91" s="89" t="s">
        <v>227</v>
      </c>
      <c r="C91" s="7">
        <f>'2.kiadások működés,felh.Önk.'!AE91</f>
        <v>0</v>
      </c>
      <c r="D91" s="159"/>
      <c r="E91" s="7"/>
      <c r="F91" s="162"/>
      <c r="G91" s="160"/>
    </row>
    <row r="92" spans="1:7" ht="12.75">
      <c r="A92" s="105" t="s">
        <v>228</v>
      </c>
      <c r="B92" s="89" t="s">
        <v>229</v>
      </c>
      <c r="C92" s="7">
        <f>'2.kiadások működés,felh.Önk.'!AE92</f>
        <v>0</v>
      </c>
      <c r="D92" s="159"/>
      <c r="E92" s="7"/>
      <c r="F92" s="162"/>
      <c r="G92" s="160"/>
    </row>
    <row r="93" spans="1:7" ht="12.75">
      <c r="A93" s="105" t="s">
        <v>230</v>
      </c>
      <c r="B93" s="89" t="s">
        <v>231</v>
      </c>
      <c r="C93" s="7">
        <f>'2.kiadások működés,felh.Önk.'!AE93</f>
        <v>0</v>
      </c>
      <c r="D93" s="159"/>
      <c r="E93" s="7"/>
      <c r="F93" s="162"/>
      <c r="G93" s="160"/>
    </row>
    <row r="94" spans="1:7" ht="12.75">
      <c r="A94" s="105" t="s">
        <v>232</v>
      </c>
      <c r="B94" s="89" t="s">
        <v>233</v>
      </c>
      <c r="C94" s="7">
        <f>'2.kiadások működés,felh.Önk.'!AE94</f>
        <v>0</v>
      </c>
      <c r="D94" s="159"/>
      <c r="E94" s="7"/>
      <c r="F94" s="162"/>
      <c r="G94" s="160"/>
    </row>
    <row r="95" spans="1:7" ht="12.75">
      <c r="A95" s="105" t="s">
        <v>234</v>
      </c>
      <c r="B95" s="89" t="s">
        <v>235</v>
      </c>
      <c r="C95" s="7">
        <f>'2.kiadások működés,felh.Önk.'!AE95</f>
        <v>0</v>
      </c>
      <c r="D95" s="159"/>
      <c r="E95" s="7"/>
      <c r="F95" s="162"/>
      <c r="G95" s="160"/>
    </row>
    <row r="96" spans="1:7" ht="12.75">
      <c r="A96" s="105" t="s">
        <v>236</v>
      </c>
      <c r="B96" s="89" t="s">
        <v>237</v>
      </c>
      <c r="C96" s="7">
        <f>'2.kiadások működés,felh.Önk.'!AE96</f>
        <v>0</v>
      </c>
      <c r="D96" s="161"/>
      <c r="E96" s="9"/>
      <c r="F96" s="162"/>
      <c r="G96" s="158"/>
    </row>
    <row r="97" spans="1:7" ht="12.75">
      <c r="A97" s="107" t="s">
        <v>238</v>
      </c>
      <c r="B97" s="100" t="s">
        <v>239</v>
      </c>
      <c r="C97" s="7">
        <f>SUM(C88:C96)</f>
        <v>0</v>
      </c>
      <c r="D97" s="159"/>
      <c r="E97" s="7"/>
      <c r="F97" s="162"/>
      <c r="G97" s="158"/>
    </row>
    <row r="98" spans="1:7" ht="12.75">
      <c r="A98" s="110" t="s">
        <v>240</v>
      </c>
      <c r="B98" s="100"/>
      <c r="C98" s="9"/>
      <c r="D98" s="161"/>
      <c r="E98" s="9"/>
      <c r="F98" s="162"/>
      <c r="G98" s="158"/>
    </row>
    <row r="99" spans="1:25" ht="12.75">
      <c r="A99" s="113" t="s">
        <v>241</v>
      </c>
      <c r="B99" s="114" t="s">
        <v>242</v>
      </c>
      <c r="C99" s="148">
        <f>C24+C25+C50+C59+C73+C82+C87+C97</f>
        <v>464458220</v>
      </c>
      <c r="D99" s="148">
        <f>D24+D25+D50+D59+D73+D82+D87+D97</f>
        <v>90044732</v>
      </c>
      <c r="E99" s="148">
        <f>E24+E25+E50+E59+E73+E82+E87+E97</f>
        <v>99338086</v>
      </c>
      <c r="F99" s="148">
        <f>F24+F25+F50+F59+F73+F82+F87+F97</f>
        <v>653841038</v>
      </c>
      <c r="G99" s="160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73"/>
      <c r="Y99" s="73"/>
    </row>
    <row r="100" spans="1:25" ht="12.75">
      <c r="A100" s="105" t="s">
        <v>243</v>
      </c>
      <c r="B100" s="91" t="s">
        <v>244</v>
      </c>
      <c r="C100" s="148"/>
      <c r="D100" s="148"/>
      <c r="E100" s="148"/>
      <c r="F100" s="162"/>
      <c r="G100" s="160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73"/>
      <c r="Y100" s="73"/>
    </row>
    <row r="101" spans="1:25" ht="12.75">
      <c r="A101" s="105" t="s">
        <v>245</v>
      </c>
      <c r="B101" s="91" t="s">
        <v>246</v>
      </c>
      <c r="C101" s="148"/>
      <c r="D101" s="148"/>
      <c r="E101" s="148"/>
      <c r="F101" s="162"/>
      <c r="G101" s="160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73"/>
      <c r="Y101" s="73"/>
    </row>
    <row r="102" spans="1:25" ht="12.75">
      <c r="A102" s="105" t="s">
        <v>247</v>
      </c>
      <c r="B102" s="91" t="s">
        <v>248</v>
      </c>
      <c r="C102" s="119"/>
      <c r="D102" s="119"/>
      <c r="E102" s="119"/>
      <c r="F102" s="162"/>
      <c r="G102" s="158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73"/>
      <c r="Y102" s="73"/>
    </row>
    <row r="103" spans="1:25" ht="12.75">
      <c r="A103" s="121" t="s">
        <v>249</v>
      </c>
      <c r="B103" s="98" t="s">
        <v>250</v>
      </c>
      <c r="C103" s="151"/>
      <c r="D103" s="151"/>
      <c r="E103" s="151"/>
      <c r="F103" s="162"/>
      <c r="G103" s="160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73"/>
      <c r="Y103" s="73"/>
    </row>
    <row r="104" spans="1:25" ht="12.75">
      <c r="A104" s="125" t="s">
        <v>251</v>
      </c>
      <c r="B104" s="91" t="s">
        <v>252</v>
      </c>
      <c r="C104" s="151"/>
      <c r="D104" s="151"/>
      <c r="E104" s="151"/>
      <c r="F104" s="162"/>
      <c r="G104" s="160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73"/>
      <c r="Y104" s="73"/>
    </row>
    <row r="105" spans="1:25" ht="12.75">
      <c r="A105" s="125" t="s">
        <v>251</v>
      </c>
      <c r="B105" s="91" t="s">
        <v>253</v>
      </c>
      <c r="C105" s="148"/>
      <c r="D105" s="148"/>
      <c r="E105" s="148"/>
      <c r="F105" s="162"/>
      <c r="G105" s="160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73"/>
      <c r="Y105" s="73"/>
    </row>
    <row r="106" spans="1:25" ht="12.75">
      <c r="A106" s="105" t="s">
        <v>254</v>
      </c>
      <c r="B106" s="91" t="s">
        <v>255</v>
      </c>
      <c r="C106" s="148"/>
      <c r="D106" s="148"/>
      <c r="E106" s="148"/>
      <c r="F106" s="162"/>
      <c r="G106" s="160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73"/>
      <c r="Y106" s="73"/>
    </row>
    <row r="107" spans="1:25" ht="12.75">
      <c r="A107" s="105" t="s">
        <v>256</v>
      </c>
      <c r="B107" s="91" t="s">
        <v>257</v>
      </c>
      <c r="C107" s="127"/>
      <c r="D107" s="127"/>
      <c r="E107" s="127"/>
      <c r="F107" s="162"/>
      <c r="G107" s="158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73"/>
      <c r="Y107" s="73"/>
    </row>
    <row r="108" spans="1:25" ht="12.75">
      <c r="A108" s="105" t="s">
        <v>258</v>
      </c>
      <c r="B108" s="91" t="s">
        <v>259</v>
      </c>
      <c r="C108" s="151"/>
      <c r="D108" s="151"/>
      <c r="E108" s="151"/>
      <c r="F108" s="162"/>
      <c r="G108" s="160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73"/>
      <c r="Y108" s="73"/>
    </row>
    <row r="109" spans="1:25" ht="12.75">
      <c r="A109" s="105" t="s">
        <v>260</v>
      </c>
      <c r="B109" s="91" t="s">
        <v>261</v>
      </c>
      <c r="C109" s="151"/>
      <c r="D109" s="151"/>
      <c r="E109" s="151"/>
      <c r="F109" s="162"/>
      <c r="G109" s="160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73"/>
      <c r="Y109" s="73"/>
    </row>
    <row r="110" spans="1:25" ht="12.75">
      <c r="A110" s="129" t="s">
        <v>262</v>
      </c>
      <c r="B110" s="98" t="s">
        <v>263</v>
      </c>
      <c r="C110" s="151"/>
      <c r="D110" s="151"/>
      <c r="E110" s="151"/>
      <c r="F110" s="162"/>
      <c r="G110" s="158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73"/>
      <c r="Y110" s="73"/>
    </row>
    <row r="111" spans="1:25" ht="12.75">
      <c r="A111" s="125" t="s">
        <v>264</v>
      </c>
      <c r="B111" s="91" t="s">
        <v>265</v>
      </c>
      <c r="C111" s="151"/>
      <c r="D111" s="151"/>
      <c r="E111" s="151"/>
      <c r="F111" s="162"/>
      <c r="G111" s="160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73"/>
      <c r="Y111" s="73"/>
    </row>
    <row r="112" spans="1:25" ht="12.75">
      <c r="A112" s="125" t="s">
        <v>266</v>
      </c>
      <c r="B112" s="91" t="s">
        <v>267</v>
      </c>
      <c r="C112" s="151">
        <f>'2.kiadások működés,felh.Önk.'!AE112</f>
        <v>7369169</v>
      </c>
      <c r="D112" s="151"/>
      <c r="E112" s="151"/>
      <c r="F112" s="162"/>
      <c r="G112" s="160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73"/>
      <c r="Y112" s="73"/>
    </row>
    <row r="113" spans="1:25" ht="12.75">
      <c r="A113" s="129" t="s">
        <v>268</v>
      </c>
      <c r="B113" s="98" t="s">
        <v>269</v>
      </c>
      <c r="C113" s="151"/>
      <c r="D113" s="151"/>
      <c r="E113" s="151"/>
      <c r="F113" s="162"/>
      <c r="G113" s="160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73"/>
      <c r="Y113" s="73"/>
    </row>
    <row r="114" spans="1:25" ht="12.75">
      <c r="A114" s="125" t="s">
        <v>270</v>
      </c>
      <c r="B114" s="91" t="s">
        <v>271</v>
      </c>
      <c r="C114" s="127"/>
      <c r="D114" s="127"/>
      <c r="E114" s="127"/>
      <c r="F114" s="162"/>
      <c r="G114" s="158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73"/>
      <c r="Y114" s="73"/>
    </row>
    <row r="115" spans="1:25" ht="12.75">
      <c r="A115" s="125" t="s">
        <v>272</v>
      </c>
      <c r="B115" s="91" t="s">
        <v>273</v>
      </c>
      <c r="C115" s="151"/>
      <c r="D115" s="151"/>
      <c r="E115" s="151"/>
      <c r="F115" s="162"/>
      <c r="G115" s="160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73"/>
      <c r="Y115" s="73"/>
    </row>
    <row r="116" spans="1:25" ht="12.75">
      <c r="A116" s="125" t="s">
        <v>274</v>
      </c>
      <c r="B116" s="91" t="s">
        <v>275</v>
      </c>
      <c r="C116" s="148"/>
      <c r="D116" s="148"/>
      <c r="E116" s="148"/>
      <c r="F116" s="162"/>
      <c r="G116" s="160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73"/>
      <c r="Y116" s="73"/>
    </row>
    <row r="117" spans="1:25" ht="12.75">
      <c r="A117" s="125" t="s">
        <v>276</v>
      </c>
      <c r="B117" s="91" t="s">
        <v>277</v>
      </c>
      <c r="C117" s="151"/>
      <c r="D117" s="151"/>
      <c r="E117" s="151"/>
      <c r="F117" s="162"/>
      <c r="G117" s="160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73"/>
      <c r="Y117" s="73"/>
    </row>
    <row r="118" spans="1:25" ht="12.75">
      <c r="A118" s="131" t="s">
        <v>278</v>
      </c>
      <c r="B118" s="103" t="s">
        <v>279</v>
      </c>
      <c r="C118" s="151">
        <f>C103+C110+C111+C112+C113+C114+C115+C116+C117</f>
        <v>7369169</v>
      </c>
      <c r="D118" s="151"/>
      <c r="E118" s="151"/>
      <c r="F118" s="162"/>
      <c r="G118" s="160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73"/>
      <c r="Y118" s="73"/>
    </row>
    <row r="119" spans="1:25" ht="12.75">
      <c r="A119" s="125" t="s">
        <v>280</v>
      </c>
      <c r="B119" s="91" t="s">
        <v>281</v>
      </c>
      <c r="C119" s="127"/>
      <c r="D119" s="127"/>
      <c r="E119" s="127"/>
      <c r="F119" s="162"/>
      <c r="G119" s="158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73"/>
      <c r="Y119" s="73"/>
    </row>
    <row r="120" spans="1:25" ht="12.75">
      <c r="A120" s="105" t="s">
        <v>282</v>
      </c>
      <c r="B120" s="91" t="s">
        <v>283</v>
      </c>
      <c r="C120" s="148"/>
      <c r="D120" s="148"/>
      <c r="E120" s="148"/>
      <c r="F120" s="162"/>
      <c r="G120" s="160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73"/>
      <c r="Y120" s="73"/>
    </row>
    <row r="121" spans="1:25" ht="12.75">
      <c r="A121" s="125" t="s">
        <v>284</v>
      </c>
      <c r="B121" s="91" t="s">
        <v>285</v>
      </c>
      <c r="C121" s="127"/>
      <c r="D121" s="127"/>
      <c r="E121" s="127"/>
      <c r="F121" s="162"/>
      <c r="G121" s="158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73"/>
      <c r="Y121" s="73"/>
    </row>
    <row r="122" spans="1:25" ht="12.75">
      <c r="A122" s="125" t="s">
        <v>286</v>
      </c>
      <c r="B122" s="91" t="s">
        <v>287</v>
      </c>
      <c r="C122" s="9"/>
      <c r="D122" s="161"/>
      <c r="E122" s="9"/>
      <c r="F122" s="162"/>
      <c r="G122" s="158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</row>
    <row r="123" spans="1:25" ht="12.75">
      <c r="A123" s="125" t="s">
        <v>288</v>
      </c>
      <c r="B123" s="91" t="s">
        <v>289</v>
      </c>
      <c r="C123" s="136"/>
      <c r="D123" s="163"/>
      <c r="E123" s="136"/>
      <c r="F123" s="136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</row>
    <row r="124" spans="1:25" ht="12.75">
      <c r="A124" s="131" t="s">
        <v>290</v>
      </c>
      <c r="B124" s="103" t="s">
        <v>291</v>
      </c>
      <c r="C124" s="136"/>
      <c r="D124" s="163"/>
      <c r="E124" s="136"/>
      <c r="F124" s="136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</row>
    <row r="125" spans="1:25" ht="12.75">
      <c r="A125" s="105" t="s">
        <v>292</v>
      </c>
      <c r="B125" s="91" t="s">
        <v>293</v>
      </c>
      <c r="C125" s="136"/>
      <c r="D125" s="163"/>
      <c r="E125" s="136"/>
      <c r="F125" s="136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</row>
    <row r="126" spans="1:25" ht="12.75">
      <c r="A126" s="105" t="s">
        <v>294</v>
      </c>
      <c r="B126" s="91" t="s">
        <v>295</v>
      </c>
      <c r="C126" s="136"/>
      <c r="D126" s="163"/>
      <c r="E126" s="136"/>
      <c r="F126" s="136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</row>
    <row r="127" spans="1:25" ht="12.75">
      <c r="A127" s="137" t="s">
        <v>296</v>
      </c>
      <c r="B127" s="138" t="s">
        <v>297</v>
      </c>
      <c r="C127" s="141">
        <f>C118+C124+C125+C126</f>
        <v>7369169</v>
      </c>
      <c r="D127" s="163"/>
      <c r="E127" s="136"/>
      <c r="F127" s="136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</row>
    <row r="128" spans="1:25" ht="12.75">
      <c r="A128" s="139" t="s">
        <v>14</v>
      </c>
      <c r="B128" s="139"/>
      <c r="C128" s="141">
        <f>C99+C127</f>
        <v>471827389</v>
      </c>
      <c r="D128" s="164">
        <f>D99+D127</f>
        <v>90044732</v>
      </c>
      <c r="E128" s="141">
        <f>E99+E127</f>
        <v>99338086</v>
      </c>
      <c r="F128" s="141">
        <f>SUM(C128:E128)</f>
        <v>661210207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</row>
    <row r="129" spans="2:25" ht="12.75">
      <c r="B129" s="73"/>
      <c r="C129" s="73"/>
      <c r="D129" s="74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</row>
    <row r="130" spans="2:25" ht="12.75">
      <c r="B130" s="73"/>
      <c r="C130" s="73"/>
      <c r="D130" s="74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</row>
    <row r="131" spans="2:25" ht="12.75">
      <c r="B131" s="73"/>
      <c r="C131" s="73"/>
      <c r="D131" s="74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</row>
    <row r="132" spans="2:25" ht="12.75">
      <c r="B132" s="73"/>
      <c r="C132" s="73"/>
      <c r="D132" s="74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</row>
    <row r="133" spans="2:25" ht="12.75">
      <c r="B133" s="73"/>
      <c r="C133" s="73"/>
      <c r="D133" s="74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</row>
    <row r="134" spans="2:25" ht="12.75">
      <c r="B134" s="73"/>
      <c r="C134" s="73"/>
      <c r="D134" s="74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</row>
    <row r="135" spans="2:25" ht="12.75">
      <c r="B135" s="73"/>
      <c r="C135" s="73"/>
      <c r="D135" s="74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</row>
    <row r="136" spans="2:25" ht="12.75">
      <c r="B136" s="73"/>
      <c r="C136" s="73"/>
      <c r="D136" s="74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</row>
    <row r="137" spans="2:25" ht="12.75">
      <c r="B137" s="73"/>
      <c r="C137" s="73"/>
      <c r="D137" s="74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</row>
    <row r="138" spans="2:25" ht="12.75">
      <c r="B138" s="73"/>
      <c r="C138" s="73"/>
      <c r="D138" s="74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</row>
    <row r="139" spans="2:25" ht="12.75">
      <c r="B139" s="73"/>
      <c r="C139" s="73"/>
      <c r="D139" s="74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</row>
    <row r="140" spans="2:25" ht="12.75">
      <c r="B140" s="73"/>
      <c r="C140" s="73"/>
      <c r="D140" s="74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</row>
    <row r="141" spans="2:25" ht="12.75">
      <c r="B141" s="73"/>
      <c r="C141" s="73"/>
      <c r="D141" s="74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2:25" ht="12.75">
      <c r="B142" s="73"/>
      <c r="C142" s="73"/>
      <c r="D142" s="74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</row>
    <row r="143" spans="2:25" ht="12.75">
      <c r="B143" s="73"/>
      <c r="C143" s="73"/>
      <c r="D143" s="74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2:25" ht="12.75">
      <c r="B144" s="73"/>
      <c r="C144" s="73"/>
      <c r="D144" s="74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2:25" ht="12.75">
      <c r="B145" s="73"/>
      <c r="C145" s="73"/>
      <c r="D145" s="74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2:25" ht="12.75">
      <c r="B146" s="73"/>
      <c r="C146" s="73"/>
      <c r="D146" s="74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</row>
    <row r="147" spans="2:25" ht="12.75">
      <c r="B147" s="73"/>
      <c r="C147" s="73"/>
      <c r="D147" s="74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</row>
    <row r="148" spans="2:25" ht="12.75">
      <c r="B148" s="73"/>
      <c r="C148" s="73"/>
      <c r="D148" s="74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</row>
    <row r="149" spans="2:25" ht="12.75">
      <c r="B149" s="73"/>
      <c r="C149" s="73"/>
      <c r="D149" s="74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</row>
    <row r="150" spans="2:25" ht="12.75">
      <c r="B150" s="73"/>
      <c r="C150" s="73"/>
      <c r="D150" s="74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</row>
    <row r="151" spans="2:25" ht="12.75">
      <c r="B151" s="73"/>
      <c r="C151" s="73"/>
      <c r="D151" s="74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</row>
    <row r="152" spans="2:25" ht="12.75">
      <c r="B152" s="73"/>
      <c r="C152" s="73"/>
      <c r="D152" s="74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</row>
    <row r="153" spans="2:25" ht="12.75">
      <c r="B153" s="73"/>
      <c r="C153" s="73"/>
      <c r="D153" s="74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</row>
    <row r="154" spans="2:25" ht="12.75">
      <c r="B154" s="73"/>
      <c r="C154" s="73"/>
      <c r="D154" s="74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</row>
    <row r="155" spans="2:25" ht="12.75">
      <c r="B155" s="73"/>
      <c r="C155" s="73"/>
      <c r="D155" s="74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</row>
    <row r="156" spans="2:25" ht="12.75">
      <c r="B156" s="73"/>
      <c r="C156" s="73"/>
      <c r="D156" s="74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</row>
    <row r="157" spans="2:25" ht="12.75">
      <c r="B157" s="73"/>
      <c r="C157" s="73"/>
      <c r="D157" s="74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</row>
    <row r="158" spans="2:25" ht="12.75">
      <c r="B158" s="73"/>
      <c r="C158" s="73"/>
      <c r="D158" s="74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</row>
    <row r="159" spans="2:25" ht="12.75">
      <c r="B159" s="73"/>
      <c r="C159" s="73"/>
      <c r="D159" s="74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</row>
    <row r="160" spans="2:25" ht="12.75">
      <c r="B160" s="73"/>
      <c r="C160" s="73"/>
      <c r="D160" s="74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2:25" ht="12.75">
      <c r="B161" s="73"/>
      <c r="C161" s="73"/>
      <c r="D161" s="74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</row>
    <row r="162" spans="2:25" ht="12.75">
      <c r="B162" s="73"/>
      <c r="C162" s="73"/>
      <c r="D162" s="74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</row>
    <row r="163" spans="2:25" ht="12.75">
      <c r="B163" s="73"/>
      <c r="C163" s="73"/>
      <c r="D163" s="74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</row>
    <row r="164" spans="2:25" ht="12.75">
      <c r="B164" s="73"/>
      <c r="C164" s="73"/>
      <c r="D164" s="74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</row>
    <row r="165" spans="2:25" ht="12.75">
      <c r="B165" s="73"/>
      <c r="C165" s="73"/>
      <c r="D165" s="74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</row>
    <row r="166" spans="2:25" ht="12.75">
      <c r="B166" s="73"/>
      <c r="C166" s="73"/>
      <c r="D166" s="74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</row>
    <row r="167" spans="2:25" ht="12.75">
      <c r="B167" s="73"/>
      <c r="C167" s="73"/>
      <c r="D167" s="74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2:25" ht="12.75">
      <c r="B168" s="73"/>
      <c r="C168" s="73"/>
      <c r="D168" s="74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</row>
    <row r="169" spans="2:25" ht="12.75">
      <c r="B169" s="73"/>
      <c r="C169" s="73"/>
      <c r="D169" s="74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</row>
    <row r="170" spans="2:25" ht="12.75">
      <c r="B170" s="73"/>
      <c r="C170" s="73"/>
      <c r="D170" s="74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</row>
    <row r="171" spans="2:25" ht="12.75">
      <c r="B171" s="73"/>
      <c r="C171" s="73"/>
      <c r="D171" s="74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</row>
    <row r="172" ht="12.75">
      <c r="G172" s="73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 14/2018. (XII. 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zoomScaleSheetLayoutView="100" workbookViewId="0" topLeftCell="B91">
      <selection activeCell="U9" sqref="U9"/>
    </sheetView>
  </sheetViews>
  <sheetFormatPr defaultColWidth="9.140625" defaultRowHeight="15"/>
  <cols>
    <col min="1" max="1" width="121.28125" style="0" customWidth="1"/>
    <col min="3" max="3" width="12.140625" style="0" customWidth="1"/>
    <col min="4" max="4" width="10.8515625" style="16" customWidth="1"/>
    <col min="5" max="5" width="9.140625" style="16" customWidth="1"/>
    <col min="6" max="6" width="7.7109375" style="16" customWidth="1"/>
    <col min="7" max="7" width="7.57421875" style="16" customWidth="1"/>
    <col min="8" max="8" width="7.00390625" style="16" customWidth="1"/>
    <col min="9" max="11" width="8.00390625" style="16" customWidth="1"/>
    <col min="12" max="12" width="7.140625" style="16" customWidth="1"/>
    <col min="13" max="13" width="8.7109375" style="16" customWidth="1"/>
    <col min="14" max="14" width="7.00390625" style="16" customWidth="1"/>
    <col min="15" max="15" width="8.00390625" style="16" customWidth="1"/>
    <col min="16" max="16" width="7.7109375" style="16" customWidth="1"/>
    <col min="17" max="17" width="9.28125" style="16" customWidth="1"/>
    <col min="18" max="18" width="7.00390625" style="16" customWidth="1"/>
    <col min="19" max="19" width="10.00390625" style="16" customWidth="1"/>
    <col min="20" max="20" width="8.00390625" style="16" customWidth="1"/>
    <col min="21" max="21" width="10.7109375" style="16" customWidth="1"/>
  </cols>
  <sheetData>
    <row r="1" spans="1:9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0" ht="24" customHeight="1">
      <c r="A2" s="20" t="s">
        <v>308</v>
      </c>
      <c r="B2" s="20"/>
      <c r="C2" s="20"/>
      <c r="D2" s="20"/>
      <c r="E2" s="20"/>
      <c r="F2" s="20"/>
      <c r="G2" s="20"/>
      <c r="H2" s="20"/>
      <c r="I2" s="20"/>
      <c r="J2" s="165"/>
    </row>
    <row r="3" ht="12.75">
      <c r="A3" s="21"/>
    </row>
    <row r="4" ht="12.75">
      <c r="A4" s="22" t="s">
        <v>26</v>
      </c>
    </row>
    <row r="5" spans="1:25" ht="12.75">
      <c r="A5" s="78" t="s">
        <v>27</v>
      </c>
      <c r="B5" s="79" t="s">
        <v>309</v>
      </c>
      <c r="C5" s="166" t="s">
        <v>310</v>
      </c>
      <c r="D5" s="167">
        <v>18010</v>
      </c>
      <c r="E5" s="168" t="s">
        <v>34</v>
      </c>
      <c r="F5" s="168" t="s">
        <v>52</v>
      </c>
      <c r="G5" s="168" t="s">
        <v>54</v>
      </c>
      <c r="H5" s="168" t="s">
        <v>50</v>
      </c>
      <c r="I5" s="168" t="s">
        <v>32</v>
      </c>
      <c r="J5" s="168" t="s">
        <v>29</v>
      </c>
      <c r="K5" s="168" t="s">
        <v>33</v>
      </c>
      <c r="L5" s="168" t="s">
        <v>37</v>
      </c>
      <c r="M5" s="168" t="s">
        <v>39</v>
      </c>
      <c r="N5" s="168" t="s">
        <v>45</v>
      </c>
      <c r="O5" s="168" t="s">
        <v>46</v>
      </c>
      <c r="P5" s="168" t="s">
        <v>48</v>
      </c>
      <c r="Q5" s="168" t="s">
        <v>311</v>
      </c>
      <c r="R5" s="168" t="s">
        <v>49</v>
      </c>
      <c r="S5" s="168" t="s">
        <v>312</v>
      </c>
      <c r="T5" s="169" t="s">
        <v>313</v>
      </c>
      <c r="U5" s="170" t="s">
        <v>314</v>
      </c>
      <c r="W5" s="171"/>
      <c r="X5" s="171"/>
      <c r="Y5" s="171"/>
    </row>
    <row r="6" spans="1:21" ht="12.75">
      <c r="A6" s="90" t="s">
        <v>315</v>
      </c>
      <c r="B6" s="97" t="s">
        <v>316</v>
      </c>
      <c r="C6" s="172">
        <v>97487863</v>
      </c>
      <c r="D6" s="173">
        <v>97487863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</row>
    <row r="7" spans="1:21" ht="12.75">
      <c r="A7" s="91" t="s">
        <v>317</v>
      </c>
      <c r="B7" s="97" t="s">
        <v>318</v>
      </c>
      <c r="C7" s="172">
        <v>40555200</v>
      </c>
      <c r="D7" s="173">
        <v>40555200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2.75">
      <c r="A8" s="91" t="s">
        <v>319</v>
      </c>
      <c r="B8" s="97" t="s">
        <v>320</v>
      </c>
      <c r="C8" s="172">
        <v>58167613</v>
      </c>
      <c r="D8" s="173">
        <v>58167613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</row>
    <row r="9" spans="1:25" ht="12.75">
      <c r="A9" s="91" t="s">
        <v>321</v>
      </c>
      <c r="B9" s="97" t="s">
        <v>322</v>
      </c>
      <c r="C9" s="172">
        <v>2338930</v>
      </c>
      <c r="D9" s="173">
        <v>2338930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Y9" s="174"/>
    </row>
    <row r="10" spans="1:21" ht="15" customHeight="1">
      <c r="A10" s="91" t="s">
        <v>323</v>
      </c>
      <c r="B10" s="97" t="s">
        <v>324</v>
      </c>
      <c r="C10" s="175">
        <v>2833673</v>
      </c>
      <c r="D10" s="173">
        <v>2833673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1" ht="15" customHeight="1">
      <c r="A11" s="91" t="s">
        <v>325</v>
      </c>
      <c r="B11" s="97" t="s">
        <v>326</v>
      </c>
      <c r="C11" s="172">
        <f>SUM(D11:T11)</f>
        <v>215400</v>
      </c>
      <c r="D11" s="173">
        <v>215400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</row>
    <row r="12" spans="1:21" ht="12.75">
      <c r="A12" s="98" t="s">
        <v>327</v>
      </c>
      <c r="B12" s="176" t="s">
        <v>328</v>
      </c>
      <c r="C12" s="172">
        <f>SUM(C6:C11)</f>
        <v>201598679</v>
      </c>
      <c r="D12" s="173">
        <f>SUM(D6:D11)</f>
        <v>201598679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</row>
    <row r="13" spans="1:21" ht="12.75">
      <c r="A13" s="91" t="s">
        <v>329</v>
      </c>
      <c r="B13" s="97" t="s">
        <v>330</v>
      </c>
      <c r="C13" s="172"/>
      <c r="D13" s="17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</row>
    <row r="14" spans="1:21" ht="12.75">
      <c r="A14" s="91" t="s">
        <v>331</v>
      </c>
      <c r="B14" s="97" t="s">
        <v>332</v>
      </c>
      <c r="C14" s="172"/>
      <c r="D14" s="17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12.75">
      <c r="A15" s="91" t="s">
        <v>333</v>
      </c>
      <c r="B15" s="97" t="s">
        <v>334</v>
      </c>
      <c r="C15" s="172"/>
      <c r="D15" s="17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ht="12.75">
      <c r="A16" s="91" t="s">
        <v>335</v>
      </c>
      <c r="B16" s="97" t="s">
        <v>336</v>
      </c>
      <c r="C16" s="172"/>
      <c r="D16" s="17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2.75">
      <c r="A17" s="91" t="s">
        <v>337</v>
      </c>
      <c r="B17" s="97" t="s">
        <v>338</v>
      </c>
      <c r="C17" s="172">
        <f>SUM(D17:U17)</f>
        <v>105253884</v>
      </c>
      <c r="D17" s="173"/>
      <c r="E17" s="163"/>
      <c r="F17" s="163">
        <v>1183000</v>
      </c>
      <c r="G17" s="163">
        <v>652400</v>
      </c>
      <c r="H17" s="163"/>
      <c r="I17" s="163"/>
      <c r="J17" s="163"/>
      <c r="K17" s="163"/>
      <c r="L17" s="163"/>
      <c r="M17" s="163"/>
      <c r="N17" s="163"/>
      <c r="O17" s="163">
        <v>8153000</v>
      </c>
      <c r="P17" s="163"/>
      <c r="Q17" s="163"/>
      <c r="R17" s="163"/>
      <c r="S17" s="163"/>
      <c r="T17" s="163">
        <v>7818355</v>
      </c>
      <c r="U17" s="163">
        <v>87447129</v>
      </c>
    </row>
    <row r="18" spans="1:21" ht="12.75">
      <c r="A18" s="103" t="s">
        <v>339</v>
      </c>
      <c r="B18" s="112" t="s">
        <v>340</v>
      </c>
      <c r="C18" s="172">
        <f>SUM(C12:C17)</f>
        <v>306852563</v>
      </c>
      <c r="D18" s="17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</row>
    <row r="19" spans="1:21" ht="15" customHeight="1">
      <c r="A19" s="91" t="s">
        <v>341</v>
      </c>
      <c r="B19" s="97" t="s">
        <v>342</v>
      </c>
      <c r="C19" s="172"/>
      <c r="D19" s="17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1:21" ht="15" customHeight="1">
      <c r="A20" s="91" t="s">
        <v>343</v>
      </c>
      <c r="B20" s="97" t="s">
        <v>344</v>
      </c>
      <c r="C20" s="172"/>
      <c r="D20" s="17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ht="15" customHeight="1">
      <c r="A21" s="98" t="s">
        <v>345</v>
      </c>
      <c r="B21" s="176" t="s">
        <v>346</v>
      </c>
      <c r="C21" s="172"/>
      <c r="D21" s="17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</row>
    <row r="22" spans="1:21" ht="15" customHeight="1">
      <c r="A22" s="91" t="s">
        <v>347</v>
      </c>
      <c r="B22" s="97" t="s">
        <v>348</v>
      </c>
      <c r="C22" s="172"/>
      <c r="D22" s="17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</row>
    <row r="23" spans="1:21" ht="15" customHeight="1">
      <c r="A23" s="91" t="s">
        <v>349</v>
      </c>
      <c r="B23" s="97" t="s">
        <v>350</v>
      </c>
      <c r="C23" s="172"/>
      <c r="D23" s="17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</row>
    <row r="24" spans="1:21" ht="15" customHeight="1">
      <c r="A24" s="91" t="s">
        <v>351</v>
      </c>
      <c r="B24" s="97" t="s">
        <v>352</v>
      </c>
      <c r="C24" s="172">
        <f aca="true" t="shared" si="0" ref="C24:C29">SUM(D24:T24)</f>
        <v>4148981</v>
      </c>
      <c r="D24" s="17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>
        <v>4148981</v>
      </c>
      <c r="R24" s="163"/>
      <c r="S24" s="163"/>
      <c r="T24" s="163"/>
      <c r="U24" s="163"/>
    </row>
    <row r="25" spans="1:21" ht="15" customHeight="1">
      <c r="A25" s="91" t="s">
        <v>353</v>
      </c>
      <c r="B25" s="97" t="s">
        <v>354</v>
      </c>
      <c r="C25" s="172">
        <f t="shared" si="0"/>
        <v>26496269</v>
      </c>
      <c r="D25" s="17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>
        <v>26496269</v>
      </c>
      <c r="R25" s="163"/>
      <c r="S25" s="163"/>
      <c r="T25" s="163"/>
      <c r="U25" s="163"/>
    </row>
    <row r="26" spans="1:21" ht="15" customHeight="1">
      <c r="A26" s="91" t="s">
        <v>355</v>
      </c>
      <c r="B26" s="97" t="s">
        <v>356</v>
      </c>
      <c r="C26" s="172">
        <f t="shared" si="0"/>
        <v>0</v>
      </c>
      <c r="D26" s="17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ht="15" customHeight="1">
      <c r="A27" s="91" t="s">
        <v>357</v>
      </c>
      <c r="B27" s="97" t="s">
        <v>358</v>
      </c>
      <c r="C27" s="172">
        <f t="shared" si="0"/>
        <v>0</v>
      </c>
      <c r="D27" s="17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1:21" ht="15" customHeight="1">
      <c r="A28" s="91" t="s">
        <v>359</v>
      </c>
      <c r="B28" s="97" t="s">
        <v>360</v>
      </c>
      <c r="C28" s="172">
        <f t="shared" si="0"/>
        <v>5524362</v>
      </c>
      <c r="D28" s="17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>
        <v>5524362</v>
      </c>
      <c r="R28" s="163"/>
      <c r="S28" s="163"/>
      <c r="T28" s="163"/>
      <c r="U28" s="163"/>
    </row>
    <row r="29" spans="1:21" ht="15" customHeight="1">
      <c r="A29" s="91" t="s">
        <v>361</v>
      </c>
      <c r="B29" s="97" t="s">
        <v>362</v>
      </c>
      <c r="C29" s="172">
        <f t="shared" si="0"/>
        <v>300000</v>
      </c>
      <c r="D29" s="17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>
        <v>300000</v>
      </c>
      <c r="R29" s="163"/>
      <c r="S29" s="163"/>
      <c r="T29" s="163"/>
      <c r="U29" s="163"/>
    </row>
    <row r="30" spans="1:21" ht="15" customHeight="1">
      <c r="A30" s="98" t="s">
        <v>363</v>
      </c>
      <c r="B30" s="176" t="s">
        <v>364</v>
      </c>
      <c r="C30" s="172">
        <f>SUM(C25:C29)</f>
        <v>32320631</v>
      </c>
      <c r="D30" s="17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>
        <f>SUM(Q25:Q29)</f>
        <v>32320631</v>
      </c>
      <c r="R30" s="163"/>
      <c r="S30" s="163"/>
      <c r="T30" s="163"/>
      <c r="U30" s="163"/>
    </row>
    <row r="31" spans="1:21" ht="15" customHeight="1">
      <c r="A31" s="91" t="s">
        <v>365</v>
      </c>
      <c r="B31" s="97" t="s">
        <v>366</v>
      </c>
      <c r="C31" s="172">
        <f>SUM(D31:U31)</f>
        <v>175010</v>
      </c>
      <c r="D31" s="17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>
        <v>175010</v>
      </c>
      <c r="R31" s="163"/>
      <c r="S31" s="163"/>
      <c r="T31" s="163"/>
      <c r="U31" s="163"/>
    </row>
    <row r="32" spans="1:21" ht="15" customHeight="1">
      <c r="A32" s="103" t="s">
        <v>367</v>
      </c>
      <c r="B32" s="112" t="s">
        <v>368</v>
      </c>
      <c r="C32" s="172">
        <f>C21+C22+C23+C24+C30+C31</f>
        <v>36644622</v>
      </c>
      <c r="D32" s="17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>
        <f>Q22+Q23+Q24+Q30+Q31</f>
        <v>36644622</v>
      </c>
      <c r="R32" s="163"/>
      <c r="S32" s="163"/>
      <c r="T32" s="163"/>
      <c r="U32" s="163"/>
    </row>
    <row r="33" spans="1:21" ht="15" customHeight="1">
      <c r="A33" s="105" t="s">
        <v>369</v>
      </c>
      <c r="B33" s="97" t="s">
        <v>370</v>
      </c>
      <c r="C33" s="172">
        <f>SUM(D33:T33)</f>
        <v>1747874</v>
      </c>
      <c r="D33" s="173"/>
      <c r="E33" s="163"/>
      <c r="F33" s="163"/>
      <c r="G33" s="163"/>
      <c r="H33" s="163"/>
      <c r="I33" s="163"/>
      <c r="J33" s="163"/>
      <c r="K33" s="163">
        <v>1747874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</row>
    <row r="34" spans="1:21" ht="15" customHeight="1">
      <c r="A34" s="105" t="s">
        <v>371</v>
      </c>
      <c r="B34" s="97" t="s">
        <v>372</v>
      </c>
      <c r="C34" s="172">
        <f aca="true" t="shared" si="1" ref="C34:C43">SUM(D34:T34)</f>
        <v>8306317</v>
      </c>
      <c r="D34" s="173"/>
      <c r="E34" s="163"/>
      <c r="F34" s="163"/>
      <c r="G34" s="163"/>
      <c r="H34" s="163">
        <v>137768</v>
      </c>
      <c r="I34" s="163">
        <v>10157</v>
      </c>
      <c r="J34" s="163">
        <v>6535433</v>
      </c>
      <c r="K34" s="163">
        <v>122959</v>
      </c>
      <c r="L34" s="163"/>
      <c r="M34" s="163">
        <v>1400000</v>
      </c>
      <c r="N34" s="163"/>
      <c r="O34" s="163"/>
      <c r="P34" s="163"/>
      <c r="Q34" s="163"/>
      <c r="R34" s="163">
        <v>100000</v>
      </c>
      <c r="S34" s="163"/>
      <c r="T34" s="163"/>
      <c r="U34" s="163"/>
    </row>
    <row r="35" spans="1:21" ht="15" customHeight="1">
      <c r="A35" s="105" t="s">
        <v>373</v>
      </c>
      <c r="B35" s="97" t="s">
        <v>374</v>
      </c>
      <c r="C35" s="172">
        <f t="shared" si="1"/>
        <v>1780000</v>
      </c>
      <c r="D35" s="173"/>
      <c r="E35" s="163"/>
      <c r="F35" s="163"/>
      <c r="G35" s="163"/>
      <c r="H35" s="163"/>
      <c r="I35" s="163">
        <v>1000000</v>
      </c>
      <c r="J35" s="163"/>
      <c r="K35" s="163"/>
      <c r="L35" s="163"/>
      <c r="M35" s="163"/>
      <c r="N35" s="163">
        <v>480000</v>
      </c>
      <c r="O35" s="163"/>
      <c r="P35" s="163">
        <v>300000</v>
      </c>
      <c r="Q35" s="163"/>
      <c r="R35" s="163"/>
      <c r="S35" s="163"/>
      <c r="T35" s="163"/>
      <c r="U35" s="163"/>
    </row>
    <row r="36" spans="1:21" ht="15" customHeight="1">
      <c r="A36" s="105" t="s">
        <v>375</v>
      </c>
      <c r="B36" s="97" t="s">
        <v>376</v>
      </c>
      <c r="C36" s="172">
        <f t="shared" si="1"/>
        <v>3718022</v>
      </c>
      <c r="D36" s="173"/>
      <c r="E36" s="163"/>
      <c r="F36" s="163"/>
      <c r="G36" s="163"/>
      <c r="H36" s="163">
        <v>200000</v>
      </c>
      <c r="I36" s="163">
        <v>2000000</v>
      </c>
      <c r="J36" s="163"/>
      <c r="K36" s="163"/>
      <c r="L36" s="163">
        <v>748022</v>
      </c>
      <c r="M36" s="163"/>
      <c r="N36" s="163">
        <v>170000</v>
      </c>
      <c r="O36" s="163"/>
      <c r="P36" s="163">
        <v>600000</v>
      </c>
      <c r="Q36" s="163"/>
      <c r="R36" s="163"/>
      <c r="S36" s="163"/>
      <c r="T36" s="163"/>
      <c r="U36" s="163"/>
    </row>
    <row r="37" spans="1:21" ht="15" customHeight="1">
      <c r="A37" s="105" t="s">
        <v>377</v>
      </c>
      <c r="B37" s="97" t="s">
        <v>378</v>
      </c>
      <c r="C37" s="172">
        <f t="shared" si="1"/>
        <v>0</v>
      </c>
      <c r="D37" s="17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1:21" ht="15" customHeight="1">
      <c r="A38" s="105" t="s">
        <v>379</v>
      </c>
      <c r="B38" s="97" t="s">
        <v>380</v>
      </c>
      <c r="C38" s="172">
        <f t="shared" si="1"/>
        <v>2718504</v>
      </c>
      <c r="D38" s="173"/>
      <c r="E38" s="163"/>
      <c r="F38" s="163"/>
      <c r="G38" s="163"/>
      <c r="H38" s="163">
        <v>27000</v>
      </c>
      <c r="I38" s="163">
        <v>10000</v>
      </c>
      <c r="J38" s="163">
        <v>1764567</v>
      </c>
      <c r="K38" s="163">
        <v>430937</v>
      </c>
      <c r="L38" s="163"/>
      <c r="M38" s="163">
        <v>378000</v>
      </c>
      <c r="N38" s="163"/>
      <c r="O38" s="163"/>
      <c r="P38" s="163">
        <v>81000</v>
      </c>
      <c r="Q38" s="163"/>
      <c r="R38" s="163">
        <v>27000</v>
      </c>
      <c r="S38" s="163"/>
      <c r="T38" s="163"/>
      <c r="U38" s="163"/>
    </row>
    <row r="39" spans="1:21" ht="15" customHeight="1">
      <c r="A39" s="105" t="s">
        <v>381</v>
      </c>
      <c r="B39" s="97" t="s">
        <v>382</v>
      </c>
      <c r="C39" s="172">
        <f t="shared" si="1"/>
        <v>0</v>
      </c>
      <c r="D39" s="17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1:21" ht="15" customHeight="1">
      <c r="A40" s="105" t="s">
        <v>383</v>
      </c>
      <c r="B40" s="97" t="s">
        <v>384</v>
      </c>
      <c r="C40" s="172">
        <f t="shared" si="1"/>
        <v>400000</v>
      </c>
      <c r="D40" s="17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>
        <v>400000</v>
      </c>
      <c r="R40" s="163"/>
      <c r="S40" s="163"/>
      <c r="T40" s="163"/>
      <c r="U40" s="163"/>
    </row>
    <row r="41" spans="1:21" ht="15" customHeight="1">
      <c r="A41" s="105" t="s">
        <v>385</v>
      </c>
      <c r="B41" s="97" t="s">
        <v>386</v>
      </c>
      <c r="C41" s="172">
        <f t="shared" si="1"/>
        <v>0</v>
      </c>
      <c r="D41" s="17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 ht="15" customHeight="1">
      <c r="A42" s="105" t="s">
        <v>387</v>
      </c>
      <c r="B42" s="97" t="s">
        <v>388</v>
      </c>
      <c r="C42" s="172">
        <f t="shared" si="1"/>
        <v>0</v>
      </c>
      <c r="D42" s="17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</row>
    <row r="43" spans="1:21" ht="15" customHeight="1">
      <c r="A43" s="105" t="s">
        <v>389</v>
      </c>
      <c r="B43" s="97" t="s">
        <v>390</v>
      </c>
      <c r="C43" s="172">
        <f t="shared" si="1"/>
        <v>163845</v>
      </c>
      <c r="D43" s="173"/>
      <c r="E43" s="163">
        <v>154066</v>
      </c>
      <c r="F43" s="163"/>
      <c r="G43" s="163"/>
      <c r="H43" s="163"/>
      <c r="I43" s="163"/>
      <c r="J43" s="163"/>
      <c r="K43" s="163">
        <v>9779</v>
      </c>
      <c r="L43" s="163"/>
      <c r="M43" s="163"/>
      <c r="N43" s="163"/>
      <c r="O43" s="163"/>
      <c r="P43" s="163"/>
      <c r="Q43" s="163"/>
      <c r="R43" s="163"/>
      <c r="S43" s="163"/>
      <c r="T43" s="163"/>
      <c r="U43" s="163"/>
    </row>
    <row r="44" spans="1:21" ht="15" customHeight="1">
      <c r="A44" s="107" t="s">
        <v>391</v>
      </c>
      <c r="B44" s="112" t="s">
        <v>392</v>
      </c>
      <c r="C44" s="172">
        <f>SUM(C33:C43)</f>
        <v>18834562</v>
      </c>
      <c r="D44" s="173"/>
      <c r="E44" s="163"/>
      <c r="F44" s="163"/>
      <c r="G44" s="163"/>
      <c r="H44" s="163">
        <f aca="true" t="shared" si="2" ref="H44:N44">SUM(H33:H42)</f>
        <v>364768</v>
      </c>
      <c r="I44" s="163">
        <f t="shared" si="2"/>
        <v>3020157</v>
      </c>
      <c r="J44" s="163">
        <f t="shared" si="2"/>
        <v>8300000</v>
      </c>
      <c r="K44" s="163">
        <f t="shared" si="2"/>
        <v>2301770</v>
      </c>
      <c r="L44" s="163">
        <f t="shared" si="2"/>
        <v>748022</v>
      </c>
      <c r="M44" s="163">
        <f t="shared" si="2"/>
        <v>1778000</v>
      </c>
      <c r="N44" s="163">
        <f t="shared" si="2"/>
        <v>650000</v>
      </c>
      <c r="O44" s="163"/>
      <c r="P44" s="163">
        <f>SUM(P33:P42)</f>
        <v>981000</v>
      </c>
      <c r="Q44" s="163"/>
      <c r="R44" s="163">
        <f>SUM(R33:R42)</f>
        <v>127000</v>
      </c>
      <c r="S44" s="163"/>
      <c r="T44" s="163"/>
      <c r="U44" s="163"/>
    </row>
    <row r="45" spans="1:21" ht="12.75">
      <c r="A45" s="105" t="s">
        <v>393</v>
      </c>
      <c r="B45" s="97" t="s">
        <v>394</v>
      </c>
      <c r="C45" s="172"/>
      <c r="D45" s="17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</row>
    <row r="46" spans="1:21" ht="12.75">
      <c r="A46" s="91" t="s">
        <v>395</v>
      </c>
      <c r="B46" s="97" t="s">
        <v>396</v>
      </c>
      <c r="C46" s="172"/>
      <c r="D46" s="17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</row>
    <row r="47" spans="1:21" ht="12.75">
      <c r="A47" s="105" t="s">
        <v>397</v>
      </c>
      <c r="B47" s="97" t="s">
        <v>398</v>
      </c>
      <c r="C47" s="172"/>
      <c r="D47" s="17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</row>
    <row r="48" spans="1:21" ht="12.75">
      <c r="A48" s="105" t="s">
        <v>399</v>
      </c>
      <c r="B48" s="97" t="s">
        <v>400</v>
      </c>
      <c r="C48" s="172">
        <f>SUM(D48:T48)</f>
        <v>1000000</v>
      </c>
      <c r="D48" s="173"/>
      <c r="E48" s="163">
        <v>1000000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</row>
    <row r="49" spans="1:21" ht="12.75">
      <c r="A49" s="105" t="s">
        <v>401</v>
      </c>
      <c r="B49" s="97" t="s">
        <v>402</v>
      </c>
      <c r="C49" s="172">
        <f>SUM(D49:T49)</f>
        <v>0</v>
      </c>
      <c r="D49" s="17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</row>
    <row r="50" spans="1:21" ht="15" customHeight="1">
      <c r="A50" s="103" t="s">
        <v>403</v>
      </c>
      <c r="B50" s="112" t="s">
        <v>404</v>
      </c>
      <c r="C50" s="172">
        <f>SUM(C45:C49)</f>
        <v>1000000</v>
      </c>
      <c r="D50" s="17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</row>
    <row r="51" spans="1:21" ht="15" customHeight="1">
      <c r="A51" s="110" t="s">
        <v>193</v>
      </c>
      <c r="B51" s="177"/>
      <c r="C51" s="172"/>
      <c r="D51" s="17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 ht="12.75">
      <c r="A52" s="91" t="s">
        <v>405</v>
      </c>
      <c r="B52" s="97" t="s">
        <v>406</v>
      </c>
      <c r="C52" s="172">
        <f aca="true" t="shared" si="3" ref="C52:C57">SUM(D52:U52)</f>
        <v>6864194</v>
      </c>
      <c r="D52" s="173">
        <v>6864194</v>
      </c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</row>
    <row r="53" spans="1:21" ht="12.75">
      <c r="A53" s="91" t="s">
        <v>407</v>
      </c>
      <c r="B53" s="97" t="s">
        <v>408</v>
      </c>
      <c r="C53" s="172">
        <f t="shared" si="3"/>
        <v>0</v>
      </c>
      <c r="D53" s="17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</row>
    <row r="54" spans="1:21" ht="12.75">
      <c r="A54" s="91" t="s">
        <v>409</v>
      </c>
      <c r="B54" s="97" t="s">
        <v>410</v>
      </c>
      <c r="C54" s="172">
        <f t="shared" si="3"/>
        <v>0</v>
      </c>
      <c r="D54" s="17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</row>
    <row r="55" spans="1:21" ht="12.75">
      <c r="A55" s="91" t="s">
        <v>411</v>
      </c>
      <c r="B55" s="97" t="s">
        <v>412</v>
      </c>
      <c r="C55" s="172">
        <f t="shared" si="3"/>
        <v>0</v>
      </c>
      <c r="D55" s="17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6" spans="1:21" ht="12.75">
      <c r="A56" s="91" t="s">
        <v>413</v>
      </c>
      <c r="B56" s="97" t="s">
        <v>414</v>
      </c>
      <c r="C56" s="172">
        <f t="shared" si="3"/>
        <v>15732819</v>
      </c>
      <c r="D56" s="17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>
        <v>15732819</v>
      </c>
      <c r="Q56" s="163"/>
      <c r="R56" s="163"/>
      <c r="S56" s="163"/>
      <c r="T56" s="163"/>
      <c r="U56" s="163"/>
    </row>
    <row r="57" spans="1:21" ht="12.75">
      <c r="A57" s="103" t="s">
        <v>415</v>
      </c>
      <c r="B57" s="112" t="s">
        <v>416</v>
      </c>
      <c r="C57" s="172">
        <f t="shared" si="3"/>
        <v>22597013</v>
      </c>
      <c r="D57" s="173">
        <f>SUM(D52:D56)</f>
        <v>6864194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>
        <f>SUM(P52:P56)</f>
        <v>15732819</v>
      </c>
      <c r="Q57" s="163"/>
      <c r="R57" s="163"/>
      <c r="S57" s="163"/>
      <c r="T57" s="163"/>
      <c r="U57" s="163"/>
    </row>
    <row r="58" spans="1:21" ht="15" customHeight="1">
      <c r="A58" s="105" t="s">
        <v>417</v>
      </c>
      <c r="B58" s="97" t="s">
        <v>418</v>
      </c>
      <c r="C58" s="172"/>
      <c r="D58" s="17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</row>
    <row r="59" spans="1:21" ht="15" customHeight="1">
      <c r="A59" s="105" t="s">
        <v>419</v>
      </c>
      <c r="B59" s="97" t="s">
        <v>420</v>
      </c>
      <c r="C59" s="172"/>
      <c r="D59" s="17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</row>
    <row r="60" spans="1:21" ht="15" customHeight="1">
      <c r="A60" s="105" t="s">
        <v>421</v>
      </c>
      <c r="B60" s="97" t="s">
        <v>422</v>
      </c>
      <c r="C60" s="172"/>
      <c r="D60" s="17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</row>
    <row r="61" spans="1:21" ht="15" customHeight="1">
      <c r="A61" s="105" t="s">
        <v>423</v>
      </c>
      <c r="B61" s="97" t="s">
        <v>424</v>
      </c>
      <c r="C61" s="172"/>
      <c r="D61" s="17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</row>
    <row r="62" spans="1:21" ht="15" customHeight="1">
      <c r="A62" s="105" t="s">
        <v>425</v>
      </c>
      <c r="B62" s="97" t="s">
        <v>426</v>
      </c>
      <c r="C62" s="172"/>
      <c r="D62" s="17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</row>
    <row r="63" spans="1:21" ht="15" customHeight="1">
      <c r="A63" s="103" t="s">
        <v>427</v>
      </c>
      <c r="B63" s="112" t="s">
        <v>428</v>
      </c>
      <c r="C63" s="172"/>
      <c r="D63" s="17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2.75">
      <c r="A64" s="105" t="s">
        <v>429</v>
      </c>
      <c r="B64" s="97" t="s">
        <v>430</v>
      </c>
      <c r="C64" s="172"/>
      <c r="D64" s="17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2.75">
      <c r="A65" s="91" t="s">
        <v>431</v>
      </c>
      <c r="B65" s="97" t="s">
        <v>432</v>
      </c>
      <c r="C65" s="172"/>
      <c r="D65" s="17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</row>
    <row r="66" spans="1:21" ht="12.75">
      <c r="A66" s="105" t="s">
        <v>433</v>
      </c>
      <c r="B66" s="97" t="s">
        <v>434</v>
      </c>
      <c r="C66" s="172"/>
      <c r="D66" s="17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</row>
    <row r="67" spans="1:21" ht="12.75">
      <c r="A67" s="105" t="s">
        <v>435</v>
      </c>
      <c r="B67" s="97" t="s">
        <v>436</v>
      </c>
      <c r="C67" s="172">
        <f>SUM(D67:T67)</f>
        <v>0</v>
      </c>
      <c r="D67" s="17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</row>
    <row r="68" spans="1:21" ht="12.75">
      <c r="A68" s="105" t="s">
        <v>437</v>
      </c>
      <c r="B68" s="97" t="s">
        <v>438</v>
      </c>
      <c r="C68" s="172"/>
      <c r="D68" s="17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1:21" ht="15" customHeight="1">
      <c r="A69" s="103" t="s">
        <v>439</v>
      </c>
      <c r="B69" s="112" t="s">
        <v>440</v>
      </c>
      <c r="C69" s="172">
        <f>SUM(C64:C68)</f>
        <v>0</v>
      </c>
      <c r="D69" s="17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</row>
    <row r="70" spans="1:21" ht="15" customHeight="1">
      <c r="A70" s="178" t="s">
        <v>240</v>
      </c>
      <c r="B70" s="179"/>
      <c r="C70" s="180"/>
      <c r="D70" s="17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</row>
    <row r="71" spans="1:21" ht="12.75">
      <c r="A71" s="181" t="s">
        <v>441</v>
      </c>
      <c r="B71" s="182" t="s">
        <v>442</v>
      </c>
      <c r="C71" s="183">
        <f>C18+C32+C44+C50+C57+C63+C69</f>
        <v>385928760</v>
      </c>
      <c r="D71" s="17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</row>
    <row r="72" spans="1:21" ht="12.75">
      <c r="A72" s="184" t="s">
        <v>443</v>
      </c>
      <c r="B72" s="185"/>
      <c r="C72" s="186"/>
      <c r="D72" s="17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</row>
    <row r="73" spans="1:21" ht="12.75">
      <c r="A73" s="187" t="s">
        <v>444</v>
      </c>
      <c r="B73" s="188"/>
      <c r="C73" s="172"/>
      <c r="D73" s="17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1:21" ht="12.75">
      <c r="A74" s="125" t="s">
        <v>445</v>
      </c>
      <c r="B74" s="91" t="s">
        <v>446</v>
      </c>
      <c r="C74" s="172"/>
      <c r="D74" s="17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1:21" ht="12.75">
      <c r="A75" s="105" t="s">
        <v>447</v>
      </c>
      <c r="B75" s="91" t="s">
        <v>448</v>
      </c>
      <c r="C75" s="172"/>
      <c r="D75" s="17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1:21" ht="12.75">
      <c r="A76" s="125" t="s">
        <v>449</v>
      </c>
      <c r="B76" s="91" t="s">
        <v>450</v>
      </c>
      <c r="C76" s="172"/>
      <c r="D76" s="17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1:21" ht="12.75">
      <c r="A77" s="121" t="s">
        <v>451</v>
      </c>
      <c r="B77" s="98" t="s">
        <v>452</v>
      </c>
      <c r="C77" s="172"/>
      <c r="D77" s="17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1:21" ht="12.75">
      <c r="A78" s="105" t="s">
        <v>453</v>
      </c>
      <c r="B78" s="91" t="s">
        <v>454</v>
      </c>
      <c r="C78" s="172"/>
      <c r="D78" s="17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1:21" ht="12.75">
      <c r="A79" s="125" t="s">
        <v>455</v>
      </c>
      <c r="B79" s="91" t="s">
        <v>456</v>
      </c>
      <c r="C79" s="172"/>
      <c r="D79" s="17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1:21" ht="12.75">
      <c r="A80" s="105" t="s">
        <v>457</v>
      </c>
      <c r="B80" s="91" t="s">
        <v>458</v>
      </c>
      <c r="C80" s="172"/>
      <c r="D80" s="17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125" t="s">
        <v>459</v>
      </c>
      <c r="B81" s="91" t="s">
        <v>460</v>
      </c>
      <c r="C81" s="172"/>
      <c r="D81" s="17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129" t="s">
        <v>461</v>
      </c>
      <c r="B82" s="98" t="s">
        <v>462</v>
      </c>
      <c r="C82" s="172"/>
      <c r="D82" s="17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91" t="s">
        <v>463</v>
      </c>
      <c r="B83" s="91" t="s">
        <v>464</v>
      </c>
      <c r="C83" s="172">
        <v>20874444</v>
      </c>
      <c r="D83" s="17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>
        <v>20874444</v>
      </c>
      <c r="T83" s="163"/>
      <c r="U83" s="163"/>
    </row>
    <row r="84" spans="1:21" ht="12.75">
      <c r="A84" s="91" t="s">
        <v>465</v>
      </c>
      <c r="B84" s="91" t="s">
        <v>464</v>
      </c>
      <c r="C84" s="172">
        <v>231703201</v>
      </c>
      <c r="D84" s="17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>
        <v>231703201</v>
      </c>
      <c r="T84" s="163"/>
      <c r="U84" s="163"/>
    </row>
    <row r="85" spans="1:21" ht="12.75">
      <c r="A85" s="91" t="s">
        <v>466</v>
      </c>
      <c r="B85" s="91" t="s">
        <v>467</v>
      </c>
      <c r="C85" s="172">
        <f>SUM(D85:T85)</f>
        <v>0</v>
      </c>
      <c r="D85" s="17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91" t="s">
        <v>468</v>
      </c>
      <c r="B86" s="91" t="s">
        <v>467</v>
      </c>
      <c r="C86" s="172">
        <f>SUM(D86:T86)</f>
        <v>0</v>
      </c>
      <c r="D86" s="17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98" t="s">
        <v>469</v>
      </c>
      <c r="B87" s="98" t="s">
        <v>470</v>
      </c>
      <c r="C87" s="172">
        <f>SUM(C83:C86)</f>
        <v>252577645</v>
      </c>
      <c r="D87" s="17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>
        <f>SUM(S83:S86)</f>
        <v>252577645</v>
      </c>
      <c r="T87" s="163"/>
      <c r="U87" s="163"/>
    </row>
    <row r="88" spans="1:21" ht="12.75">
      <c r="A88" s="125" t="s">
        <v>471</v>
      </c>
      <c r="B88" s="91" t="s">
        <v>472</v>
      </c>
      <c r="C88" s="172"/>
      <c r="D88" s="17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125" t="s">
        <v>473</v>
      </c>
      <c r="B89" s="91" t="s">
        <v>474</v>
      </c>
      <c r="C89" s="172"/>
      <c r="D89" s="17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125" t="s">
        <v>475</v>
      </c>
      <c r="B90" s="91" t="s">
        <v>476</v>
      </c>
      <c r="C90" s="172"/>
      <c r="D90" s="17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125" t="s">
        <v>477</v>
      </c>
      <c r="B91" s="91" t="s">
        <v>478</v>
      </c>
      <c r="C91" s="172"/>
      <c r="D91" s="17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105" t="s">
        <v>479</v>
      </c>
      <c r="B92" s="91" t="s">
        <v>480</v>
      </c>
      <c r="C92" s="172"/>
      <c r="D92" s="17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105" t="s">
        <v>481</v>
      </c>
      <c r="B93" s="91" t="s">
        <v>482</v>
      </c>
      <c r="C93" s="172"/>
      <c r="D93" s="17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121" t="s">
        <v>483</v>
      </c>
      <c r="B94" s="98" t="s">
        <v>484</v>
      </c>
      <c r="C94" s="172">
        <f>C77+C82+C87+C88+C89+C90+C91+C92</f>
        <v>252577645</v>
      </c>
      <c r="D94" s="17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105" t="s">
        <v>485</v>
      </c>
      <c r="B95" s="91" t="s">
        <v>486</v>
      </c>
      <c r="C95" s="172"/>
      <c r="D95" s="17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105" t="s">
        <v>487</v>
      </c>
      <c r="B96" s="91" t="s">
        <v>488</v>
      </c>
      <c r="C96" s="172"/>
      <c r="D96" s="17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125" t="s">
        <v>489</v>
      </c>
      <c r="B97" s="91" t="s">
        <v>490</v>
      </c>
      <c r="C97" s="172"/>
      <c r="D97" s="17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125" t="s">
        <v>491</v>
      </c>
      <c r="B98" s="91" t="s">
        <v>492</v>
      </c>
      <c r="C98" s="172"/>
      <c r="D98" s="17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125" t="s">
        <v>493</v>
      </c>
      <c r="B99" s="91" t="s">
        <v>494</v>
      </c>
      <c r="C99" s="172"/>
      <c r="D99" s="17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129" t="s">
        <v>495</v>
      </c>
      <c r="B100" s="98" t="s">
        <v>496</v>
      </c>
      <c r="C100" s="172"/>
      <c r="D100" s="17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189" t="s">
        <v>497</v>
      </c>
      <c r="B101" s="190" t="s">
        <v>498</v>
      </c>
      <c r="C101" s="180"/>
      <c r="D101" s="17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191" t="s">
        <v>499</v>
      </c>
      <c r="B102" s="192" t="s">
        <v>500</v>
      </c>
      <c r="C102" s="193"/>
      <c r="D102" s="17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194" t="s">
        <v>501</v>
      </c>
      <c r="B103" s="195" t="s">
        <v>502</v>
      </c>
      <c r="C103" s="183">
        <f>C94+C100+C101</f>
        <v>252577645</v>
      </c>
      <c r="D103" s="17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196" t="s">
        <v>24</v>
      </c>
      <c r="B104" s="197"/>
      <c r="C104" s="183">
        <f>C71+C103</f>
        <v>638506405</v>
      </c>
      <c r="D104" s="198">
        <f aca="true" t="shared" si="4" ref="D104:T104">D71+D103</f>
        <v>0</v>
      </c>
      <c r="E104" s="198">
        <f t="shared" si="4"/>
        <v>0</v>
      </c>
      <c r="F104" s="198"/>
      <c r="G104" s="198"/>
      <c r="H104" s="198">
        <f t="shared" si="4"/>
        <v>0</v>
      </c>
      <c r="I104" s="198">
        <f t="shared" si="4"/>
        <v>0</v>
      </c>
      <c r="J104" s="198">
        <f t="shared" si="4"/>
        <v>0</v>
      </c>
      <c r="K104" s="198">
        <f t="shared" si="4"/>
        <v>0</v>
      </c>
      <c r="L104" s="198">
        <f t="shared" si="4"/>
        <v>0</v>
      </c>
      <c r="M104" s="198">
        <f t="shared" si="4"/>
        <v>0</v>
      </c>
      <c r="N104" s="198">
        <f t="shared" si="4"/>
        <v>0</v>
      </c>
      <c r="O104" s="198">
        <f t="shared" si="4"/>
        <v>0</v>
      </c>
      <c r="P104" s="198">
        <f t="shared" si="4"/>
        <v>0</v>
      </c>
      <c r="Q104" s="198">
        <f t="shared" si="4"/>
        <v>0</v>
      </c>
      <c r="R104" s="198">
        <f t="shared" si="4"/>
        <v>0</v>
      </c>
      <c r="S104" s="198">
        <f t="shared" si="4"/>
        <v>0</v>
      </c>
      <c r="T104" s="198">
        <f t="shared" si="4"/>
        <v>0</v>
      </c>
      <c r="U104" s="163"/>
    </row>
  </sheetData>
  <sheetProtection selectLockedCells="1" selectUnlockedCells="1"/>
  <mergeCells count="2">
    <mergeCell ref="A1:I1"/>
    <mergeCell ref="A2:I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43"/>
  <headerFooter alignWithMargins="0">
    <oddHeader>&amp;C&amp;"Times New Roman,Normál"&amp;12 6. melléklet a 14/2018. (XII. 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80">
      <selection activeCell="I109" sqref="I109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6.421875" style="0" customWidth="1"/>
  </cols>
  <sheetData>
    <row r="1" spans="1:4" ht="12.75">
      <c r="A1" s="5"/>
      <c r="B1" s="5"/>
      <c r="C1" s="5"/>
      <c r="D1" s="5"/>
    </row>
    <row r="2" spans="1:4" ht="15" customHeight="1">
      <c r="A2" s="19" t="s">
        <v>0</v>
      </c>
      <c r="B2" s="19"/>
      <c r="C2" s="19"/>
      <c r="D2" s="19"/>
    </row>
    <row r="3" spans="1:4" ht="12.75" customHeight="1">
      <c r="A3" s="20" t="s">
        <v>308</v>
      </c>
      <c r="B3" s="20"/>
      <c r="C3" s="20"/>
      <c r="D3" s="20"/>
    </row>
    <row r="4" spans="1:4" ht="12.75">
      <c r="A4" s="21"/>
      <c r="B4" s="5"/>
      <c r="C4" s="5"/>
      <c r="D4" s="5"/>
    </row>
    <row r="5" spans="1:4" ht="12.75">
      <c r="A5" s="22" t="s">
        <v>503</v>
      </c>
      <c r="B5" s="5"/>
      <c r="C5" s="5"/>
      <c r="D5" s="5"/>
    </row>
    <row r="6" spans="1:4" ht="47.25" customHeight="1">
      <c r="A6" s="78" t="s">
        <v>27</v>
      </c>
      <c r="B6" s="79" t="s">
        <v>309</v>
      </c>
      <c r="C6" s="81" t="s">
        <v>299</v>
      </c>
      <c r="D6" s="81" t="s">
        <v>300</v>
      </c>
    </row>
    <row r="7" spans="1:4" ht="29.25" customHeight="1">
      <c r="A7" s="90" t="s">
        <v>315</v>
      </c>
      <c r="B7" s="97" t="s">
        <v>316</v>
      </c>
      <c r="C7" s="87"/>
      <c r="D7" s="87"/>
    </row>
    <row r="8" spans="1:4" ht="33.75" customHeight="1">
      <c r="A8" s="91" t="s">
        <v>317</v>
      </c>
      <c r="B8" s="97" t="s">
        <v>318</v>
      </c>
      <c r="C8" s="87"/>
      <c r="D8" s="87"/>
    </row>
    <row r="9" spans="1:4" ht="33.75" customHeight="1">
      <c r="A9" s="91" t="s">
        <v>504</v>
      </c>
      <c r="B9" s="97" t="s">
        <v>320</v>
      </c>
      <c r="C9" s="87"/>
      <c r="D9" s="87"/>
    </row>
    <row r="10" spans="1:4" ht="30.75" customHeight="1">
      <c r="A10" s="91" t="s">
        <v>321</v>
      </c>
      <c r="B10" s="97" t="s">
        <v>322</v>
      </c>
      <c r="C10" s="87"/>
      <c r="D10" s="87"/>
    </row>
    <row r="11" spans="1:4" ht="20.25" customHeight="1">
      <c r="A11" s="91" t="s">
        <v>323</v>
      </c>
      <c r="B11" s="97" t="s">
        <v>324</v>
      </c>
      <c r="C11" s="87"/>
      <c r="D11" s="87"/>
    </row>
    <row r="12" spans="1:4" ht="21" customHeight="1">
      <c r="A12" s="91" t="s">
        <v>325</v>
      </c>
      <c r="B12" s="97" t="s">
        <v>326</v>
      </c>
      <c r="C12" s="87"/>
      <c r="D12" s="87"/>
    </row>
    <row r="13" spans="1:4" ht="18" customHeight="1">
      <c r="A13" s="98" t="s">
        <v>327</v>
      </c>
      <c r="B13" s="176" t="s">
        <v>328</v>
      </c>
      <c r="C13" s="95"/>
      <c r="D13" s="95"/>
    </row>
    <row r="14" spans="1:4" ht="19.5" customHeight="1">
      <c r="A14" s="91" t="s">
        <v>329</v>
      </c>
      <c r="B14" s="97" t="s">
        <v>330</v>
      </c>
      <c r="C14" s="87"/>
      <c r="D14" s="87"/>
    </row>
    <row r="15" spans="1:4" ht="30.75" customHeight="1">
      <c r="A15" s="91" t="s">
        <v>331</v>
      </c>
      <c r="B15" s="97" t="s">
        <v>332</v>
      </c>
      <c r="C15" s="87"/>
      <c r="D15" s="87"/>
    </row>
    <row r="16" spans="1:4" ht="27.75" customHeight="1">
      <c r="A16" s="91" t="s">
        <v>333</v>
      </c>
      <c r="B16" s="97" t="s">
        <v>334</v>
      </c>
      <c r="C16" s="87"/>
      <c r="D16" s="87"/>
    </row>
    <row r="17" spans="1:4" ht="28.5" customHeight="1">
      <c r="A17" s="91" t="s">
        <v>335</v>
      </c>
      <c r="B17" s="97" t="s">
        <v>336</v>
      </c>
      <c r="C17" s="87"/>
      <c r="D17" s="87"/>
    </row>
    <row r="18" spans="1:4" ht="24.75" customHeight="1">
      <c r="A18" s="91" t="s">
        <v>505</v>
      </c>
      <c r="B18" s="97" t="s">
        <v>338</v>
      </c>
      <c r="C18" s="87"/>
      <c r="D18" s="87">
        <v>4509237</v>
      </c>
    </row>
    <row r="19" spans="1:4" ht="36" customHeight="1">
      <c r="A19" s="103" t="s">
        <v>339</v>
      </c>
      <c r="B19" s="112" t="s">
        <v>340</v>
      </c>
      <c r="C19" s="95">
        <f>SUM(C13:C18)</f>
        <v>0</v>
      </c>
      <c r="D19" s="95">
        <f>SUM(D13:D18)</f>
        <v>4509237</v>
      </c>
    </row>
    <row r="20" spans="1:4" ht="23.25" customHeight="1">
      <c r="A20" s="91" t="s">
        <v>341</v>
      </c>
      <c r="B20" s="97" t="s">
        <v>342</v>
      </c>
      <c r="C20" s="87"/>
      <c r="D20" s="87"/>
    </row>
    <row r="21" spans="1:4" ht="18.75" customHeight="1">
      <c r="A21" s="91" t="s">
        <v>343</v>
      </c>
      <c r="B21" s="97" t="s">
        <v>344</v>
      </c>
      <c r="C21" s="87"/>
      <c r="D21" s="87"/>
    </row>
    <row r="22" spans="1:4" ht="17.25" customHeight="1">
      <c r="A22" s="98" t="s">
        <v>345</v>
      </c>
      <c r="B22" s="176" t="s">
        <v>346</v>
      </c>
      <c r="C22" s="95"/>
      <c r="D22" s="95"/>
    </row>
    <row r="23" spans="1:4" ht="27" customHeight="1">
      <c r="A23" s="91" t="s">
        <v>347</v>
      </c>
      <c r="B23" s="97" t="s">
        <v>348</v>
      </c>
      <c r="C23" s="87"/>
      <c r="D23" s="87"/>
    </row>
    <row r="24" spans="1:4" ht="20.25" customHeight="1">
      <c r="A24" s="91" t="s">
        <v>349</v>
      </c>
      <c r="B24" s="97" t="s">
        <v>350</v>
      </c>
      <c r="C24" s="87"/>
      <c r="D24" s="87"/>
    </row>
    <row r="25" spans="1:4" ht="17.25" customHeight="1">
      <c r="A25" s="91" t="s">
        <v>351</v>
      </c>
      <c r="B25" s="97" t="s">
        <v>352</v>
      </c>
      <c r="C25" s="87"/>
      <c r="D25" s="87"/>
    </row>
    <row r="26" spans="1:4" ht="17.25" customHeight="1">
      <c r="A26" s="91" t="s">
        <v>353</v>
      </c>
      <c r="B26" s="97" t="s">
        <v>354</v>
      </c>
      <c r="C26" s="87"/>
      <c r="D26" s="87"/>
    </row>
    <row r="27" spans="1:4" ht="16.5" customHeight="1">
      <c r="A27" s="91" t="s">
        <v>355</v>
      </c>
      <c r="B27" s="97" t="s">
        <v>356</v>
      </c>
      <c r="C27" s="87"/>
      <c r="D27" s="87"/>
    </row>
    <row r="28" spans="1:4" ht="21" customHeight="1">
      <c r="A28" s="91" t="s">
        <v>357</v>
      </c>
      <c r="B28" s="97" t="s">
        <v>358</v>
      </c>
      <c r="C28" s="87"/>
      <c r="D28" s="87"/>
    </row>
    <row r="29" spans="1:4" ht="20.25" customHeight="1">
      <c r="A29" s="91" t="s">
        <v>359</v>
      </c>
      <c r="B29" s="97" t="s">
        <v>360</v>
      </c>
      <c r="C29" s="87"/>
      <c r="D29" s="87"/>
    </row>
    <row r="30" spans="1:4" ht="21.75" customHeight="1">
      <c r="A30" s="91" t="s">
        <v>361</v>
      </c>
      <c r="B30" s="97" t="s">
        <v>362</v>
      </c>
      <c r="C30" s="87"/>
      <c r="D30" s="87"/>
    </row>
    <row r="31" spans="1:4" ht="17.25" customHeight="1">
      <c r="A31" s="98" t="s">
        <v>363</v>
      </c>
      <c r="B31" s="176" t="s">
        <v>364</v>
      </c>
      <c r="C31" s="95"/>
      <c r="D31" s="95"/>
    </row>
    <row r="32" spans="1:4" ht="18" customHeight="1">
      <c r="A32" s="91" t="s">
        <v>365</v>
      </c>
      <c r="B32" s="97" t="s">
        <v>366</v>
      </c>
      <c r="C32" s="87"/>
      <c r="D32" s="87"/>
    </row>
    <row r="33" spans="1:4" ht="16.5" customHeight="1">
      <c r="A33" s="103" t="s">
        <v>367</v>
      </c>
      <c r="B33" s="112" t="s">
        <v>368</v>
      </c>
      <c r="C33" s="95"/>
      <c r="D33" s="95"/>
    </row>
    <row r="34" spans="1:4" ht="18.75" customHeight="1">
      <c r="A34" s="105" t="s">
        <v>369</v>
      </c>
      <c r="B34" s="97" t="s">
        <v>370</v>
      </c>
      <c r="C34" s="87"/>
      <c r="D34" s="87"/>
    </row>
    <row r="35" spans="1:4" ht="15.75" customHeight="1">
      <c r="A35" s="105" t="s">
        <v>371</v>
      </c>
      <c r="B35" s="97" t="s">
        <v>372</v>
      </c>
      <c r="C35" s="87"/>
      <c r="D35" s="87">
        <v>75000</v>
      </c>
    </row>
    <row r="36" spans="1:4" ht="18.75" customHeight="1">
      <c r="A36" s="105" t="s">
        <v>373</v>
      </c>
      <c r="B36" s="97" t="s">
        <v>374</v>
      </c>
      <c r="C36" s="87"/>
      <c r="D36" s="87"/>
    </row>
    <row r="37" spans="1:4" ht="18.75" customHeight="1">
      <c r="A37" s="105" t="s">
        <v>375</v>
      </c>
      <c r="B37" s="97" t="s">
        <v>376</v>
      </c>
      <c r="C37" s="87"/>
      <c r="D37" s="87"/>
    </row>
    <row r="38" spans="1:4" ht="15" customHeight="1">
      <c r="A38" s="105" t="s">
        <v>377</v>
      </c>
      <c r="B38" s="97" t="s">
        <v>378</v>
      </c>
      <c r="C38" s="87"/>
      <c r="D38" s="87"/>
    </row>
    <row r="39" spans="1:4" ht="15" customHeight="1">
      <c r="A39" s="105" t="s">
        <v>379</v>
      </c>
      <c r="B39" s="97" t="s">
        <v>380</v>
      </c>
      <c r="C39" s="87"/>
      <c r="D39" s="87"/>
    </row>
    <row r="40" spans="1:4" ht="13.5" customHeight="1">
      <c r="A40" s="105" t="s">
        <v>381</v>
      </c>
      <c r="B40" s="97" t="s">
        <v>382</v>
      </c>
      <c r="C40" s="87"/>
      <c r="D40" s="87"/>
    </row>
    <row r="41" spans="1:4" ht="17.25" customHeight="1">
      <c r="A41" s="105" t="s">
        <v>383</v>
      </c>
      <c r="B41" s="97" t="s">
        <v>384</v>
      </c>
      <c r="C41" s="87"/>
      <c r="D41" s="87">
        <v>1</v>
      </c>
    </row>
    <row r="42" spans="1:4" ht="19.5" customHeight="1">
      <c r="A42" s="105" t="s">
        <v>385</v>
      </c>
      <c r="B42" s="97" t="s">
        <v>386</v>
      </c>
      <c r="C42" s="87"/>
      <c r="D42" s="87"/>
    </row>
    <row r="43" spans="1:4" ht="19.5" customHeight="1">
      <c r="A43" s="105" t="s">
        <v>387</v>
      </c>
      <c r="B43" s="97" t="s">
        <v>388</v>
      </c>
      <c r="C43" s="87"/>
      <c r="D43" s="87"/>
    </row>
    <row r="44" spans="1:4" ht="19.5" customHeight="1">
      <c r="A44" s="105" t="s">
        <v>389</v>
      </c>
      <c r="B44" s="97" t="s">
        <v>390</v>
      </c>
      <c r="C44" s="95"/>
      <c r="D44" s="95">
        <v>8224</v>
      </c>
    </row>
    <row r="45" spans="1:4" ht="26.25" customHeight="1">
      <c r="A45" s="107" t="s">
        <v>391</v>
      </c>
      <c r="B45" s="112" t="s">
        <v>392</v>
      </c>
      <c r="C45" s="87">
        <f>SUM(C34:C44)</f>
        <v>0</v>
      </c>
      <c r="D45" s="87">
        <f>SUM(D34:D44)</f>
        <v>83225</v>
      </c>
    </row>
    <row r="46" spans="1:4" ht="27" customHeight="1">
      <c r="A46" s="105" t="s">
        <v>393</v>
      </c>
      <c r="B46" s="97" t="s">
        <v>394</v>
      </c>
      <c r="C46" s="87"/>
      <c r="D46" s="87"/>
    </row>
    <row r="47" spans="1:4" ht="21" customHeight="1">
      <c r="A47" s="91" t="s">
        <v>395</v>
      </c>
      <c r="B47" s="97" t="s">
        <v>396</v>
      </c>
      <c r="C47" s="87"/>
      <c r="D47" s="87"/>
    </row>
    <row r="48" spans="1:4" ht="19.5" customHeight="1">
      <c r="A48" s="105" t="s">
        <v>397</v>
      </c>
      <c r="B48" s="97" t="s">
        <v>398</v>
      </c>
      <c r="C48" s="95"/>
      <c r="D48" s="95"/>
    </row>
    <row r="49" spans="1:4" ht="12.75">
      <c r="A49" s="105" t="s">
        <v>399</v>
      </c>
      <c r="B49" s="97" t="s">
        <v>400</v>
      </c>
      <c r="C49" s="133"/>
      <c r="D49" s="133"/>
    </row>
    <row r="50" spans="1:4" ht="23.25" customHeight="1">
      <c r="A50" s="105" t="s">
        <v>401</v>
      </c>
      <c r="B50" s="97" t="s">
        <v>402</v>
      </c>
      <c r="C50" s="87"/>
      <c r="D50" s="87"/>
    </row>
    <row r="51" spans="1:4" ht="28.5" customHeight="1">
      <c r="A51" s="103" t="s">
        <v>403</v>
      </c>
      <c r="B51" s="112" t="s">
        <v>404</v>
      </c>
      <c r="C51" s="87"/>
      <c r="D51" s="87"/>
    </row>
    <row r="52" spans="1:4" ht="28.5" customHeight="1">
      <c r="A52" s="110" t="s">
        <v>193</v>
      </c>
      <c r="B52" s="177"/>
      <c r="C52" s="87"/>
      <c r="D52" s="87"/>
    </row>
    <row r="53" spans="1:4" ht="29.25" customHeight="1">
      <c r="A53" s="91" t="s">
        <v>405</v>
      </c>
      <c r="B53" s="97" t="s">
        <v>406</v>
      </c>
      <c r="C53" s="87"/>
      <c r="D53" s="87"/>
    </row>
    <row r="54" spans="1:4" ht="27" customHeight="1">
      <c r="A54" s="91" t="s">
        <v>407</v>
      </c>
      <c r="B54" s="97" t="s">
        <v>408</v>
      </c>
      <c r="C54" s="87"/>
      <c r="D54" s="87"/>
    </row>
    <row r="55" spans="1:4" ht="33" customHeight="1">
      <c r="A55" s="91" t="s">
        <v>409</v>
      </c>
      <c r="B55" s="97" t="s">
        <v>410</v>
      </c>
      <c r="C55" s="95"/>
      <c r="D55" s="95"/>
    </row>
    <row r="56" spans="1:4" ht="22.5" customHeight="1">
      <c r="A56" s="91" t="s">
        <v>411</v>
      </c>
      <c r="B56" s="97" t="s">
        <v>412</v>
      </c>
      <c r="C56" s="87"/>
      <c r="D56" s="87"/>
    </row>
    <row r="57" spans="1:4" ht="20.25" customHeight="1">
      <c r="A57" s="91" t="s">
        <v>413</v>
      </c>
      <c r="B57" s="97" t="s">
        <v>414</v>
      </c>
      <c r="C57" s="87"/>
      <c r="D57" s="87"/>
    </row>
    <row r="58" spans="1:4" ht="16.5" customHeight="1">
      <c r="A58" s="103" t="s">
        <v>415</v>
      </c>
      <c r="B58" s="112" t="s">
        <v>416</v>
      </c>
      <c r="C58" s="87"/>
      <c r="D58" s="87"/>
    </row>
    <row r="59" spans="1:4" ht="17.25" customHeight="1">
      <c r="A59" s="105" t="s">
        <v>417</v>
      </c>
      <c r="B59" s="97" t="s">
        <v>418</v>
      </c>
      <c r="C59" s="87"/>
      <c r="D59" s="87"/>
    </row>
    <row r="60" spans="1:4" ht="18.75" customHeight="1">
      <c r="A60" s="105" t="s">
        <v>419</v>
      </c>
      <c r="B60" s="97" t="s">
        <v>420</v>
      </c>
      <c r="C60" s="87"/>
      <c r="D60" s="87"/>
    </row>
    <row r="61" spans="1:4" ht="16.5" customHeight="1">
      <c r="A61" s="105" t="s">
        <v>421</v>
      </c>
      <c r="B61" s="97" t="s">
        <v>422</v>
      </c>
      <c r="C61" s="95"/>
      <c r="D61" s="95"/>
    </row>
    <row r="62" spans="1:4" ht="29.25" customHeight="1">
      <c r="A62" s="105" t="s">
        <v>423</v>
      </c>
      <c r="B62" s="97" t="s">
        <v>424</v>
      </c>
      <c r="C62" s="87"/>
      <c r="D62" s="87"/>
    </row>
    <row r="63" spans="1:4" ht="28.5" customHeight="1">
      <c r="A63" s="105" t="s">
        <v>425</v>
      </c>
      <c r="B63" s="97" t="s">
        <v>426</v>
      </c>
      <c r="C63" s="87"/>
      <c r="D63" s="87"/>
    </row>
    <row r="64" spans="1:4" ht="18.75" customHeight="1">
      <c r="A64" s="103" t="s">
        <v>427</v>
      </c>
      <c r="B64" s="112" t="s">
        <v>428</v>
      </c>
      <c r="C64" s="87"/>
      <c r="D64" s="87"/>
    </row>
    <row r="65" spans="1:4" ht="20.25" customHeight="1">
      <c r="A65" s="105" t="s">
        <v>429</v>
      </c>
      <c r="B65" s="97" t="s">
        <v>430</v>
      </c>
      <c r="C65" s="95"/>
      <c r="D65" s="95"/>
    </row>
    <row r="66" spans="1:4" ht="12.75">
      <c r="A66" s="91" t="s">
        <v>431</v>
      </c>
      <c r="B66" s="97" t="s">
        <v>432</v>
      </c>
      <c r="C66" s="95"/>
      <c r="D66" s="95"/>
    </row>
    <row r="67" spans="1:4" ht="22.5" customHeight="1">
      <c r="A67" s="105" t="s">
        <v>433</v>
      </c>
      <c r="B67" s="97" t="s">
        <v>434</v>
      </c>
      <c r="C67" s="9"/>
      <c r="D67" s="9"/>
    </row>
    <row r="68" spans="1:4" ht="12.75">
      <c r="A68" s="105" t="s">
        <v>435</v>
      </c>
      <c r="B68" s="97" t="s">
        <v>436</v>
      </c>
      <c r="C68" s="87"/>
      <c r="D68" s="87"/>
    </row>
    <row r="69" spans="1:4" ht="12.75">
      <c r="A69" s="105" t="s">
        <v>437</v>
      </c>
      <c r="B69" s="97" t="s">
        <v>438</v>
      </c>
      <c r="C69" s="87"/>
      <c r="D69" s="87"/>
    </row>
    <row r="70" spans="1:4" ht="12.75">
      <c r="A70" s="103" t="s">
        <v>439</v>
      </c>
      <c r="B70" s="112" t="s">
        <v>440</v>
      </c>
      <c r="C70" s="87"/>
      <c r="D70" s="87"/>
    </row>
    <row r="71" spans="1:4" ht="29.25" customHeight="1">
      <c r="A71" s="110" t="s">
        <v>240</v>
      </c>
      <c r="B71" s="177"/>
      <c r="C71" s="87"/>
      <c r="D71" s="87"/>
    </row>
    <row r="72" spans="1:4" ht="12.75">
      <c r="A72" s="199" t="s">
        <v>441</v>
      </c>
      <c r="B72" s="113" t="s">
        <v>442</v>
      </c>
      <c r="C72" s="87">
        <f>C19+C33+C45+C51+C58+C64</f>
        <v>0</v>
      </c>
      <c r="D72" s="87">
        <f>D19+D33+D45+D51+D58+D64</f>
        <v>4592462</v>
      </c>
    </row>
    <row r="73" spans="1:4" ht="20.25" customHeight="1">
      <c r="A73" s="187" t="s">
        <v>443</v>
      </c>
      <c r="B73" s="188"/>
      <c r="C73" s="95"/>
      <c r="D73" s="95"/>
    </row>
    <row r="74" spans="1:4" ht="27" customHeight="1">
      <c r="A74" s="187" t="s">
        <v>444</v>
      </c>
      <c r="B74" s="188"/>
      <c r="C74" s="87"/>
      <c r="D74" s="87"/>
    </row>
    <row r="75" spans="1:4" ht="12.75">
      <c r="A75" s="125" t="s">
        <v>445</v>
      </c>
      <c r="B75" s="91" t="s">
        <v>446</v>
      </c>
      <c r="C75" s="87"/>
      <c r="D75" s="87"/>
    </row>
    <row r="76" spans="1:4" ht="32.25" customHeight="1">
      <c r="A76" s="105" t="s">
        <v>447</v>
      </c>
      <c r="B76" s="91" t="s">
        <v>448</v>
      </c>
      <c r="C76" s="87"/>
      <c r="D76" s="87"/>
    </row>
    <row r="77" spans="1:4" ht="12.75">
      <c r="A77" s="125" t="s">
        <v>449</v>
      </c>
      <c r="B77" s="91" t="s">
        <v>450</v>
      </c>
      <c r="C77" s="87"/>
      <c r="D77" s="87"/>
    </row>
    <row r="78" spans="1:4" ht="12.75">
      <c r="A78" s="121" t="s">
        <v>451</v>
      </c>
      <c r="B78" s="98" t="s">
        <v>452</v>
      </c>
      <c r="C78" s="95"/>
      <c r="D78" s="95"/>
    </row>
    <row r="79" spans="1:4" ht="31.5" customHeight="1">
      <c r="A79" s="105" t="s">
        <v>453</v>
      </c>
      <c r="B79" s="91" t="s">
        <v>454</v>
      </c>
      <c r="C79" s="87"/>
      <c r="D79" s="87"/>
    </row>
    <row r="80" spans="1:4" ht="33" customHeight="1">
      <c r="A80" s="125" t="s">
        <v>455</v>
      </c>
      <c r="B80" s="91" t="s">
        <v>456</v>
      </c>
      <c r="C80" s="87"/>
      <c r="D80" s="87"/>
    </row>
    <row r="81" spans="1:4" ht="27" customHeight="1">
      <c r="A81" s="105" t="s">
        <v>457</v>
      </c>
      <c r="B81" s="91" t="s">
        <v>458</v>
      </c>
      <c r="C81" s="87"/>
      <c r="D81" s="87"/>
    </row>
    <row r="82" spans="1:4" ht="29.25" customHeight="1">
      <c r="A82" s="125" t="s">
        <v>459</v>
      </c>
      <c r="B82" s="91" t="s">
        <v>460</v>
      </c>
      <c r="C82" s="87"/>
      <c r="D82" s="87"/>
    </row>
    <row r="83" spans="1:4" ht="25.5" customHeight="1">
      <c r="A83" s="129" t="s">
        <v>461</v>
      </c>
      <c r="B83" s="98" t="s">
        <v>462</v>
      </c>
      <c r="C83" s="87"/>
      <c r="D83" s="87"/>
    </row>
    <row r="84" spans="1:4" ht="12.75">
      <c r="A84" s="91" t="s">
        <v>463</v>
      </c>
      <c r="B84" s="91" t="s">
        <v>464</v>
      </c>
      <c r="C84" s="87">
        <v>2935366</v>
      </c>
      <c r="D84" s="87">
        <v>2935366</v>
      </c>
    </row>
    <row r="85" spans="1:4" ht="12.75">
      <c r="A85" s="91" t="s">
        <v>465</v>
      </c>
      <c r="B85" s="91" t="s">
        <v>464</v>
      </c>
      <c r="C85" s="87"/>
      <c r="D85" s="87"/>
    </row>
    <row r="86" spans="1:4" ht="12.75">
      <c r="A86" s="91" t="s">
        <v>466</v>
      </c>
      <c r="B86" s="91" t="s">
        <v>467</v>
      </c>
      <c r="C86" s="87"/>
      <c r="D86" s="87"/>
    </row>
    <row r="87" spans="1:4" ht="12.75">
      <c r="A87" s="91" t="s">
        <v>468</v>
      </c>
      <c r="B87" s="91" t="s">
        <v>467</v>
      </c>
      <c r="C87" s="87"/>
      <c r="D87" s="87"/>
    </row>
    <row r="88" spans="1:4" ht="20.25" customHeight="1">
      <c r="A88" s="98" t="s">
        <v>469</v>
      </c>
      <c r="B88" s="98" t="s">
        <v>470</v>
      </c>
      <c r="C88" s="87">
        <f>SUM(C84:C87)</f>
        <v>2935366</v>
      </c>
      <c r="D88" s="87">
        <f>SUM(D84:D87)</f>
        <v>2935366</v>
      </c>
    </row>
    <row r="89" spans="1:4" ht="18" customHeight="1">
      <c r="A89" s="125" t="s">
        <v>471</v>
      </c>
      <c r="B89" s="91" t="s">
        <v>472</v>
      </c>
      <c r="C89" s="95"/>
      <c r="D89" s="95"/>
    </row>
    <row r="90" spans="1:4" ht="33" customHeight="1">
      <c r="A90" s="125" t="s">
        <v>473</v>
      </c>
      <c r="B90" s="91" t="s">
        <v>474</v>
      </c>
      <c r="C90" s="87"/>
      <c r="D90" s="87"/>
    </row>
    <row r="91" spans="1:4" ht="29.25" customHeight="1">
      <c r="A91" s="125" t="s">
        <v>475</v>
      </c>
      <c r="B91" s="91" t="s">
        <v>476</v>
      </c>
      <c r="C91" s="87">
        <v>82516904</v>
      </c>
      <c r="D91" s="87">
        <v>82516904</v>
      </c>
    </row>
    <row r="92" spans="1:4" ht="12.75">
      <c r="A92" s="125" t="s">
        <v>477</v>
      </c>
      <c r="B92" s="91" t="s">
        <v>478</v>
      </c>
      <c r="C92" s="87"/>
      <c r="D92" s="87"/>
    </row>
    <row r="93" spans="1:4" ht="12.75">
      <c r="A93" s="105" t="s">
        <v>479</v>
      </c>
      <c r="B93" s="91" t="s">
        <v>480</v>
      </c>
      <c r="C93" s="87"/>
      <c r="D93" s="87"/>
    </row>
    <row r="94" spans="1:4" ht="12.75">
      <c r="A94" s="105" t="s">
        <v>481</v>
      </c>
      <c r="B94" s="91" t="s">
        <v>482</v>
      </c>
      <c r="C94" s="95"/>
      <c r="D94" s="95"/>
    </row>
    <row r="95" spans="1:4" ht="26.25" customHeight="1">
      <c r="A95" s="121" t="s">
        <v>483</v>
      </c>
      <c r="B95" s="98" t="s">
        <v>484</v>
      </c>
      <c r="C95" s="87">
        <f>SUM(C88:C94)</f>
        <v>85452270</v>
      </c>
      <c r="D95" s="87">
        <f>SUM(D88:D94)</f>
        <v>85452270</v>
      </c>
    </row>
    <row r="96" spans="1:4" ht="12.75">
      <c r="A96" s="105" t="s">
        <v>485</v>
      </c>
      <c r="B96" s="91" t="s">
        <v>486</v>
      </c>
      <c r="C96" s="9"/>
      <c r="D96" s="9"/>
    </row>
    <row r="97" spans="1:4" ht="12.75">
      <c r="A97" s="105" t="s">
        <v>487</v>
      </c>
      <c r="B97" s="91" t="s">
        <v>488</v>
      </c>
      <c r="C97" s="133"/>
      <c r="D97" s="133"/>
    </row>
    <row r="98" spans="1:4" ht="12.75">
      <c r="A98" s="125" t="s">
        <v>489</v>
      </c>
      <c r="B98" s="91" t="s">
        <v>490</v>
      </c>
      <c r="C98" s="136"/>
      <c r="D98" s="136"/>
    </row>
    <row r="99" spans="1:4" ht="12.75">
      <c r="A99" s="125" t="s">
        <v>491</v>
      </c>
      <c r="B99" s="91" t="s">
        <v>492</v>
      </c>
      <c r="C99" s="136"/>
      <c r="D99" s="136"/>
    </row>
    <row r="100" spans="1:4" ht="12.75">
      <c r="A100" s="125" t="s">
        <v>493</v>
      </c>
      <c r="B100" s="91" t="s">
        <v>494</v>
      </c>
      <c r="C100" s="136"/>
      <c r="D100" s="136"/>
    </row>
    <row r="101" spans="1:4" ht="12.75">
      <c r="A101" s="129" t="s">
        <v>495</v>
      </c>
      <c r="B101" s="98" t="s">
        <v>496</v>
      </c>
      <c r="C101" s="136"/>
      <c r="D101" s="136"/>
    </row>
    <row r="102" spans="1:4" ht="12.75">
      <c r="A102" s="121" t="s">
        <v>497</v>
      </c>
      <c r="B102" s="98" t="s">
        <v>498</v>
      </c>
      <c r="C102" s="136"/>
      <c r="D102" s="136"/>
    </row>
    <row r="103" spans="1:4" ht="12.75">
      <c r="A103" s="121" t="s">
        <v>499</v>
      </c>
      <c r="B103" s="98" t="s">
        <v>500</v>
      </c>
      <c r="C103" s="136"/>
      <c r="D103" s="136"/>
    </row>
    <row r="104" spans="1:4" ht="12.75">
      <c r="A104" s="137" t="s">
        <v>501</v>
      </c>
      <c r="B104" s="138" t="s">
        <v>502</v>
      </c>
      <c r="C104" s="141">
        <f>C95+C101+C102+C103</f>
        <v>85452270</v>
      </c>
      <c r="D104" s="141">
        <f>D95+D101+D102+D103</f>
        <v>85452270</v>
      </c>
    </row>
    <row r="105" spans="1:4" ht="12.75">
      <c r="A105" s="139" t="s">
        <v>24</v>
      </c>
      <c r="B105" s="200"/>
      <c r="C105" s="141">
        <f>SUM(C104)+C72</f>
        <v>85452270</v>
      </c>
      <c r="D105" s="141">
        <f>SUM(D104)</f>
        <v>85452270</v>
      </c>
    </row>
  </sheetData>
  <sheetProtection selectLockedCells="1" selectUnlockedCells="1"/>
  <mergeCells count="2">
    <mergeCell ref="A2:D2"/>
    <mergeCell ref="A3:D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14/2018. (XII. 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67">
      <selection activeCell="D90" sqref="D90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19" t="s">
        <v>0</v>
      </c>
      <c r="B1" s="19"/>
      <c r="C1" s="19"/>
      <c r="D1" s="19"/>
    </row>
    <row r="2" spans="1:6" ht="24" customHeight="1">
      <c r="A2" s="20" t="s">
        <v>308</v>
      </c>
      <c r="B2" s="20"/>
      <c r="C2" s="20"/>
      <c r="D2" s="20"/>
      <c r="F2" s="201"/>
    </row>
    <row r="3" ht="12.75">
      <c r="A3" s="21"/>
    </row>
    <row r="4" ht="12.75">
      <c r="A4" s="22" t="s">
        <v>506</v>
      </c>
    </row>
    <row r="5" spans="1:4" ht="12.75">
      <c r="A5" s="78" t="s">
        <v>27</v>
      </c>
      <c r="B5" s="79" t="s">
        <v>309</v>
      </c>
      <c r="C5" s="81" t="s">
        <v>507</v>
      </c>
      <c r="D5" s="81" t="s">
        <v>300</v>
      </c>
    </row>
    <row r="6" spans="1:4" ht="15" customHeight="1">
      <c r="A6" s="90" t="s">
        <v>315</v>
      </c>
      <c r="B6" s="97" t="s">
        <v>316</v>
      </c>
      <c r="C6" s="141"/>
      <c r="D6" s="141"/>
    </row>
    <row r="7" spans="1:4" ht="12.75">
      <c r="A7" s="91" t="s">
        <v>317</v>
      </c>
      <c r="B7" s="97" t="s">
        <v>318</v>
      </c>
      <c r="C7" s="141"/>
      <c r="D7" s="141"/>
    </row>
    <row r="8" spans="1:4" ht="12.75">
      <c r="A8" s="91" t="s">
        <v>504</v>
      </c>
      <c r="B8" s="97" t="s">
        <v>320</v>
      </c>
      <c r="C8" s="141"/>
      <c r="D8" s="141"/>
    </row>
    <row r="9" spans="1:4" ht="12.75">
      <c r="A9" s="91" t="s">
        <v>321</v>
      </c>
      <c r="B9" s="97" t="s">
        <v>322</v>
      </c>
      <c r="C9" s="141"/>
      <c r="D9" s="141"/>
    </row>
    <row r="10" spans="1:4" ht="15" customHeight="1">
      <c r="A10" s="91" t="s">
        <v>323</v>
      </c>
      <c r="B10" s="97" t="s">
        <v>324</v>
      </c>
      <c r="C10" s="141"/>
      <c r="D10" s="141"/>
    </row>
    <row r="11" spans="1:4" ht="15" customHeight="1">
      <c r="A11" s="91" t="s">
        <v>325</v>
      </c>
      <c r="B11" s="97" t="s">
        <v>326</v>
      </c>
      <c r="C11" s="141"/>
      <c r="D11" s="141"/>
    </row>
    <row r="12" spans="1:4" ht="15" customHeight="1">
      <c r="A12" s="98" t="s">
        <v>327</v>
      </c>
      <c r="B12" s="176" t="s">
        <v>328</v>
      </c>
      <c r="C12" s="141"/>
      <c r="D12" s="141"/>
    </row>
    <row r="13" spans="1:4" ht="12.75">
      <c r="A13" s="91" t="s">
        <v>329</v>
      </c>
      <c r="B13" s="97" t="s">
        <v>330</v>
      </c>
      <c r="C13" s="141"/>
      <c r="D13" s="141"/>
    </row>
    <row r="14" spans="1:4" ht="12.75">
      <c r="A14" s="91" t="s">
        <v>331</v>
      </c>
      <c r="B14" s="97" t="s">
        <v>332</v>
      </c>
      <c r="C14" s="141"/>
      <c r="D14" s="141"/>
    </row>
    <row r="15" spans="1:4" ht="12.75">
      <c r="A15" s="91" t="s">
        <v>333</v>
      </c>
      <c r="B15" s="97" t="s">
        <v>334</v>
      </c>
      <c r="C15" s="141"/>
      <c r="D15" s="141"/>
    </row>
    <row r="16" spans="1:4" ht="12.75">
      <c r="A16" s="91" t="s">
        <v>335</v>
      </c>
      <c r="B16" s="97" t="s">
        <v>336</v>
      </c>
      <c r="C16" s="141"/>
      <c r="D16" s="141"/>
    </row>
    <row r="17" spans="1:4" ht="12.75">
      <c r="A17" s="91" t="s">
        <v>505</v>
      </c>
      <c r="B17" s="97" t="s">
        <v>338</v>
      </c>
      <c r="C17" s="141"/>
      <c r="D17" s="141">
        <v>532476</v>
      </c>
    </row>
    <row r="18" spans="1:4" ht="12.75">
      <c r="A18" s="103" t="s">
        <v>339</v>
      </c>
      <c r="B18" s="112" t="s">
        <v>340</v>
      </c>
      <c r="C18" s="162"/>
      <c r="D18" s="162">
        <f>SUM(D13:D17)</f>
        <v>532476</v>
      </c>
    </row>
    <row r="19" spans="1:4" ht="15" customHeight="1">
      <c r="A19" s="91" t="s">
        <v>341</v>
      </c>
      <c r="B19" s="97" t="s">
        <v>342</v>
      </c>
      <c r="C19" s="141"/>
      <c r="D19" s="141"/>
    </row>
    <row r="20" spans="1:4" ht="15" customHeight="1">
      <c r="A20" s="91" t="s">
        <v>343</v>
      </c>
      <c r="B20" s="97" t="s">
        <v>344</v>
      </c>
      <c r="C20" s="141"/>
      <c r="D20" s="141"/>
    </row>
    <row r="21" spans="1:4" ht="15" customHeight="1">
      <c r="A21" s="98" t="s">
        <v>345</v>
      </c>
      <c r="B21" s="176" t="s">
        <v>346</v>
      </c>
      <c r="C21" s="141"/>
      <c r="D21" s="141"/>
    </row>
    <row r="22" spans="1:4" ht="15" customHeight="1">
      <c r="A22" s="91" t="s">
        <v>347</v>
      </c>
      <c r="B22" s="97" t="s">
        <v>348</v>
      </c>
      <c r="C22" s="141"/>
      <c r="D22" s="141"/>
    </row>
    <row r="23" spans="1:4" ht="15" customHeight="1">
      <c r="A23" s="91" t="s">
        <v>349</v>
      </c>
      <c r="B23" s="97" t="s">
        <v>350</v>
      </c>
      <c r="C23" s="141"/>
      <c r="D23" s="141"/>
    </row>
    <row r="24" spans="1:4" ht="15" customHeight="1">
      <c r="A24" s="91" t="s">
        <v>351</v>
      </c>
      <c r="B24" s="97" t="s">
        <v>352</v>
      </c>
      <c r="C24" s="141"/>
      <c r="D24" s="141"/>
    </row>
    <row r="25" spans="1:4" ht="15" customHeight="1">
      <c r="A25" s="91" t="s">
        <v>353</v>
      </c>
      <c r="B25" s="97" t="s">
        <v>354</v>
      </c>
      <c r="C25" s="141"/>
      <c r="D25" s="141"/>
    </row>
    <row r="26" spans="1:4" ht="15" customHeight="1">
      <c r="A26" s="91" t="s">
        <v>355</v>
      </c>
      <c r="B26" s="97" t="s">
        <v>356</v>
      </c>
      <c r="C26" s="141"/>
      <c r="D26" s="141"/>
    </row>
    <row r="27" spans="1:4" ht="15" customHeight="1">
      <c r="A27" s="91" t="s">
        <v>357</v>
      </c>
      <c r="B27" s="97" t="s">
        <v>358</v>
      </c>
      <c r="C27" s="141"/>
      <c r="D27" s="141"/>
    </row>
    <row r="28" spans="1:4" ht="15" customHeight="1">
      <c r="A28" s="91" t="s">
        <v>359</v>
      </c>
      <c r="B28" s="97" t="s">
        <v>360</v>
      </c>
      <c r="C28" s="141"/>
      <c r="D28" s="141"/>
    </row>
    <row r="29" spans="1:4" ht="15" customHeight="1">
      <c r="A29" s="91" t="s">
        <v>361</v>
      </c>
      <c r="B29" s="97" t="s">
        <v>362</v>
      </c>
      <c r="C29" s="141"/>
      <c r="D29" s="141"/>
    </row>
    <row r="30" spans="1:4" ht="15" customHeight="1">
      <c r="A30" s="98" t="s">
        <v>363</v>
      </c>
      <c r="B30" s="176" t="s">
        <v>364</v>
      </c>
      <c r="C30" s="141"/>
      <c r="D30" s="141"/>
    </row>
    <row r="31" spans="1:4" ht="15" customHeight="1">
      <c r="A31" s="91" t="s">
        <v>365</v>
      </c>
      <c r="B31" s="97" t="s">
        <v>366</v>
      </c>
      <c r="C31" s="141"/>
      <c r="D31" s="141"/>
    </row>
    <row r="32" spans="1:4" ht="15" customHeight="1">
      <c r="A32" s="103" t="s">
        <v>367</v>
      </c>
      <c r="B32" s="112" t="s">
        <v>368</v>
      </c>
      <c r="C32" s="162"/>
      <c r="D32" s="162"/>
    </row>
    <row r="33" spans="1:4" ht="15" customHeight="1">
      <c r="A33" s="105" t="s">
        <v>369</v>
      </c>
      <c r="B33" s="97" t="s">
        <v>370</v>
      </c>
      <c r="C33" s="141"/>
      <c r="D33" s="141"/>
    </row>
    <row r="34" spans="1:4" ht="15" customHeight="1">
      <c r="A34" s="105" t="s">
        <v>371</v>
      </c>
      <c r="B34" s="97" t="s">
        <v>372</v>
      </c>
      <c r="C34" s="141"/>
      <c r="D34" s="141"/>
    </row>
    <row r="35" spans="1:4" ht="15" customHeight="1">
      <c r="A35" s="105" t="s">
        <v>373</v>
      </c>
      <c r="B35" s="97" t="s">
        <v>374</v>
      </c>
      <c r="C35" s="141"/>
      <c r="D35" s="141"/>
    </row>
    <row r="36" spans="1:4" ht="15" customHeight="1">
      <c r="A36" s="105" t="s">
        <v>375</v>
      </c>
      <c r="B36" s="97" t="s">
        <v>376</v>
      </c>
      <c r="C36" s="141"/>
      <c r="D36" s="141"/>
    </row>
    <row r="37" spans="1:4" ht="15" customHeight="1">
      <c r="A37" s="105" t="s">
        <v>377</v>
      </c>
      <c r="B37" s="97" t="s">
        <v>378</v>
      </c>
      <c r="C37" s="141">
        <v>11522671</v>
      </c>
      <c r="D37" s="141">
        <v>11522671</v>
      </c>
    </row>
    <row r="38" spans="1:4" ht="15" customHeight="1">
      <c r="A38" s="105" t="s">
        <v>379</v>
      </c>
      <c r="B38" s="97" t="s">
        <v>380</v>
      </c>
      <c r="C38" s="141">
        <v>3111121</v>
      </c>
      <c r="D38" s="141">
        <v>3111121</v>
      </c>
    </row>
    <row r="39" spans="1:4" ht="15" customHeight="1">
      <c r="A39" s="105" t="s">
        <v>381</v>
      </c>
      <c r="B39" s="97" t="s">
        <v>382</v>
      </c>
      <c r="C39" s="141"/>
      <c r="D39" s="141"/>
    </row>
    <row r="40" spans="1:4" ht="15" customHeight="1">
      <c r="A40" s="105" t="s">
        <v>383</v>
      </c>
      <c r="B40" s="97" t="s">
        <v>384</v>
      </c>
      <c r="C40" s="141"/>
      <c r="D40" s="141"/>
    </row>
    <row r="41" spans="1:4" ht="15" customHeight="1">
      <c r="A41" s="105" t="s">
        <v>385</v>
      </c>
      <c r="B41" s="97" t="s">
        <v>386</v>
      </c>
      <c r="C41" s="141"/>
      <c r="D41" s="141"/>
    </row>
    <row r="42" spans="1:4" ht="15" customHeight="1">
      <c r="A42" s="105" t="s">
        <v>387</v>
      </c>
      <c r="B42" s="97" t="s">
        <v>388</v>
      </c>
      <c r="C42" s="141"/>
      <c r="D42" s="141"/>
    </row>
    <row r="43" spans="1:4" ht="15" customHeight="1">
      <c r="A43" s="105" t="s">
        <v>389</v>
      </c>
      <c r="B43" s="97" t="s">
        <v>390</v>
      </c>
      <c r="C43" s="162"/>
      <c r="D43" s="162">
        <v>1647</v>
      </c>
    </row>
    <row r="44" spans="1:4" ht="12.75">
      <c r="A44" s="107" t="s">
        <v>391</v>
      </c>
      <c r="B44" s="112" t="s">
        <v>392</v>
      </c>
      <c r="C44" s="141">
        <f>SUM(C33:C43)</f>
        <v>14633792</v>
      </c>
      <c r="D44" s="141">
        <f>SUM(D33:D43)</f>
        <v>14635439</v>
      </c>
    </row>
    <row r="45" spans="1:4" ht="12.75">
      <c r="A45" s="105" t="s">
        <v>393</v>
      </c>
      <c r="B45" s="97" t="s">
        <v>394</v>
      </c>
      <c r="C45" s="141"/>
      <c r="D45" s="141"/>
    </row>
    <row r="46" spans="1:4" ht="15" customHeight="1">
      <c r="A46" s="91" t="s">
        <v>395</v>
      </c>
      <c r="B46" s="97" t="s">
        <v>396</v>
      </c>
      <c r="C46" s="141"/>
      <c r="D46" s="141"/>
    </row>
    <row r="47" spans="1:4" ht="15" customHeight="1">
      <c r="A47" s="105" t="s">
        <v>397</v>
      </c>
      <c r="B47" s="97" t="s">
        <v>398</v>
      </c>
      <c r="C47" s="162"/>
      <c r="D47" s="162"/>
    </row>
    <row r="48" spans="1:4" ht="15" customHeight="1">
      <c r="A48" s="105" t="s">
        <v>399</v>
      </c>
      <c r="B48" s="97" t="s">
        <v>400</v>
      </c>
      <c r="C48" s="141"/>
      <c r="D48" s="141"/>
    </row>
    <row r="49" spans="1:4" ht="12.75">
      <c r="A49" s="105" t="s">
        <v>401</v>
      </c>
      <c r="B49" s="97" t="s">
        <v>402</v>
      </c>
      <c r="C49" s="141"/>
      <c r="D49" s="141"/>
    </row>
    <row r="50" spans="1:4" ht="12.75">
      <c r="A50" s="103" t="s">
        <v>403</v>
      </c>
      <c r="B50" s="112" t="s">
        <v>404</v>
      </c>
      <c r="C50" s="141"/>
      <c r="D50" s="141"/>
    </row>
    <row r="51" spans="1:4" ht="12.75">
      <c r="A51" s="110" t="s">
        <v>193</v>
      </c>
      <c r="B51" s="177"/>
      <c r="C51" s="141"/>
      <c r="D51" s="141"/>
    </row>
    <row r="52" spans="1:4" ht="12.75">
      <c r="A52" s="91" t="s">
        <v>405</v>
      </c>
      <c r="B52" s="97" t="s">
        <v>406</v>
      </c>
      <c r="C52" s="141"/>
      <c r="D52" s="141"/>
    </row>
    <row r="53" spans="1:4" ht="12.75">
      <c r="A53" s="91" t="s">
        <v>407</v>
      </c>
      <c r="B53" s="97" t="s">
        <v>408</v>
      </c>
      <c r="C53" s="141"/>
      <c r="D53" s="141"/>
    </row>
    <row r="54" spans="1:4" ht="15" customHeight="1">
      <c r="A54" s="91" t="s">
        <v>409</v>
      </c>
      <c r="B54" s="97" t="s">
        <v>410</v>
      </c>
      <c r="C54" s="162"/>
      <c r="D54" s="162"/>
    </row>
    <row r="55" spans="1:4" ht="15" customHeight="1">
      <c r="A55" s="91" t="s">
        <v>411</v>
      </c>
      <c r="B55" s="97" t="s">
        <v>412</v>
      </c>
      <c r="C55" s="141"/>
      <c r="D55" s="141"/>
    </row>
    <row r="56" spans="1:4" ht="15" customHeight="1">
      <c r="A56" s="91" t="s">
        <v>413</v>
      </c>
      <c r="B56" s="97" t="s">
        <v>414</v>
      </c>
      <c r="C56" s="141"/>
      <c r="D56" s="141"/>
    </row>
    <row r="57" spans="1:4" ht="15" customHeight="1">
      <c r="A57" s="103" t="s">
        <v>415</v>
      </c>
      <c r="B57" s="112" t="s">
        <v>416</v>
      </c>
      <c r="C57" s="141"/>
      <c r="D57" s="141"/>
    </row>
    <row r="58" spans="1:4" ht="15" customHeight="1">
      <c r="A58" s="105" t="s">
        <v>417</v>
      </c>
      <c r="B58" s="97" t="s">
        <v>418</v>
      </c>
      <c r="C58" s="141"/>
      <c r="D58" s="141"/>
    </row>
    <row r="59" spans="1:4" ht="15" customHeight="1">
      <c r="A59" s="105" t="s">
        <v>419</v>
      </c>
      <c r="B59" s="97" t="s">
        <v>420</v>
      </c>
      <c r="C59" s="141"/>
      <c r="D59" s="141"/>
    </row>
    <row r="60" spans="1:4" ht="15" customHeight="1">
      <c r="A60" s="105" t="s">
        <v>421</v>
      </c>
      <c r="B60" s="97" t="s">
        <v>422</v>
      </c>
      <c r="C60" s="162"/>
      <c r="D60" s="162"/>
    </row>
    <row r="61" spans="1:4" ht="12.75">
      <c r="A61" s="105" t="s">
        <v>423</v>
      </c>
      <c r="B61" s="97" t="s">
        <v>424</v>
      </c>
      <c r="C61" s="141"/>
      <c r="D61" s="141"/>
    </row>
    <row r="62" spans="1:4" ht="12.75">
      <c r="A62" s="105" t="s">
        <v>425</v>
      </c>
      <c r="B62" s="97" t="s">
        <v>426</v>
      </c>
      <c r="C62" s="141"/>
      <c r="D62" s="141"/>
    </row>
    <row r="63" spans="1:4" ht="15" customHeight="1">
      <c r="A63" s="103" t="s">
        <v>427</v>
      </c>
      <c r="B63" s="112" t="s">
        <v>428</v>
      </c>
      <c r="C63" s="141"/>
      <c r="D63" s="141"/>
    </row>
    <row r="64" spans="1:4" ht="15" customHeight="1">
      <c r="A64" s="105" t="s">
        <v>429</v>
      </c>
      <c r="B64" s="97" t="s">
        <v>430</v>
      </c>
      <c r="C64" s="162"/>
      <c r="D64" s="162"/>
    </row>
    <row r="65" spans="1:4" ht="15" customHeight="1">
      <c r="A65" s="91" t="s">
        <v>431</v>
      </c>
      <c r="B65" s="97" t="s">
        <v>432</v>
      </c>
      <c r="C65" s="141"/>
      <c r="D65" s="141"/>
    </row>
    <row r="66" spans="1:4" ht="12.75">
      <c r="A66" s="105" t="s">
        <v>433</v>
      </c>
      <c r="B66" s="97" t="s">
        <v>434</v>
      </c>
      <c r="C66" s="162"/>
      <c r="D66" s="162"/>
    </row>
    <row r="67" spans="1:4" ht="12.75">
      <c r="A67" s="105" t="s">
        <v>435</v>
      </c>
      <c r="B67" s="97" t="s">
        <v>436</v>
      </c>
      <c r="C67" s="141"/>
      <c r="D67" s="141"/>
    </row>
    <row r="68" spans="1:4" ht="12.75">
      <c r="A68" s="105" t="s">
        <v>437</v>
      </c>
      <c r="B68" s="97" t="s">
        <v>438</v>
      </c>
      <c r="C68" s="141"/>
      <c r="D68" s="141"/>
    </row>
    <row r="69" spans="1:4" ht="12.75">
      <c r="A69" s="103" t="s">
        <v>439</v>
      </c>
      <c r="B69" s="112" t="s">
        <v>440</v>
      </c>
      <c r="C69" s="141"/>
      <c r="D69" s="141"/>
    </row>
    <row r="70" spans="1:4" ht="12.75">
      <c r="A70" s="110" t="s">
        <v>240</v>
      </c>
      <c r="B70" s="177"/>
      <c r="C70" s="141"/>
      <c r="D70" s="141"/>
    </row>
    <row r="71" spans="1:4" ht="12.75">
      <c r="A71" s="199" t="s">
        <v>441</v>
      </c>
      <c r="B71" s="113" t="s">
        <v>442</v>
      </c>
      <c r="C71" s="141">
        <f>C44</f>
        <v>14633792</v>
      </c>
      <c r="D71" s="141">
        <f>D44+D18</f>
        <v>15167915</v>
      </c>
    </row>
    <row r="72" spans="1:4" ht="12.75">
      <c r="A72" s="187" t="s">
        <v>443</v>
      </c>
      <c r="B72" s="188"/>
      <c r="C72" s="141"/>
      <c r="D72" s="141"/>
    </row>
    <row r="73" spans="1:4" ht="12.75">
      <c r="A73" s="187" t="s">
        <v>444</v>
      </c>
      <c r="B73" s="188"/>
      <c r="C73" s="141"/>
      <c r="D73" s="141"/>
    </row>
    <row r="74" spans="1:4" ht="12.75">
      <c r="A74" s="125" t="s">
        <v>445</v>
      </c>
      <c r="B74" s="91" t="s">
        <v>446</v>
      </c>
      <c r="C74" s="141"/>
      <c r="D74" s="141"/>
    </row>
    <row r="75" spans="1:4" ht="12.75">
      <c r="A75" s="105" t="s">
        <v>447</v>
      </c>
      <c r="B75" s="91" t="s">
        <v>448</v>
      </c>
      <c r="C75" s="141"/>
      <c r="D75" s="141"/>
    </row>
    <row r="76" spans="1:4" ht="12.75">
      <c r="A76" s="125" t="s">
        <v>449</v>
      </c>
      <c r="B76" s="91" t="s">
        <v>450</v>
      </c>
      <c r="C76" s="141"/>
      <c r="D76" s="141"/>
    </row>
    <row r="77" spans="1:4" ht="12.75">
      <c r="A77" s="121" t="s">
        <v>451</v>
      </c>
      <c r="B77" s="98" t="s">
        <v>452</v>
      </c>
      <c r="C77" s="141"/>
      <c r="D77" s="141"/>
    </row>
    <row r="78" spans="1:4" ht="12.75">
      <c r="A78" s="105" t="s">
        <v>453</v>
      </c>
      <c r="B78" s="91" t="s">
        <v>454</v>
      </c>
      <c r="C78" s="141"/>
      <c r="D78" s="141"/>
    </row>
    <row r="79" spans="1:4" ht="12.75">
      <c r="A79" s="125" t="s">
        <v>455</v>
      </c>
      <c r="B79" s="91" t="s">
        <v>456</v>
      </c>
      <c r="C79" s="141"/>
      <c r="D79" s="141"/>
    </row>
    <row r="80" spans="1:4" ht="12.75">
      <c r="A80" s="105" t="s">
        <v>457</v>
      </c>
      <c r="B80" s="91" t="s">
        <v>458</v>
      </c>
      <c r="C80" s="141"/>
      <c r="D80" s="141"/>
    </row>
    <row r="81" spans="1:4" ht="12.75">
      <c r="A81" s="125" t="s">
        <v>459</v>
      </c>
      <c r="B81" s="91" t="s">
        <v>460</v>
      </c>
      <c r="C81" s="141"/>
      <c r="D81" s="141"/>
    </row>
    <row r="82" spans="1:4" ht="12.75">
      <c r="A82" s="129" t="s">
        <v>461</v>
      </c>
      <c r="B82" s="98" t="s">
        <v>462</v>
      </c>
      <c r="C82" s="141"/>
      <c r="D82" s="141"/>
    </row>
    <row r="83" spans="1:4" ht="12.75">
      <c r="A83" s="91" t="s">
        <v>463</v>
      </c>
      <c r="B83" s="91" t="s">
        <v>464</v>
      </c>
      <c r="C83" s="141">
        <v>8059</v>
      </c>
      <c r="D83" s="141">
        <v>8059</v>
      </c>
    </row>
    <row r="84" spans="1:4" ht="12.75">
      <c r="A84" s="91" t="s">
        <v>465</v>
      </c>
      <c r="B84" s="91" t="s">
        <v>464</v>
      </c>
      <c r="C84" s="141"/>
      <c r="D84" s="141"/>
    </row>
    <row r="85" spans="1:4" ht="12.75">
      <c r="A85" s="91" t="s">
        <v>466</v>
      </c>
      <c r="B85" s="91" t="s">
        <v>467</v>
      </c>
      <c r="C85" s="141"/>
      <c r="D85" s="141"/>
    </row>
    <row r="86" spans="1:4" ht="12.75">
      <c r="A86" s="91" t="s">
        <v>468</v>
      </c>
      <c r="B86" s="91" t="s">
        <v>467</v>
      </c>
      <c r="C86" s="141"/>
      <c r="D86" s="141"/>
    </row>
    <row r="87" spans="1:4" ht="12.75">
      <c r="A87" s="98" t="s">
        <v>469</v>
      </c>
      <c r="B87" s="98" t="s">
        <v>470</v>
      </c>
      <c r="C87" s="141">
        <f>SUM(C83:C86)</f>
        <v>8059</v>
      </c>
      <c r="D87" s="141">
        <f>SUM(D83:D86)</f>
        <v>8059</v>
      </c>
    </row>
    <row r="88" spans="1:4" ht="12.75">
      <c r="A88" s="125" t="s">
        <v>471</v>
      </c>
      <c r="B88" s="91" t="s">
        <v>472</v>
      </c>
      <c r="C88" s="162"/>
      <c r="D88" s="162"/>
    </row>
    <row r="89" spans="1:4" ht="12.75">
      <c r="A89" s="125" t="s">
        <v>473</v>
      </c>
      <c r="B89" s="91" t="s">
        <v>474</v>
      </c>
      <c r="C89" s="141"/>
      <c r="D89" s="141"/>
    </row>
    <row r="90" spans="1:4" ht="12.75">
      <c r="A90" s="125" t="s">
        <v>475</v>
      </c>
      <c r="B90" s="91" t="s">
        <v>476</v>
      </c>
      <c r="C90" s="141">
        <v>84162112</v>
      </c>
      <c r="D90" s="141">
        <v>84162112</v>
      </c>
    </row>
    <row r="91" spans="1:4" ht="12.75">
      <c r="A91" s="125" t="s">
        <v>477</v>
      </c>
      <c r="B91" s="91" t="s">
        <v>478</v>
      </c>
      <c r="C91" s="141"/>
      <c r="D91" s="141"/>
    </row>
    <row r="92" spans="1:4" ht="12.75">
      <c r="A92" s="105" t="s">
        <v>479</v>
      </c>
      <c r="B92" s="91" t="s">
        <v>480</v>
      </c>
      <c r="C92" s="141"/>
      <c r="D92" s="141"/>
    </row>
    <row r="93" spans="1:4" ht="12.75">
      <c r="A93" s="105" t="s">
        <v>481</v>
      </c>
      <c r="B93" s="91" t="s">
        <v>482</v>
      </c>
      <c r="C93" s="162"/>
      <c r="D93" s="162"/>
    </row>
    <row r="94" spans="1:4" ht="12.75">
      <c r="A94" s="121" t="s">
        <v>483</v>
      </c>
      <c r="B94" s="98" t="s">
        <v>484</v>
      </c>
      <c r="C94" s="162">
        <f>C87+C88+C89+C90+C91+C92+C93</f>
        <v>84170171</v>
      </c>
      <c r="D94" s="162">
        <f>D87+D88+D89+D90+D91+D92+D93</f>
        <v>84170171</v>
      </c>
    </row>
    <row r="95" spans="1:4" ht="12.75">
      <c r="A95" s="105" t="s">
        <v>485</v>
      </c>
      <c r="B95" s="91" t="s">
        <v>486</v>
      </c>
      <c r="C95" s="162">
        <f>C78+C85</f>
        <v>0</v>
      </c>
      <c r="D95" s="162"/>
    </row>
    <row r="96" spans="1:4" ht="12.75">
      <c r="A96" s="105" t="s">
        <v>487</v>
      </c>
      <c r="B96" s="91" t="s">
        <v>488</v>
      </c>
      <c r="C96" s="162"/>
      <c r="D96" s="162"/>
    </row>
    <row r="97" spans="1:4" ht="12.75">
      <c r="A97" s="125" t="s">
        <v>489</v>
      </c>
      <c r="B97" s="91" t="s">
        <v>490</v>
      </c>
      <c r="C97" s="136"/>
      <c r="D97" s="136"/>
    </row>
    <row r="98" spans="1:4" ht="12.75">
      <c r="A98" s="125" t="s">
        <v>491</v>
      </c>
      <c r="B98" s="91" t="s">
        <v>492</v>
      </c>
      <c r="C98" s="136"/>
      <c r="D98" s="136"/>
    </row>
    <row r="99" spans="1:4" ht="12.75">
      <c r="A99" s="125" t="s">
        <v>493</v>
      </c>
      <c r="B99" s="91" t="s">
        <v>494</v>
      </c>
      <c r="C99" s="136"/>
      <c r="D99" s="136"/>
    </row>
    <row r="100" spans="1:4" ht="12.75">
      <c r="A100" s="129" t="s">
        <v>495</v>
      </c>
      <c r="B100" s="98" t="s">
        <v>496</v>
      </c>
      <c r="C100" s="136"/>
      <c r="D100" s="136"/>
    </row>
    <row r="101" spans="1:4" ht="12.75">
      <c r="A101" s="121" t="s">
        <v>497</v>
      </c>
      <c r="B101" s="98" t="s">
        <v>498</v>
      </c>
      <c r="C101" s="136"/>
      <c r="D101" s="136"/>
    </row>
    <row r="102" spans="1:4" ht="12.75">
      <c r="A102" s="121" t="s">
        <v>499</v>
      </c>
      <c r="B102" s="98" t="s">
        <v>500</v>
      </c>
      <c r="C102" s="136"/>
      <c r="D102" s="136"/>
    </row>
    <row r="103" spans="1:4" ht="12.75">
      <c r="A103" s="137" t="s">
        <v>501</v>
      </c>
      <c r="B103" s="138" t="s">
        <v>502</v>
      </c>
      <c r="C103" s="141">
        <f>C94</f>
        <v>84170171</v>
      </c>
      <c r="D103" s="141">
        <f>D94</f>
        <v>84170171</v>
      </c>
    </row>
    <row r="104" spans="1:4" ht="12.75">
      <c r="A104" s="139" t="s">
        <v>24</v>
      </c>
      <c r="B104" s="200"/>
      <c r="C104" s="141">
        <f>C71+C94</f>
        <v>98803963</v>
      </c>
      <c r="D104" s="141">
        <f>D71+D94</f>
        <v>99338086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14/2018. (XII. 4.)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79">
      <selection activeCell="H58" sqref="H58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6" customWidth="1"/>
    <col min="5" max="5" width="12.00390625" style="0" customWidth="1"/>
    <col min="6" max="6" width="13.28125" style="0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8" ht="24" customHeight="1">
      <c r="A2" s="20" t="s">
        <v>308</v>
      </c>
      <c r="B2" s="20"/>
      <c r="C2" s="20"/>
      <c r="D2" s="20"/>
      <c r="E2" s="20"/>
      <c r="F2" s="20"/>
      <c r="H2" s="201"/>
    </row>
    <row r="3" ht="12.75">
      <c r="A3" s="21"/>
    </row>
    <row r="4" ht="12.75">
      <c r="A4" s="22" t="s">
        <v>303</v>
      </c>
    </row>
    <row r="5" spans="1:6" ht="12.75">
      <c r="A5" s="78" t="s">
        <v>27</v>
      </c>
      <c r="B5" s="79" t="s">
        <v>309</v>
      </c>
      <c r="C5" s="81" t="s">
        <v>304</v>
      </c>
      <c r="D5" s="167" t="s">
        <v>305</v>
      </c>
      <c r="E5" s="81" t="s">
        <v>306</v>
      </c>
      <c r="F5" s="202" t="s">
        <v>307</v>
      </c>
    </row>
    <row r="6" spans="1:6" ht="15" customHeight="1">
      <c r="A6" s="90" t="s">
        <v>315</v>
      </c>
      <c r="B6" s="97" t="s">
        <v>316</v>
      </c>
      <c r="C6" s="172">
        <f>'6.bevételek működésfelh Önk.'!C6</f>
        <v>97487863</v>
      </c>
      <c r="D6" s="203">
        <f>'7.bevételek műk,felh.KözösHiv'!D7</f>
        <v>0</v>
      </c>
      <c r="E6" s="141">
        <f>'8.bevételek működés,felh.Óvoda'!D6</f>
        <v>0</v>
      </c>
      <c r="F6" s="141">
        <f aca="true" t="shared" si="0" ref="F6:F11">SUM(C6:E6)</f>
        <v>97487863</v>
      </c>
    </row>
    <row r="7" spans="1:6" ht="15" customHeight="1">
      <c r="A7" s="91" t="s">
        <v>317</v>
      </c>
      <c r="B7" s="97" t="s">
        <v>318</v>
      </c>
      <c r="C7" s="172">
        <f>'6.bevételek működésfelh Önk.'!C7</f>
        <v>40555200</v>
      </c>
      <c r="D7" s="203">
        <f>'7.bevételek műk,felh.KözösHiv'!D8</f>
        <v>0</v>
      </c>
      <c r="E7" s="141">
        <f>'8.bevételek működés,felh.Óvoda'!D7</f>
        <v>0</v>
      </c>
      <c r="F7" s="141">
        <f t="shared" si="0"/>
        <v>40555200</v>
      </c>
    </row>
    <row r="8" spans="1:6" ht="15" customHeight="1">
      <c r="A8" s="91" t="s">
        <v>504</v>
      </c>
      <c r="B8" s="97" t="s">
        <v>320</v>
      </c>
      <c r="C8" s="172">
        <f>'6.bevételek működésfelh Önk.'!C8</f>
        <v>58167613</v>
      </c>
      <c r="D8" s="203">
        <f>'7.bevételek műk,felh.KözösHiv'!D9</f>
        <v>0</v>
      </c>
      <c r="E8" s="141">
        <f>'8.bevételek működés,felh.Óvoda'!D8</f>
        <v>0</v>
      </c>
      <c r="F8" s="141">
        <f t="shared" si="0"/>
        <v>58167613</v>
      </c>
    </row>
    <row r="9" spans="1:6" ht="15" customHeight="1">
      <c r="A9" s="91" t="s">
        <v>321</v>
      </c>
      <c r="B9" s="97" t="s">
        <v>322</v>
      </c>
      <c r="C9" s="172">
        <f>'6.bevételek működésfelh Önk.'!C9</f>
        <v>2338930</v>
      </c>
      <c r="D9" s="203">
        <f>'7.bevételek műk,felh.KözösHiv'!D10</f>
        <v>0</v>
      </c>
      <c r="E9" s="141">
        <f>'8.bevételek működés,felh.Óvoda'!D9</f>
        <v>0</v>
      </c>
      <c r="F9" s="141">
        <f t="shared" si="0"/>
        <v>2338930</v>
      </c>
    </row>
    <row r="10" spans="1:6" ht="15" customHeight="1">
      <c r="A10" s="91" t="s">
        <v>323</v>
      </c>
      <c r="B10" s="97" t="s">
        <v>324</v>
      </c>
      <c r="C10" s="172">
        <f>'6.bevételek működésfelh Önk.'!C10</f>
        <v>2833673</v>
      </c>
      <c r="D10" s="203">
        <f>'7.bevételek műk,felh.KözösHiv'!D11</f>
        <v>0</v>
      </c>
      <c r="E10" s="141">
        <f>'8.bevételek működés,felh.Óvoda'!D10</f>
        <v>0</v>
      </c>
      <c r="F10" s="141">
        <f t="shared" si="0"/>
        <v>2833673</v>
      </c>
    </row>
    <row r="11" spans="1:6" ht="15" customHeight="1">
      <c r="A11" s="91" t="s">
        <v>325</v>
      </c>
      <c r="B11" s="97" t="s">
        <v>326</v>
      </c>
      <c r="C11" s="172">
        <f>'6.bevételek működésfelh Önk.'!C11</f>
        <v>215400</v>
      </c>
      <c r="D11" s="203">
        <f>'7.bevételek műk,felh.KözösHiv'!D12</f>
        <v>0</v>
      </c>
      <c r="E11" s="141">
        <f>'8.bevételek működés,felh.Óvoda'!D11</f>
        <v>0</v>
      </c>
      <c r="F11" s="141">
        <f t="shared" si="0"/>
        <v>215400</v>
      </c>
    </row>
    <row r="12" spans="1:6" ht="15" customHeight="1">
      <c r="A12" s="98" t="s">
        <v>327</v>
      </c>
      <c r="B12" s="176" t="s">
        <v>328</v>
      </c>
      <c r="C12" s="172">
        <f>SUM(C6:C11)</f>
        <v>201598679</v>
      </c>
      <c r="D12" s="203">
        <f>SUM(D6:D11)</f>
        <v>0</v>
      </c>
      <c r="E12" s="203">
        <f>SUM(E6:E11)</f>
        <v>0</v>
      </c>
      <c r="F12" s="141">
        <f>SUM(F6:F11)</f>
        <v>201598679</v>
      </c>
    </row>
    <row r="13" spans="1:6" ht="15" customHeight="1">
      <c r="A13" s="91" t="s">
        <v>329</v>
      </c>
      <c r="B13" s="97" t="s">
        <v>330</v>
      </c>
      <c r="C13" s="172">
        <f>'6.bevételek működésfelh Önk.'!C13</f>
        <v>0</v>
      </c>
      <c r="D13" s="203">
        <f>'7.bevételek műk,felh.KözösHiv'!D14</f>
        <v>0</v>
      </c>
      <c r="E13" s="141">
        <f>'8.bevételek működés,felh.Óvoda'!D13</f>
        <v>0</v>
      </c>
      <c r="F13" s="141">
        <f>SUM(C13:E13)</f>
        <v>0</v>
      </c>
    </row>
    <row r="14" spans="1:6" ht="15" customHeight="1">
      <c r="A14" s="91" t="s">
        <v>331</v>
      </c>
      <c r="B14" s="97" t="s">
        <v>332</v>
      </c>
      <c r="C14" s="172">
        <f>'6.bevételek működésfelh Önk.'!C14</f>
        <v>0</v>
      </c>
      <c r="D14" s="203">
        <f>'7.bevételek műk,felh.KözösHiv'!D15</f>
        <v>0</v>
      </c>
      <c r="E14" s="141">
        <f>'8.bevételek működés,felh.Óvoda'!D14</f>
        <v>0</v>
      </c>
      <c r="F14" s="141">
        <f>SUM(C14:E14)</f>
        <v>0</v>
      </c>
    </row>
    <row r="15" spans="1:6" ht="15" customHeight="1">
      <c r="A15" s="91" t="s">
        <v>333</v>
      </c>
      <c r="B15" s="97" t="s">
        <v>334</v>
      </c>
      <c r="C15" s="172">
        <f>'6.bevételek működésfelh Önk.'!C15</f>
        <v>0</v>
      </c>
      <c r="D15" s="203">
        <f>'7.bevételek műk,felh.KözösHiv'!D16</f>
        <v>0</v>
      </c>
      <c r="E15" s="141">
        <f>'8.bevételek működés,felh.Óvoda'!D15</f>
        <v>0</v>
      </c>
      <c r="F15" s="141">
        <f>SUM(C15:E15)</f>
        <v>0</v>
      </c>
    </row>
    <row r="16" spans="1:6" ht="15" customHeight="1">
      <c r="A16" s="91" t="s">
        <v>335</v>
      </c>
      <c r="B16" s="97" t="s">
        <v>336</v>
      </c>
      <c r="C16" s="172">
        <f>'6.bevételek működésfelh Önk.'!C16</f>
        <v>0</v>
      </c>
      <c r="D16" s="203">
        <f>'7.bevételek műk,felh.KözösHiv'!D17</f>
        <v>0</v>
      </c>
      <c r="E16" s="141">
        <f>'8.bevételek működés,felh.Óvoda'!D16</f>
        <v>0</v>
      </c>
      <c r="F16" s="141">
        <f>SUM(C16:E16)</f>
        <v>0</v>
      </c>
    </row>
    <row r="17" spans="1:6" ht="15" customHeight="1">
      <c r="A17" s="91" t="s">
        <v>505</v>
      </c>
      <c r="B17" s="97" t="s">
        <v>338</v>
      </c>
      <c r="C17" s="172">
        <f>'6.bevételek működésfelh Önk.'!C17</f>
        <v>105253884</v>
      </c>
      <c r="D17" s="203">
        <f>'7.bevételek műk,felh.KözösHiv'!D18</f>
        <v>4509237</v>
      </c>
      <c r="E17" s="141">
        <f>'8.bevételek működés,felh.Óvoda'!D17</f>
        <v>532476</v>
      </c>
      <c r="F17" s="141">
        <f>SUM(C17:E17)</f>
        <v>110295597</v>
      </c>
    </row>
    <row r="18" spans="1:6" ht="15" customHeight="1">
      <c r="A18" s="103" t="s">
        <v>339</v>
      </c>
      <c r="B18" s="112" t="s">
        <v>340</v>
      </c>
      <c r="C18" s="172">
        <f>C12+C13+C14+C15+C16+C17</f>
        <v>306852563</v>
      </c>
      <c r="D18" s="203">
        <f>SUM(D13:D17)</f>
        <v>4509237</v>
      </c>
      <c r="E18" s="203">
        <f>SUM(E13:E17)</f>
        <v>532476</v>
      </c>
      <c r="F18" s="162">
        <f>SUM(F12:F17)</f>
        <v>311894276</v>
      </c>
    </row>
    <row r="19" spans="1:6" ht="15" customHeight="1">
      <c r="A19" s="91" t="s">
        <v>341</v>
      </c>
      <c r="B19" s="97" t="s">
        <v>342</v>
      </c>
      <c r="C19" s="172"/>
      <c r="D19" s="203">
        <f>'7.bevételek műk,felh.KözösHiv'!D20</f>
        <v>0</v>
      </c>
      <c r="E19" s="141">
        <f>'8.bevételek működés,felh.Óvoda'!D19</f>
        <v>0</v>
      </c>
      <c r="F19" s="141">
        <f>SUM(C19:E19)</f>
        <v>0</v>
      </c>
    </row>
    <row r="20" spans="1:6" ht="15" customHeight="1">
      <c r="A20" s="91" t="s">
        <v>343</v>
      </c>
      <c r="B20" s="97" t="s">
        <v>344</v>
      </c>
      <c r="C20" s="172"/>
      <c r="D20" s="203">
        <f>'7.bevételek műk,felh.KözösHiv'!D21</f>
        <v>0</v>
      </c>
      <c r="E20" s="141">
        <f>'8.bevételek működés,felh.Óvoda'!D20</f>
        <v>0</v>
      </c>
      <c r="F20" s="141">
        <f>SUM(C20:E20)</f>
        <v>0</v>
      </c>
    </row>
    <row r="21" spans="1:6" ht="15" customHeight="1">
      <c r="A21" s="98" t="s">
        <v>345</v>
      </c>
      <c r="B21" s="176" t="s">
        <v>346</v>
      </c>
      <c r="C21" s="172"/>
      <c r="D21" s="203">
        <f>SUM(D19:D20)</f>
        <v>0</v>
      </c>
      <c r="E21" s="203">
        <f>SUM(E19:E20)</f>
        <v>0</v>
      </c>
      <c r="F21" s="141">
        <f>SUM(F19:F20)</f>
        <v>0</v>
      </c>
    </row>
    <row r="22" spans="1:6" ht="15" customHeight="1">
      <c r="A22" s="91" t="s">
        <v>347</v>
      </c>
      <c r="B22" s="97" t="s">
        <v>348</v>
      </c>
      <c r="C22" s="172">
        <f>'6.bevételek működésfelh Önk.'!C22</f>
        <v>0</v>
      </c>
      <c r="D22" s="203">
        <f>'7.bevételek műk,felh.KözösHiv'!D23</f>
        <v>0</v>
      </c>
      <c r="E22" s="141">
        <f>'8.bevételek működés,felh.Óvoda'!D22</f>
        <v>0</v>
      </c>
      <c r="F22" s="141">
        <f>SUM(C22:E22)</f>
        <v>0</v>
      </c>
    </row>
    <row r="23" spans="1:6" ht="15" customHeight="1">
      <c r="A23" s="91" t="s">
        <v>349</v>
      </c>
      <c r="B23" s="97" t="s">
        <v>350</v>
      </c>
      <c r="C23" s="172">
        <f>'6.bevételek működésfelh Önk.'!C23</f>
        <v>0</v>
      </c>
      <c r="D23" s="203">
        <f>'7.bevételek műk,felh.KözösHiv'!D24</f>
        <v>0</v>
      </c>
      <c r="E23" s="141">
        <f>'8.bevételek működés,felh.Óvoda'!D23</f>
        <v>0</v>
      </c>
      <c r="F23" s="141">
        <f aca="true" t="shared" si="1" ref="F23:F29">SUM(C23:E23)</f>
        <v>0</v>
      </c>
    </row>
    <row r="24" spans="1:6" ht="15" customHeight="1">
      <c r="A24" s="91" t="s">
        <v>351</v>
      </c>
      <c r="B24" s="97" t="s">
        <v>352</v>
      </c>
      <c r="C24" s="172">
        <f>'6.bevételek működésfelh Önk.'!C24</f>
        <v>4148981</v>
      </c>
      <c r="D24" s="203">
        <f>'7.bevételek műk,felh.KözösHiv'!D25</f>
        <v>0</v>
      </c>
      <c r="E24" s="141">
        <f>'8.bevételek működés,felh.Óvoda'!D24</f>
        <v>0</v>
      </c>
      <c r="F24" s="141">
        <f t="shared" si="1"/>
        <v>4148981</v>
      </c>
    </row>
    <row r="25" spans="1:6" ht="15" customHeight="1">
      <c r="A25" s="91" t="s">
        <v>353</v>
      </c>
      <c r="B25" s="97" t="s">
        <v>354</v>
      </c>
      <c r="C25" s="172">
        <f>'6.bevételek működésfelh Önk.'!C25</f>
        <v>26496269</v>
      </c>
      <c r="D25" s="203">
        <f>'7.bevételek műk,felh.KözösHiv'!D26</f>
        <v>0</v>
      </c>
      <c r="E25" s="141">
        <f>'8.bevételek működés,felh.Óvoda'!D25</f>
        <v>0</v>
      </c>
      <c r="F25" s="141">
        <f t="shared" si="1"/>
        <v>26496269</v>
      </c>
    </row>
    <row r="26" spans="1:6" ht="15" customHeight="1">
      <c r="A26" s="91" t="s">
        <v>355</v>
      </c>
      <c r="B26" s="97" t="s">
        <v>356</v>
      </c>
      <c r="C26" s="172">
        <f>'6.bevételek működésfelh Önk.'!C26</f>
        <v>0</v>
      </c>
      <c r="D26" s="203">
        <f>'7.bevételek műk,felh.KözösHiv'!D27</f>
        <v>0</v>
      </c>
      <c r="E26" s="141">
        <f>'8.bevételek működés,felh.Óvoda'!D26</f>
        <v>0</v>
      </c>
      <c r="F26" s="141">
        <f t="shared" si="1"/>
        <v>0</v>
      </c>
    </row>
    <row r="27" spans="1:6" ht="15" customHeight="1">
      <c r="A27" s="91" t="s">
        <v>357</v>
      </c>
      <c r="B27" s="97" t="s">
        <v>358</v>
      </c>
      <c r="C27" s="172">
        <f>'6.bevételek működésfelh Önk.'!C27</f>
        <v>0</v>
      </c>
      <c r="D27" s="203">
        <f>'7.bevételek műk,felh.KözösHiv'!D28</f>
        <v>0</v>
      </c>
      <c r="E27" s="141">
        <f>'8.bevételek működés,felh.Óvoda'!D27</f>
        <v>0</v>
      </c>
      <c r="F27" s="141">
        <f t="shared" si="1"/>
        <v>0</v>
      </c>
    </row>
    <row r="28" spans="1:6" ht="15" customHeight="1">
      <c r="A28" s="91" t="s">
        <v>359</v>
      </c>
      <c r="B28" s="97" t="s">
        <v>360</v>
      </c>
      <c r="C28" s="172">
        <f>'6.bevételek működésfelh Önk.'!C28</f>
        <v>5524362</v>
      </c>
      <c r="D28" s="203">
        <f>'7.bevételek műk,felh.KözösHiv'!D29</f>
        <v>0</v>
      </c>
      <c r="E28" s="141">
        <f>'8.bevételek működés,felh.Óvoda'!D28</f>
        <v>0</v>
      </c>
      <c r="F28" s="141">
        <f t="shared" si="1"/>
        <v>5524362</v>
      </c>
    </row>
    <row r="29" spans="1:6" ht="15" customHeight="1">
      <c r="A29" s="91" t="s">
        <v>361</v>
      </c>
      <c r="B29" s="97" t="s">
        <v>362</v>
      </c>
      <c r="C29" s="172">
        <f>'6.bevételek működésfelh Önk.'!C29</f>
        <v>300000</v>
      </c>
      <c r="D29" s="203">
        <f>'7.bevételek műk,felh.KözösHiv'!D30</f>
        <v>0</v>
      </c>
      <c r="E29" s="141">
        <f>'8.bevételek működés,felh.Óvoda'!D29</f>
        <v>0</v>
      </c>
      <c r="F29" s="141">
        <f t="shared" si="1"/>
        <v>300000</v>
      </c>
    </row>
    <row r="30" spans="1:6" ht="15" customHeight="1">
      <c r="A30" s="98" t="s">
        <v>363</v>
      </c>
      <c r="B30" s="176" t="s">
        <v>364</v>
      </c>
      <c r="C30" s="172">
        <f>'6.bevételek működésfelh Önk.'!C30</f>
        <v>32320631</v>
      </c>
      <c r="D30" s="203">
        <f>SUM(D25:D29)</f>
        <v>0</v>
      </c>
      <c r="E30" s="141">
        <f>'8.bevételek működés,felh.Óvoda'!D30</f>
        <v>0</v>
      </c>
      <c r="F30" s="141">
        <f>SUM(F25:F29)</f>
        <v>32320631</v>
      </c>
    </row>
    <row r="31" spans="1:6" ht="15" customHeight="1">
      <c r="A31" s="91" t="s">
        <v>365</v>
      </c>
      <c r="B31" s="97" t="s">
        <v>366</v>
      </c>
      <c r="C31" s="172">
        <f>'6.bevételek működésfelh Önk.'!C31</f>
        <v>175010</v>
      </c>
      <c r="D31" s="203">
        <f>'7.bevételek műk,felh.KözösHiv'!D32</f>
        <v>0</v>
      </c>
      <c r="E31" s="141">
        <f>'8.bevételek működés,felh.Óvoda'!D31</f>
        <v>0</v>
      </c>
      <c r="F31" s="141">
        <f>SUM(C31:E31)</f>
        <v>175010</v>
      </c>
    </row>
    <row r="32" spans="1:6" ht="15" customHeight="1">
      <c r="A32" s="103" t="s">
        <v>367</v>
      </c>
      <c r="B32" s="112" t="s">
        <v>368</v>
      </c>
      <c r="C32" s="172">
        <f>'6.bevételek működésfelh Önk.'!C32</f>
        <v>36644622</v>
      </c>
      <c r="D32" s="203">
        <f>D22+D23+D24+D30+D31</f>
        <v>0</v>
      </c>
      <c r="E32" s="203">
        <f>E22+E23+E24+E30+E31</f>
        <v>0</v>
      </c>
      <c r="F32" s="162">
        <f>F22+F21+F23+F24+F30+F31</f>
        <v>36644622</v>
      </c>
    </row>
    <row r="33" spans="1:6" ht="15" customHeight="1">
      <c r="A33" s="105" t="s">
        <v>369</v>
      </c>
      <c r="B33" s="97" t="s">
        <v>370</v>
      </c>
      <c r="C33" s="172">
        <f>'6.bevételek működésfelh Önk.'!C33</f>
        <v>1747874</v>
      </c>
      <c r="D33" s="203">
        <f>'7.bevételek műk,felh.KözösHiv'!D34</f>
        <v>0</v>
      </c>
      <c r="E33" s="141">
        <f>'8.bevételek működés,felh.Óvoda'!D33</f>
        <v>0</v>
      </c>
      <c r="F33" s="141">
        <f>SUM(C33:E33)</f>
        <v>1747874</v>
      </c>
    </row>
    <row r="34" spans="1:6" ht="15" customHeight="1">
      <c r="A34" s="105" t="s">
        <v>371</v>
      </c>
      <c r="B34" s="97" t="s">
        <v>372</v>
      </c>
      <c r="C34" s="172">
        <f>'6.bevételek működésfelh Önk.'!C34</f>
        <v>8306317</v>
      </c>
      <c r="D34" s="203">
        <f>'7.bevételek műk,felh.KözösHiv'!D35</f>
        <v>75000</v>
      </c>
      <c r="E34" s="141">
        <f>'8.bevételek működés,felh.Óvoda'!D34</f>
        <v>0</v>
      </c>
      <c r="F34" s="141">
        <f aca="true" t="shared" si="2" ref="F34:F43">SUM(C34:E34)</f>
        <v>8381317</v>
      </c>
    </row>
    <row r="35" spans="1:6" ht="15" customHeight="1">
      <c r="A35" s="105" t="s">
        <v>373</v>
      </c>
      <c r="B35" s="97" t="s">
        <v>374</v>
      </c>
      <c r="C35" s="172">
        <f>'6.bevételek működésfelh Önk.'!C35</f>
        <v>1780000</v>
      </c>
      <c r="D35" s="203">
        <f>'7.bevételek műk,felh.KözösHiv'!D36</f>
        <v>0</v>
      </c>
      <c r="E35" s="141">
        <f>'8.bevételek működés,felh.Óvoda'!D35</f>
        <v>0</v>
      </c>
      <c r="F35" s="141">
        <f t="shared" si="2"/>
        <v>1780000</v>
      </c>
    </row>
    <row r="36" spans="1:6" ht="15" customHeight="1">
      <c r="A36" s="105" t="s">
        <v>375</v>
      </c>
      <c r="B36" s="97" t="s">
        <v>376</v>
      </c>
      <c r="C36" s="172">
        <f>'6.bevételek működésfelh Önk.'!C36</f>
        <v>3718022</v>
      </c>
      <c r="D36" s="203">
        <f>'7.bevételek műk,felh.KözösHiv'!D37</f>
        <v>0</v>
      </c>
      <c r="E36" s="141">
        <f>'8.bevételek működés,felh.Óvoda'!D36</f>
        <v>0</v>
      </c>
      <c r="F36" s="141">
        <f t="shared" si="2"/>
        <v>3718022</v>
      </c>
    </row>
    <row r="37" spans="1:6" ht="15" customHeight="1">
      <c r="A37" s="105" t="s">
        <v>377</v>
      </c>
      <c r="B37" s="97" t="s">
        <v>378</v>
      </c>
      <c r="C37" s="172">
        <f>'6.bevételek működésfelh Önk.'!C37</f>
        <v>0</v>
      </c>
      <c r="D37" s="203">
        <f>'7.bevételek műk,felh.KözösHiv'!D38</f>
        <v>0</v>
      </c>
      <c r="E37" s="141">
        <f>'8.bevételek működés,felh.Óvoda'!D37</f>
        <v>11522671</v>
      </c>
      <c r="F37" s="141">
        <f t="shared" si="2"/>
        <v>11522671</v>
      </c>
    </row>
    <row r="38" spans="1:6" ht="15" customHeight="1">
      <c r="A38" s="105" t="s">
        <v>379</v>
      </c>
      <c r="B38" s="97" t="s">
        <v>380</v>
      </c>
      <c r="C38" s="172">
        <f>'6.bevételek működésfelh Önk.'!C38</f>
        <v>2718504</v>
      </c>
      <c r="D38" s="203">
        <f>'7.bevételek műk,felh.KözösHiv'!D39</f>
        <v>0</v>
      </c>
      <c r="E38" s="141">
        <f>'8.bevételek működés,felh.Óvoda'!D38</f>
        <v>3111121</v>
      </c>
      <c r="F38" s="141">
        <f t="shared" si="2"/>
        <v>5829625</v>
      </c>
    </row>
    <row r="39" spans="1:6" ht="15" customHeight="1">
      <c r="A39" s="105" t="s">
        <v>381</v>
      </c>
      <c r="B39" s="97" t="s">
        <v>382</v>
      </c>
      <c r="C39" s="172">
        <f>'6.bevételek működésfelh Önk.'!C39</f>
        <v>0</v>
      </c>
      <c r="D39" s="203">
        <f>'7.bevételek műk,felh.KözösHiv'!D40</f>
        <v>0</v>
      </c>
      <c r="E39" s="141">
        <f>'8.bevételek működés,felh.Óvoda'!D39</f>
        <v>0</v>
      </c>
      <c r="F39" s="141">
        <f t="shared" si="2"/>
        <v>0</v>
      </c>
    </row>
    <row r="40" spans="1:6" ht="15" customHeight="1">
      <c r="A40" s="105" t="s">
        <v>383</v>
      </c>
      <c r="B40" s="97" t="s">
        <v>384</v>
      </c>
      <c r="C40" s="172">
        <f>'6.bevételek működésfelh Önk.'!C40</f>
        <v>400000</v>
      </c>
      <c r="D40" s="203">
        <f>'7.bevételek műk,felh.KözösHiv'!D41</f>
        <v>1</v>
      </c>
      <c r="E40" s="141">
        <f>'8.bevételek működés,felh.Óvoda'!D40</f>
        <v>0</v>
      </c>
      <c r="F40" s="141">
        <f t="shared" si="2"/>
        <v>400001</v>
      </c>
    </row>
    <row r="41" spans="1:6" ht="15" customHeight="1">
      <c r="A41" s="105" t="s">
        <v>385</v>
      </c>
      <c r="B41" s="97" t="s">
        <v>386</v>
      </c>
      <c r="C41" s="172">
        <f>'6.bevételek működésfelh Önk.'!C41</f>
        <v>0</v>
      </c>
      <c r="D41" s="203">
        <f>'7.bevételek műk,felh.KözösHiv'!D42</f>
        <v>0</v>
      </c>
      <c r="E41" s="141">
        <f>'8.bevételek működés,felh.Óvoda'!D41</f>
        <v>0</v>
      </c>
      <c r="F41" s="141">
        <f t="shared" si="2"/>
        <v>0</v>
      </c>
    </row>
    <row r="42" spans="1:6" ht="15" customHeight="1">
      <c r="A42" s="105" t="s">
        <v>387</v>
      </c>
      <c r="B42" s="97" t="s">
        <v>388</v>
      </c>
      <c r="C42" s="172">
        <f>'6.bevételek működésfelh Önk.'!C42</f>
        <v>0</v>
      </c>
      <c r="D42" s="203">
        <f>'7.bevételek műk,felh.KözösHiv'!D43</f>
        <v>0</v>
      </c>
      <c r="E42" s="141">
        <f>'8.bevételek működés,felh.Óvoda'!D42</f>
        <v>0</v>
      </c>
      <c r="F42" s="141">
        <f t="shared" si="2"/>
        <v>0</v>
      </c>
    </row>
    <row r="43" spans="1:6" ht="15" customHeight="1">
      <c r="A43" s="105" t="s">
        <v>389</v>
      </c>
      <c r="B43" s="97" t="s">
        <v>390</v>
      </c>
      <c r="C43" s="172">
        <f>'6.bevételek működésfelh Önk.'!C43</f>
        <v>163845</v>
      </c>
      <c r="D43" s="203">
        <f>'7.bevételek műk,felh.KözösHiv'!D44</f>
        <v>8224</v>
      </c>
      <c r="E43" s="141">
        <f>'8.bevételek működés,felh.Óvoda'!D43</f>
        <v>1647</v>
      </c>
      <c r="F43" s="141">
        <f t="shared" si="2"/>
        <v>173716</v>
      </c>
    </row>
    <row r="44" spans="1:6" ht="15" customHeight="1">
      <c r="A44" s="107" t="s">
        <v>391</v>
      </c>
      <c r="B44" s="112" t="s">
        <v>392</v>
      </c>
      <c r="C44" s="172">
        <f>SUM(C33:C43)</f>
        <v>18834562</v>
      </c>
      <c r="D44" s="203">
        <f>SUM(D33:D43)</f>
        <v>83225</v>
      </c>
      <c r="E44" s="203">
        <f>SUM(E33:E43)</f>
        <v>14635439</v>
      </c>
      <c r="F44" s="141">
        <f>SUM(F33:F43)</f>
        <v>33553226</v>
      </c>
    </row>
    <row r="45" spans="1:6" ht="15" customHeight="1">
      <c r="A45" s="105" t="s">
        <v>393</v>
      </c>
      <c r="B45" s="97" t="s">
        <v>394</v>
      </c>
      <c r="C45" s="172">
        <f>'6.bevételek működésfelh Önk.'!C45</f>
        <v>0</v>
      </c>
      <c r="D45" s="203">
        <f>'7.bevételek műk,felh.KözösHiv'!D46</f>
        <v>0</v>
      </c>
      <c r="E45" s="141">
        <f>'8.bevételek működés,felh.Óvoda'!D45</f>
        <v>0</v>
      </c>
      <c r="F45" s="141">
        <f>SUM(C45:E45)</f>
        <v>0</v>
      </c>
    </row>
    <row r="46" spans="1:6" ht="15" customHeight="1">
      <c r="A46" s="91" t="s">
        <v>395</v>
      </c>
      <c r="B46" s="97" t="s">
        <v>396</v>
      </c>
      <c r="C46" s="172">
        <f>'6.bevételek működésfelh Önk.'!C46</f>
        <v>0</v>
      </c>
      <c r="D46" s="203">
        <f>'7.bevételek műk,felh.KözösHiv'!D47</f>
        <v>0</v>
      </c>
      <c r="E46" s="141">
        <f>'8.bevételek működés,felh.Óvoda'!D46</f>
        <v>0</v>
      </c>
      <c r="F46" s="141">
        <f>SUM(C46:E46)</f>
        <v>0</v>
      </c>
    </row>
    <row r="47" spans="1:6" ht="15" customHeight="1">
      <c r="A47" s="105" t="s">
        <v>397</v>
      </c>
      <c r="B47" s="97" t="s">
        <v>398</v>
      </c>
      <c r="C47" s="172">
        <f>'6.bevételek működésfelh Önk.'!C47</f>
        <v>0</v>
      </c>
      <c r="D47" s="203">
        <f>'7.bevételek műk,felh.KözösHiv'!D48</f>
        <v>0</v>
      </c>
      <c r="E47" s="141">
        <f>'8.bevételek működés,felh.Óvoda'!D47</f>
        <v>0</v>
      </c>
      <c r="F47" s="141">
        <f>SUM(C47:E47)</f>
        <v>0</v>
      </c>
    </row>
    <row r="48" spans="1:6" ht="15" customHeight="1">
      <c r="A48" s="105" t="s">
        <v>399</v>
      </c>
      <c r="B48" s="97" t="s">
        <v>400</v>
      </c>
      <c r="C48" s="172">
        <f>'6.bevételek működésfelh Önk.'!C48</f>
        <v>1000000</v>
      </c>
      <c r="D48" s="203">
        <f>'7.bevételek műk,felh.KözösHiv'!D49</f>
        <v>0</v>
      </c>
      <c r="E48" s="141">
        <f>'8.bevételek működés,felh.Óvoda'!D48</f>
        <v>0</v>
      </c>
      <c r="F48" s="141">
        <f>SUM(C48:E48)</f>
        <v>1000000</v>
      </c>
    </row>
    <row r="49" spans="1:6" ht="15" customHeight="1">
      <c r="A49" s="105" t="s">
        <v>401</v>
      </c>
      <c r="B49" s="97" t="s">
        <v>402</v>
      </c>
      <c r="C49" s="172">
        <f>'6.bevételek működésfelh Önk.'!C49</f>
        <v>0</v>
      </c>
      <c r="D49" s="203">
        <f>'7.bevételek műk,felh.KözösHiv'!D50</f>
        <v>0</v>
      </c>
      <c r="E49" s="141">
        <f>'8.bevételek működés,felh.Óvoda'!D49</f>
        <v>0</v>
      </c>
      <c r="F49" s="141">
        <f>SUM(C49:E49)</f>
        <v>0</v>
      </c>
    </row>
    <row r="50" spans="1:6" ht="15" customHeight="1">
      <c r="A50" s="103" t="s">
        <v>403</v>
      </c>
      <c r="B50" s="112" t="s">
        <v>404</v>
      </c>
      <c r="C50" s="172">
        <f>'6.bevételek működésfelh Önk.'!C50</f>
        <v>1000000</v>
      </c>
      <c r="D50" s="203">
        <f>SUM(D45:D49)</f>
        <v>0</v>
      </c>
      <c r="E50" s="203">
        <f>SUM(E45:E49)</f>
        <v>0</v>
      </c>
      <c r="F50" s="141">
        <f>SUM(F45:F49)</f>
        <v>1000000</v>
      </c>
    </row>
    <row r="51" spans="1:6" ht="15" customHeight="1">
      <c r="A51" s="110" t="s">
        <v>193</v>
      </c>
      <c r="B51" s="177"/>
      <c r="C51" s="172">
        <f>'6.bevételek működésfelh Önk.'!C51</f>
        <v>0</v>
      </c>
      <c r="D51" s="203">
        <v>0</v>
      </c>
      <c r="E51" s="141">
        <v>0</v>
      </c>
      <c r="F51" s="141"/>
    </row>
    <row r="52" spans="1:6" ht="15" customHeight="1">
      <c r="A52" s="91" t="s">
        <v>405</v>
      </c>
      <c r="B52" s="97" t="s">
        <v>406</v>
      </c>
      <c r="C52" s="172">
        <f>'6.bevételek működésfelh Önk.'!C52</f>
        <v>6864194</v>
      </c>
      <c r="D52" s="203">
        <f>'7.bevételek műk,felh.KözösHiv'!D53</f>
        <v>0</v>
      </c>
      <c r="E52" s="141">
        <f>'8.bevételek működés,felh.Óvoda'!D52</f>
        <v>0</v>
      </c>
      <c r="F52" s="141">
        <f aca="true" t="shared" si="3" ref="F52:F57">SUM(C52:E52)</f>
        <v>6864194</v>
      </c>
    </row>
    <row r="53" spans="1:6" ht="15" customHeight="1">
      <c r="A53" s="91" t="s">
        <v>407</v>
      </c>
      <c r="B53" s="97" t="s">
        <v>408</v>
      </c>
      <c r="C53" s="172">
        <f>'6.bevételek működésfelh Önk.'!C53</f>
        <v>0</v>
      </c>
      <c r="D53" s="203">
        <f>'7.bevételek műk,felh.KözösHiv'!D54</f>
        <v>0</v>
      </c>
      <c r="E53" s="141">
        <f>'8.bevételek működés,felh.Óvoda'!D53</f>
        <v>0</v>
      </c>
      <c r="F53" s="141">
        <f t="shared" si="3"/>
        <v>0</v>
      </c>
    </row>
    <row r="54" spans="1:6" ht="15" customHeight="1">
      <c r="A54" s="91" t="s">
        <v>409</v>
      </c>
      <c r="B54" s="97" t="s">
        <v>410</v>
      </c>
      <c r="C54" s="172">
        <f>'6.bevételek működésfelh Önk.'!C54</f>
        <v>0</v>
      </c>
      <c r="D54" s="203">
        <f>'7.bevételek műk,felh.KözösHiv'!D55</f>
        <v>0</v>
      </c>
      <c r="E54" s="141">
        <f>'8.bevételek működés,felh.Óvoda'!D54</f>
        <v>0</v>
      </c>
      <c r="F54" s="141">
        <f t="shared" si="3"/>
        <v>0</v>
      </c>
    </row>
    <row r="55" spans="1:6" ht="15" customHeight="1">
      <c r="A55" s="91" t="s">
        <v>411</v>
      </c>
      <c r="B55" s="97" t="s">
        <v>412</v>
      </c>
      <c r="C55" s="172">
        <f>'6.bevételek működésfelh Önk.'!C55</f>
        <v>0</v>
      </c>
      <c r="D55" s="203">
        <f>'7.bevételek műk,felh.KözösHiv'!D56</f>
        <v>0</v>
      </c>
      <c r="E55" s="141">
        <f>'8.bevételek működés,felh.Óvoda'!D55</f>
        <v>0</v>
      </c>
      <c r="F55" s="141">
        <f t="shared" si="3"/>
        <v>0</v>
      </c>
    </row>
    <row r="56" spans="1:6" ht="15" customHeight="1">
      <c r="A56" s="91" t="s">
        <v>413</v>
      </c>
      <c r="B56" s="97" t="s">
        <v>414</v>
      </c>
      <c r="C56" s="172">
        <f>'6.bevételek működésfelh Önk.'!C56</f>
        <v>15732819</v>
      </c>
      <c r="D56" s="203">
        <f>'7.bevételek műk,felh.KözösHiv'!D57</f>
        <v>0</v>
      </c>
      <c r="E56" s="141">
        <f>'8.bevételek működés,felh.Óvoda'!D56</f>
        <v>0</v>
      </c>
      <c r="F56" s="141">
        <f t="shared" si="3"/>
        <v>15732819</v>
      </c>
    </row>
    <row r="57" spans="1:6" ht="15" customHeight="1">
      <c r="A57" s="103" t="s">
        <v>415</v>
      </c>
      <c r="B57" s="112" t="s">
        <v>416</v>
      </c>
      <c r="C57" s="172">
        <f>'6.bevételek működésfelh Önk.'!C57</f>
        <v>22597013</v>
      </c>
      <c r="D57" s="203">
        <f>SUM(D51:D56)</f>
        <v>0</v>
      </c>
      <c r="E57" s="141">
        <f>SUM(E52:E56)</f>
        <v>0</v>
      </c>
      <c r="F57" s="141">
        <f t="shared" si="3"/>
        <v>22597013</v>
      </c>
    </row>
    <row r="58" spans="1:6" ht="15" customHeight="1">
      <c r="A58" s="105" t="s">
        <v>417</v>
      </c>
      <c r="B58" s="97" t="s">
        <v>418</v>
      </c>
      <c r="C58" s="172">
        <f>'6.bevételek működésfelh Önk.'!C58</f>
        <v>0</v>
      </c>
      <c r="D58" s="203">
        <f>'7.bevételek műk,felh.KözösHiv'!D59</f>
        <v>0</v>
      </c>
      <c r="E58" s="141">
        <f>'8.bevételek működés,felh.Óvoda'!D58</f>
        <v>0</v>
      </c>
      <c r="F58" s="141"/>
    </row>
    <row r="59" spans="1:6" ht="15" customHeight="1">
      <c r="A59" s="105" t="s">
        <v>419</v>
      </c>
      <c r="B59" s="97" t="s">
        <v>420</v>
      </c>
      <c r="C59" s="172">
        <f>'6.bevételek működésfelh Önk.'!C59</f>
        <v>0</v>
      </c>
      <c r="D59" s="203">
        <f>'7.bevételek műk,felh.KözösHiv'!D60</f>
        <v>0</v>
      </c>
      <c r="E59" s="141">
        <f>'8.bevételek működés,felh.Óvoda'!D59</f>
        <v>0</v>
      </c>
      <c r="F59" s="141"/>
    </row>
    <row r="60" spans="1:6" ht="15" customHeight="1">
      <c r="A60" s="105" t="s">
        <v>421</v>
      </c>
      <c r="B60" s="97" t="s">
        <v>422</v>
      </c>
      <c r="C60" s="172">
        <f>'6.bevételek működésfelh Önk.'!C60</f>
        <v>0</v>
      </c>
      <c r="D60" s="203">
        <f>'7.bevételek műk,felh.KözösHiv'!D61</f>
        <v>0</v>
      </c>
      <c r="E60" s="141">
        <f>'8.bevételek működés,felh.Óvoda'!D60</f>
        <v>0</v>
      </c>
      <c r="F60" s="162"/>
    </row>
    <row r="61" spans="1:6" ht="15" customHeight="1">
      <c r="A61" s="105" t="s">
        <v>423</v>
      </c>
      <c r="B61" s="97" t="s">
        <v>424</v>
      </c>
      <c r="C61" s="172">
        <f>'6.bevételek működésfelh Önk.'!C61</f>
        <v>0</v>
      </c>
      <c r="D61" s="203">
        <f>'7.bevételek műk,felh.KözösHiv'!D62</f>
        <v>0</v>
      </c>
      <c r="E61" s="141">
        <f>'8.bevételek működés,felh.Óvoda'!D61</f>
        <v>0</v>
      </c>
      <c r="F61" s="141"/>
    </row>
    <row r="62" spans="1:6" ht="15" customHeight="1">
      <c r="A62" s="105" t="s">
        <v>425</v>
      </c>
      <c r="B62" s="97" t="s">
        <v>426</v>
      </c>
      <c r="C62" s="172">
        <f>'6.bevételek működésfelh Önk.'!C62</f>
        <v>0</v>
      </c>
      <c r="D62" s="203">
        <f>'7.bevételek műk,felh.KözösHiv'!D63</f>
        <v>0</v>
      </c>
      <c r="E62" s="141">
        <f>'8.bevételek működés,felh.Óvoda'!D62</f>
        <v>0</v>
      </c>
      <c r="F62" s="141"/>
    </row>
    <row r="63" spans="1:6" ht="15" customHeight="1">
      <c r="A63" s="103" t="s">
        <v>427</v>
      </c>
      <c r="B63" s="112" t="s">
        <v>428</v>
      </c>
      <c r="C63" s="172">
        <f>'6.bevételek működésfelh Önk.'!C63</f>
        <v>0</v>
      </c>
      <c r="D63" s="203">
        <f>SUM(D58:D62)</f>
        <v>0</v>
      </c>
      <c r="E63" s="203">
        <f>SUM(E58:E62)</f>
        <v>0</v>
      </c>
      <c r="F63" s="141"/>
    </row>
    <row r="64" spans="1:6" ht="15" customHeight="1">
      <c r="A64" s="105" t="s">
        <v>429</v>
      </c>
      <c r="B64" s="97" t="s">
        <v>430</v>
      </c>
      <c r="C64" s="172">
        <f>'6.bevételek működésfelh Önk.'!C64</f>
        <v>0</v>
      </c>
      <c r="D64" s="203">
        <f>'7.bevételek műk,felh.KözösHiv'!D65</f>
        <v>0</v>
      </c>
      <c r="E64" s="141">
        <f>'8.bevételek működés,felh.Óvoda'!D64</f>
        <v>0</v>
      </c>
      <c r="F64" s="162"/>
    </row>
    <row r="65" spans="1:6" ht="15" customHeight="1">
      <c r="A65" s="91" t="s">
        <v>431</v>
      </c>
      <c r="B65" s="97" t="s">
        <v>432</v>
      </c>
      <c r="C65" s="172">
        <f>'6.bevételek működésfelh Önk.'!C65</f>
        <v>0</v>
      </c>
      <c r="D65" s="203">
        <f>'7.bevételek műk,felh.KözösHiv'!D66</f>
        <v>0</v>
      </c>
      <c r="E65" s="141">
        <f>'8.bevételek működés,felh.Óvoda'!D65</f>
        <v>0</v>
      </c>
      <c r="F65" s="204"/>
    </row>
    <row r="66" spans="1:6" ht="12.75">
      <c r="A66" s="105" t="s">
        <v>433</v>
      </c>
      <c r="B66" s="97" t="s">
        <v>434</v>
      </c>
      <c r="C66" s="172">
        <f>'6.bevételek működésfelh Önk.'!C66</f>
        <v>0</v>
      </c>
      <c r="D66" s="203">
        <f>'7.bevételek műk,felh.KözösHiv'!D67</f>
        <v>0</v>
      </c>
      <c r="E66" s="141">
        <f>'8.bevételek működés,felh.Óvoda'!D66</f>
        <v>0</v>
      </c>
      <c r="F66" s="205"/>
    </row>
    <row r="67" spans="1:6" ht="12.75">
      <c r="A67" s="105" t="s">
        <v>435</v>
      </c>
      <c r="B67" s="97" t="s">
        <v>436</v>
      </c>
      <c r="C67" s="172">
        <f>'6.bevételek működésfelh Önk.'!C67</f>
        <v>0</v>
      </c>
      <c r="D67" s="203">
        <f>'7.bevételek műk,felh.KözösHiv'!D68</f>
        <v>0</v>
      </c>
      <c r="E67" s="141">
        <f>'8.bevételek működés,felh.Óvoda'!D67</f>
        <v>0</v>
      </c>
      <c r="F67" s="206">
        <f>SUM(C67:E67)</f>
        <v>0</v>
      </c>
    </row>
    <row r="68" spans="1:6" ht="12.75">
      <c r="A68" s="105" t="s">
        <v>437</v>
      </c>
      <c r="B68" s="97" t="s">
        <v>438</v>
      </c>
      <c r="C68" s="172">
        <f>'6.bevételek működésfelh Önk.'!C68</f>
        <v>0</v>
      </c>
      <c r="D68" s="203">
        <f>'7.bevételek műk,felh.KözösHiv'!D69</f>
        <v>0</v>
      </c>
      <c r="E68" s="141">
        <f>'8.bevételek működés,felh.Óvoda'!D68</f>
        <v>0</v>
      </c>
      <c r="F68" s="206">
        <f>SUM(C68:E68)</f>
        <v>0</v>
      </c>
    </row>
    <row r="69" spans="1:6" ht="12.75">
      <c r="A69" s="103" t="s">
        <v>439</v>
      </c>
      <c r="B69" s="112" t="s">
        <v>440</v>
      </c>
      <c r="C69" s="172">
        <f>'6.bevételek működésfelh Önk.'!C69</f>
        <v>0</v>
      </c>
      <c r="D69" s="203">
        <f>SUM(D64:D68)</f>
        <v>0</v>
      </c>
      <c r="E69" s="203">
        <f>SUM(E64:E68)</f>
        <v>0</v>
      </c>
      <c r="F69" s="141">
        <f>SUM(F67:F68)</f>
        <v>0</v>
      </c>
    </row>
    <row r="70" spans="1:6" ht="12.75">
      <c r="A70" s="178" t="s">
        <v>240</v>
      </c>
      <c r="B70" s="179"/>
      <c r="C70" s="172">
        <f>'6.bevételek működésfelh Önk.'!C70</f>
        <v>0</v>
      </c>
      <c r="D70" s="203">
        <v>0</v>
      </c>
      <c r="E70" s="141">
        <v>0</v>
      </c>
      <c r="F70" s="141"/>
    </row>
    <row r="71" spans="1:6" ht="12.75">
      <c r="A71" s="181" t="s">
        <v>441</v>
      </c>
      <c r="B71" s="182" t="s">
        <v>442</v>
      </c>
      <c r="C71" s="172">
        <f>'6.bevételek működésfelh Önk.'!C71</f>
        <v>385928760</v>
      </c>
      <c r="D71" s="172">
        <f>D18+D32+D44+D50+D57+D63+D69</f>
        <v>4592462</v>
      </c>
      <c r="E71" s="172">
        <f>E18+E32+E44+E50+E57+E63+E69</f>
        <v>15167915</v>
      </c>
      <c r="F71" s="141">
        <f>F18+F32+F44+F50+F57+F63+F69</f>
        <v>405689137</v>
      </c>
    </row>
    <row r="72" spans="1:6" ht="12.75">
      <c r="A72" s="184" t="s">
        <v>443</v>
      </c>
      <c r="B72" s="185"/>
      <c r="C72" s="172">
        <f>'6.bevételek működésfelh Önk.'!C72</f>
        <v>0</v>
      </c>
      <c r="D72" s="203">
        <v>0</v>
      </c>
      <c r="E72" s="141">
        <v>0</v>
      </c>
      <c r="F72" s="141"/>
    </row>
    <row r="73" spans="1:6" ht="12.75">
      <c r="A73" s="187" t="s">
        <v>444</v>
      </c>
      <c r="B73" s="188"/>
      <c r="C73" s="172">
        <f>'6.bevételek működésfelh Önk.'!C73</f>
        <v>0</v>
      </c>
      <c r="D73" s="203">
        <v>0</v>
      </c>
      <c r="E73" s="141">
        <v>0</v>
      </c>
      <c r="F73" s="141"/>
    </row>
    <row r="74" spans="1:6" ht="12.75">
      <c r="A74" s="125" t="s">
        <v>445</v>
      </c>
      <c r="B74" s="91" t="s">
        <v>446</v>
      </c>
      <c r="C74" s="172">
        <f>'6.bevételek működésfelh Önk.'!C74</f>
        <v>0</v>
      </c>
      <c r="D74" s="203">
        <f>'7.bevételek műk,felh.KözösHiv'!D75</f>
        <v>0</v>
      </c>
      <c r="E74" s="141">
        <f>'8.bevételek működés,felh.Óvoda'!D74</f>
        <v>0</v>
      </c>
      <c r="F74" s="141"/>
    </row>
    <row r="75" spans="1:6" ht="12.75">
      <c r="A75" s="105" t="s">
        <v>447</v>
      </c>
      <c r="B75" s="91" t="s">
        <v>448</v>
      </c>
      <c r="C75" s="172">
        <f>'6.bevételek működésfelh Önk.'!C75</f>
        <v>0</v>
      </c>
      <c r="D75" s="203">
        <f>'7.bevételek műk,felh.KözösHiv'!D76</f>
        <v>0</v>
      </c>
      <c r="E75" s="141">
        <f>'8.bevételek működés,felh.Óvoda'!D75</f>
        <v>0</v>
      </c>
      <c r="F75" s="141"/>
    </row>
    <row r="76" spans="1:6" ht="12.75">
      <c r="A76" s="125" t="s">
        <v>449</v>
      </c>
      <c r="B76" s="91" t="s">
        <v>450</v>
      </c>
      <c r="C76" s="172">
        <f>'6.bevételek működésfelh Önk.'!C76</f>
        <v>0</v>
      </c>
      <c r="D76" s="203">
        <f>'7.bevételek műk,felh.KözösHiv'!D77</f>
        <v>0</v>
      </c>
      <c r="E76" s="141">
        <f>'8.bevételek működés,felh.Óvoda'!D76</f>
        <v>0</v>
      </c>
      <c r="F76" s="141"/>
    </row>
    <row r="77" spans="1:6" ht="12.75">
      <c r="A77" s="121" t="s">
        <v>451</v>
      </c>
      <c r="B77" s="98" t="s">
        <v>452</v>
      </c>
      <c r="C77" s="172">
        <f>'6.bevételek működésfelh Önk.'!C77</f>
        <v>0</v>
      </c>
      <c r="D77" s="203">
        <f>SUM(D74:D76)</f>
        <v>0</v>
      </c>
      <c r="E77" s="203">
        <f>SUM(E74:E76)</f>
        <v>0</v>
      </c>
      <c r="F77" s="141"/>
    </row>
    <row r="78" spans="1:6" ht="12.75">
      <c r="A78" s="105" t="s">
        <v>453</v>
      </c>
      <c r="B78" s="91" t="s">
        <v>454</v>
      </c>
      <c r="C78" s="172">
        <f>'6.bevételek működésfelh Önk.'!C78</f>
        <v>0</v>
      </c>
      <c r="D78" s="203">
        <f>'7.bevételek műk,felh.KözösHiv'!D79</f>
        <v>0</v>
      </c>
      <c r="E78" s="141">
        <f>'8.bevételek működés,felh.Óvoda'!D78</f>
        <v>0</v>
      </c>
      <c r="F78" s="141"/>
    </row>
    <row r="79" spans="1:6" ht="12.75">
      <c r="A79" s="125" t="s">
        <v>455</v>
      </c>
      <c r="B79" s="91" t="s">
        <v>456</v>
      </c>
      <c r="C79" s="172">
        <f>'6.bevételek működésfelh Önk.'!C79</f>
        <v>0</v>
      </c>
      <c r="D79" s="203">
        <f>'7.bevételek műk,felh.KözösHiv'!D80</f>
        <v>0</v>
      </c>
      <c r="E79" s="141">
        <f>'8.bevételek működés,felh.Óvoda'!D79</f>
        <v>0</v>
      </c>
      <c r="F79" s="141"/>
    </row>
    <row r="80" spans="1:6" ht="12.75">
      <c r="A80" s="105" t="s">
        <v>457</v>
      </c>
      <c r="B80" s="91" t="s">
        <v>458</v>
      </c>
      <c r="C80" s="172">
        <f>'6.bevételek működésfelh Önk.'!C80</f>
        <v>0</v>
      </c>
      <c r="D80" s="203">
        <f>'7.bevételek műk,felh.KözösHiv'!D81</f>
        <v>0</v>
      </c>
      <c r="E80" s="141">
        <f>'8.bevételek működés,felh.Óvoda'!D80</f>
        <v>0</v>
      </c>
      <c r="F80" s="141"/>
    </row>
    <row r="81" spans="1:6" ht="12.75">
      <c r="A81" s="125" t="s">
        <v>459</v>
      </c>
      <c r="B81" s="91" t="s">
        <v>460</v>
      </c>
      <c r="C81" s="172">
        <f>'6.bevételek működésfelh Önk.'!C81</f>
        <v>0</v>
      </c>
      <c r="D81" s="203">
        <f>'7.bevételek műk,felh.KözösHiv'!D82</f>
        <v>0</v>
      </c>
      <c r="E81" s="141">
        <f>'8.bevételek működés,felh.Óvoda'!D81</f>
        <v>0</v>
      </c>
      <c r="F81" s="141"/>
    </row>
    <row r="82" spans="1:6" ht="12.75">
      <c r="A82" s="129" t="s">
        <v>461</v>
      </c>
      <c r="B82" s="98" t="s">
        <v>462</v>
      </c>
      <c r="C82" s="172">
        <f>'6.bevételek működésfelh Önk.'!C82</f>
        <v>0</v>
      </c>
      <c r="D82" s="203">
        <f>SUM(D78:D81)</f>
        <v>0</v>
      </c>
      <c r="E82" s="203">
        <f>SUM(E78:E81)</f>
        <v>0</v>
      </c>
      <c r="F82" s="141"/>
    </row>
    <row r="83" spans="1:6" ht="12.75">
      <c r="A83" s="91" t="s">
        <v>463</v>
      </c>
      <c r="B83" s="91" t="s">
        <v>464</v>
      </c>
      <c r="C83" s="172">
        <f>'6.bevételek működésfelh Önk.'!C83</f>
        <v>20874444</v>
      </c>
      <c r="D83" s="203">
        <f>'7.bevételek műk,felh.KözösHiv'!D84</f>
        <v>2935366</v>
      </c>
      <c r="E83" s="141">
        <f>'8.bevételek működés,felh.Óvoda'!D83</f>
        <v>8059</v>
      </c>
      <c r="F83" s="141">
        <f>SUM(C83:E83)</f>
        <v>23817869</v>
      </c>
    </row>
    <row r="84" spans="1:6" ht="12.75">
      <c r="A84" s="91" t="s">
        <v>465</v>
      </c>
      <c r="B84" s="91" t="s">
        <v>464</v>
      </c>
      <c r="C84" s="172">
        <f>'6.bevételek működésfelh Önk.'!C84</f>
        <v>231703201</v>
      </c>
      <c r="D84" s="203">
        <f>'7.bevételek műk,felh.KözösHiv'!D85</f>
        <v>0</v>
      </c>
      <c r="E84" s="141">
        <f>'8.bevételek működés,felh.Óvoda'!D84</f>
        <v>0</v>
      </c>
      <c r="F84" s="141">
        <f>SUM(C84:E84)</f>
        <v>231703201</v>
      </c>
    </row>
    <row r="85" spans="1:6" ht="12.75">
      <c r="A85" s="91" t="s">
        <v>466</v>
      </c>
      <c r="B85" s="91" t="s">
        <v>467</v>
      </c>
      <c r="C85" s="172">
        <f>'6.bevételek működésfelh Önk.'!C85</f>
        <v>0</v>
      </c>
      <c r="D85" s="203">
        <f>'7.bevételek műk,felh.KözösHiv'!D86</f>
        <v>0</v>
      </c>
      <c r="E85" s="141">
        <f>'8.bevételek működés,felh.Óvoda'!D85</f>
        <v>0</v>
      </c>
      <c r="F85" s="141"/>
    </row>
    <row r="86" spans="1:6" ht="12.75">
      <c r="A86" s="91" t="s">
        <v>468</v>
      </c>
      <c r="B86" s="91" t="s">
        <v>467</v>
      </c>
      <c r="C86" s="172">
        <f>'6.bevételek működésfelh Önk.'!C86</f>
        <v>0</v>
      </c>
      <c r="D86" s="203">
        <f>'7.bevételek műk,felh.KözösHiv'!D87</f>
        <v>0</v>
      </c>
      <c r="E86" s="141">
        <f>'8.bevételek működés,felh.Óvoda'!D86</f>
        <v>0</v>
      </c>
      <c r="F86" s="141"/>
    </row>
    <row r="87" spans="1:6" ht="12.75">
      <c r="A87" s="98" t="s">
        <v>469</v>
      </c>
      <c r="B87" s="98" t="s">
        <v>470</v>
      </c>
      <c r="C87" s="172">
        <f>'6.bevételek működésfelh Önk.'!C87</f>
        <v>252577645</v>
      </c>
      <c r="D87" s="203">
        <f>SUM(D83:D86)</f>
        <v>2935366</v>
      </c>
      <c r="E87" s="203">
        <f>SUM(E83:E86)</f>
        <v>8059</v>
      </c>
      <c r="F87" s="141">
        <f>SUM(F83:F86)</f>
        <v>255521070</v>
      </c>
    </row>
    <row r="88" spans="1:6" ht="12.75">
      <c r="A88" s="125" t="s">
        <v>471</v>
      </c>
      <c r="B88" s="91" t="s">
        <v>472</v>
      </c>
      <c r="C88" s="172">
        <f>'6.bevételek működésfelh Önk.'!C88</f>
        <v>0</v>
      </c>
      <c r="D88" s="203">
        <f>'7.bevételek műk,felh.KözösHiv'!D89</f>
        <v>0</v>
      </c>
      <c r="E88" s="141">
        <f>'8.bevételek működés,felh.Óvoda'!D88</f>
        <v>0</v>
      </c>
      <c r="F88" s="162"/>
    </row>
    <row r="89" spans="1:6" ht="12.75">
      <c r="A89" s="125" t="s">
        <v>473</v>
      </c>
      <c r="B89" s="91" t="s">
        <v>474</v>
      </c>
      <c r="C89" s="172">
        <f>'6.bevételek működésfelh Önk.'!C89</f>
        <v>0</v>
      </c>
      <c r="D89" s="203">
        <f>'7.bevételek műk,felh.KözösHiv'!D90</f>
        <v>0</v>
      </c>
      <c r="E89" s="141">
        <f>'8.bevételek működés,felh.Óvoda'!D89</f>
        <v>0</v>
      </c>
      <c r="F89" s="141"/>
    </row>
    <row r="90" spans="1:6" ht="12.75">
      <c r="A90" s="125" t="s">
        <v>475</v>
      </c>
      <c r="B90" s="91" t="s">
        <v>476</v>
      </c>
      <c r="C90" s="172">
        <f>'6.bevételek működésfelh Önk.'!C90</f>
        <v>0</v>
      </c>
      <c r="D90" s="203">
        <f>'7.bevételek műk,felh.KözösHiv'!D91</f>
        <v>82516904</v>
      </c>
      <c r="E90" s="141">
        <f>'8.bevételek működés,felh.Óvoda'!D90</f>
        <v>84162112</v>
      </c>
      <c r="F90" s="141"/>
    </row>
    <row r="91" spans="1:6" ht="12.75">
      <c r="A91" s="125" t="s">
        <v>477</v>
      </c>
      <c r="B91" s="91" t="s">
        <v>478</v>
      </c>
      <c r="C91" s="172">
        <f>'6.bevételek működésfelh Önk.'!C91</f>
        <v>0</v>
      </c>
      <c r="D91" s="203">
        <f>'7.bevételek műk,felh.KözösHiv'!D92</f>
        <v>0</v>
      </c>
      <c r="E91" s="141">
        <f>'8.bevételek működés,felh.Óvoda'!D91</f>
        <v>0</v>
      </c>
      <c r="F91" s="141"/>
    </row>
    <row r="92" spans="1:6" ht="12.75">
      <c r="A92" s="105" t="s">
        <v>479</v>
      </c>
      <c r="B92" s="91" t="s">
        <v>480</v>
      </c>
      <c r="C92" s="172">
        <f>'6.bevételek működésfelh Önk.'!C92</f>
        <v>0</v>
      </c>
      <c r="D92" s="203">
        <f>'7.bevételek műk,felh.KözösHiv'!D93</f>
        <v>0</v>
      </c>
      <c r="E92" s="141">
        <f>'8.bevételek működés,felh.Óvoda'!D92</f>
        <v>0</v>
      </c>
      <c r="F92" s="141"/>
    </row>
    <row r="93" spans="1:6" ht="12.75">
      <c r="A93" s="105" t="s">
        <v>481</v>
      </c>
      <c r="B93" s="91" t="s">
        <v>482</v>
      </c>
      <c r="C93" s="172">
        <f>'6.bevételek működésfelh Önk.'!C93</f>
        <v>0</v>
      </c>
      <c r="D93" s="203">
        <f>'7.bevételek műk,felh.KözösHiv'!D94</f>
        <v>0</v>
      </c>
      <c r="E93" s="141">
        <f>'8.bevételek működés,felh.Óvoda'!D93</f>
        <v>0</v>
      </c>
      <c r="F93" s="207"/>
    </row>
    <row r="94" spans="1:6" ht="12.75">
      <c r="A94" s="121" t="s">
        <v>483</v>
      </c>
      <c r="B94" s="98" t="s">
        <v>484</v>
      </c>
      <c r="C94" s="172">
        <f>'6.bevételek működésfelh Önk.'!C94</f>
        <v>252577645</v>
      </c>
      <c r="D94" s="203">
        <f>D87+D90</f>
        <v>85452270</v>
      </c>
      <c r="E94" s="203">
        <f>E87+E90</f>
        <v>84170171</v>
      </c>
      <c r="F94" s="162"/>
    </row>
    <row r="95" spans="1:6" ht="12.75">
      <c r="A95" s="105" t="s">
        <v>485</v>
      </c>
      <c r="B95" s="91" t="s">
        <v>486</v>
      </c>
      <c r="C95" s="172">
        <f>'6.bevételek működésfelh Önk.'!C95</f>
        <v>0</v>
      </c>
      <c r="D95" s="203">
        <f>'7.bevételek műk,felh.KözösHiv'!D96</f>
        <v>0</v>
      </c>
      <c r="E95" s="141">
        <f>'8.bevételek működés,felh.Óvoda'!D95</f>
        <v>0</v>
      </c>
      <c r="F95" s="162"/>
    </row>
    <row r="96" spans="1:6" ht="12.75">
      <c r="A96" s="105" t="s">
        <v>487</v>
      </c>
      <c r="B96" s="91" t="s">
        <v>488</v>
      </c>
      <c r="C96" s="172">
        <f>'6.bevételek működésfelh Önk.'!C96</f>
        <v>0</v>
      </c>
      <c r="D96" s="203">
        <f>'7.bevételek műk,felh.KözösHiv'!D97</f>
        <v>0</v>
      </c>
      <c r="E96" s="141">
        <f>'8.bevételek működés,felh.Óvoda'!D96</f>
        <v>0</v>
      </c>
      <c r="F96" s="162"/>
    </row>
    <row r="97" spans="1:6" ht="12.75">
      <c r="A97" s="125" t="s">
        <v>489</v>
      </c>
      <c r="B97" s="91" t="s">
        <v>490</v>
      </c>
      <c r="C97" s="172">
        <f>'6.bevételek működésfelh Önk.'!C97</f>
        <v>0</v>
      </c>
      <c r="D97" s="203">
        <f>'7.bevételek műk,felh.KözösHiv'!D98</f>
        <v>0</v>
      </c>
      <c r="E97" s="141">
        <f>'8.bevételek működés,felh.Óvoda'!D97</f>
        <v>0</v>
      </c>
      <c r="F97" s="136"/>
    </row>
    <row r="98" spans="1:6" ht="12.75">
      <c r="A98" s="125" t="s">
        <v>491</v>
      </c>
      <c r="B98" s="91" t="s">
        <v>492</v>
      </c>
      <c r="C98" s="172">
        <f>'6.bevételek működésfelh Önk.'!C98</f>
        <v>0</v>
      </c>
      <c r="D98" s="203">
        <f>'7.bevételek műk,felh.KözösHiv'!D99</f>
        <v>0</v>
      </c>
      <c r="E98" s="141">
        <f>'8.bevételek működés,felh.Óvoda'!D98</f>
        <v>0</v>
      </c>
      <c r="F98" s="136"/>
    </row>
    <row r="99" spans="1:6" ht="12.75">
      <c r="A99" s="125" t="s">
        <v>493</v>
      </c>
      <c r="B99" s="91" t="s">
        <v>494</v>
      </c>
      <c r="C99" s="172">
        <f>'6.bevételek működésfelh Önk.'!C99</f>
        <v>0</v>
      </c>
      <c r="D99" s="203">
        <f>'7.bevételek műk,felh.KözösHiv'!D100</f>
        <v>0</v>
      </c>
      <c r="E99" s="141">
        <f>'8.bevételek működés,felh.Óvoda'!D99</f>
        <v>0</v>
      </c>
      <c r="F99" s="136"/>
    </row>
    <row r="100" spans="1:11" ht="12.75">
      <c r="A100" s="129" t="s">
        <v>495</v>
      </c>
      <c r="B100" s="98" t="s">
        <v>496</v>
      </c>
      <c r="C100" s="172">
        <f>'6.bevételek működésfelh Önk.'!C100</f>
        <v>0</v>
      </c>
      <c r="D100" s="203">
        <f>SUM(D95:D99)</f>
        <v>0</v>
      </c>
      <c r="E100" s="203">
        <f>SUM(E95:E99)</f>
        <v>0</v>
      </c>
      <c r="F100" s="136"/>
      <c r="K100">
        <v>0</v>
      </c>
    </row>
    <row r="101" spans="1:6" ht="12.75">
      <c r="A101" s="189" t="s">
        <v>497</v>
      </c>
      <c r="B101" s="190" t="s">
        <v>498</v>
      </c>
      <c r="C101" s="172">
        <f>'6.bevételek működésfelh Önk.'!C101</f>
        <v>0</v>
      </c>
      <c r="D101" s="203">
        <v>0</v>
      </c>
      <c r="E101" s="141">
        <v>0</v>
      </c>
      <c r="F101" s="136"/>
    </row>
    <row r="102" spans="1:6" ht="12.75">
      <c r="A102" s="191" t="s">
        <v>499</v>
      </c>
      <c r="B102" s="192" t="s">
        <v>500</v>
      </c>
      <c r="C102" s="172">
        <f>'6.bevételek működésfelh Önk.'!C102</f>
        <v>0</v>
      </c>
      <c r="D102" s="203">
        <v>0</v>
      </c>
      <c r="E102" s="141">
        <v>0</v>
      </c>
      <c r="F102" s="136"/>
    </row>
    <row r="103" spans="1:6" ht="12.75">
      <c r="A103" s="194" t="s">
        <v>501</v>
      </c>
      <c r="B103" s="195" t="s">
        <v>502</v>
      </c>
      <c r="C103" s="172">
        <f>'6.bevételek működésfelh Önk.'!C103</f>
        <v>252577645</v>
      </c>
      <c r="D103" s="172">
        <f>D94</f>
        <v>85452270</v>
      </c>
      <c r="E103" s="172">
        <f>E94</f>
        <v>84170171</v>
      </c>
      <c r="F103" s="141">
        <f>F94</f>
        <v>0</v>
      </c>
    </row>
    <row r="104" spans="1:6" ht="12.75">
      <c r="A104" s="196" t="s">
        <v>24</v>
      </c>
      <c r="B104" s="197"/>
      <c r="C104" s="172">
        <f>'6.bevételek működésfelh Önk.'!C104</f>
        <v>638506405</v>
      </c>
      <c r="D104" s="203">
        <f>D71+D103</f>
        <v>90044732</v>
      </c>
      <c r="E104" s="203">
        <f>E71+E103</f>
        <v>99338086</v>
      </c>
      <c r="F104" s="141">
        <f>C104+D83+E83+E71+D71</f>
        <v>661210207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8"/>
  <headerFooter alignWithMargins="0">
    <oddHeader>&amp;C&amp;"Times New Roman,Normál"&amp;12 9. melléklet a 14/2018. (XII. 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2018-11-23T07:24:33Z</cp:lastPrinted>
  <dcterms:created xsi:type="dcterms:W3CDTF">2018-08-15T19:13:22Z</dcterms:created>
  <dcterms:modified xsi:type="dcterms:W3CDTF">2018-12-04T09:27:20Z</dcterms:modified>
  <cp:category/>
  <cp:version/>
  <cp:contentType/>
  <cp:contentStatus/>
</cp:coreProperties>
</file>