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RM_9.1.sz.mell" sheetId="1" r:id="rId1"/>
  </sheets>
  <externalReferences>
    <externalReference r:id="rId2"/>
  </externalReferences>
  <definedNames>
    <definedName name="_xlnm.Print_Titles" localSheetId="0">RM_9.1.sz.mell!$1:$6</definedName>
  </definedNames>
  <calcPr calcId="124519"/>
</workbook>
</file>

<file path=xl/calcChain.xml><?xml version="1.0" encoding="utf-8"?>
<calcChain xmlns="http://schemas.openxmlformats.org/spreadsheetml/2006/main">
  <c r="B2" i="1"/>
  <c r="K4"/>
  <c r="C5"/>
  <c r="D5"/>
  <c r="E5"/>
  <c r="F5"/>
  <c r="G5"/>
  <c r="H5"/>
  <c r="I5"/>
  <c r="K5"/>
  <c r="C8"/>
  <c r="D8"/>
  <c r="E8"/>
  <c r="E65" s="1"/>
  <c r="E90" s="1"/>
  <c r="F8"/>
  <c r="G8"/>
  <c r="H8"/>
  <c r="I8"/>
  <c r="I65" s="1"/>
  <c r="I90" s="1"/>
  <c r="C9"/>
  <c r="J9"/>
  <c r="J8" s="1"/>
  <c r="C10"/>
  <c r="J10"/>
  <c r="K10"/>
  <c r="C11"/>
  <c r="K11" s="1"/>
  <c r="J11"/>
  <c r="C12"/>
  <c r="K12" s="1"/>
  <c r="J12"/>
  <c r="C13"/>
  <c r="J13"/>
  <c r="K13" s="1"/>
  <c r="C14"/>
  <c r="J14"/>
  <c r="K14"/>
  <c r="C15"/>
  <c r="D15"/>
  <c r="E15"/>
  <c r="F15"/>
  <c r="G15"/>
  <c r="H15"/>
  <c r="I15"/>
  <c r="C16"/>
  <c r="J16"/>
  <c r="K16"/>
  <c r="C17"/>
  <c r="K17" s="1"/>
  <c r="J17"/>
  <c r="C18"/>
  <c r="K18" s="1"/>
  <c r="J18"/>
  <c r="C19"/>
  <c r="J19"/>
  <c r="K19" s="1"/>
  <c r="C20"/>
  <c r="J20"/>
  <c r="K20"/>
  <c r="C21"/>
  <c r="K21" s="1"/>
  <c r="J21"/>
  <c r="C22"/>
  <c r="D22"/>
  <c r="D65" s="1"/>
  <c r="E22"/>
  <c r="F22"/>
  <c r="G22"/>
  <c r="G65" s="1"/>
  <c r="G90" s="1"/>
  <c r="H22"/>
  <c r="H65" s="1"/>
  <c r="I22"/>
  <c r="C23"/>
  <c r="K23" s="1"/>
  <c r="K22" s="1"/>
  <c r="J23"/>
  <c r="J22" s="1"/>
  <c r="C24"/>
  <c r="K24" s="1"/>
  <c r="J24"/>
  <c r="C25"/>
  <c r="J25"/>
  <c r="K25" s="1"/>
  <c r="C26"/>
  <c r="J26"/>
  <c r="K26"/>
  <c r="C27"/>
  <c r="K27" s="1"/>
  <c r="J27"/>
  <c r="C28"/>
  <c r="K28" s="1"/>
  <c r="J28"/>
  <c r="C29"/>
  <c r="D29"/>
  <c r="E29"/>
  <c r="F29"/>
  <c r="G29"/>
  <c r="H29"/>
  <c r="I29"/>
  <c r="C30"/>
  <c r="K30" s="1"/>
  <c r="J30"/>
  <c r="J29" s="1"/>
  <c r="C31"/>
  <c r="J31"/>
  <c r="K31" s="1"/>
  <c r="C32"/>
  <c r="J32"/>
  <c r="K32"/>
  <c r="C33"/>
  <c r="K33" s="1"/>
  <c r="J33"/>
  <c r="C34"/>
  <c r="K34" s="1"/>
  <c r="J34"/>
  <c r="C35"/>
  <c r="J35"/>
  <c r="K35" s="1"/>
  <c r="C36"/>
  <c r="J36"/>
  <c r="K36"/>
  <c r="C37"/>
  <c r="D37"/>
  <c r="E37"/>
  <c r="F37"/>
  <c r="G37"/>
  <c r="H37"/>
  <c r="I37"/>
  <c r="C38"/>
  <c r="J38"/>
  <c r="K38"/>
  <c r="C39"/>
  <c r="K39" s="1"/>
  <c r="J39"/>
  <c r="C40"/>
  <c r="K40" s="1"/>
  <c r="J40"/>
  <c r="C41"/>
  <c r="J41"/>
  <c r="K41" s="1"/>
  <c r="C42"/>
  <c r="J42"/>
  <c r="K42"/>
  <c r="C43"/>
  <c r="K43" s="1"/>
  <c r="J43"/>
  <c r="C44"/>
  <c r="K44" s="1"/>
  <c r="J44"/>
  <c r="C45"/>
  <c r="J45"/>
  <c r="K45" s="1"/>
  <c r="C46"/>
  <c r="J46"/>
  <c r="K46"/>
  <c r="C47"/>
  <c r="K47" s="1"/>
  <c r="J47"/>
  <c r="C48"/>
  <c r="K48" s="1"/>
  <c r="J48"/>
  <c r="C49"/>
  <c r="D49"/>
  <c r="E49"/>
  <c r="F49"/>
  <c r="G49"/>
  <c r="H49"/>
  <c r="I49"/>
  <c r="C50"/>
  <c r="K50" s="1"/>
  <c r="J50"/>
  <c r="J49" s="1"/>
  <c r="C51"/>
  <c r="J51"/>
  <c r="K51" s="1"/>
  <c r="C52"/>
  <c r="J52"/>
  <c r="K52"/>
  <c r="C53"/>
  <c r="K53" s="1"/>
  <c r="J53"/>
  <c r="C54"/>
  <c r="K54" s="1"/>
  <c r="J54"/>
  <c r="C55"/>
  <c r="D55"/>
  <c r="E55"/>
  <c r="F55"/>
  <c r="G55"/>
  <c r="H55"/>
  <c r="I55"/>
  <c r="C56"/>
  <c r="K56" s="1"/>
  <c r="J56"/>
  <c r="J55" s="1"/>
  <c r="C57"/>
  <c r="J57"/>
  <c r="K57" s="1"/>
  <c r="C58"/>
  <c r="J58"/>
  <c r="K58"/>
  <c r="C59"/>
  <c r="K59" s="1"/>
  <c r="J59"/>
  <c r="C60"/>
  <c r="D60"/>
  <c r="E60"/>
  <c r="F60"/>
  <c r="G60"/>
  <c r="H60"/>
  <c r="I60"/>
  <c r="C61"/>
  <c r="K61" s="1"/>
  <c r="J61"/>
  <c r="J60" s="1"/>
  <c r="C62"/>
  <c r="K62" s="1"/>
  <c r="J62"/>
  <c r="C63"/>
  <c r="J63"/>
  <c r="K63" s="1"/>
  <c r="C64"/>
  <c r="J64"/>
  <c r="K64"/>
  <c r="C65"/>
  <c r="F65"/>
  <c r="F90" s="1"/>
  <c r="C66"/>
  <c r="D66"/>
  <c r="E66"/>
  <c r="E89" s="1"/>
  <c r="F66"/>
  <c r="G66"/>
  <c r="H66"/>
  <c r="I66"/>
  <c r="I89" s="1"/>
  <c r="C67"/>
  <c r="J67"/>
  <c r="J66" s="1"/>
  <c r="C68"/>
  <c r="J68"/>
  <c r="K68"/>
  <c r="C69"/>
  <c r="K69" s="1"/>
  <c r="J69"/>
  <c r="C70"/>
  <c r="D70"/>
  <c r="D89" s="1"/>
  <c r="E70"/>
  <c r="F70"/>
  <c r="G70"/>
  <c r="G89" s="1"/>
  <c r="H70"/>
  <c r="H89" s="1"/>
  <c r="I70"/>
  <c r="C71"/>
  <c r="K71" s="1"/>
  <c r="J71"/>
  <c r="J70" s="1"/>
  <c r="C72"/>
  <c r="K72" s="1"/>
  <c r="J72"/>
  <c r="C73"/>
  <c r="J73"/>
  <c r="K73" s="1"/>
  <c r="C74"/>
  <c r="J74"/>
  <c r="K74"/>
  <c r="C75"/>
  <c r="D75"/>
  <c r="E75"/>
  <c r="F75"/>
  <c r="G75"/>
  <c r="H75"/>
  <c r="I75"/>
  <c r="J75"/>
  <c r="C76"/>
  <c r="J76"/>
  <c r="K76"/>
  <c r="K75" s="1"/>
  <c r="C77"/>
  <c r="K77" s="1"/>
  <c r="J77"/>
  <c r="C78"/>
  <c r="D78"/>
  <c r="E78"/>
  <c r="F78"/>
  <c r="G78"/>
  <c r="H78"/>
  <c r="I78"/>
  <c r="C79"/>
  <c r="K79" s="1"/>
  <c r="J79"/>
  <c r="J78" s="1"/>
  <c r="C80"/>
  <c r="K80" s="1"/>
  <c r="J80"/>
  <c r="C81"/>
  <c r="J81"/>
  <c r="K81" s="1"/>
  <c r="C82"/>
  <c r="D82"/>
  <c r="E82"/>
  <c r="F82"/>
  <c r="G82"/>
  <c r="H82"/>
  <c r="I82"/>
  <c r="C83"/>
  <c r="J83"/>
  <c r="K83" s="1"/>
  <c r="C84"/>
  <c r="J84"/>
  <c r="K84"/>
  <c r="C85"/>
  <c r="K85" s="1"/>
  <c r="J85"/>
  <c r="C86"/>
  <c r="K86" s="1"/>
  <c r="J86"/>
  <c r="C87"/>
  <c r="J87"/>
  <c r="K87" s="1"/>
  <c r="C88"/>
  <c r="J88"/>
  <c r="K88"/>
  <c r="C89"/>
  <c r="F89"/>
  <c r="C90"/>
  <c r="C93"/>
  <c r="D93"/>
  <c r="D128" s="1"/>
  <c r="E93"/>
  <c r="E128" s="1"/>
  <c r="G93"/>
  <c r="C94"/>
  <c r="K94" s="1"/>
  <c r="J94"/>
  <c r="C95"/>
  <c r="J95"/>
  <c r="K95" s="1"/>
  <c r="C96"/>
  <c r="J96"/>
  <c r="K96"/>
  <c r="C97"/>
  <c r="K97" s="1"/>
  <c r="J97"/>
  <c r="C98"/>
  <c r="D98"/>
  <c r="E98"/>
  <c r="F98"/>
  <c r="F93" s="1"/>
  <c r="F128" s="1"/>
  <c r="I98"/>
  <c r="J98" s="1"/>
  <c r="C99"/>
  <c r="J99"/>
  <c r="K99" s="1"/>
  <c r="C100"/>
  <c r="J100"/>
  <c r="K100"/>
  <c r="C101"/>
  <c r="K101" s="1"/>
  <c r="J101"/>
  <c r="C102"/>
  <c r="K102" s="1"/>
  <c r="J102"/>
  <c r="C103"/>
  <c r="J103"/>
  <c r="K103" s="1"/>
  <c r="C104"/>
  <c r="J104"/>
  <c r="K104"/>
  <c r="C105"/>
  <c r="K105" s="1"/>
  <c r="J105"/>
  <c r="C106"/>
  <c r="K106" s="1"/>
  <c r="J106"/>
  <c r="C107"/>
  <c r="J107"/>
  <c r="K107" s="1"/>
  <c r="C108"/>
  <c r="J108"/>
  <c r="K108"/>
  <c r="C109"/>
  <c r="K109" s="1"/>
  <c r="J109"/>
  <c r="C110"/>
  <c r="K110" s="1"/>
  <c r="J110"/>
  <c r="C111"/>
  <c r="H111"/>
  <c r="H93" s="1"/>
  <c r="H128" s="1"/>
  <c r="C112"/>
  <c r="K112"/>
  <c r="C113"/>
  <c r="K113" s="1"/>
  <c r="J113"/>
  <c r="C114"/>
  <c r="D114"/>
  <c r="E114"/>
  <c r="F114"/>
  <c r="G114"/>
  <c r="H114"/>
  <c r="I114"/>
  <c r="C115"/>
  <c r="K115" s="1"/>
  <c r="J115"/>
  <c r="J114" s="1"/>
  <c r="C116"/>
  <c r="K116" s="1"/>
  <c r="J116"/>
  <c r="C117"/>
  <c r="J117"/>
  <c r="K117" s="1"/>
  <c r="C118"/>
  <c r="J118"/>
  <c r="K118"/>
  <c r="C119"/>
  <c r="K119" s="1"/>
  <c r="J119"/>
  <c r="C120"/>
  <c r="K120" s="1"/>
  <c r="J120"/>
  <c r="C121"/>
  <c r="J121"/>
  <c r="K121" s="1"/>
  <c r="C122"/>
  <c r="J122"/>
  <c r="K122"/>
  <c r="C123"/>
  <c r="K123" s="1"/>
  <c r="J123"/>
  <c r="C124"/>
  <c r="K124" s="1"/>
  <c r="J124"/>
  <c r="C125"/>
  <c r="J125"/>
  <c r="K125" s="1"/>
  <c r="C126"/>
  <c r="J126"/>
  <c r="K126"/>
  <c r="C127"/>
  <c r="K127" s="1"/>
  <c r="J127"/>
  <c r="C128"/>
  <c r="G128"/>
  <c r="G155" s="1"/>
  <c r="C129"/>
  <c r="D129"/>
  <c r="E129"/>
  <c r="F129"/>
  <c r="F154" s="1"/>
  <c r="G129"/>
  <c r="H129"/>
  <c r="I129"/>
  <c r="J129"/>
  <c r="C130"/>
  <c r="J130"/>
  <c r="K130"/>
  <c r="C131"/>
  <c r="K131" s="1"/>
  <c r="J131"/>
  <c r="C132"/>
  <c r="K132" s="1"/>
  <c r="J132"/>
  <c r="C133"/>
  <c r="D133"/>
  <c r="D154" s="1"/>
  <c r="E133"/>
  <c r="E154" s="1"/>
  <c r="F133"/>
  <c r="G133"/>
  <c r="H133"/>
  <c r="H154" s="1"/>
  <c r="I133"/>
  <c r="I154" s="1"/>
  <c r="C134"/>
  <c r="K134" s="1"/>
  <c r="J134"/>
  <c r="J133" s="1"/>
  <c r="C135"/>
  <c r="J135"/>
  <c r="K135" s="1"/>
  <c r="C136"/>
  <c r="J136"/>
  <c r="K136"/>
  <c r="C137"/>
  <c r="K137" s="1"/>
  <c r="J137"/>
  <c r="C138"/>
  <c r="K138" s="1"/>
  <c r="J138"/>
  <c r="C139"/>
  <c r="J139"/>
  <c r="K139" s="1"/>
  <c r="C140"/>
  <c r="D140"/>
  <c r="E140"/>
  <c r="F140"/>
  <c r="G140"/>
  <c r="H140"/>
  <c r="I140"/>
  <c r="C141"/>
  <c r="J141"/>
  <c r="J140" s="1"/>
  <c r="C142"/>
  <c r="J142"/>
  <c r="K142"/>
  <c r="C143"/>
  <c r="K143" s="1"/>
  <c r="J143"/>
  <c r="C144"/>
  <c r="K144" s="1"/>
  <c r="J144"/>
  <c r="C145"/>
  <c r="J145"/>
  <c r="K145" s="1"/>
  <c r="C146"/>
  <c r="D146"/>
  <c r="E146"/>
  <c r="F146"/>
  <c r="G146"/>
  <c r="H146"/>
  <c r="I146"/>
  <c r="C147"/>
  <c r="J147"/>
  <c r="J146" s="1"/>
  <c r="C148"/>
  <c r="J148"/>
  <c r="K148"/>
  <c r="C149"/>
  <c r="K149" s="1"/>
  <c r="J149"/>
  <c r="C150"/>
  <c r="K150" s="1"/>
  <c r="J150"/>
  <c r="C151"/>
  <c r="J151"/>
  <c r="K151" s="1"/>
  <c r="C152"/>
  <c r="J152"/>
  <c r="K152"/>
  <c r="C153"/>
  <c r="K153" s="1"/>
  <c r="J153"/>
  <c r="C154"/>
  <c r="G154"/>
  <c r="C155"/>
  <c r="C156"/>
  <c r="C157"/>
  <c r="K157" s="1"/>
  <c r="J157"/>
  <c r="C158"/>
  <c r="J158"/>
  <c r="K158" s="1"/>
  <c r="F155" l="1"/>
  <c r="K82"/>
  <c r="K29"/>
  <c r="K98"/>
  <c r="D155"/>
  <c r="K70"/>
  <c r="K60"/>
  <c r="K55"/>
  <c r="K37"/>
  <c r="K15"/>
  <c r="K114"/>
  <c r="H155"/>
  <c r="E155"/>
  <c r="K78"/>
  <c r="H90"/>
  <c r="D90"/>
  <c r="J154"/>
  <c r="K133"/>
  <c r="K129"/>
  <c r="K49"/>
  <c r="J37"/>
  <c r="J15"/>
  <c r="J65" s="1"/>
  <c r="J90" s="1"/>
  <c r="K147"/>
  <c r="K146" s="1"/>
  <c r="K141"/>
  <c r="K140" s="1"/>
  <c r="J111"/>
  <c r="K111" s="1"/>
  <c r="K93" s="1"/>
  <c r="K128" s="1"/>
  <c r="I93"/>
  <c r="I128" s="1"/>
  <c r="I155" s="1"/>
  <c r="J82"/>
  <c r="J89" s="1"/>
  <c r="K67"/>
  <c r="K66" s="1"/>
  <c r="K9"/>
  <c r="K8" s="1"/>
  <c r="K65" s="1"/>
  <c r="K155" l="1"/>
  <c r="J93"/>
  <c r="J128" s="1"/>
  <c r="J155" s="1"/>
  <c r="K154"/>
  <c r="K89"/>
  <c r="K90" s="1"/>
  <c r="K156" s="1"/>
</calcChain>
</file>

<file path=xl/sharedStrings.xml><?xml version="1.0" encoding="utf-8"?>
<sst xmlns="http://schemas.openxmlformats.org/spreadsheetml/2006/main" count="316" uniqueCount="278">
  <si>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</si>
  <si>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</si>
  <si>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</si>
  <si>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</si>
  <si>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</si>
  <si>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</si>
  <si>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</si>
  <si>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</si>
  <si>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</si>
  <si>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</si>
  <si>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</si>
  <si>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</si>
  <si>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</si>
  <si>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</si>
  <si>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</si>
  <si>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</si>
  <si>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</si>
  <si>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</si>
  <si>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</si>
  <si>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</si>
  <si>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</si>
  <si>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</si>
  <si>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</si>
  <si>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</si>
  <si>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</si>
  <si>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</si>
  <si>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</si>
  <si>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</si>
  <si>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</si>
  <si>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</si>
  <si>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</si>
  <si>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</si>
  <si>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</si>
  <si>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</si>
  <si>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</si>
  <si>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</si>
  <si>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</si>
  <si>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</si>
  <si>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</si>
  <si>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</si>
  <si>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</si>
  <si>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</si>
  <si>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</si>
  <si>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</si>
  <si>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</si>
  <si>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</si>
  <si>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</si>
  <si>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</si>
  <si>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</si>
  <si>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</si>
  <si>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</si>
  <si>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</si>
  <si>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</si>
  <si>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</si>
  <si>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</si>
  <si>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</si>
  <si>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</si>
  <si>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</si>
  <si>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</si>
  <si>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</si>
  <si>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</si>
  <si>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</si>
  <si>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</si>
  <si>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</si>
  <si>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</si>
  <si>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</si>
  <si>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</si>
  <si>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</si>
  <si>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</si>
  <si>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</si>
  <si>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</si>
  <si>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</si>
  <si>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</si>
  <si>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</si>
  <si>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</si>
  <si>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</si>
  <si>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</si>
  <si>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</si>
  <si>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</si>
  <si>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</si>
  <si>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</si>
  <si>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</si>
  <si>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</si>
  <si>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</si>
  <si>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</si>
  <si>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</si>
  <si>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</si>
  <si>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</si>
  <si>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</si>
  <si>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</si>
  <si>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</si>
  <si>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</si>
  <si>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</si>
  <si>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</si>
  <si>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</si>
  <si>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</si>
  <si>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</si>
  <si>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</si>
  <si>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</si>
  <si>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</si>
  <si>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</si>
  <si>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</si>
  <si>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</si>
  <si>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</si>
  <si>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</si>
  <si>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</si>
  <si>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</si>
  <si>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</si>
  <si>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</si>
  <si>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</si>
  <si>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</si>
  <si>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</si>
  <si>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</si>
  <si>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</si>
  <si>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</si>
  <si>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</si>
  <si>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</si>
  <si>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</si>
  <si>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</si>
  <si>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</si>
  <si>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</si>
  <si>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</si>
  <si>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</si>
  <si>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</si>
  <si>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</si>
  <si>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</si>
  <si>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</si>
  <si>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</si>
  <si>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</si>
  <si>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</si>
  <si>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</si>
  <si>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</si>
  <si>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</si>
  <si>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</si>
  <si>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</si>
  <si>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</si>
  <si>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</si>
  <si>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</si>
  <si>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</si>
  <si>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</si>
  <si>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</si>
  <si>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</si>
  <si>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</si>
  <si>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</si>
  <si>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</si>
  <si>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</si>
  <si>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</si>
  <si>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</si>
  <si>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</si>
  <si>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</si>
  <si>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</si>
  <si>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</si>
  <si>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</si>
  <si>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</si>
  <si>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</si>
  <si>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</si>
  <si>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</si>
  <si>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</si>
  <si>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</si>
  <si>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</si>
  <si>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</si>
  <si>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</si>
  <si>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</si>
  <si>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</si>
  <si>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</si>
  <si>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</si>
  <si>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</si>
  <si>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</si>
  <si>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</si>
  <si>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</si>
  <si>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</si>
  <si>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</si>
  <si>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</si>
  <si>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</si>
  <si>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</si>
  <si>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</si>
  <si>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</si>
  <si>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</si>
  <si>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</si>
  <si>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</si>
  <si>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</si>
  <si>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</si>
  <si>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</si>
  <si>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</si>
  <si>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</si>
  <si>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</si>
  <si>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</si>
  <si>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</si>
  <si>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</si>
  <si>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</si>
  <si>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</si>
  <si>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</si>
  <si>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</si>
  <si>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</si>
  <si>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</si>
  <si>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</si>
  <si>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</si>
  <si>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</si>
  <si>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</si>
  <si>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</si>
  <si>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</si>
  <si>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</si>
  <si>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</si>
  <si>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</si>
  <si>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</si>
  <si>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</si>
  <si>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</si>
  <si>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</si>
  <si>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</si>
  <si>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</si>
  <si>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</si>
  <si>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</si>
  <si>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</si>
  <si>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</si>
  <si>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</si>
  <si>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</si>
  <si>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</si>
  <si>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</si>
  <si>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</si>
  <si>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</si>
  <si>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</si>
  <si>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</si>
  <si>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</si>
  <si>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</si>
  <si>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</si>
  <si>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</si>
  <si>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</si>
  <si>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</si>
  <si>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</si>
  <si>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</si>
  <si>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</si>
  <si>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</si>
  <si>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</si>
  <si>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</si>
  <si>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</si>
  <si>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</si>
  <si>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</si>
  <si>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</si>
  <si>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</si>
  <si>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</si>
  <si>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</si>
  <si>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</si>
  <si>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</si>
  <si>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</si>
  <si>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</si>
  <si>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</si>
  <si>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</si>
  <si>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</si>
  <si>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</si>
  <si>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</si>
  <si>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</si>
  <si>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</si>
  <si>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</si>
  <si>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</si>
  <si>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</si>
  <si>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</si>
  <si>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</si>
  <si>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</si>
  <si>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</si>
  <si>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</si>
  <si>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</si>
  <si>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</si>
  <si>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</si>
  <si>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</si>
  <si>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</si>
  <si>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</si>
  <si>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</si>
  <si>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</si>
  <si>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</si>
  <si>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Módosítások összesen</t>
  </si>
  <si>
    <t>Kiemelt előirányzat, előirányzat megnevezése</t>
  </si>
  <si>
    <t>Száma</t>
  </si>
  <si>
    <t>01</t>
  </si>
  <si>
    <t>Összes  bevétel, kiadás módosítása</t>
  </si>
  <si>
    <t>Feladat megnevezése</t>
  </si>
  <si>
    <t xml:space="preserve"> '01</t>
  </si>
  <si>
    <t>Megnevezés</t>
  </si>
  <si>
    <t>9.1.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</si>
</sst>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3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Border="1" applyAlignment="1">
      <alignment horizontal="right" vertical="center" wrapText="1" inden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164" fontId="5" fillId="0" borderId="1" xfId="0" quotePrefix="1" applyNumberFormat="1" applyFont="1" applyBorder="1" applyAlignment="1">
      <alignment horizontal="right" vertical="center" wrapText="1" indent="1"/>
    </xf>
    <xf numFmtId="164" fontId="5" fillId="0" borderId="3" xfId="0" quotePrefix="1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left" vertical="center" wrapText="1" indent="1"/>
    </xf>
    <xf numFmtId="164" fontId="8" fillId="0" borderId="5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right" vertical="center" wrapText="1" indent="1"/>
    </xf>
    <xf numFmtId="164" fontId="9" fillId="0" borderId="10" xfId="1" applyNumberFormat="1" applyFont="1" applyBorder="1" applyAlignment="1">
      <alignment horizontal="right" vertical="center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Border="1" applyAlignment="1">
      <alignment horizontal="left" vertical="center" wrapText="1" indent="1"/>
    </xf>
    <xf numFmtId="164" fontId="9" fillId="0" borderId="12" xfId="1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9" fillId="0" borderId="13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center" wrapText="1" indent="1"/>
    </xf>
    <xf numFmtId="164" fontId="7" fillId="0" borderId="3" xfId="1" applyNumberFormat="1" applyFont="1" applyBorder="1" applyAlignment="1">
      <alignment horizontal="right" vertical="center" wrapText="1" indent="1"/>
    </xf>
    <xf numFmtId="164" fontId="8" fillId="0" borderId="1" xfId="1" applyNumberFormat="1" applyFont="1" applyBorder="1" applyAlignment="1">
      <alignment horizontal="right" vertical="center" wrapText="1" indent="1"/>
    </xf>
    <xf numFmtId="164" fontId="8" fillId="0" borderId="3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>
      <alignment horizontal="left" vertical="center" wrapText="1" indent="6"/>
    </xf>
    <xf numFmtId="164" fontId="9" fillId="0" borderId="15" xfId="1" applyNumberFormat="1" applyFont="1" applyBorder="1" applyAlignment="1">
      <alignment horizontal="left" vertical="center" wrapText="1" indent="6"/>
    </xf>
    <xf numFmtId="164" fontId="11" fillId="0" borderId="14" xfId="0" applyNumberFormat="1" applyFont="1" applyBorder="1" applyAlignment="1">
      <alignment horizontal="left" vertical="center" wrapText="1" indent="1"/>
    </xf>
    <xf numFmtId="164" fontId="11" fillId="0" borderId="10" xfId="0" applyNumberFormat="1" applyFont="1" applyBorder="1" applyAlignment="1">
      <alignment horizontal="left" vertical="center" wrapText="1" indent="1"/>
    </xf>
    <xf numFmtId="164" fontId="9" fillId="0" borderId="10" xfId="1" applyNumberFormat="1" applyFont="1" applyBorder="1" applyAlignment="1">
      <alignment horizontal="left" vertical="center" wrapText="1" indent="1"/>
    </xf>
    <xf numFmtId="164" fontId="9" fillId="0" borderId="17" xfId="1" applyNumberFormat="1" applyFont="1" applyBorder="1" applyAlignment="1">
      <alignment horizontal="right" vertical="center" wrapText="1" indent="1"/>
    </xf>
    <xf numFmtId="164" fontId="9" fillId="0" borderId="15" xfId="1" applyNumberFormat="1" applyFont="1" applyBorder="1" applyAlignment="1">
      <alignment horizontal="right" vertical="center" wrapText="1" indent="1"/>
    </xf>
    <xf numFmtId="164" fontId="9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Border="1" applyAlignment="1">
      <alignment horizontal="left" vertical="center" wrapText="1" indent="1"/>
    </xf>
    <xf numFmtId="164" fontId="8" fillId="0" borderId="3" xfId="1" applyNumberFormat="1" applyFont="1" applyBorder="1" applyAlignment="1">
      <alignment vertical="center" wrapText="1"/>
    </xf>
    <xf numFmtId="164" fontId="9" fillId="0" borderId="19" xfId="1" applyNumberFormat="1" applyFont="1" applyBorder="1" applyAlignment="1">
      <alignment horizontal="right" vertical="center" wrapText="1" indent="1"/>
    </xf>
    <xf numFmtId="164" fontId="9" fillId="0" borderId="20" xfId="1" applyNumberFormat="1" applyFont="1" applyBorder="1" applyAlignment="1">
      <alignment horizontal="right" vertical="center" wrapText="1" indent="1"/>
    </xf>
    <xf numFmtId="164" fontId="9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Border="1" applyAlignment="1">
      <alignment horizontal="left" vertical="center" wrapText="1" indent="6"/>
    </xf>
    <xf numFmtId="164" fontId="9" fillId="0" borderId="21" xfId="1" applyNumberFormat="1" applyFont="1" applyBorder="1" applyAlignment="1">
      <alignment horizontal="center" vertical="center" wrapText="1"/>
    </xf>
    <xf numFmtId="164" fontId="9" fillId="0" borderId="22" xfId="1" applyNumberFormat="1" applyFont="1" applyBorder="1" applyAlignment="1">
      <alignment horizontal="center" vertical="center" wrapText="1"/>
    </xf>
    <xf numFmtId="164" fontId="9" fillId="0" borderId="23" xfId="1" applyNumberFormat="1" applyFont="1" applyBorder="1" applyAlignment="1">
      <alignment horizontal="left" vertical="center" wrapText="1" indent="1"/>
    </xf>
    <xf numFmtId="164" fontId="9" fillId="0" borderId="24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left" vertical="center" wrapText="1" indent="6"/>
    </xf>
    <xf numFmtId="164" fontId="9" fillId="0" borderId="14" xfId="1" applyNumberFormat="1" applyFont="1" applyBorder="1" applyAlignment="1">
      <alignment horizontal="left" indent="6"/>
    </xf>
    <xf numFmtId="164" fontId="9" fillId="0" borderId="0" xfId="1" applyNumberFormat="1" applyFont="1" applyAlignment="1">
      <alignment horizontal="left" vertical="center" wrapText="1" indent="1"/>
    </xf>
    <xf numFmtId="164" fontId="9" fillId="0" borderId="25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left" vertical="center" wrapText="1" indent="1"/>
    </xf>
    <xf numFmtId="164" fontId="9" fillId="0" borderId="28" xfId="1" applyNumberFormat="1" applyFont="1" applyBorder="1" applyAlignment="1">
      <alignment horizontal="center" vertical="center" wrapText="1"/>
    </xf>
    <xf numFmtId="164" fontId="8" fillId="0" borderId="29" xfId="1" applyNumberFormat="1" applyFont="1" applyBorder="1" applyAlignment="1">
      <alignment horizontal="right" vertical="center" wrapText="1" indent="1"/>
    </xf>
    <xf numFmtId="164" fontId="8" fillId="0" borderId="30" xfId="1" applyNumberFormat="1" applyFont="1" applyBorder="1" applyAlignment="1">
      <alignment horizontal="right" vertical="center" wrapText="1" indent="1"/>
    </xf>
    <xf numFmtId="164" fontId="8" fillId="0" borderId="31" xfId="1" applyNumberFormat="1" applyFont="1" applyBorder="1" applyAlignment="1">
      <alignment horizontal="right" vertical="center" wrapText="1" indent="1"/>
    </xf>
    <xf numFmtId="164" fontId="8" fillId="0" borderId="30" xfId="1" applyNumberFormat="1" applyFont="1" applyBorder="1" applyAlignment="1">
      <alignment vertical="center" wrapText="1"/>
    </xf>
    <xf numFmtId="164" fontId="8" fillId="0" borderId="32" xfId="1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 indent="1"/>
    </xf>
    <xf numFmtId="164" fontId="1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164" fontId="2" fillId="0" borderId="7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center" wrapText="1"/>
    </xf>
    <xf numFmtId="164" fontId="8" fillId="0" borderId="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Border="1" applyAlignment="1">
      <alignment horizontal="left" wrapText="1" indent="1"/>
    </xf>
    <xf numFmtId="164" fontId="11" fillId="0" borderId="22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left" wrapText="1" indent="1"/>
    </xf>
    <xf numFmtId="164" fontId="11" fillId="0" borderId="2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left" wrapText="1" indent="1"/>
    </xf>
    <xf numFmtId="164" fontId="11" fillId="0" borderId="16" xfId="0" applyNumberFormat="1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left" vertical="center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1" fillId="0" borderId="20" xfId="0" applyNumberFormat="1" applyFont="1" applyBorder="1" applyAlignment="1">
      <alignment wrapTex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8" fillId="0" borderId="4" xfId="1" applyNumberFormat="1" applyFont="1" applyBorder="1" applyAlignment="1">
      <alignment horizontal="righ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8" fillId="0" borderId="3" xfId="1" applyNumberFormat="1" applyFont="1" applyBorder="1" applyAlignment="1">
      <alignment horizontal="left" vertical="center" wrapText="1" indent="1"/>
    </xf>
    <xf numFmtId="164" fontId="9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9" fillId="0" borderId="36" xfId="1" applyNumberFormat="1" applyFont="1" applyBorder="1" applyAlignment="1">
      <alignment horizontal="right" vertical="center" wrapText="1" indent="1"/>
    </xf>
    <xf numFmtId="164" fontId="9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Border="1" applyAlignment="1">
      <alignment horizontal="right" vertical="center" wrapText="1" indent="1"/>
    </xf>
    <xf numFmtId="164" fontId="9" fillId="0" borderId="18" xfId="1" applyNumberFormat="1" applyFont="1" applyBorder="1" applyAlignment="1">
      <alignment horizontal="right" vertical="center" wrapText="1" indent="1"/>
    </xf>
    <xf numFmtId="164" fontId="11" fillId="0" borderId="20" xfId="0" applyNumberFormat="1" applyFont="1" applyBorder="1" applyAlignment="1">
      <alignment horizontal="left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9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37" xfId="1" applyNumberFormat="1" applyFont="1" applyBorder="1" applyAlignment="1" applyProtection="1">
      <alignment horizontal="center" vertical="center" wrapText="1"/>
      <protection locked="0"/>
    </xf>
    <xf numFmtId="164" fontId="17" fillId="0" borderId="30" xfId="1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0" xfId="0" applyNumberFormat="1" applyFont="1" applyBorder="1" applyAlignment="1" applyProtection="1">
      <alignment horizontal="center" vertical="center" wrapText="1"/>
      <protection locked="0"/>
    </xf>
    <xf numFmtId="164" fontId="14" fillId="0" borderId="34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vertical="center" readingOrder="2"/>
    </xf>
    <xf numFmtId="164" fontId="19" fillId="0" borderId="6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vertical="center" readingOrder="2"/>
      <protection locked="0"/>
    </xf>
    <xf numFmtId="164" fontId="19" fillId="0" borderId="0" xfId="0" applyNumberFormat="1" applyFont="1" applyAlignment="1" applyProtection="1">
      <alignment horizontal="right" readingOrder="2"/>
      <protection locked="0"/>
    </xf>
    <xf numFmtId="164" fontId="14" fillId="0" borderId="0" xfId="0" applyNumberFormat="1" applyFont="1" applyAlignment="1" applyProtection="1">
      <alignment vertical="center" readingOrder="2"/>
      <protection locked="0"/>
    </xf>
    <xf numFmtId="164" fontId="13" fillId="0" borderId="0" xfId="0" applyNumberFormat="1" applyFont="1" applyAlignment="1">
      <alignment vertical="center" readingOrder="2"/>
    </xf>
    <xf numFmtId="164" fontId="14" fillId="0" borderId="38" xfId="0" applyNumberFormat="1" applyFont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 readingOrder="2"/>
      <protection locked="0"/>
    </xf>
    <xf numFmtId="164" fontId="20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34" xfId="0" applyNumberFormat="1" applyFont="1" applyBorder="1" applyAlignment="1" applyProtection="1">
      <alignment horizontal="center" vertical="center" readingOrder="2"/>
      <protection locked="0"/>
    </xf>
    <xf numFmtId="164" fontId="14" fillId="0" borderId="38" xfId="0" applyNumberFormat="1" applyFont="1" applyBorder="1" applyAlignment="1" applyProtection="1">
      <alignment horizontal="center" vertical="center" wrapText="1" readingOrder="2"/>
      <protection locked="0"/>
    </xf>
    <xf numFmtId="164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34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vertical="center" wrapText="1" readingOrder="2"/>
    </xf>
    <xf numFmtId="164" fontId="21" fillId="0" borderId="39" xfId="0" applyNumberFormat="1" applyFont="1" applyBorder="1" applyAlignment="1" applyProtection="1">
      <alignment horizontal="right"/>
      <protection locked="0"/>
    </xf>
    <xf numFmtId="164" fontId="21" fillId="0" borderId="39" xfId="0" applyNumberFormat="1" applyFont="1" applyBorder="1" applyAlignment="1" applyProtection="1">
      <alignment horizontal="right" vertical="center" wrapText="1"/>
      <protection locked="0"/>
    </xf>
    <xf numFmtId="164" fontId="20" fillId="0" borderId="0" xfId="0" applyNumberFormat="1" applyFont="1" applyAlignment="1" applyProtection="1">
      <alignment horizontal="left" vertical="center" wrapText="1" readingOrder="2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45142183</v>
          </cell>
        </row>
        <row r="20">
          <cell r="C20">
            <v>45142183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47760000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9700000</v>
          </cell>
        </row>
        <row r="36">
          <cell r="C36">
            <v>1600000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448203017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855354940</v>
          </cell>
        </row>
        <row r="93">
          <cell r="C93">
            <v>215268981</v>
          </cell>
        </row>
        <row r="94">
          <cell r="C94">
            <v>69024275</v>
          </cell>
        </row>
        <row r="95">
          <cell r="C95">
            <v>10719210</v>
          </cell>
        </row>
        <row r="96">
          <cell r="C96">
            <v>58057436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663110399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855354940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C9" t="str">
            <v>Eredetielőirányzat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5 . sz. módosítás </v>
          </cell>
          <cell r="I9" t="str">
            <v xml:space="preserve">6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zoomScale="120" zoomScaleNormal="120" zoomScaleSheetLayoutView="100" workbookViewId="0">
      <selection activeCell="B2" sqref="B2:J2"/>
    </sheetView>
  </sheetViews>
  <sheetFormatPr defaultRowHeight="12.75"/>
  <cols>
    <col min="1" max="1" width="12.5" style="4" customWidth="1"/>
    <col min="2" max="2" width="62" style="3" customWidth="1"/>
    <col min="3" max="3" width="15.83203125" style="2" customWidth="1"/>
    <col min="4" max="7" width="14.83203125" style="2" customWidth="1"/>
    <col min="8" max="9" width="14.83203125" style="1" customWidth="1"/>
    <col min="10" max="11" width="15.83203125" style="1" customWidth="1"/>
    <col min="12" max="256" width="9.33203125" style="1"/>
    <col min="257" max="257" width="12.5" style="1" customWidth="1"/>
    <col min="258" max="258" width="62" style="1" customWidth="1"/>
    <col min="259" max="259" width="15.83203125" style="1" customWidth="1"/>
    <col min="260" max="265" width="14.83203125" style="1" customWidth="1"/>
    <col min="266" max="267" width="15.83203125" style="1" customWidth="1"/>
    <col min="268" max="512" width="9.33203125" style="1"/>
    <col min="513" max="513" width="12.5" style="1" customWidth="1"/>
    <col min="514" max="514" width="62" style="1" customWidth="1"/>
    <col min="515" max="515" width="15.83203125" style="1" customWidth="1"/>
    <col min="516" max="521" width="14.83203125" style="1" customWidth="1"/>
    <col min="522" max="523" width="15.83203125" style="1" customWidth="1"/>
    <col min="524" max="768" width="9.33203125" style="1"/>
    <col min="769" max="769" width="12.5" style="1" customWidth="1"/>
    <col min="770" max="770" width="62" style="1" customWidth="1"/>
    <col min="771" max="771" width="15.83203125" style="1" customWidth="1"/>
    <col min="772" max="777" width="14.83203125" style="1" customWidth="1"/>
    <col min="778" max="779" width="15.83203125" style="1" customWidth="1"/>
    <col min="780" max="1024" width="9.33203125" style="1"/>
    <col min="1025" max="1025" width="12.5" style="1" customWidth="1"/>
    <col min="1026" max="1026" width="62" style="1" customWidth="1"/>
    <col min="1027" max="1027" width="15.83203125" style="1" customWidth="1"/>
    <col min="1028" max="1033" width="14.83203125" style="1" customWidth="1"/>
    <col min="1034" max="1035" width="15.83203125" style="1" customWidth="1"/>
    <col min="1036" max="1280" width="9.33203125" style="1"/>
    <col min="1281" max="1281" width="12.5" style="1" customWidth="1"/>
    <col min="1282" max="1282" width="62" style="1" customWidth="1"/>
    <col min="1283" max="1283" width="15.83203125" style="1" customWidth="1"/>
    <col min="1284" max="1289" width="14.83203125" style="1" customWidth="1"/>
    <col min="1290" max="1291" width="15.83203125" style="1" customWidth="1"/>
    <col min="1292" max="1536" width="9.33203125" style="1"/>
    <col min="1537" max="1537" width="12.5" style="1" customWidth="1"/>
    <col min="1538" max="1538" width="62" style="1" customWidth="1"/>
    <col min="1539" max="1539" width="15.83203125" style="1" customWidth="1"/>
    <col min="1540" max="1545" width="14.83203125" style="1" customWidth="1"/>
    <col min="1546" max="1547" width="15.83203125" style="1" customWidth="1"/>
    <col min="1548" max="1792" width="9.33203125" style="1"/>
    <col min="1793" max="1793" width="12.5" style="1" customWidth="1"/>
    <col min="1794" max="1794" width="62" style="1" customWidth="1"/>
    <col min="1795" max="1795" width="15.83203125" style="1" customWidth="1"/>
    <col min="1796" max="1801" width="14.83203125" style="1" customWidth="1"/>
    <col min="1802" max="1803" width="15.83203125" style="1" customWidth="1"/>
    <col min="1804" max="2048" width="9.33203125" style="1"/>
    <col min="2049" max="2049" width="12.5" style="1" customWidth="1"/>
    <col min="2050" max="2050" width="62" style="1" customWidth="1"/>
    <col min="2051" max="2051" width="15.83203125" style="1" customWidth="1"/>
    <col min="2052" max="2057" width="14.83203125" style="1" customWidth="1"/>
    <col min="2058" max="2059" width="15.83203125" style="1" customWidth="1"/>
    <col min="2060" max="2304" width="9.33203125" style="1"/>
    <col min="2305" max="2305" width="12.5" style="1" customWidth="1"/>
    <col min="2306" max="2306" width="62" style="1" customWidth="1"/>
    <col min="2307" max="2307" width="15.83203125" style="1" customWidth="1"/>
    <col min="2308" max="2313" width="14.83203125" style="1" customWidth="1"/>
    <col min="2314" max="2315" width="15.83203125" style="1" customWidth="1"/>
    <col min="2316" max="2560" width="9.33203125" style="1"/>
    <col min="2561" max="2561" width="12.5" style="1" customWidth="1"/>
    <col min="2562" max="2562" width="62" style="1" customWidth="1"/>
    <col min="2563" max="2563" width="15.83203125" style="1" customWidth="1"/>
    <col min="2564" max="2569" width="14.83203125" style="1" customWidth="1"/>
    <col min="2570" max="2571" width="15.83203125" style="1" customWidth="1"/>
    <col min="2572" max="2816" width="9.33203125" style="1"/>
    <col min="2817" max="2817" width="12.5" style="1" customWidth="1"/>
    <col min="2818" max="2818" width="62" style="1" customWidth="1"/>
    <col min="2819" max="2819" width="15.83203125" style="1" customWidth="1"/>
    <col min="2820" max="2825" width="14.83203125" style="1" customWidth="1"/>
    <col min="2826" max="2827" width="15.83203125" style="1" customWidth="1"/>
    <col min="2828" max="3072" width="9.33203125" style="1"/>
    <col min="3073" max="3073" width="12.5" style="1" customWidth="1"/>
    <col min="3074" max="3074" width="62" style="1" customWidth="1"/>
    <col min="3075" max="3075" width="15.83203125" style="1" customWidth="1"/>
    <col min="3076" max="3081" width="14.83203125" style="1" customWidth="1"/>
    <col min="3082" max="3083" width="15.83203125" style="1" customWidth="1"/>
    <col min="3084" max="3328" width="9.33203125" style="1"/>
    <col min="3329" max="3329" width="12.5" style="1" customWidth="1"/>
    <col min="3330" max="3330" width="62" style="1" customWidth="1"/>
    <col min="3331" max="3331" width="15.83203125" style="1" customWidth="1"/>
    <col min="3332" max="3337" width="14.83203125" style="1" customWidth="1"/>
    <col min="3338" max="3339" width="15.83203125" style="1" customWidth="1"/>
    <col min="3340" max="3584" width="9.33203125" style="1"/>
    <col min="3585" max="3585" width="12.5" style="1" customWidth="1"/>
    <col min="3586" max="3586" width="62" style="1" customWidth="1"/>
    <col min="3587" max="3587" width="15.83203125" style="1" customWidth="1"/>
    <col min="3588" max="3593" width="14.83203125" style="1" customWidth="1"/>
    <col min="3594" max="3595" width="15.83203125" style="1" customWidth="1"/>
    <col min="3596" max="3840" width="9.33203125" style="1"/>
    <col min="3841" max="3841" width="12.5" style="1" customWidth="1"/>
    <col min="3842" max="3842" width="62" style="1" customWidth="1"/>
    <col min="3843" max="3843" width="15.83203125" style="1" customWidth="1"/>
    <col min="3844" max="3849" width="14.83203125" style="1" customWidth="1"/>
    <col min="3850" max="3851" width="15.83203125" style="1" customWidth="1"/>
    <col min="3852" max="4096" width="9.33203125" style="1"/>
    <col min="4097" max="4097" width="12.5" style="1" customWidth="1"/>
    <col min="4098" max="4098" width="62" style="1" customWidth="1"/>
    <col min="4099" max="4099" width="15.83203125" style="1" customWidth="1"/>
    <col min="4100" max="4105" width="14.83203125" style="1" customWidth="1"/>
    <col min="4106" max="4107" width="15.83203125" style="1" customWidth="1"/>
    <col min="4108" max="4352" width="9.33203125" style="1"/>
    <col min="4353" max="4353" width="12.5" style="1" customWidth="1"/>
    <col min="4354" max="4354" width="62" style="1" customWidth="1"/>
    <col min="4355" max="4355" width="15.83203125" style="1" customWidth="1"/>
    <col min="4356" max="4361" width="14.83203125" style="1" customWidth="1"/>
    <col min="4362" max="4363" width="15.83203125" style="1" customWidth="1"/>
    <col min="4364" max="4608" width="9.33203125" style="1"/>
    <col min="4609" max="4609" width="12.5" style="1" customWidth="1"/>
    <col min="4610" max="4610" width="62" style="1" customWidth="1"/>
    <col min="4611" max="4611" width="15.83203125" style="1" customWidth="1"/>
    <col min="4612" max="4617" width="14.83203125" style="1" customWidth="1"/>
    <col min="4618" max="4619" width="15.83203125" style="1" customWidth="1"/>
    <col min="4620" max="4864" width="9.33203125" style="1"/>
    <col min="4865" max="4865" width="12.5" style="1" customWidth="1"/>
    <col min="4866" max="4866" width="62" style="1" customWidth="1"/>
    <col min="4867" max="4867" width="15.83203125" style="1" customWidth="1"/>
    <col min="4868" max="4873" width="14.83203125" style="1" customWidth="1"/>
    <col min="4874" max="4875" width="15.83203125" style="1" customWidth="1"/>
    <col min="4876" max="5120" width="9.33203125" style="1"/>
    <col min="5121" max="5121" width="12.5" style="1" customWidth="1"/>
    <col min="5122" max="5122" width="62" style="1" customWidth="1"/>
    <col min="5123" max="5123" width="15.83203125" style="1" customWidth="1"/>
    <col min="5124" max="5129" width="14.83203125" style="1" customWidth="1"/>
    <col min="5130" max="5131" width="15.83203125" style="1" customWidth="1"/>
    <col min="5132" max="5376" width="9.33203125" style="1"/>
    <col min="5377" max="5377" width="12.5" style="1" customWidth="1"/>
    <col min="5378" max="5378" width="62" style="1" customWidth="1"/>
    <col min="5379" max="5379" width="15.83203125" style="1" customWidth="1"/>
    <col min="5380" max="5385" width="14.83203125" style="1" customWidth="1"/>
    <col min="5386" max="5387" width="15.83203125" style="1" customWidth="1"/>
    <col min="5388" max="5632" width="9.33203125" style="1"/>
    <col min="5633" max="5633" width="12.5" style="1" customWidth="1"/>
    <col min="5634" max="5634" width="62" style="1" customWidth="1"/>
    <col min="5635" max="5635" width="15.83203125" style="1" customWidth="1"/>
    <col min="5636" max="5641" width="14.83203125" style="1" customWidth="1"/>
    <col min="5642" max="5643" width="15.83203125" style="1" customWidth="1"/>
    <col min="5644" max="5888" width="9.33203125" style="1"/>
    <col min="5889" max="5889" width="12.5" style="1" customWidth="1"/>
    <col min="5890" max="5890" width="62" style="1" customWidth="1"/>
    <col min="5891" max="5891" width="15.83203125" style="1" customWidth="1"/>
    <col min="5892" max="5897" width="14.83203125" style="1" customWidth="1"/>
    <col min="5898" max="5899" width="15.83203125" style="1" customWidth="1"/>
    <col min="5900" max="6144" width="9.33203125" style="1"/>
    <col min="6145" max="6145" width="12.5" style="1" customWidth="1"/>
    <col min="6146" max="6146" width="62" style="1" customWidth="1"/>
    <col min="6147" max="6147" width="15.83203125" style="1" customWidth="1"/>
    <col min="6148" max="6153" width="14.83203125" style="1" customWidth="1"/>
    <col min="6154" max="6155" width="15.83203125" style="1" customWidth="1"/>
    <col min="6156" max="6400" width="9.33203125" style="1"/>
    <col min="6401" max="6401" width="12.5" style="1" customWidth="1"/>
    <col min="6402" max="6402" width="62" style="1" customWidth="1"/>
    <col min="6403" max="6403" width="15.83203125" style="1" customWidth="1"/>
    <col min="6404" max="6409" width="14.83203125" style="1" customWidth="1"/>
    <col min="6410" max="6411" width="15.83203125" style="1" customWidth="1"/>
    <col min="6412" max="6656" width="9.33203125" style="1"/>
    <col min="6657" max="6657" width="12.5" style="1" customWidth="1"/>
    <col min="6658" max="6658" width="62" style="1" customWidth="1"/>
    <col min="6659" max="6659" width="15.83203125" style="1" customWidth="1"/>
    <col min="6660" max="6665" width="14.83203125" style="1" customWidth="1"/>
    <col min="6666" max="6667" width="15.83203125" style="1" customWidth="1"/>
    <col min="6668" max="6912" width="9.33203125" style="1"/>
    <col min="6913" max="6913" width="12.5" style="1" customWidth="1"/>
    <col min="6914" max="6914" width="62" style="1" customWidth="1"/>
    <col min="6915" max="6915" width="15.83203125" style="1" customWidth="1"/>
    <col min="6916" max="6921" width="14.83203125" style="1" customWidth="1"/>
    <col min="6922" max="6923" width="15.83203125" style="1" customWidth="1"/>
    <col min="6924" max="7168" width="9.33203125" style="1"/>
    <col min="7169" max="7169" width="12.5" style="1" customWidth="1"/>
    <col min="7170" max="7170" width="62" style="1" customWidth="1"/>
    <col min="7171" max="7171" width="15.83203125" style="1" customWidth="1"/>
    <col min="7172" max="7177" width="14.83203125" style="1" customWidth="1"/>
    <col min="7178" max="7179" width="15.83203125" style="1" customWidth="1"/>
    <col min="7180" max="7424" width="9.33203125" style="1"/>
    <col min="7425" max="7425" width="12.5" style="1" customWidth="1"/>
    <col min="7426" max="7426" width="62" style="1" customWidth="1"/>
    <col min="7427" max="7427" width="15.83203125" style="1" customWidth="1"/>
    <col min="7428" max="7433" width="14.83203125" style="1" customWidth="1"/>
    <col min="7434" max="7435" width="15.83203125" style="1" customWidth="1"/>
    <col min="7436" max="7680" width="9.33203125" style="1"/>
    <col min="7681" max="7681" width="12.5" style="1" customWidth="1"/>
    <col min="7682" max="7682" width="62" style="1" customWidth="1"/>
    <col min="7683" max="7683" width="15.83203125" style="1" customWidth="1"/>
    <col min="7684" max="7689" width="14.83203125" style="1" customWidth="1"/>
    <col min="7690" max="7691" width="15.83203125" style="1" customWidth="1"/>
    <col min="7692" max="7936" width="9.33203125" style="1"/>
    <col min="7937" max="7937" width="12.5" style="1" customWidth="1"/>
    <col min="7938" max="7938" width="62" style="1" customWidth="1"/>
    <col min="7939" max="7939" width="15.83203125" style="1" customWidth="1"/>
    <col min="7940" max="7945" width="14.83203125" style="1" customWidth="1"/>
    <col min="7946" max="7947" width="15.83203125" style="1" customWidth="1"/>
    <col min="7948" max="8192" width="9.33203125" style="1"/>
    <col min="8193" max="8193" width="12.5" style="1" customWidth="1"/>
    <col min="8194" max="8194" width="62" style="1" customWidth="1"/>
    <col min="8195" max="8195" width="15.83203125" style="1" customWidth="1"/>
    <col min="8196" max="8201" width="14.83203125" style="1" customWidth="1"/>
    <col min="8202" max="8203" width="15.83203125" style="1" customWidth="1"/>
    <col min="8204" max="8448" width="9.33203125" style="1"/>
    <col min="8449" max="8449" width="12.5" style="1" customWidth="1"/>
    <col min="8450" max="8450" width="62" style="1" customWidth="1"/>
    <col min="8451" max="8451" width="15.83203125" style="1" customWidth="1"/>
    <col min="8452" max="8457" width="14.83203125" style="1" customWidth="1"/>
    <col min="8458" max="8459" width="15.83203125" style="1" customWidth="1"/>
    <col min="8460" max="8704" width="9.33203125" style="1"/>
    <col min="8705" max="8705" width="12.5" style="1" customWidth="1"/>
    <col min="8706" max="8706" width="62" style="1" customWidth="1"/>
    <col min="8707" max="8707" width="15.83203125" style="1" customWidth="1"/>
    <col min="8708" max="8713" width="14.83203125" style="1" customWidth="1"/>
    <col min="8714" max="8715" width="15.83203125" style="1" customWidth="1"/>
    <col min="8716" max="8960" width="9.33203125" style="1"/>
    <col min="8961" max="8961" width="12.5" style="1" customWidth="1"/>
    <col min="8962" max="8962" width="62" style="1" customWidth="1"/>
    <col min="8963" max="8963" width="15.83203125" style="1" customWidth="1"/>
    <col min="8964" max="8969" width="14.83203125" style="1" customWidth="1"/>
    <col min="8970" max="8971" width="15.83203125" style="1" customWidth="1"/>
    <col min="8972" max="9216" width="9.33203125" style="1"/>
    <col min="9217" max="9217" width="12.5" style="1" customWidth="1"/>
    <col min="9218" max="9218" width="62" style="1" customWidth="1"/>
    <col min="9219" max="9219" width="15.83203125" style="1" customWidth="1"/>
    <col min="9220" max="9225" width="14.83203125" style="1" customWidth="1"/>
    <col min="9226" max="9227" width="15.83203125" style="1" customWidth="1"/>
    <col min="9228" max="9472" width="9.33203125" style="1"/>
    <col min="9473" max="9473" width="12.5" style="1" customWidth="1"/>
    <col min="9474" max="9474" width="62" style="1" customWidth="1"/>
    <col min="9475" max="9475" width="15.83203125" style="1" customWidth="1"/>
    <col min="9476" max="9481" width="14.83203125" style="1" customWidth="1"/>
    <col min="9482" max="9483" width="15.83203125" style="1" customWidth="1"/>
    <col min="9484" max="9728" width="9.33203125" style="1"/>
    <col min="9729" max="9729" width="12.5" style="1" customWidth="1"/>
    <col min="9730" max="9730" width="62" style="1" customWidth="1"/>
    <col min="9731" max="9731" width="15.83203125" style="1" customWidth="1"/>
    <col min="9732" max="9737" width="14.83203125" style="1" customWidth="1"/>
    <col min="9738" max="9739" width="15.83203125" style="1" customWidth="1"/>
    <col min="9740" max="9984" width="9.33203125" style="1"/>
    <col min="9985" max="9985" width="12.5" style="1" customWidth="1"/>
    <col min="9986" max="9986" width="62" style="1" customWidth="1"/>
    <col min="9987" max="9987" width="15.83203125" style="1" customWidth="1"/>
    <col min="9988" max="9993" width="14.83203125" style="1" customWidth="1"/>
    <col min="9994" max="9995" width="15.83203125" style="1" customWidth="1"/>
    <col min="9996" max="10240" width="9.33203125" style="1"/>
    <col min="10241" max="10241" width="12.5" style="1" customWidth="1"/>
    <col min="10242" max="10242" width="62" style="1" customWidth="1"/>
    <col min="10243" max="10243" width="15.83203125" style="1" customWidth="1"/>
    <col min="10244" max="10249" width="14.83203125" style="1" customWidth="1"/>
    <col min="10250" max="10251" width="15.83203125" style="1" customWidth="1"/>
    <col min="10252" max="10496" width="9.33203125" style="1"/>
    <col min="10497" max="10497" width="12.5" style="1" customWidth="1"/>
    <col min="10498" max="10498" width="62" style="1" customWidth="1"/>
    <col min="10499" max="10499" width="15.83203125" style="1" customWidth="1"/>
    <col min="10500" max="10505" width="14.83203125" style="1" customWidth="1"/>
    <col min="10506" max="10507" width="15.83203125" style="1" customWidth="1"/>
    <col min="10508" max="10752" width="9.33203125" style="1"/>
    <col min="10753" max="10753" width="12.5" style="1" customWidth="1"/>
    <col min="10754" max="10754" width="62" style="1" customWidth="1"/>
    <col min="10755" max="10755" width="15.83203125" style="1" customWidth="1"/>
    <col min="10756" max="10761" width="14.83203125" style="1" customWidth="1"/>
    <col min="10762" max="10763" width="15.83203125" style="1" customWidth="1"/>
    <col min="10764" max="11008" width="9.33203125" style="1"/>
    <col min="11009" max="11009" width="12.5" style="1" customWidth="1"/>
    <col min="11010" max="11010" width="62" style="1" customWidth="1"/>
    <col min="11011" max="11011" width="15.83203125" style="1" customWidth="1"/>
    <col min="11012" max="11017" width="14.83203125" style="1" customWidth="1"/>
    <col min="11018" max="11019" width="15.83203125" style="1" customWidth="1"/>
    <col min="11020" max="11264" width="9.33203125" style="1"/>
    <col min="11265" max="11265" width="12.5" style="1" customWidth="1"/>
    <col min="11266" max="11266" width="62" style="1" customWidth="1"/>
    <col min="11267" max="11267" width="15.83203125" style="1" customWidth="1"/>
    <col min="11268" max="11273" width="14.83203125" style="1" customWidth="1"/>
    <col min="11274" max="11275" width="15.83203125" style="1" customWidth="1"/>
    <col min="11276" max="11520" width="9.33203125" style="1"/>
    <col min="11521" max="11521" width="12.5" style="1" customWidth="1"/>
    <col min="11522" max="11522" width="62" style="1" customWidth="1"/>
    <col min="11523" max="11523" width="15.83203125" style="1" customWidth="1"/>
    <col min="11524" max="11529" width="14.83203125" style="1" customWidth="1"/>
    <col min="11530" max="11531" width="15.83203125" style="1" customWidth="1"/>
    <col min="11532" max="11776" width="9.33203125" style="1"/>
    <col min="11777" max="11777" width="12.5" style="1" customWidth="1"/>
    <col min="11778" max="11778" width="62" style="1" customWidth="1"/>
    <col min="11779" max="11779" width="15.83203125" style="1" customWidth="1"/>
    <col min="11780" max="11785" width="14.83203125" style="1" customWidth="1"/>
    <col min="11786" max="11787" width="15.83203125" style="1" customWidth="1"/>
    <col min="11788" max="12032" width="9.33203125" style="1"/>
    <col min="12033" max="12033" width="12.5" style="1" customWidth="1"/>
    <col min="12034" max="12034" width="62" style="1" customWidth="1"/>
    <col min="12035" max="12035" width="15.83203125" style="1" customWidth="1"/>
    <col min="12036" max="12041" width="14.83203125" style="1" customWidth="1"/>
    <col min="12042" max="12043" width="15.83203125" style="1" customWidth="1"/>
    <col min="12044" max="12288" width="9.33203125" style="1"/>
    <col min="12289" max="12289" width="12.5" style="1" customWidth="1"/>
    <col min="12290" max="12290" width="62" style="1" customWidth="1"/>
    <col min="12291" max="12291" width="15.83203125" style="1" customWidth="1"/>
    <col min="12292" max="12297" width="14.83203125" style="1" customWidth="1"/>
    <col min="12298" max="12299" width="15.83203125" style="1" customWidth="1"/>
    <col min="12300" max="12544" width="9.33203125" style="1"/>
    <col min="12545" max="12545" width="12.5" style="1" customWidth="1"/>
    <col min="12546" max="12546" width="62" style="1" customWidth="1"/>
    <col min="12547" max="12547" width="15.83203125" style="1" customWidth="1"/>
    <col min="12548" max="12553" width="14.83203125" style="1" customWidth="1"/>
    <col min="12554" max="12555" width="15.83203125" style="1" customWidth="1"/>
    <col min="12556" max="12800" width="9.33203125" style="1"/>
    <col min="12801" max="12801" width="12.5" style="1" customWidth="1"/>
    <col min="12802" max="12802" width="62" style="1" customWidth="1"/>
    <col min="12803" max="12803" width="15.83203125" style="1" customWidth="1"/>
    <col min="12804" max="12809" width="14.83203125" style="1" customWidth="1"/>
    <col min="12810" max="12811" width="15.83203125" style="1" customWidth="1"/>
    <col min="12812" max="13056" width="9.33203125" style="1"/>
    <col min="13057" max="13057" width="12.5" style="1" customWidth="1"/>
    <col min="13058" max="13058" width="62" style="1" customWidth="1"/>
    <col min="13059" max="13059" width="15.83203125" style="1" customWidth="1"/>
    <col min="13060" max="13065" width="14.83203125" style="1" customWidth="1"/>
    <col min="13066" max="13067" width="15.83203125" style="1" customWidth="1"/>
    <col min="13068" max="13312" width="9.33203125" style="1"/>
    <col min="13313" max="13313" width="12.5" style="1" customWidth="1"/>
    <col min="13314" max="13314" width="62" style="1" customWidth="1"/>
    <col min="13315" max="13315" width="15.83203125" style="1" customWidth="1"/>
    <col min="13316" max="13321" width="14.83203125" style="1" customWidth="1"/>
    <col min="13322" max="13323" width="15.83203125" style="1" customWidth="1"/>
    <col min="13324" max="13568" width="9.33203125" style="1"/>
    <col min="13569" max="13569" width="12.5" style="1" customWidth="1"/>
    <col min="13570" max="13570" width="62" style="1" customWidth="1"/>
    <col min="13571" max="13571" width="15.83203125" style="1" customWidth="1"/>
    <col min="13572" max="13577" width="14.83203125" style="1" customWidth="1"/>
    <col min="13578" max="13579" width="15.83203125" style="1" customWidth="1"/>
    <col min="13580" max="13824" width="9.33203125" style="1"/>
    <col min="13825" max="13825" width="12.5" style="1" customWidth="1"/>
    <col min="13826" max="13826" width="62" style="1" customWidth="1"/>
    <col min="13827" max="13827" width="15.83203125" style="1" customWidth="1"/>
    <col min="13828" max="13833" width="14.83203125" style="1" customWidth="1"/>
    <col min="13834" max="13835" width="15.83203125" style="1" customWidth="1"/>
    <col min="13836" max="14080" width="9.33203125" style="1"/>
    <col min="14081" max="14081" width="12.5" style="1" customWidth="1"/>
    <col min="14082" max="14082" width="62" style="1" customWidth="1"/>
    <col min="14083" max="14083" width="15.83203125" style="1" customWidth="1"/>
    <col min="14084" max="14089" width="14.83203125" style="1" customWidth="1"/>
    <col min="14090" max="14091" width="15.83203125" style="1" customWidth="1"/>
    <col min="14092" max="14336" width="9.33203125" style="1"/>
    <col min="14337" max="14337" width="12.5" style="1" customWidth="1"/>
    <col min="14338" max="14338" width="62" style="1" customWidth="1"/>
    <col min="14339" max="14339" width="15.83203125" style="1" customWidth="1"/>
    <col min="14340" max="14345" width="14.83203125" style="1" customWidth="1"/>
    <col min="14346" max="14347" width="15.83203125" style="1" customWidth="1"/>
    <col min="14348" max="14592" width="9.33203125" style="1"/>
    <col min="14593" max="14593" width="12.5" style="1" customWidth="1"/>
    <col min="14594" max="14594" width="62" style="1" customWidth="1"/>
    <col min="14595" max="14595" width="15.83203125" style="1" customWidth="1"/>
    <col min="14596" max="14601" width="14.83203125" style="1" customWidth="1"/>
    <col min="14602" max="14603" width="15.83203125" style="1" customWidth="1"/>
    <col min="14604" max="14848" width="9.33203125" style="1"/>
    <col min="14849" max="14849" width="12.5" style="1" customWidth="1"/>
    <col min="14850" max="14850" width="62" style="1" customWidth="1"/>
    <col min="14851" max="14851" width="15.83203125" style="1" customWidth="1"/>
    <col min="14852" max="14857" width="14.83203125" style="1" customWidth="1"/>
    <col min="14858" max="14859" width="15.83203125" style="1" customWidth="1"/>
    <col min="14860" max="15104" width="9.33203125" style="1"/>
    <col min="15105" max="15105" width="12.5" style="1" customWidth="1"/>
    <col min="15106" max="15106" width="62" style="1" customWidth="1"/>
    <col min="15107" max="15107" width="15.83203125" style="1" customWidth="1"/>
    <col min="15108" max="15113" width="14.83203125" style="1" customWidth="1"/>
    <col min="15114" max="15115" width="15.83203125" style="1" customWidth="1"/>
    <col min="15116" max="15360" width="9.33203125" style="1"/>
    <col min="15361" max="15361" width="12.5" style="1" customWidth="1"/>
    <col min="15362" max="15362" width="62" style="1" customWidth="1"/>
    <col min="15363" max="15363" width="15.83203125" style="1" customWidth="1"/>
    <col min="15364" max="15369" width="14.83203125" style="1" customWidth="1"/>
    <col min="15370" max="15371" width="15.83203125" style="1" customWidth="1"/>
    <col min="15372" max="15616" width="9.33203125" style="1"/>
    <col min="15617" max="15617" width="12.5" style="1" customWidth="1"/>
    <col min="15618" max="15618" width="62" style="1" customWidth="1"/>
    <col min="15619" max="15619" width="15.83203125" style="1" customWidth="1"/>
    <col min="15620" max="15625" width="14.83203125" style="1" customWidth="1"/>
    <col min="15626" max="15627" width="15.83203125" style="1" customWidth="1"/>
    <col min="15628" max="15872" width="9.33203125" style="1"/>
    <col min="15873" max="15873" width="12.5" style="1" customWidth="1"/>
    <col min="15874" max="15874" width="62" style="1" customWidth="1"/>
    <col min="15875" max="15875" width="15.83203125" style="1" customWidth="1"/>
    <col min="15876" max="15881" width="14.83203125" style="1" customWidth="1"/>
    <col min="15882" max="15883" width="15.83203125" style="1" customWidth="1"/>
    <col min="15884" max="16128" width="9.33203125" style="1"/>
    <col min="16129" max="16129" width="12.5" style="1" customWidth="1"/>
    <col min="16130" max="16130" width="62" style="1" customWidth="1"/>
    <col min="16131" max="16131" width="15.83203125" style="1" customWidth="1"/>
    <col min="16132" max="16137" width="14.83203125" style="1" customWidth="1"/>
    <col min="16138" max="16139" width="15.83203125" style="1" customWidth="1"/>
    <col min="16140" max="16384" width="9.33203125" style="1"/>
  </cols>
  <sheetData>
    <row r="1" spans="1:11" s="149" customFormat="1" ht="16.5" customHeight="1" thickBot="1">
      <c r="A1" s="152"/>
      <c r="B1" s="151" t="s">
        <v>277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1" s="138" customFormat="1" ht="16.5" thickBot="1">
      <c r="A2" s="144" t="s">
        <v>276</v>
      </c>
      <c r="B2" s="148" t="str">
        <f>CONCATENATE([1]RM_ALAPADATOK!A3)</f>
        <v>Levelek Nagyközség Önkormányzata</v>
      </c>
      <c r="C2" s="147"/>
      <c r="D2" s="147"/>
      <c r="E2" s="147"/>
      <c r="F2" s="147"/>
      <c r="G2" s="147"/>
      <c r="H2" s="147"/>
      <c r="I2" s="146"/>
      <c r="J2" s="145"/>
      <c r="K2" s="139" t="s">
        <v>275</v>
      </c>
    </row>
    <row r="3" spans="1:11" s="138" customFormat="1" ht="36.75" thickBot="1">
      <c r="A3" s="144" t="s">
        <v>274</v>
      </c>
      <c r="B3" s="143" t="s">
        <v>273</v>
      </c>
      <c r="C3" s="142"/>
      <c r="D3" s="142"/>
      <c r="E3" s="142"/>
      <c r="F3" s="142"/>
      <c r="G3" s="142"/>
      <c r="H3" s="142"/>
      <c r="I3" s="141"/>
      <c r="J3" s="140"/>
      <c r="K3" s="139" t="s">
        <v>272</v>
      </c>
    </row>
    <row r="4" spans="1:11" s="133" customFormat="1" ht="15.95" customHeight="1" thickBot="1">
      <c r="A4" s="137"/>
      <c r="B4" s="137"/>
      <c r="C4" s="136"/>
      <c r="D4" s="136"/>
      <c r="E4" s="136"/>
      <c r="F4" s="136"/>
      <c r="G4" s="136"/>
      <c r="H4" s="135"/>
      <c r="I4" s="135"/>
      <c r="J4" s="135"/>
      <c r="K4" s="134" t="str">
        <f>CONCATENATE([1]RM_2.2.sz.mell.!I2)</f>
        <v>Forintban!</v>
      </c>
    </row>
    <row r="5" spans="1:11" ht="40.5" customHeight="1" thickBot="1">
      <c r="A5" s="132" t="s">
        <v>271</v>
      </c>
      <c r="B5" s="131" t="s">
        <v>270</v>
      </c>
      <c r="C5" s="130" t="str">
        <f>CONCATENATE([1]RM_1.1.sz.mell.!C9:K9)</f>
        <v>Eredetielőirányzat</v>
      </c>
      <c r="D5" s="129" t="str">
        <f>CONCATENATE([1]RM_1.1.sz.mell.!D9)</f>
        <v xml:space="preserve">1 . sz. módosítás </v>
      </c>
      <c r="E5" s="129" t="str">
        <f>CONCATENATE([1]RM_1.1.sz.mell.!E9)</f>
        <v xml:space="preserve">2. sz. módosítás </v>
      </c>
      <c r="F5" s="129" t="str">
        <f>CONCATENATE([1]RM_1.1.sz.mell.!F9)</f>
        <v xml:space="preserve">3 . sz. módosítás </v>
      </c>
      <c r="G5" s="129" t="str">
        <f>CONCATENATE([1]RM_1.1.sz.mell.!G9)</f>
        <v xml:space="preserve">4 . sz. módosítás </v>
      </c>
      <c r="H5" s="129" t="str">
        <f>CONCATENATE([1]RM_1.1.sz.mell.!H9)</f>
        <v xml:space="preserve">5 . sz. módosítás </v>
      </c>
      <c r="I5" s="129" t="str">
        <f>CONCATENATE([1]RM_1.1.sz.mell.!I9)</f>
        <v xml:space="preserve">6 . sz. módosítás </v>
      </c>
      <c r="J5" s="129" t="s">
        <v>269</v>
      </c>
      <c r="K5" s="128" t="str">
        <f>CONCATENATE([1]RM_1.1.sz.mell.!K9)</f>
        <v>….számú módosítás utáni előirányzat</v>
      </c>
    </row>
    <row r="6" spans="1:11" s="72" customFormat="1" ht="12.95" customHeight="1" thickBot="1">
      <c r="A6" s="127" t="s">
        <v>268</v>
      </c>
      <c r="B6" s="126" t="s">
        <v>267</v>
      </c>
      <c r="C6" s="125" t="s">
        <v>266</v>
      </c>
      <c r="D6" s="125" t="s">
        <v>265</v>
      </c>
      <c r="E6" s="124" t="s">
        <v>264</v>
      </c>
      <c r="F6" s="124" t="s">
        <v>263</v>
      </c>
      <c r="G6" s="124" t="s">
        <v>262</v>
      </c>
      <c r="H6" s="124" t="s">
        <v>261</v>
      </c>
      <c r="I6" s="124" t="s">
        <v>260</v>
      </c>
      <c r="J6" s="124" t="s">
        <v>259</v>
      </c>
      <c r="K6" s="123" t="s">
        <v>258</v>
      </c>
    </row>
    <row r="7" spans="1:11" s="72" customFormat="1" ht="15.95" customHeight="1" thickBot="1">
      <c r="A7" s="75" t="s">
        <v>257</v>
      </c>
      <c r="B7" s="74"/>
      <c r="C7" s="74"/>
      <c r="D7" s="74"/>
      <c r="E7" s="74"/>
      <c r="F7" s="74"/>
      <c r="G7" s="74"/>
      <c r="H7" s="74"/>
      <c r="I7" s="74"/>
      <c r="J7" s="74"/>
      <c r="K7" s="73"/>
    </row>
    <row r="8" spans="1:11" s="72" customFormat="1" ht="12" customHeight="1" thickBot="1">
      <c r="A8" s="19" t="s">
        <v>125</v>
      </c>
      <c r="B8" s="106" t="s">
        <v>256</v>
      </c>
      <c r="C8" s="104">
        <f>[1]KV_9.1.sz.mell!C8</f>
        <v>291520063</v>
      </c>
      <c r="D8" s="104">
        <f>+D9+D10+D11+D12+D13+D14</f>
        <v>0</v>
      </c>
      <c r="E8" s="104">
        <f>+E9+E10+E11+E12+E13+E14</f>
        <v>8567360</v>
      </c>
      <c r="F8" s="104">
        <f>+F9+F10+F11+F12+F13+F14</f>
        <v>10313431</v>
      </c>
      <c r="G8" s="104">
        <f>+G9+G10+G11+G12+G13+G14</f>
        <v>16273264</v>
      </c>
      <c r="H8" s="104">
        <f>+H9+H10+H11+H12+H13+H14</f>
        <v>0</v>
      </c>
      <c r="I8" s="37">
        <f>+I9+I10+I11+I12+I13+I14</f>
        <v>0</v>
      </c>
      <c r="J8" s="37">
        <f>+J9+J10+J11+J12+J13+J14</f>
        <v>35154055</v>
      </c>
      <c r="K8" s="36">
        <f>+K9+K10+K11+K12+K13+K14</f>
        <v>326674118</v>
      </c>
    </row>
    <row r="9" spans="1:11" s="80" customFormat="1" ht="12" customHeight="1">
      <c r="A9" s="33" t="s">
        <v>123</v>
      </c>
      <c r="B9" s="93" t="s">
        <v>255</v>
      </c>
      <c r="C9" s="111">
        <f>[1]KV_9.1.sz.mell!C9</f>
        <v>97923788</v>
      </c>
      <c r="D9" s="46"/>
      <c r="E9" s="45">
        <v>1940267</v>
      </c>
      <c r="F9" s="46"/>
      <c r="G9" s="46"/>
      <c r="H9" s="46"/>
      <c r="I9" s="45"/>
      <c r="J9" s="44">
        <f>D9+E9+F9+G9+H9+I9</f>
        <v>1940267</v>
      </c>
      <c r="K9" s="43">
        <f>C9+J9</f>
        <v>99864055</v>
      </c>
    </row>
    <row r="10" spans="1:11" s="76" customFormat="1" ht="12" customHeight="1">
      <c r="A10" s="56" t="s">
        <v>121</v>
      </c>
      <c r="B10" s="91" t="s">
        <v>254</v>
      </c>
      <c r="C10" s="110">
        <f>[1]KV_9.1.sz.mell!C10</f>
        <v>73289817</v>
      </c>
      <c r="D10" s="109"/>
      <c r="E10" s="45">
        <v>1365000</v>
      </c>
      <c r="F10" s="109"/>
      <c r="G10" s="109"/>
      <c r="H10" s="109"/>
      <c r="I10" s="31"/>
      <c r="J10" s="44">
        <f>D10+E10+F10+G10+H10+I10</f>
        <v>1365000</v>
      </c>
      <c r="K10" s="43">
        <f>C10+J10</f>
        <v>74654817</v>
      </c>
    </row>
    <row r="11" spans="1:11" s="76" customFormat="1" ht="12" customHeight="1">
      <c r="A11" s="56" t="s">
        <v>119</v>
      </c>
      <c r="B11" s="91" t="s">
        <v>253</v>
      </c>
      <c r="C11" s="110">
        <f>[1]KV_9.1.sz.mell!C11</f>
        <v>108290038</v>
      </c>
      <c r="D11" s="109"/>
      <c r="E11" s="45">
        <v>4989238</v>
      </c>
      <c r="F11" s="109">
        <v>826531</v>
      </c>
      <c r="G11" s="109"/>
      <c r="H11" s="109"/>
      <c r="I11" s="31"/>
      <c r="J11" s="44">
        <f>D11+E11+F11+G11+H11+I11</f>
        <v>5815769</v>
      </c>
      <c r="K11" s="43">
        <f>C11+J11</f>
        <v>114105807</v>
      </c>
    </row>
    <row r="12" spans="1:11" s="76" customFormat="1" ht="12" customHeight="1">
      <c r="A12" s="56" t="s">
        <v>117</v>
      </c>
      <c r="B12" s="91" t="s">
        <v>252</v>
      </c>
      <c r="C12" s="110">
        <f>[1]KV_9.1.sz.mell!C12</f>
        <v>3632420</v>
      </c>
      <c r="D12" s="109"/>
      <c r="E12" s="45">
        <v>272855</v>
      </c>
      <c r="F12" s="109"/>
      <c r="G12" s="109"/>
      <c r="H12" s="109"/>
      <c r="I12" s="31"/>
      <c r="J12" s="44">
        <f>D12+E12+F12+G12+H12+I12</f>
        <v>272855</v>
      </c>
      <c r="K12" s="43">
        <f>C12+J12</f>
        <v>3905275</v>
      </c>
    </row>
    <row r="13" spans="1:11" s="76" customFormat="1" ht="12" customHeight="1">
      <c r="A13" s="56" t="s">
        <v>251</v>
      </c>
      <c r="B13" s="91" t="s">
        <v>250</v>
      </c>
      <c r="C13" s="110">
        <f>[1]KV_9.1.sz.mell!C13</f>
        <v>8384000</v>
      </c>
      <c r="D13" s="109"/>
      <c r="E13" s="109"/>
      <c r="F13" s="109">
        <v>9486900</v>
      </c>
      <c r="G13" s="45">
        <v>16273264</v>
      </c>
      <c r="H13" s="109"/>
      <c r="I13" s="31"/>
      <c r="J13" s="44">
        <f>D13+E13+F13+G13+H13+I13</f>
        <v>25760164</v>
      </c>
      <c r="K13" s="43">
        <f>C13+J13</f>
        <v>34144164</v>
      </c>
    </row>
    <row r="14" spans="1:11" s="80" customFormat="1" ht="12" customHeight="1" thickBot="1">
      <c r="A14" s="54" t="s">
        <v>113</v>
      </c>
      <c r="B14" s="89" t="s">
        <v>249</v>
      </c>
      <c r="C14" s="110">
        <f>[1]KV_9.1.sz.mell!C14</f>
        <v>0</v>
      </c>
      <c r="D14" s="109"/>
      <c r="E14" s="109"/>
      <c r="F14" s="109"/>
      <c r="G14" s="109"/>
      <c r="H14" s="109"/>
      <c r="I14" s="31"/>
      <c r="J14" s="44">
        <f>D14+E14+F14+G14+H14+I14</f>
        <v>0</v>
      </c>
      <c r="K14" s="43">
        <f>C14+J14</f>
        <v>0</v>
      </c>
    </row>
    <row r="15" spans="1:11" s="80" customFormat="1" ht="12" customHeight="1" thickBot="1">
      <c r="A15" s="19" t="s">
        <v>85</v>
      </c>
      <c r="B15" s="83" t="s">
        <v>248</v>
      </c>
      <c r="C15" s="104">
        <f>[1]KV_9.1.sz.mell!C15</f>
        <v>45142183</v>
      </c>
      <c r="D15" s="104">
        <f>+D16+D17+D18+D19+D20</f>
        <v>170647204</v>
      </c>
      <c r="E15" s="104">
        <f>+E16+E17+E18+E19+E20</f>
        <v>1611675</v>
      </c>
      <c r="F15" s="104">
        <f>+F16+F17+F18+F19+F20</f>
        <v>3665963</v>
      </c>
      <c r="G15" s="104">
        <f>+G16+G17+G18+G19+G20</f>
        <v>-1166000</v>
      </c>
      <c r="H15" s="104">
        <f>+H16+H17+H18+H19+H20</f>
        <v>873016</v>
      </c>
      <c r="I15" s="37">
        <f>+I16+I17+I18+I19+I20</f>
        <v>-91440</v>
      </c>
      <c r="J15" s="37">
        <f>+J16+J17+J18+J19+J20</f>
        <v>175540418</v>
      </c>
      <c r="K15" s="36">
        <f>+K16+K17+K18+K19+K20</f>
        <v>220682601</v>
      </c>
    </row>
    <row r="16" spans="1:11" s="80" customFormat="1" ht="12" customHeight="1">
      <c r="A16" s="33" t="s">
        <v>83</v>
      </c>
      <c r="B16" s="93" t="s">
        <v>247</v>
      </c>
      <c r="C16" s="111">
        <f>[1]KV_9.1.sz.mell!C16</f>
        <v>0</v>
      </c>
      <c r="D16" s="46"/>
      <c r="E16" s="46"/>
      <c r="F16" s="46"/>
      <c r="G16" s="46"/>
      <c r="H16" s="46"/>
      <c r="I16" s="45"/>
      <c r="J16" s="44">
        <f>D16+E16+F16+G16+H16+I16</f>
        <v>0</v>
      </c>
      <c r="K16" s="43">
        <f>C16+J16</f>
        <v>0</v>
      </c>
    </row>
    <row r="17" spans="1:11" s="80" customFormat="1" ht="12" customHeight="1">
      <c r="A17" s="56" t="s">
        <v>81</v>
      </c>
      <c r="B17" s="91" t="s">
        <v>246</v>
      </c>
      <c r="C17" s="110">
        <f>[1]KV_9.1.sz.mell!C17</f>
        <v>0</v>
      </c>
      <c r="D17" s="109"/>
      <c r="E17" s="109"/>
      <c r="F17" s="109"/>
      <c r="G17" s="109"/>
      <c r="H17" s="109"/>
      <c r="I17" s="31"/>
      <c r="J17" s="30">
        <f>D17+E17+F17+G17+H17+I17</f>
        <v>0</v>
      </c>
      <c r="K17" s="29">
        <f>C17+J17</f>
        <v>0</v>
      </c>
    </row>
    <row r="18" spans="1:11" s="80" customFormat="1" ht="12" customHeight="1">
      <c r="A18" s="56" t="s">
        <v>79</v>
      </c>
      <c r="B18" s="91" t="s">
        <v>245</v>
      </c>
      <c r="C18" s="110">
        <f>[1]KV_9.1.sz.mell!C18</f>
        <v>0</v>
      </c>
      <c r="D18" s="109"/>
      <c r="E18" s="109"/>
      <c r="F18" s="109"/>
      <c r="G18" s="109"/>
      <c r="H18" s="109"/>
      <c r="I18" s="31"/>
      <c r="J18" s="30">
        <f>D18+E18+F18+G18+H18+I18</f>
        <v>0</v>
      </c>
      <c r="K18" s="29">
        <f>C18+J18</f>
        <v>0</v>
      </c>
    </row>
    <row r="19" spans="1:11" s="80" customFormat="1" ht="12" customHeight="1">
      <c r="A19" s="56" t="s">
        <v>77</v>
      </c>
      <c r="B19" s="91" t="s">
        <v>244</v>
      </c>
      <c r="C19" s="110">
        <f>[1]KV_9.1.sz.mell!C19</f>
        <v>0</v>
      </c>
      <c r="D19" s="109"/>
      <c r="E19" s="109"/>
      <c r="F19" s="109"/>
      <c r="G19" s="109"/>
      <c r="H19" s="109"/>
      <c r="I19" s="31"/>
      <c r="J19" s="30">
        <f>D19+E19+F19+G19+H19+I19</f>
        <v>0</v>
      </c>
      <c r="K19" s="29">
        <f>C19+J19</f>
        <v>0</v>
      </c>
    </row>
    <row r="20" spans="1:11" s="80" customFormat="1" ht="12" customHeight="1">
      <c r="A20" s="56" t="s">
        <v>75</v>
      </c>
      <c r="B20" s="91" t="s">
        <v>243</v>
      </c>
      <c r="C20" s="110">
        <f>[1]KV_9.1.sz.mell!C20</f>
        <v>45142183</v>
      </c>
      <c r="D20" s="109">
        <v>170647204</v>
      </c>
      <c r="E20" s="45">
        <v>1611675</v>
      </c>
      <c r="F20" s="109">
        <v>3665963</v>
      </c>
      <c r="G20" s="109">
        <v>-1166000</v>
      </c>
      <c r="H20" s="109">
        <v>873016</v>
      </c>
      <c r="I20" s="31">
        <v>-91440</v>
      </c>
      <c r="J20" s="30">
        <f>D20+E20+F20+G20+H20+I20</f>
        <v>175540418</v>
      </c>
      <c r="K20" s="29">
        <f>C20+J20</f>
        <v>220682601</v>
      </c>
    </row>
    <row r="21" spans="1:11" s="76" customFormat="1" ht="12" customHeight="1" thickBot="1">
      <c r="A21" s="54" t="s">
        <v>73</v>
      </c>
      <c r="B21" s="89" t="s">
        <v>242</v>
      </c>
      <c r="C21" s="108">
        <f>[1]KV_9.1.sz.mell!C21</f>
        <v>0</v>
      </c>
      <c r="D21" s="107"/>
      <c r="E21" s="107"/>
      <c r="F21" s="107"/>
      <c r="G21" s="107"/>
      <c r="H21" s="107"/>
      <c r="I21" s="25"/>
      <c r="J21" s="24">
        <f>D21+E21+F21+G21+H21+I21</f>
        <v>0</v>
      </c>
      <c r="K21" s="23">
        <f>C21+J21</f>
        <v>0</v>
      </c>
    </row>
    <row r="22" spans="1:11" s="76" customFormat="1" ht="12" customHeight="1" thickBot="1">
      <c r="A22" s="19" t="s">
        <v>57</v>
      </c>
      <c r="B22" s="106" t="s">
        <v>241</v>
      </c>
      <c r="C22" s="104">
        <f>[1]KV_9.1.sz.mell!C22</f>
        <v>44990771</v>
      </c>
      <c r="D22" s="104">
        <f>+D23+D24+D25+D26+D27</f>
        <v>10026925</v>
      </c>
      <c r="E22" s="104">
        <f>+E23+E24+E25+E26+E27</f>
        <v>2995041</v>
      </c>
      <c r="F22" s="104">
        <f>+F23+F24+F25+F26+F27</f>
        <v>0</v>
      </c>
      <c r="G22" s="104">
        <f>+G23+G24+G25+G26+G27</f>
        <v>0</v>
      </c>
      <c r="H22" s="104">
        <f>+H23+H24+H25+H26+H27</f>
        <v>44886955</v>
      </c>
      <c r="I22" s="37">
        <f>+I23+I24+I25+I26+I27</f>
        <v>91440</v>
      </c>
      <c r="J22" s="37">
        <f>+J23+J24+J25+J26+J27</f>
        <v>58000361</v>
      </c>
      <c r="K22" s="36">
        <f>+K23+K24+K25+K26+K27</f>
        <v>102991132</v>
      </c>
    </row>
    <row r="23" spans="1:11" s="76" customFormat="1" ht="12" customHeight="1">
      <c r="A23" s="33" t="s">
        <v>240</v>
      </c>
      <c r="B23" s="93" t="s">
        <v>239</v>
      </c>
      <c r="C23" s="111">
        <f>[1]KV_9.1.sz.mell!C23</f>
        <v>0</v>
      </c>
      <c r="D23" s="46"/>
      <c r="E23" s="46"/>
      <c r="F23" s="46"/>
      <c r="G23" s="46"/>
      <c r="H23" s="46"/>
      <c r="I23" s="45"/>
      <c r="J23" s="44">
        <f>D23+E23+F23+G23+H23+I23</f>
        <v>0</v>
      </c>
      <c r="K23" s="43">
        <f>C23+J23</f>
        <v>0</v>
      </c>
    </row>
    <row r="24" spans="1:11" s="80" customFormat="1" ht="12" customHeight="1">
      <c r="A24" s="56" t="s">
        <v>238</v>
      </c>
      <c r="B24" s="91" t="s">
        <v>237</v>
      </c>
      <c r="C24" s="110">
        <f>[1]KV_9.1.sz.mell!C24</f>
        <v>0</v>
      </c>
      <c r="D24" s="109"/>
      <c r="E24" s="109"/>
      <c r="F24" s="109"/>
      <c r="G24" s="109"/>
      <c r="H24" s="109"/>
      <c r="I24" s="31"/>
      <c r="J24" s="30">
        <f>D24+E24+F24+G24+H24+I24</f>
        <v>0</v>
      </c>
      <c r="K24" s="29">
        <f>C24+J24</f>
        <v>0</v>
      </c>
    </row>
    <row r="25" spans="1:11" s="76" customFormat="1" ht="12" customHeight="1">
      <c r="A25" s="56" t="s">
        <v>236</v>
      </c>
      <c r="B25" s="91" t="s">
        <v>235</v>
      </c>
      <c r="C25" s="110">
        <f>[1]KV_9.1.sz.mell!C25</f>
        <v>0</v>
      </c>
      <c r="D25" s="109"/>
      <c r="E25" s="109"/>
      <c r="F25" s="109"/>
      <c r="G25" s="109"/>
      <c r="H25" s="109"/>
      <c r="I25" s="31"/>
      <c r="J25" s="30">
        <f>D25+E25+F25+G25+H25+I25</f>
        <v>0</v>
      </c>
      <c r="K25" s="29">
        <f>C25+J25</f>
        <v>0</v>
      </c>
    </row>
    <row r="26" spans="1:11" s="76" customFormat="1" ht="12" customHeight="1">
      <c r="A26" s="56" t="s">
        <v>234</v>
      </c>
      <c r="B26" s="91" t="s">
        <v>233</v>
      </c>
      <c r="C26" s="110">
        <f>[1]KV_9.1.sz.mell!C26</f>
        <v>0</v>
      </c>
      <c r="D26" s="109"/>
      <c r="E26" s="109"/>
      <c r="F26" s="109"/>
      <c r="G26" s="109"/>
      <c r="H26" s="109"/>
      <c r="I26" s="31"/>
      <c r="J26" s="30">
        <f>D26+E26+F26+G26+H26+I26</f>
        <v>0</v>
      </c>
      <c r="K26" s="29">
        <f>C26+J26</f>
        <v>0</v>
      </c>
    </row>
    <row r="27" spans="1:11" s="76" customFormat="1" ht="12" customHeight="1">
      <c r="A27" s="56" t="s">
        <v>232</v>
      </c>
      <c r="B27" s="91" t="s">
        <v>231</v>
      </c>
      <c r="C27" s="110">
        <f>[1]KV_9.1.sz.mell!C27</f>
        <v>44990771</v>
      </c>
      <c r="D27" s="109">
        <v>10026925</v>
      </c>
      <c r="E27" s="45">
        <v>2995041</v>
      </c>
      <c r="F27" s="109"/>
      <c r="G27" s="109"/>
      <c r="H27" s="109">
        <v>44886955</v>
      </c>
      <c r="I27" s="31">
        <v>91440</v>
      </c>
      <c r="J27" s="30">
        <f>D27+E27+F27+G27+H27+I27</f>
        <v>58000361</v>
      </c>
      <c r="K27" s="29">
        <f>C27+J27</f>
        <v>102991132</v>
      </c>
    </row>
    <row r="28" spans="1:11" s="76" customFormat="1" ht="12" customHeight="1" thickBot="1">
      <c r="A28" s="54" t="s">
        <v>230</v>
      </c>
      <c r="B28" s="89" t="s">
        <v>229</v>
      </c>
      <c r="C28" s="108">
        <f>[1]KV_9.1.sz.mell!C28</f>
        <v>0</v>
      </c>
      <c r="D28" s="107"/>
      <c r="E28" s="107"/>
      <c r="F28" s="107"/>
      <c r="G28" s="107"/>
      <c r="H28" s="107"/>
      <c r="I28" s="25"/>
      <c r="J28" s="24">
        <f>D28+E28+F28+G28+H28+I28</f>
        <v>0</v>
      </c>
      <c r="K28" s="23">
        <f>C28+J28</f>
        <v>0</v>
      </c>
    </row>
    <row r="29" spans="1:11" s="76" customFormat="1" ht="12" customHeight="1" thickBot="1">
      <c r="A29" s="19" t="s">
        <v>228</v>
      </c>
      <c r="B29" s="106" t="s">
        <v>227</v>
      </c>
      <c r="C29" s="35">
        <f>[1]KV_9.1.sz.mell!C29</f>
        <v>47760000</v>
      </c>
      <c r="D29" s="35">
        <f>+D30+D31+D32+D33+D34+D35+D36</f>
        <v>0</v>
      </c>
      <c r="E29" s="35">
        <f>+E30+E31+E32+E33+E34+E35+E36</f>
        <v>0</v>
      </c>
      <c r="F29" s="35">
        <f>+F30+F31+F32+F33+F34+F35+F36</f>
        <v>0</v>
      </c>
      <c r="G29" s="35">
        <f>+G30+G31+G32+G33+G34+G35+G36</f>
        <v>0</v>
      </c>
      <c r="H29" s="35">
        <f>+H30+H31+H32+H33+H34+H35+H36</f>
        <v>10000000</v>
      </c>
      <c r="I29" s="35">
        <f>+I30+I31+I32+I33+I34+I35+I36</f>
        <v>4627000</v>
      </c>
      <c r="J29" s="35">
        <f>+J30+J31+J32+J33+J34+J35+J36</f>
        <v>14627000</v>
      </c>
      <c r="K29" s="34">
        <f>+K30+K31+K32+K33+K34+K35+K36</f>
        <v>62387000</v>
      </c>
    </row>
    <row r="30" spans="1:11" s="76" customFormat="1" ht="12" customHeight="1">
      <c r="A30" s="33" t="s">
        <v>53</v>
      </c>
      <c r="B30" s="93" t="s">
        <v>226</v>
      </c>
      <c r="C30" s="44">
        <f>[1]KV_9.1.sz.mell!C30</f>
        <v>0</v>
      </c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76" customFormat="1" ht="12" customHeight="1">
      <c r="A31" s="56" t="s">
        <v>51</v>
      </c>
      <c r="B31" s="91" t="s">
        <v>225</v>
      </c>
      <c r="C31" s="30">
        <f>[1]KV_9.1.sz.mell!C31</f>
        <v>0</v>
      </c>
      <c r="D31" s="31"/>
      <c r="E31" s="31"/>
      <c r="F31" s="31"/>
      <c r="G31" s="31"/>
      <c r="H31" s="31"/>
      <c r="I31" s="31"/>
      <c r="J31" s="30">
        <f>D31+E31+F31+G31+H31+I31</f>
        <v>0</v>
      </c>
      <c r="K31" s="29">
        <f>C31+J31</f>
        <v>0</v>
      </c>
    </row>
    <row r="32" spans="1:11" s="76" customFormat="1" ht="12" customHeight="1">
      <c r="A32" s="56" t="s">
        <v>49</v>
      </c>
      <c r="B32" s="91" t="s">
        <v>224</v>
      </c>
      <c r="C32" s="30">
        <f>[1]KV_9.1.sz.mell!C32</f>
        <v>26200000</v>
      </c>
      <c r="D32" s="31"/>
      <c r="E32" s="31"/>
      <c r="F32" s="31"/>
      <c r="G32" s="31"/>
      <c r="H32" s="31">
        <v>10000000</v>
      </c>
      <c r="I32" s="31">
        <v>4627000</v>
      </c>
      <c r="J32" s="30">
        <f>D32+E32+F32+G32+H32+I32</f>
        <v>14627000</v>
      </c>
      <c r="K32" s="29">
        <f>C32+J32</f>
        <v>40827000</v>
      </c>
    </row>
    <row r="33" spans="1:11" s="76" customFormat="1" ht="12" customHeight="1">
      <c r="A33" s="56" t="s">
        <v>223</v>
      </c>
      <c r="B33" s="91" t="s">
        <v>222</v>
      </c>
      <c r="C33" s="30">
        <f>[1]KV_9.1.sz.mell!C33</f>
        <v>2240000</v>
      </c>
      <c r="D33" s="31"/>
      <c r="E33" s="31"/>
      <c r="F33" s="31"/>
      <c r="G33" s="31"/>
      <c r="H33" s="31"/>
      <c r="I33" s="31"/>
      <c r="J33" s="30">
        <f>D33+E33+F33+G33+H33+I33</f>
        <v>0</v>
      </c>
      <c r="K33" s="29">
        <f>C33+J33</f>
        <v>2240000</v>
      </c>
    </row>
    <row r="34" spans="1:11" s="76" customFormat="1" ht="12" customHeight="1">
      <c r="A34" s="56" t="s">
        <v>221</v>
      </c>
      <c r="B34" s="91" t="s">
        <v>220</v>
      </c>
      <c r="C34" s="30">
        <f>[1]KV_9.1.sz.mell!C34</f>
        <v>8020000</v>
      </c>
      <c r="D34" s="31"/>
      <c r="E34" s="31"/>
      <c r="F34" s="31"/>
      <c r="G34" s="31"/>
      <c r="H34" s="31"/>
      <c r="I34" s="31"/>
      <c r="J34" s="30">
        <f>D34+E34+F34+G34+H34+I34</f>
        <v>0</v>
      </c>
      <c r="K34" s="29">
        <f>C34+J34</f>
        <v>8020000</v>
      </c>
    </row>
    <row r="35" spans="1:11" s="76" customFormat="1" ht="12" customHeight="1">
      <c r="A35" s="56" t="s">
        <v>219</v>
      </c>
      <c r="B35" s="91" t="s">
        <v>218</v>
      </c>
      <c r="C35" s="30">
        <f>[1]KV_9.1.sz.mell!C35</f>
        <v>9700000</v>
      </c>
      <c r="D35" s="31"/>
      <c r="E35" s="31"/>
      <c r="F35" s="31"/>
      <c r="G35" s="31"/>
      <c r="H35" s="31"/>
      <c r="I35" s="31"/>
      <c r="J35" s="30">
        <f>D35+E35+F35+G35+H35+I35</f>
        <v>0</v>
      </c>
      <c r="K35" s="29">
        <f>C35+J35</f>
        <v>9700000</v>
      </c>
    </row>
    <row r="36" spans="1:11" s="76" customFormat="1" ht="12" customHeight="1" thickBot="1">
      <c r="A36" s="54" t="s">
        <v>217</v>
      </c>
      <c r="B36" s="89" t="s">
        <v>216</v>
      </c>
      <c r="C36" s="24">
        <f>[1]KV_9.1.sz.mell!C36</f>
        <v>1600000</v>
      </c>
      <c r="D36" s="25"/>
      <c r="E36" s="25"/>
      <c r="F36" s="25"/>
      <c r="G36" s="25"/>
      <c r="H36" s="25"/>
      <c r="I36" s="25"/>
      <c r="J36" s="24">
        <f>D36+E36+F36+G36+H36+I36</f>
        <v>0</v>
      </c>
      <c r="K36" s="23">
        <f>C36+J36</f>
        <v>1600000</v>
      </c>
    </row>
    <row r="37" spans="1:11" s="76" customFormat="1" ht="12" customHeight="1" thickBot="1">
      <c r="A37" s="19" t="s">
        <v>47</v>
      </c>
      <c r="B37" s="106" t="s">
        <v>215</v>
      </c>
      <c r="C37" s="104">
        <f>[1]KV_9.1.sz.mell!C37</f>
        <v>18790000</v>
      </c>
      <c r="D37" s="104">
        <f>SUM(D38:D48)</f>
        <v>2500000</v>
      </c>
      <c r="E37" s="104">
        <f>SUM(E38:E48)</f>
        <v>0</v>
      </c>
      <c r="F37" s="104">
        <f>SUM(F38:F48)</f>
        <v>0</v>
      </c>
      <c r="G37" s="104">
        <f>SUM(G38:G48)</f>
        <v>2260000</v>
      </c>
      <c r="H37" s="104">
        <f>SUM(H38:H48)</f>
        <v>3587500</v>
      </c>
      <c r="I37" s="37">
        <f>SUM(I38:I48)</f>
        <v>0</v>
      </c>
      <c r="J37" s="37">
        <f>SUM(J38:J48)</f>
        <v>8347500</v>
      </c>
      <c r="K37" s="36">
        <f>SUM(K38:K48)</f>
        <v>27137500</v>
      </c>
    </row>
    <row r="38" spans="1:11" s="76" customFormat="1" ht="12" customHeight="1">
      <c r="A38" s="33" t="s">
        <v>45</v>
      </c>
      <c r="B38" s="93" t="s">
        <v>214</v>
      </c>
      <c r="C38" s="111">
        <f>[1]KV_9.1.sz.mell!C38</f>
        <v>1500000</v>
      </c>
      <c r="D38" s="46">
        <v>2500000</v>
      </c>
      <c r="E38" s="46"/>
      <c r="F38" s="46"/>
      <c r="G38" s="46">
        <v>2260000</v>
      </c>
      <c r="H38" s="46">
        <v>223500</v>
      </c>
      <c r="I38" s="45"/>
      <c r="J38" s="44">
        <f>D38+E38+F38+G38+H38+I38</f>
        <v>4983500</v>
      </c>
      <c r="K38" s="43">
        <f>C38+J38</f>
        <v>6483500</v>
      </c>
    </row>
    <row r="39" spans="1:11" s="76" customFormat="1" ht="12" customHeight="1">
      <c r="A39" s="56" t="s">
        <v>43</v>
      </c>
      <c r="B39" s="91" t="s">
        <v>213</v>
      </c>
      <c r="C39" s="110">
        <f>[1]KV_9.1.sz.mell!C39</f>
        <v>9700000</v>
      </c>
      <c r="D39" s="109"/>
      <c r="E39" s="109"/>
      <c r="F39" s="109"/>
      <c r="G39" s="109"/>
      <c r="H39" s="109"/>
      <c r="I39" s="31"/>
      <c r="J39" s="30">
        <f>D39+E39+F39+G39+H39+I39</f>
        <v>0</v>
      </c>
      <c r="K39" s="29">
        <f>C39+J39</f>
        <v>9700000</v>
      </c>
    </row>
    <row r="40" spans="1:11" s="76" customFormat="1" ht="12" customHeight="1">
      <c r="A40" s="56" t="s">
        <v>41</v>
      </c>
      <c r="B40" s="91" t="s">
        <v>212</v>
      </c>
      <c r="C40" s="110">
        <f>[1]KV_9.1.sz.mell!C40</f>
        <v>5150000</v>
      </c>
      <c r="D40" s="109"/>
      <c r="E40" s="109"/>
      <c r="F40" s="109"/>
      <c r="G40" s="109"/>
      <c r="H40" s="109"/>
      <c r="I40" s="31"/>
      <c r="J40" s="30">
        <f>D40+E40+F40+G40+H40+I40</f>
        <v>0</v>
      </c>
      <c r="K40" s="29">
        <f>C40+J40</f>
        <v>5150000</v>
      </c>
    </row>
    <row r="41" spans="1:11" s="76" customFormat="1" ht="12" customHeight="1">
      <c r="A41" s="56" t="s">
        <v>39</v>
      </c>
      <c r="B41" s="91" t="s">
        <v>211</v>
      </c>
      <c r="C41" s="110">
        <f>[1]KV_9.1.sz.mell!C41</f>
        <v>0</v>
      </c>
      <c r="D41" s="109"/>
      <c r="E41" s="109"/>
      <c r="F41" s="109"/>
      <c r="G41" s="109"/>
      <c r="H41" s="109"/>
      <c r="I41" s="31"/>
      <c r="J41" s="30">
        <f>D41+E41+F41+G41+H41+I41</f>
        <v>0</v>
      </c>
      <c r="K41" s="29">
        <f>C41+J41</f>
        <v>0</v>
      </c>
    </row>
    <row r="42" spans="1:11" s="76" customFormat="1" ht="12" customHeight="1">
      <c r="A42" s="56" t="s">
        <v>37</v>
      </c>
      <c r="B42" s="91" t="s">
        <v>210</v>
      </c>
      <c r="C42" s="110">
        <f>[1]KV_9.1.sz.mell!C42</f>
        <v>0</v>
      </c>
      <c r="D42" s="109"/>
      <c r="E42" s="109"/>
      <c r="F42" s="109"/>
      <c r="G42" s="109"/>
      <c r="H42" s="109"/>
      <c r="I42" s="31"/>
      <c r="J42" s="30">
        <f>D42+E42+F42+G42+H42+I42</f>
        <v>0</v>
      </c>
      <c r="K42" s="29">
        <f>C42+J42</f>
        <v>0</v>
      </c>
    </row>
    <row r="43" spans="1:11" s="76" customFormat="1" ht="12" customHeight="1">
      <c r="A43" s="56" t="s">
        <v>35</v>
      </c>
      <c r="B43" s="91" t="s">
        <v>209</v>
      </c>
      <c r="C43" s="110">
        <f>[1]KV_9.1.sz.mell!C43</f>
        <v>2200000</v>
      </c>
      <c r="D43" s="109"/>
      <c r="E43" s="109"/>
      <c r="F43" s="109"/>
      <c r="G43" s="109"/>
      <c r="H43" s="109"/>
      <c r="I43" s="31"/>
      <c r="J43" s="30">
        <f>D43+E43+F43+G43+H43+I43</f>
        <v>0</v>
      </c>
      <c r="K43" s="29">
        <f>C43+J43</f>
        <v>2200000</v>
      </c>
    </row>
    <row r="44" spans="1:11" s="76" customFormat="1" ht="12" customHeight="1">
      <c r="A44" s="56" t="s">
        <v>208</v>
      </c>
      <c r="B44" s="91" t="s">
        <v>207</v>
      </c>
      <c r="C44" s="110">
        <f>[1]KV_9.1.sz.mell!C44</f>
        <v>0</v>
      </c>
      <c r="D44" s="109"/>
      <c r="E44" s="109"/>
      <c r="F44" s="109"/>
      <c r="G44" s="109"/>
      <c r="H44" s="109"/>
      <c r="I44" s="31"/>
      <c r="J44" s="30">
        <f>D44+E44+F44+G44+H44+I44</f>
        <v>0</v>
      </c>
      <c r="K44" s="29">
        <f>C44+J44</f>
        <v>0</v>
      </c>
    </row>
    <row r="45" spans="1:11" s="76" customFormat="1" ht="12" customHeight="1">
      <c r="A45" s="56" t="s">
        <v>206</v>
      </c>
      <c r="B45" s="91" t="s">
        <v>205</v>
      </c>
      <c r="C45" s="110">
        <f>[1]KV_9.1.sz.mell!C45</f>
        <v>40000</v>
      </c>
      <c r="D45" s="109"/>
      <c r="E45" s="109"/>
      <c r="F45" s="109"/>
      <c r="G45" s="109"/>
      <c r="H45" s="109"/>
      <c r="I45" s="31"/>
      <c r="J45" s="30">
        <f>D45+E45+F45+G45+H45+I45</f>
        <v>0</v>
      </c>
      <c r="K45" s="29">
        <f>C45+J45</f>
        <v>40000</v>
      </c>
    </row>
    <row r="46" spans="1:11" s="76" customFormat="1" ht="12" customHeight="1">
      <c r="A46" s="56" t="s">
        <v>204</v>
      </c>
      <c r="B46" s="91" t="s">
        <v>203</v>
      </c>
      <c r="C46" s="103">
        <f>[1]KV_9.1.sz.mell!C46</f>
        <v>0</v>
      </c>
      <c r="D46" s="102"/>
      <c r="E46" s="102"/>
      <c r="F46" s="102"/>
      <c r="G46" s="102"/>
      <c r="H46" s="102"/>
      <c r="I46" s="88"/>
      <c r="J46" s="87">
        <f>D46+E46+F46+G46+H46+I46</f>
        <v>0</v>
      </c>
      <c r="K46" s="86">
        <f>C46+J46</f>
        <v>0</v>
      </c>
    </row>
    <row r="47" spans="1:11" s="76" customFormat="1" ht="12" customHeight="1">
      <c r="A47" s="54" t="s">
        <v>202</v>
      </c>
      <c r="B47" s="89" t="s">
        <v>201</v>
      </c>
      <c r="C47" s="122">
        <f>[1]KV_9.1.sz.mell!C47</f>
        <v>0</v>
      </c>
      <c r="D47" s="121"/>
      <c r="E47" s="121"/>
      <c r="F47" s="121"/>
      <c r="G47" s="121"/>
      <c r="H47" s="121"/>
      <c r="I47" s="120"/>
      <c r="J47" s="119">
        <f>D47+E47+F47+G47+H47+I47</f>
        <v>0</v>
      </c>
      <c r="K47" s="118">
        <f>C47+J47</f>
        <v>0</v>
      </c>
    </row>
    <row r="48" spans="1:11" s="76" customFormat="1" ht="12" customHeight="1" thickBot="1">
      <c r="A48" s="54" t="s">
        <v>200</v>
      </c>
      <c r="B48" s="89" t="s">
        <v>199</v>
      </c>
      <c r="C48" s="122">
        <f>[1]KV_9.1.sz.mell!C48</f>
        <v>200000</v>
      </c>
      <c r="D48" s="121"/>
      <c r="E48" s="121"/>
      <c r="F48" s="121"/>
      <c r="G48" s="121"/>
      <c r="H48" s="121">
        <v>3364000</v>
      </c>
      <c r="I48" s="120"/>
      <c r="J48" s="119">
        <f>D48+E48+F48+G48+H48+I48</f>
        <v>3364000</v>
      </c>
      <c r="K48" s="118">
        <f>C48+J48</f>
        <v>3564000</v>
      </c>
    </row>
    <row r="49" spans="1:11" s="76" customFormat="1" ht="12" customHeight="1" thickBot="1">
      <c r="A49" s="19" t="s">
        <v>33</v>
      </c>
      <c r="B49" s="106" t="s">
        <v>198</v>
      </c>
      <c r="C49" s="104">
        <f>[1]KV_9.1.sz.mell!C49</f>
        <v>0</v>
      </c>
      <c r="D49" s="104">
        <f>SUM(D50:D54)</f>
        <v>0</v>
      </c>
      <c r="E49" s="104">
        <f>SUM(E50:E54)</f>
        <v>0</v>
      </c>
      <c r="F49" s="104">
        <f>SUM(F50:F54)</f>
        <v>0</v>
      </c>
      <c r="G49" s="104">
        <f>SUM(G50:G54)</f>
        <v>0</v>
      </c>
      <c r="H49" s="104">
        <f>SUM(H50:H54)</f>
        <v>0</v>
      </c>
      <c r="I49" s="37">
        <f>SUM(I50:I54)</f>
        <v>0</v>
      </c>
      <c r="J49" s="37">
        <f>SUM(J50:J54)</f>
        <v>0</v>
      </c>
      <c r="K49" s="36">
        <f>SUM(K50:K54)</f>
        <v>0</v>
      </c>
    </row>
    <row r="50" spans="1:11" s="76" customFormat="1" ht="12" customHeight="1">
      <c r="A50" s="33" t="s">
        <v>31</v>
      </c>
      <c r="B50" s="93" t="s">
        <v>197</v>
      </c>
      <c r="C50" s="117">
        <f>[1]KV_9.1.sz.mell!C50</f>
        <v>0</v>
      </c>
      <c r="D50" s="116"/>
      <c r="E50" s="116"/>
      <c r="F50" s="116"/>
      <c r="G50" s="116"/>
      <c r="H50" s="116"/>
      <c r="I50" s="115"/>
      <c r="J50" s="114">
        <f>D50+E50+F50+G50+H50+I50</f>
        <v>0</v>
      </c>
      <c r="K50" s="113">
        <f>C50+J50</f>
        <v>0</v>
      </c>
    </row>
    <row r="51" spans="1:11" s="76" customFormat="1" ht="12" customHeight="1">
      <c r="A51" s="56" t="s">
        <v>29</v>
      </c>
      <c r="B51" s="91" t="s">
        <v>196</v>
      </c>
      <c r="C51" s="103">
        <f>[1]KV_9.1.sz.mell!C51</f>
        <v>0</v>
      </c>
      <c r="D51" s="102"/>
      <c r="E51" s="102"/>
      <c r="F51" s="102"/>
      <c r="G51" s="102"/>
      <c r="H51" s="102"/>
      <c r="I51" s="88"/>
      <c r="J51" s="87">
        <f>D51+E51+F51+G51+H51+I51</f>
        <v>0</v>
      </c>
      <c r="K51" s="86">
        <f>C51+J51</f>
        <v>0</v>
      </c>
    </row>
    <row r="52" spans="1:11" s="76" customFormat="1" ht="12" customHeight="1">
      <c r="A52" s="56" t="s">
        <v>27</v>
      </c>
      <c r="B52" s="91" t="s">
        <v>195</v>
      </c>
      <c r="C52" s="103">
        <f>[1]KV_9.1.sz.mell!C52</f>
        <v>0</v>
      </c>
      <c r="D52" s="102"/>
      <c r="E52" s="102"/>
      <c r="F52" s="102"/>
      <c r="G52" s="102"/>
      <c r="H52" s="102"/>
      <c r="I52" s="88"/>
      <c r="J52" s="87">
        <f>D52+E52+F52+G52+H52+I52</f>
        <v>0</v>
      </c>
      <c r="K52" s="86">
        <f>C52+J52</f>
        <v>0</v>
      </c>
    </row>
    <row r="53" spans="1:11" s="76" customFormat="1" ht="12" customHeight="1">
      <c r="A53" s="56" t="s">
        <v>25</v>
      </c>
      <c r="B53" s="91" t="s">
        <v>194</v>
      </c>
      <c r="C53" s="103">
        <f>[1]KV_9.1.sz.mell!C53</f>
        <v>0</v>
      </c>
      <c r="D53" s="102"/>
      <c r="E53" s="102"/>
      <c r="F53" s="102"/>
      <c r="G53" s="102"/>
      <c r="H53" s="102"/>
      <c r="I53" s="88"/>
      <c r="J53" s="87">
        <f>D53+E53+F53+G53+H53+I53</f>
        <v>0</v>
      </c>
      <c r="K53" s="86">
        <f>C53+J53</f>
        <v>0</v>
      </c>
    </row>
    <row r="54" spans="1:11" s="76" customFormat="1" ht="12" customHeight="1" thickBot="1">
      <c r="A54" s="53" t="s">
        <v>23</v>
      </c>
      <c r="B54" s="112" t="s">
        <v>193</v>
      </c>
      <c r="C54" s="100">
        <f>[1]KV_9.1.sz.mell!C54</f>
        <v>0</v>
      </c>
      <c r="D54" s="99"/>
      <c r="E54" s="99"/>
      <c r="F54" s="99"/>
      <c r="G54" s="99"/>
      <c r="H54" s="99"/>
      <c r="I54" s="98"/>
      <c r="J54" s="97">
        <f>D54+E54+F54+G54+H54+I54</f>
        <v>0</v>
      </c>
      <c r="K54" s="96">
        <f>C54+J54</f>
        <v>0</v>
      </c>
    </row>
    <row r="55" spans="1:11" s="76" customFormat="1" ht="12" customHeight="1" thickBot="1">
      <c r="A55" s="19" t="s">
        <v>192</v>
      </c>
      <c r="B55" s="106" t="s">
        <v>191</v>
      </c>
      <c r="C55" s="104">
        <f>[1]KV_9.1.sz.mell!C55</f>
        <v>0</v>
      </c>
      <c r="D55" s="104">
        <f>SUM(D56:D58)</f>
        <v>0</v>
      </c>
      <c r="E55" s="104">
        <f>SUM(E56:E58)</f>
        <v>0</v>
      </c>
      <c r="F55" s="104">
        <f>SUM(F56:F58)</f>
        <v>0</v>
      </c>
      <c r="G55" s="104">
        <f>SUM(G56:G58)</f>
        <v>0</v>
      </c>
      <c r="H55" s="104">
        <f>SUM(H56:H58)</f>
        <v>0</v>
      </c>
      <c r="I55" s="37">
        <f>SUM(I56:I58)</f>
        <v>0</v>
      </c>
      <c r="J55" s="37">
        <f>SUM(J56:J58)</f>
        <v>0</v>
      </c>
      <c r="K55" s="36">
        <f>SUM(K56:K58)</f>
        <v>0</v>
      </c>
    </row>
    <row r="56" spans="1:11" s="76" customFormat="1" ht="12" customHeight="1">
      <c r="A56" s="33" t="s">
        <v>19</v>
      </c>
      <c r="B56" s="93" t="s">
        <v>190</v>
      </c>
      <c r="C56" s="111">
        <f>[1]KV_9.1.sz.mell!C56</f>
        <v>0</v>
      </c>
      <c r="D56" s="46"/>
      <c r="E56" s="46"/>
      <c r="F56" s="46"/>
      <c r="G56" s="46"/>
      <c r="H56" s="46"/>
      <c r="I56" s="45"/>
      <c r="J56" s="44">
        <f>D56+E56+F56+G56+H56+I56</f>
        <v>0</v>
      </c>
      <c r="K56" s="43">
        <f>C56+J56</f>
        <v>0</v>
      </c>
    </row>
    <row r="57" spans="1:11" s="76" customFormat="1" ht="12" customHeight="1">
      <c r="A57" s="56" t="s">
        <v>17</v>
      </c>
      <c r="B57" s="91" t="s">
        <v>189</v>
      </c>
      <c r="C57" s="110">
        <f>[1]KV_9.1.sz.mell!C57</f>
        <v>0</v>
      </c>
      <c r="D57" s="109"/>
      <c r="E57" s="109"/>
      <c r="F57" s="109"/>
      <c r="G57" s="109"/>
      <c r="H57" s="109"/>
      <c r="I57" s="31"/>
      <c r="J57" s="30">
        <f>D57+E57+F57+G57+H57+I57</f>
        <v>0</v>
      </c>
      <c r="K57" s="29">
        <f>C57+J57</f>
        <v>0</v>
      </c>
    </row>
    <row r="58" spans="1:11" s="76" customFormat="1" ht="12" customHeight="1">
      <c r="A58" s="56" t="s">
        <v>15</v>
      </c>
      <c r="B58" s="91" t="s">
        <v>188</v>
      </c>
      <c r="C58" s="110">
        <f>[1]KV_9.1.sz.mell!C58</f>
        <v>0</v>
      </c>
      <c r="D58" s="109"/>
      <c r="E58" s="109"/>
      <c r="F58" s="109"/>
      <c r="G58" s="109"/>
      <c r="H58" s="109"/>
      <c r="I58" s="31"/>
      <c r="J58" s="30">
        <f>D58+E58+F58+G58+H58+I58</f>
        <v>0</v>
      </c>
      <c r="K58" s="29">
        <f>C58+J58</f>
        <v>0</v>
      </c>
    </row>
    <row r="59" spans="1:11" s="76" customFormat="1" ht="12" customHeight="1" thickBot="1">
      <c r="A59" s="54" t="s">
        <v>13</v>
      </c>
      <c r="B59" s="89" t="s">
        <v>187</v>
      </c>
      <c r="C59" s="108">
        <f>[1]KV_9.1.sz.mell!C59</f>
        <v>0</v>
      </c>
      <c r="D59" s="107"/>
      <c r="E59" s="107"/>
      <c r="F59" s="107"/>
      <c r="G59" s="107"/>
      <c r="H59" s="107"/>
      <c r="I59" s="25"/>
      <c r="J59" s="24">
        <f>D59+E59+F59+G59+H59+I59</f>
        <v>0</v>
      </c>
      <c r="K59" s="23">
        <f>C59+J59</f>
        <v>0</v>
      </c>
    </row>
    <row r="60" spans="1:11" s="76" customFormat="1" ht="12" customHeight="1" thickBot="1">
      <c r="A60" s="19" t="s">
        <v>9</v>
      </c>
      <c r="B60" s="83" t="s">
        <v>186</v>
      </c>
      <c r="C60" s="104">
        <f>[1]KV_9.1.sz.mell!C60</f>
        <v>0</v>
      </c>
      <c r="D60" s="104">
        <f>SUM(D61:D63)</f>
        <v>0</v>
      </c>
      <c r="E60" s="104">
        <f>SUM(E61:E63)</f>
        <v>0</v>
      </c>
      <c r="F60" s="104">
        <f>SUM(F61:F63)</f>
        <v>0</v>
      </c>
      <c r="G60" s="104">
        <f>SUM(G61:G63)</f>
        <v>0</v>
      </c>
      <c r="H60" s="104">
        <f>SUM(H61:H63)</f>
        <v>0</v>
      </c>
      <c r="I60" s="37">
        <f>SUM(I61:I63)</f>
        <v>0</v>
      </c>
      <c r="J60" s="37">
        <f>SUM(J61:J63)</f>
        <v>0</v>
      </c>
      <c r="K60" s="36">
        <f>SUM(K61:K63)</f>
        <v>0</v>
      </c>
    </row>
    <row r="61" spans="1:11" s="76" customFormat="1" ht="12" customHeight="1">
      <c r="A61" s="33" t="s">
        <v>185</v>
      </c>
      <c r="B61" s="93" t="s">
        <v>184</v>
      </c>
      <c r="C61" s="103">
        <f>[1]KV_9.1.sz.mell!C61</f>
        <v>0</v>
      </c>
      <c r="D61" s="102"/>
      <c r="E61" s="102"/>
      <c r="F61" s="102"/>
      <c r="G61" s="102"/>
      <c r="H61" s="102"/>
      <c r="I61" s="88"/>
      <c r="J61" s="87">
        <f>D61+E61+F61+G61+H61+I61</f>
        <v>0</v>
      </c>
      <c r="K61" s="86">
        <f>C61+J61</f>
        <v>0</v>
      </c>
    </row>
    <row r="62" spans="1:11" s="76" customFormat="1" ht="12" customHeight="1">
      <c r="A62" s="56" t="s">
        <v>183</v>
      </c>
      <c r="B62" s="91" t="s">
        <v>182</v>
      </c>
      <c r="C62" s="103">
        <f>[1]KV_9.1.sz.mell!C62</f>
        <v>0</v>
      </c>
      <c r="D62" s="102"/>
      <c r="E62" s="102"/>
      <c r="F62" s="102"/>
      <c r="G62" s="102"/>
      <c r="H62" s="102"/>
      <c r="I62" s="88"/>
      <c r="J62" s="87">
        <f>D62+E62+F62+G62+H62+I62</f>
        <v>0</v>
      </c>
      <c r="K62" s="86">
        <f>C62+J62</f>
        <v>0</v>
      </c>
    </row>
    <row r="63" spans="1:11" s="76" customFormat="1" ht="12" customHeight="1">
      <c r="A63" s="56" t="s">
        <v>181</v>
      </c>
      <c r="B63" s="91" t="s">
        <v>180</v>
      </c>
      <c r="C63" s="103">
        <f>[1]KV_9.1.sz.mell!C63</f>
        <v>0</v>
      </c>
      <c r="D63" s="102"/>
      <c r="E63" s="102"/>
      <c r="F63" s="102"/>
      <c r="G63" s="102"/>
      <c r="H63" s="102"/>
      <c r="I63" s="88"/>
      <c r="J63" s="87">
        <f>D63+E63+F63+G63+H63+I63</f>
        <v>0</v>
      </c>
      <c r="K63" s="86">
        <f>C63+J63</f>
        <v>0</v>
      </c>
    </row>
    <row r="64" spans="1:11" s="76" customFormat="1" ht="12" customHeight="1" thickBot="1">
      <c r="A64" s="54" t="s">
        <v>179</v>
      </c>
      <c r="B64" s="89" t="s">
        <v>178</v>
      </c>
      <c r="C64" s="103">
        <f>[1]KV_9.1.sz.mell!C64</f>
        <v>0</v>
      </c>
      <c r="D64" s="102"/>
      <c r="E64" s="102"/>
      <c r="F64" s="102"/>
      <c r="G64" s="102"/>
      <c r="H64" s="102"/>
      <c r="I64" s="88"/>
      <c r="J64" s="87">
        <f>D64+E64+F64+G64+H64+I64</f>
        <v>0</v>
      </c>
      <c r="K64" s="86">
        <f>C64+J64</f>
        <v>0</v>
      </c>
    </row>
    <row r="65" spans="1:11" s="76" customFormat="1" ht="12" customHeight="1" thickBot="1">
      <c r="A65" s="19" t="s">
        <v>7</v>
      </c>
      <c r="B65" s="106" t="s">
        <v>177</v>
      </c>
      <c r="C65" s="105">
        <f>[1]KV_9.1.sz.mell!C65</f>
        <v>448203017</v>
      </c>
      <c r="D65" s="105">
        <f>+D8+D15+D22+D29+D37+D49+D55+D60</f>
        <v>183174129</v>
      </c>
      <c r="E65" s="105">
        <f>+E8+E15+E22+E29+E37+E49+E55+E60</f>
        <v>13174076</v>
      </c>
      <c r="F65" s="105">
        <f>+F8+F15+F22+F29+F37+F49+F55+F60</f>
        <v>13979394</v>
      </c>
      <c r="G65" s="105">
        <f>+G8+G15+G22+G29+G37+G49+G55+G60</f>
        <v>17367264</v>
      </c>
      <c r="H65" s="105">
        <f>+H8+H15+H22+H29+H37+H49+H55+H60</f>
        <v>59347471</v>
      </c>
      <c r="I65" s="35">
        <f>+I8+I15+I22+I29+I37+I49+I55+I60</f>
        <v>4627000</v>
      </c>
      <c r="J65" s="35">
        <f>+J8+J15+J22+J29+J37+J49+J55+J60</f>
        <v>291669334</v>
      </c>
      <c r="K65" s="34">
        <f>+K8+K15+K22+K29+K37+K49+K55+K60</f>
        <v>739872351</v>
      </c>
    </row>
    <row r="66" spans="1:11" s="76" customFormat="1" ht="12" customHeight="1" thickBot="1">
      <c r="A66" s="84" t="s">
        <v>176</v>
      </c>
      <c r="B66" s="83" t="s">
        <v>175</v>
      </c>
      <c r="C66" s="104">
        <f>[1]KV_9.1.sz.mell!C66</f>
        <v>0</v>
      </c>
      <c r="D66" s="104">
        <f>SUM(D67:D69)</f>
        <v>0</v>
      </c>
      <c r="E66" s="104">
        <f>SUM(E67:E69)</f>
        <v>0</v>
      </c>
      <c r="F66" s="104">
        <f>SUM(F67:F69)</f>
        <v>0</v>
      </c>
      <c r="G66" s="104">
        <f>SUM(G67:G69)</f>
        <v>0</v>
      </c>
      <c r="H66" s="104">
        <f>SUM(H67:H69)</f>
        <v>0</v>
      </c>
      <c r="I66" s="37">
        <f>SUM(I67:I69)</f>
        <v>0</v>
      </c>
      <c r="J66" s="37">
        <f>SUM(J67:J69)</f>
        <v>0</v>
      </c>
      <c r="K66" s="36">
        <f>SUM(K67:K69)</f>
        <v>0</v>
      </c>
    </row>
    <row r="67" spans="1:11" s="76" customFormat="1" ht="12" customHeight="1">
      <c r="A67" s="33" t="s">
        <v>174</v>
      </c>
      <c r="B67" s="93" t="s">
        <v>173</v>
      </c>
      <c r="C67" s="103">
        <f>[1]KV_9.1.sz.mell!C67</f>
        <v>0</v>
      </c>
      <c r="D67" s="102"/>
      <c r="E67" s="102"/>
      <c r="F67" s="102"/>
      <c r="G67" s="102"/>
      <c r="H67" s="102"/>
      <c r="I67" s="88"/>
      <c r="J67" s="87">
        <f>D67+E67+F67+G67+H67+I67</f>
        <v>0</v>
      </c>
      <c r="K67" s="86">
        <f>C67+J67</f>
        <v>0</v>
      </c>
    </row>
    <row r="68" spans="1:11" s="76" customFormat="1" ht="12" customHeight="1">
      <c r="A68" s="56" t="s">
        <v>172</v>
      </c>
      <c r="B68" s="91" t="s">
        <v>171</v>
      </c>
      <c r="C68" s="103">
        <f>[1]KV_9.1.sz.mell!C68</f>
        <v>0</v>
      </c>
      <c r="D68" s="102"/>
      <c r="E68" s="102"/>
      <c r="F68" s="102"/>
      <c r="G68" s="102"/>
      <c r="H68" s="102"/>
      <c r="I68" s="88"/>
      <c r="J68" s="87">
        <f>D68+E68+F68+G68+H68+I68</f>
        <v>0</v>
      </c>
      <c r="K68" s="86">
        <f>C68+J68</f>
        <v>0</v>
      </c>
    </row>
    <row r="69" spans="1:11" s="76" customFormat="1" ht="12" customHeight="1" thickBot="1">
      <c r="A69" s="53" t="s">
        <v>170</v>
      </c>
      <c r="B69" s="101" t="s">
        <v>169</v>
      </c>
      <c r="C69" s="100">
        <f>[1]KV_9.1.sz.mell!C69</f>
        <v>0</v>
      </c>
      <c r="D69" s="99"/>
      <c r="E69" s="99"/>
      <c r="F69" s="99"/>
      <c r="G69" s="99"/>
      <c r="H69" s="99"/>
      <c r="I69" s="98"/>
      <c r="J69" s="97">
        <f>D69+E69+F69+G69+H69+I69</f>
        <v>0</v>
      </c>
      <c r="K69" s="96">
        <f>C69+J69</f>
        <v>0</v>
      </c>
    </row>
    <row r="70" spans="1:11" s="76" customFormat="1" ht="12" customHeight="1" thickBot="1">
      <c r="A70" s="84" t="s">
        <v>168</v>
      </c>
      <c r="B70" s="83" t="s">
        <v>167</v>
      </c>
      <c r="C70" s="37">
        <f>[1]KV_9.1.sz.mell!C70</f>
        <v>0</v>
      </c>
      <c r="D70" s="37">
        <f>SUM(D71:D74)</f>
        <v>0</v>
      </c>
      <c r="E70" s="37">
        <f>SUM(E71:E74)</f>
        <v>0</v>
      </c>
      <c r="F70" s="37">
        <f>SUM(F71:F74)</f>
        <v>0</v>
      </c>
      <c r="G70" s="37">
        <f>SUM(G71:G74)</f>
        <v>0</v>
      </c>
      <c r="H70" s="37">
        <f>SUM(H71:H74)</f>
        <v>0</v>
      </c>
      <c r="I70" s="37">
        <f>SUM(I71:I74)</f>
        <v>0</v>
      </c>
      <c r="J70" s="37">
        <f>SUM(J71:J74)</f>
        <v>0</v>
      </c>
      <c r="K70" s="36">
        <f>SUM(K71:K74)</f>
        <v>0</v>
      </c>
    </row>
    <row r="71" spans="1:11" s="76" customFormat="1" ht="12" customHeight="1">
      <c r="A71" s="33" t="s">
        <v>166</v>
      </c>
      <c r="B71" s="93" t="s">
        <v>165</v>
      </c>
      <c r="C71" s="87">
        <f>[1]KV_9.1.sz.mell!C71</f>
        <v>0</v>
      </c>
      <c r="D71" s="88"/>
      <c r="E71" s="88"/>
      <c r="F71" s="88"/>
      <c r="G71" s="88"/>
      <c r="H71" s="88"/>
      <c r="I71" s="88"/>
      <c r="J71" s="87">
        <f>D71+E71+F71+G71+H71+I71</f>
        <v>0</v>
      </c>
      <c r="K71" s="86">
        <f>C71+J71</f>
        <v>0</v>
      </c>
    </row>
    <row r="72" spans="1:11" s="76" customFormat="1" ht="12" customHeight="1">
      <c r="A72" s="56" t="s">
        <v>164</v>
      </c>
      <c r="B72" s="93" t="s">
        <v>163</v>
      </c>
      <c r="C72" s="87">
        <f>[1]KV_9.1.sz.mell!C72</f>
        <v>0</v>
      </c>
      <c r="D72" s="88"/>
      <c r="E72" s="88"/>
      <c r="F72" s="88"/>
      <c r="G72" s="88"/>
      <c r="H72" s="88"/>
      <c r="I72" s="88"/>
      <c r="J72" s="87">
        <f>D72+E72+F72+G72+H72+I72</f>
        <v>0</v>
      </c>
      <c r="K72" s="86">
        <f>C72+J72</f>
        <v>0</v>
      </c>
    </row>
    <row r="73" spans="1:11" s="76" customFormat="1" ht="12" customHeight="1">
      <c r="A73" s="56" t="s">
        <v>162</v>
      </c>
      <c r="B73" s="93" t="s">
        <v>161</v>
      </c>
      <c r="C73" s="87">
        <f>[1]KV_9.1.sz.mell!C73</f>
        <v>0</v>
      </c>
      <c r="D73" s="88"/>
      <c r="E73" s="88"/>
      <c r="F73" s="88"/>
      <c r="G73" s="88"/>
      <c r="H73" s="88"/>
      <c r="I73" s="88"/>
      <c r="J73" s="87">
        <f>D73+E73+F73+G73+H73+I73</f>
        <v>0</v>
      </c>
      <c r="K73" s="86">
        <f>C73+J73</f>
        <v>0</v>
      </c>
    </row>
    <row r="74" spans="1:11" s="76" customFormat="1" ht="12" customHeight="1" thickBot="1">
      <c r="A74" s="54" t="s">
        <v>160</v>
      </c>
      <c r="B74" s="95" t="s">
        <v>159</v>
      </c>
      <c r="C74" s="87">
        <f>[1]KV_9.1.sz.mell!C74</f>
        <v>0</v>
      </c>
      <c r="D74" s="88"/>
      <c r="E74" s="88"/>
      <c r="F74" s="88"/>
      <c r="G74" s="88"/>
      <c r="H74" s="88"/>
      <c r="I74" s="88"/>
      <c r="J74" s="87">
        <f>D74+E74+F74+G74+H74+I74</f>
        <v>0</v>
      </c>
      <c r="K74" s="86">
        <f>C74+J74</f>
        <v>0</v>
      </c>
    </row>
    <row r="75" spans="1:11" s="76" customFormat="1" ht="12" customHeight="1" thickBot="1">
      <c r="A75" s="84" t="s">
        <v>158</v>
      </c>
      <c r="B75" s="83" t="s">
        <v>157</v>
      </c>
      <c r="C75" s="37">
        <f>[1]KV_9.1.sz.mell!C75</f>
        <v>407151923</v>
      </c>
      <c r="D75" s="37">
        <f>SUM(D76:D77)</f>
        <v>18289045</v>
      </c>
      <c r="E75" s="37">
        <f>SUM(E76:E77)</f>
        <v>0</v>
      </c>
      <c r="F75" s="37">
        <f>SUM(F76:F77)</f>
        <v>0</v>
      </c>
      <c r="G75" s="37">
        <f>SUM(G76:G77)</f>
        <v>0</v>
      </c>
      <c r="H75" s="37">
        <f>SUM(H76:H77)</f>
        <v>0</v>
      </c>
      <c r="I75" s="37">
        <f>SUM(I76:I77)</f>
        <v>0</v>
      </c>
      <c r="J75" s="37">
        <f>SUM(J76:J77)</f>
        <v>18289045</v>
      </c>
      <c r="K75" s="36">
        <f>SUM(K76:K77)</f>
        <v>425440968</v>
      </c>
    </row>
    <row r="76" spans="1:11" s="76" customFormat="1" ht="12" customHeight="1">
      <c r="A76" s="33" t="s">
        <v>156</v>
      </c>
      <c r="B76" s="93" t="s">
        <v>155</v>
      </c>
      <c r="C76" s="87">
        <f>[1]KV_9.1.sz.mell!C76</f>
        <v>407151923</v>
      </c>
      <c r="D76" s="88">
        <v>18289045</v>
      </c>
      <c r="E76" s="88"/>
      <c r="F76" s="88"/>
      <c r="G76" s="88"/>
      <c r="H76" s="88"/>
      <c r="I76" s="88"/>
      <c r="J76" s="87">
        <f>D76+E76+F76+G76+H76+I76</f>
        <v>18289045</v>
      </c>
      <c r="K76" s="86">
        <f>C76+J76</f>
        <v>425440968</v>
      </c>
    </row>
    <row r="77" spans="1:11" s="76" customFormat="1" ht="12" customHeight="1" thickBot="1">
      <c r="A77" s="54" t="s">
        <v>154</v>
      </c>
      <c r="B77" s="89" t="s">
        <v>153</v>
      </c>
      <c r="C77" s="87">
        <f>[1]KV_9.1.sz.mell!C77</f>
        <v>0</v>
      </c>
      <c r="D77" s="88"/>
      <c r="E77" s="88"/>
      <c r="F77" s="88"/>
      <c r="G77" s="88"/>
      <c r="H77" s="88"/>
      <c r="I77" s="88"/>
      <c r="J77" s="87">
        <f>D77+E77+F77+G77+H77+I77</f>
        <v>0</v>
      </c>
      <c r="K77" s="86">
        <f>C77+J77</f>
        <v>0</v>
      </c>
    </row>
    <row r="78" spans="1:11" s="80" customFormat="1" ht="12" customHeight="1" thickBot="1">
      <c r="A78" s="84" t="s">
        <v>152</v>
      </c>
      <c r="B78" s="83" t="s">
        <v>151</v>
      </c>
      <c r="C78" s="37">
        <f>[1]KV_9.1.sz.mell!C78</f>
        <v>0</v>
      </c>
      <c r="D78" s="37">
        <f>SUM(D79:D81)</f>
        <v>0</v>
      </c>
      <c r="E78" s="37">
        <f>SUM(E79:E81)</f>
        <v>0</v>
      </c>
      <c r="F78" s="37">
        <f>SUM(F79:F81)</f>
        <v>0</v>
      </c>
      <c r="G78" s="37">
        <f>SUM(G79:G81)</f>
        <v>0</v>
      </c>
      <c r="H78" s="37">
        <f>SUM(H79:H81)</f>
        <v>0</v>
      </c>
      <c r="I78" s="37">
        <f>SUM(I79:I81)</f>
        <v>0</v>
      </c>
      <c r="J78" s="37">
        <f>SUM(J79:J81)</f>
        <v>0</v>
      </c>
      <c r="K78" s="36">
        <f>SUM(K79:K81)</f>
        <v>0</v>
      </c>
    </row>
    <row r="79" spans="1:11" s="76" customFormat="1" ht="12" customHeight="1">
      <c r="A79" s="33" t="s">
        <v>150</v>
      </c>
      <c r="B79" s="93" t="s">
        <v>149</v>
      </c>
      <c r="C79" s="87">
        <f>[1]KV_9.1.sz.mell!C79</f>
        <v>0</v>
      </c>
      <c r="D79" s="88"/>
      <c r="E79" s="88"/>
      <c r="F79" s="88"/>
      <c r="G79" s="88"/>
      <c r="H79" s="88"/>
      <c r="I79" s="88"/>
      <c r="J79" s="87">
        <f>D79+E79+F79+G79+H79+I79</f>
        <v>0</v>
      </c>
      <c r="K79" s="86">
        <f>C79+J79</f>
        <v>0</v>
      </c>
    </row>
    <row r="80" spans="1:11" s="76" customFormat="1" ht="12" customHeight="1">
      <c r="A80" s="56" t="s">
        <v>148</v>
      </c>
      <c r="B80" s="91" t="s">
        <v>147</v>
      </c>
      <c r="C80" s="87">
        <f>[1]KV_9.1.sz.mell!C80</f>
        <v>0</v>
      </c>
      <c r="D80" s="88"/>
      <c r="E80" s="88"/>
      <c r="F80" s="88"/>
      <c r="G80" s="88"/>
      <c r="H80" s="88"/>
      <c r="I80" s="88"/>
      <c r="J80" s="87">
        <f>D80+E80+F80+G80+H80+I80</f>
        <v>0</v>
      </c>
      <c r="K80" s="86">
        <f>C80+J80</f>
        <v>0</v>
      </c>
    </row>
    <row r="81" spans="1:11" s="76" customFormat="1" ht="12" customHeight="1" thickBot="1">
      <c r="A81" s="54" t="s">
        <v>146</v>
      </c>
      <c r="B81" s="41" t="s">
        <v>145</v>
      </c>
      <c r="C81" s="87">
        <f>[1]KV_9.1.sz.mell!C81</f>
        <v>0</v>
      </c>
      <c r="D81" s="88"/>
      <c r="E81" s="88"/>
      <c r="F81" s="88"/>
      <c r="G81" s="88"/>
      <c r="H81" s="88"/>
      <c r="I81" s="88"/>
      <c r="J81" s="87">
        <f>D81+E81+F81+G81+H81+I81</f>
        <v>0</v>
      </c>
      <c r="K81" s="86">
        <f>C81+J81</f>
        <v>0</v>
      </c>
    </row>
    <row r="82" spans="1:11" s="76" customFormat="1" ht="12" customHeight="1" thickBot="1">
      <c r="A82" s="84" t="s">
        <v>144</v>
      </c>
      <c r="B82" s="83" t="s">
        <v>143</v>
      </c>
      <c r="C82" s="37">
        <f>[1]KV_9.1.sz.mell!C82</f>
        <v>0</v>
      </c>
      <c r="D82" s="37">
        <f>SUM(D83:D86)</f>
        <v>0</v>
      </c>
      <c r="E82" s="37">
        <f>SUM(E83:E86)</f>
        <v>0</v>
      </c>
      <c r="F82" s="37">
        <f>SUM(F83:F86)</f>
        <v>0</v>
      </c>
      <c r="G82" s="37">
        <f>SUM(G83:G86)</f>
        <v>0</v>
      </c>
      <c r="H82" s="37">
        <f>SUM(H83:H86)</f>
        <v>0</v>
      </c>
      <c r="I82" s="37">
        <f>SUM(I83:I86)</f>
        <v>0</v>
      </c>
      <c r="J82" s="37">
        <f>SUM(J83:J86)</f>
        <v>0</v>
      </c>
      <c r="K82" s="36">
        <f>SUM(K83:K86)</f>
        <v>0</v>
      </c>
    </row>
    <row r="83" spans="1:11" s="76" customFormat="1" ht="12" customHeight="1">
      <c r="A83" s="94" t="s">
        <v>142</v>
      </c>
      <c r="B83" s="93" t="s">
        <v>141</v>
      </c>
      <c r="C83" s="87">
        <f>[1]KV_9.1.sz.mell!C83</f>
        <v>0</v>
      </c>
      <c r="D83" s="88"/>
      <c r="E83" s="88"/>
      <c r="F83" s="88"/>
      <c r="G83" s="88"/>
      <c r="H83" s="88"/>
      <c r="I83" s="88"/>
      <c r="J83" s="87">
        <f>D83+E83+F83+G83+H83+I83</f>
        <v>0</v>
      </c>
      <c r="K83" s="86">
        <f>C83+J83</f>
        <v>0</v>
      </c>
    </row>
    <row r="84" spans="1:11" s="76" customFormat="1" ht="12" customHeight="1">
      <c r="A84" s="92" t="s">
        <v>140</v>
      </c>
      <c r="B84" s="91" t="s">
        <v>139</v>
      </c>
      <c r="C84" s="87">
        <f>[1]KV_9.1.sz.mell!C84</f>
        <v>0</v>
      </c>
      <c r="D84" s="88"/>
      <c r="E84" s="88"/>
      <c r="F84" s="88"/>
      <c r="G84" s="88"/>
      <c r="H84" s="88"/>
      <c r="I84" s="88"/>
      <c r="J84" s="87">
        <f>D84+E84+F84+G84+H84+I84</f>
        <v>0</v>
      </c>
      <c r="K84" s="86">
        <f>C84+J84</f>
        <v>0</v>
      </c>
    </row>
    <row r="85" spans="1:11" s="76" customFormat="1" ht="12" customHeight="1">
      <c r="A85" s="92" t="s">
        <v>138</v>
      </c>
      <c r="B85" s="91" t="s">
        <v>137</v>
      </c>
      <c r="C85" s="87">
        <f>[1]KV_9.1.sz.mell!C85</f>
        <v>0</v>
      </c>
      <c r="D85" s="88"/>
      <c r="E85" s="88"/>
      <c r="F85" s="88"/>
      <c r="G85" s="88"/>
      <c r="H85" s="88"/>
      <c r="I85" s="88"/>
      <c r="J85" s="87">
        <f>D85+E85+F85+G85+H85+I85</f>
        <v>0</v>
      </c>
      <c r="K85" s="86">
        <f>C85+J85</f>
        <v>0</v>
      </c>
    </row>
    <row r="86" spans="1:11" s="80" customFormat="1" ht="12" customHeight="1" thickBot="1">
      <c r="A86" s="90" t="s">
        <v>136</v>
      </c>
      <c r="B86" s="89" t="s">
        <v>135</v>
      </c>
      <c r="C86" s="87">
        <f>[1]KV_9.1.sz.mell!C86</f>
        <v>0</v>
      </c>
      <c r="D86" s="88"/>
      <c r="E86" s="88"/>
      <c r="F86" s="88"/>
      <c r="G86" s="88"/>
      <c r="H86" s="88"/>
      <c r="I86" s="88"/>
      <c r="J86" s="87">
        <f>D86+E86+F86+G86+H86+I86</f>
        <v>0</v>
      </c>
      <c r="K86" s="86">
        <f>C86+J86</f>
        <v>0</v>
      </c>
    </row>
    <row r="87" spans="1:11" s="80" customFormat="1" ht="12" customHeight="1" thickBot="1">
      <c r="A87" s="84" t="s">
        <v>134</v>
      </c>
      <c r="B87" s="83" t="s">
        <v>133</v>
      </c>
      <c r="C87" s="37">
        <f>[1]KV_9.1.sz.mell!C87</f>
        <v>0</v>
      </c>
      <c r="D87" s="85"/>
      <c r="E87" s="85"/>
      <c r="F87" s="85"/>
      <c r="G87" s="85"/>
      <c r="H87" s="85"/>
      <c r="I87" s="85"/>
      <c r="J87" s="37">
        <f>D87+E87+F87+G87+H87+I87</f>
        <v>0</v>
      </c>
      <c r="K87" s="36">
        <f>C87+J87</f>
        <v>0</v>
      </c>
    </row>
    <row r="88" spans="1:11" s="80" customFormat="1" ht="12" customHeight="1" thickBot="1">
      <c r="A88" s="84" t="s">
        <v>132</v>
      </c>
      <c r="B88" s="83" t="s">
        <v>131</v>
      </c>
      <c r="C88" s="37">
        <f>[1]KV_9.1.sz.mell!C88</f>
        <v>0</v>
      </c>
      <c r="D88" s="85"/>
      <c r="E88" s="85"/>
      <c r="F88" s="85"/>
      <c r="G88" s="85"/>
      <c r="H88" s="85"/>
      <c r="I88" s="85"/>
      <c r="J88" s="37">
        <f>D88+E88+F88+G88+H88+I88</f>
        <v>0</v>
      </c>
      <c r="K88" s="36">
        <f>C88+J88</f>
        <v>0</v>
      </c>
    </row>
    <row r="89" spans="1:11" s="80" customFormat="1" ht="12" customHeight="1" thickBot="1">
      <c r="A89" s="84" t="s">
        <v>130</v>
      </c>
      <c r="B89" s="83" t="s">
        <v>129</v>
      </c>
      <c r="C89" s="35">
        <f>[1]KV_9.1.sz.mell!C89</f>
        <v>407151923</v>
      </c>
      <c r="D89" s="35">
        <f>+D66+D70+D75+D78+D82+D88+D87</f>
        <v>18289045</v>
      </c>
      <c r="E89" s="35">
        <f>+E66+E70+E75+E78+E82+E88+E87</f>
        <v>0</v>
      </c>
      <c r="F89" s="35">
        <f>+F66+F70+F75+F78+F82+F88+F87</f>
        <v>0</v>
      </c>
      <c r="G89" s="35">
        <f>+G66+G70+G75+G78+G82+G88+G87</f>
        <v>0</v>
      </c>
      <c r="H89" s="35">
        <f>+H66+H70+H75+H78+H82+H88+H87</f>
        <v>0</v>
      </c>
      <c r="I89" s="35">
        <f>+I66+I70+I75+I78+I82+I88+I87</f>
        <v>0</v>
      </c>
      <c r="J89" s="35">
        <f>+J66+J70+J75+J78+J82+J88+J87</f>
        <v>18289045</v>
      </c>
      <c r="K89" s="34">
        <f>+K66+K70+K75+K78+K82+K88+K87</f>
        <v>425440968</v>
      </c>
    </row>
    <row r="90" spans="1:11" s="80" customFormat="1" ht="12" customHeight="1" thickBot="1">
      <c r="A90" s="82" t="s">
        <v>128</v>
      </c>
      <c r="B90" s="81" t="s">
        <v>127</v>
      </c>
      <c r="C90" s="35">
        <f>[1]KV_9.1.sz.mell!C90</f>
        <v>855354940</v>
      </c>
      <c r="D90" s="35">
        <f>+D65+D89</f>
        <v>201463174</v>
      </c>
      <c r="E90" s="35">
        <f>+E65+E89</f>
        <v>13174076</v>
      </c>
      <c r="F90" s="35">
        <f>+F65+F89</f>
        <v>13979394</v>
      </c>
      <c r="G90" s="35">
        <f>+G65+G89</f>
        <v>17367264</v>
      </c>
      <c r="H90" s="35">
        <f>+H65+H89</f>
        <v>59347471</v>
      </c>
      <c r="I90" s="35">
        <f>+I65+I89</f>
        <v>4627000</v>
      </c>
      <c r="J90" s="35">
        <f>+J65+J89</f>
        <v>309958379</v>
      </c>
      <c r="K90" s="34">
        <f>+K65+K89</f>
        <v>1165313319</v>
      </c>
    </row>
    <row r="91" spans="1:11" s="76" customFormat="1" ht="15.2" customHeight="1" thickBot="1">
      <c r="A91" s="79"/>
      <c r="B91" s="78"/>
      <c r="C91" s="77"/>
      <c r="D91" s="77"/>
      <c r="E91" s="77"/>
      <c r="F91" s="77"/>
      <c r="G91" s="77"/>
    </row>
    <row r="92" spans="1:11" s="72" customFormat="1" ht="16.5" customHeight="1" thickBot="1">
      <c r="A92" s="75" t="s">
        <v>126</v>
      </c>
      <c r="B92" s="74"/>
      <c r="C92" s="74"/>
      <c r="D92" s="74"/>
      <c r="E92" s="74"/>
      <c r="F92" s="74"/>
      <c r="G92" s="74"/>
      <c r="H92" s="74"/>
      <c r="I92" s="74"/>
      <c r="J92" s="74"/>
      <c r="K92" s="73"/>
    </row>
    <row r="93" spans="1:11" s="28" customFormat="1" ht="12" customHeight="1" thickBot="1">
      <c r="A93" s="71" t="s">
        <v>125</v>
      </c>
      <c r="B93" s="70" t="s">
        <v>124</v>
      </c>
      <c r="C93" s="69">
        <f>[1]KV_9.1.sz.mell!C93</f>
        <v>215268981</v>
      </c>
      <c r="D93" s="69">
        <f>+D94+D95+D96+D97+D98+D111</f>
        <v>190884437</v>
      </c>
      <c r="E93" s="69">
        <f>+E94+E95+E96+E97+E98+E111</f>
        <v>8883655</v>
      </c>
      <c r="F93" s="69">
        <f>+F94+F95+F96+F97+F98+F111</f>
        <v>35229394</v>
      </c>
      <c r="G93" s="69">
        <f>+G94+G95+G96+G97+G98+G111</f>
        <v>13790520</v>
      </c>
      <c r="H93" s="69">
        <f>+H94+H95+H96+H97+H98+H111</f>
        <v>23685306</v>
      </c>
      <c r="I93" s="68">
        <f>+I94+I95+I96+I97+I98+I111</f>
        <v>4830828</v>
      </c>
      <c r="J93" s="68">
        <f>+J94+J95+J96+J97+J98+J111</f>
        <v>277304140</v>
      </c>
      <c r="K93" s="67">
        <f>+K94+K95+K96+K97+K98+K111</f>
        <v>492573121</v>
      </c>
    </row>
    <row r="94" spans="1:11" ht="12" customHeight="1">
      <c r="A94" s="66" t="s">
        <v>123</v>
      </c>
      <c r="B94" s="65" t="s">
        <v>122</v>
      </c>
      <c r="C94" s="64">
        <f>[1]KV_9.1.sz.mell!C94</f>
        <v>69024275</v>
      </c>
      <c r="D94" s="63">
        <v>133910611</v>
      </c>
      <c r="E94" s="62">
        <v>1573423</v>
      </c>
      <c r="F94" s="63"/>
      <c r="G94" s="63"/>
      <c r="H94" s="63">
        <v>81530</v>
      </c>
      <c r="I94" s="62"/>
      <c r="J94" s="61">
        <f>D94+E94+F94+G94+H94+I94</f>
        <v>135565564</v>
      </c>
      <c r="K94" s="60">
        <f>C94+J94</f>
        <v>204589839</v>
      </c>
    </row>
    <row r="95" spans="1:11" ht="12" customHeight="1">
      <c r="A95" s="56" t="s">
        <v>121</v>
      </c>
      <c r="B95" s="47" t="s">
        <v>120</v>
      </c>
      <c r="C95" s="30">
        <f>[1]KV_9.1.sz.mell!C95</f>
        <v>10719210</v>
      </c>
      <c r="D95" s="31">
        <v>13056263</v>
      </c>
      <c r="E95" s="31">
        <v>287894</v>
      </c>
      <c r="F95" s="31"/>
      <c r="G95" s="31"/>
      <c r="H95" s="31">
        <v>7134</v>
      </c>
      <c r="I95" s="31"/>
      <c r="J95" s="30">
        <f>D95+E95+F95+G95+H95+I95</f>
        <v>13351291</v>
      </c>
      <c r="K95" s="29">
        <f>C95+J95</f>
        <v>24070501</v>
      </c>
    </row>
    <row r="96" spans="1:11" ht="12" customHeight="1">
      <c r="A96" s="56" t="s">
        <v>119</v>
      </c>
      <c r="B96" s="47" t="s">
        <v>118</v>
      </c>
      <c r="C96" s="24">
        <f>[1]KV_9.1.sz.mell!C96</f>
        <v>58057436</v>
      </c>
      <c r="D96" s="25">
        <v>43737443</v>
      </c>
      <c r="E96" s="25">
        <v>2033100</v>
      </c>
      <c r="F96" s="25">
        <v>31986900</v>
      </c>
      <c r="G96" s="25">
        <v>5348139</v>
      </c>
      <c r="H96" s="31">
        <v>7416712</v>
      </c>
      <c r="I96" s="25">
        <v>4830828</v>
      </c>
      <c r="J96" s="24">
        <f>D96+E96+F96+G96+H96+I96</f>
        <v>95353122</v>
      </c>
      <c r="K96" s="23">
        <f>C96+J96</f>
        <v>153410558</v>
      </c>
    </row>
    <row r="97" spans="1:11" ht="12" customHeight="1">
      <c r="A97" s="56" t="s">
        <v>117</v>
      </c>
      <c r="B97" s="55" t="s">
        <v>116</v>
      </c>
      <c r="C97" s="24">
        <f>[1]KV_9.1.sz.mell!C97</f>
        <v>25154000</v>
      </c>
      <c r="D97" s="25"/>
      <c r="E97" s="25"/>
      <c r="F97" s="25">
        <v>1166000</v>
      </c>
      <c r="G97" s="25">
        <v>11554325</v>
      </c>
      <c r="H97" s="25"/>
      <c r="I97" s="25"/>
      <c r="J97" s="24">
        <f>D97+E97+F97+G97+H97+I97</f>
        <v>12720325</v>
      </c>
      <c r="K97" s="23">
        <f>C97+J97</f>
        <v>37874325</v>
      </c>
    </row>
    <row r="98" spans="1:11" ht="12" customHeight="1">
      <c r="A98" s="56" t="s">
        <v>115</v>
      </c>
      <c r="B98" s="59" t="s">
        <v>114</v>
      </c>
      <c r="C98" s="24">
        <f>[1]KV_9.1.sz.mell!C98</f>
        <v>48814060</v>
      </c>
      <c r="D98" s="24">
        <f>SUM(D99:D110)</f>
        <v>180120</v>
      </c>
      <c r="E98" s="25">
        <f>SUM(E99:E110)</f>
        <v>5377294</v>
      </c>
      <c r="F98" s="25">
        <f>SUM(F99:F110)</f>
        <v>826531</v>
      </c>
      <c r="G98" s="25"/>
      <c r="H98" s="25"/>
      <c r="I98" s="25">
        <f>SUM(I105+I110)</f>
        <v>0</v>
      </c>
      <c r="J98" s="24">
        <f>D98+E98+F98+G98+H98+I98</f>
        <v>6383945</v>
      </c>
      <c r="K98" s="23">
        <f>C98+J98</f>
        <v>55198005</v>
      </c>
    </row>
    <row r="99" spans="1:11" ht="12" customHeight="1">
      <c r="A99" s="56" t="s">
        <v>113</v>
      </c>
      <c r="B99" s="47" t="s">
        <v>112</v>
      </c>
      <c r="C99" s="24">
        <f>[1]KV_9.1.sz.mell!C99</f>
        <v>0</v>
      </c>
      <c r="D99" s="25"/>
      <c r="E99" s="25"/>
      <c r="F99" s="25"/>
      <c r="G99" s="25"/>
      <c r="H99" s="25"/>
      <c r="I99" s="25"/>
      <c r="J99" s="24">
        <f>D99+E99+F99+G99+H99+I99</f>
        <v>0</v>
      </c>
      <c r="K99" s="23">
        <f>C99+J99</f>
        <v>0</v>
      </c>
    </row>
    <row r="100" spans="1:11" ht="12" customHeight="1">
      <c r="A100" s="56" t="s">
        <v>111</v>
      </c>
      <c r="B100" s="58" t="s">
        <v>110</v>
      </c>
      <c r="C100" s="24">
        <f>[1]KV_9.1.sz.mell!C100</f>
        <v>0</v>
      </c>
      <c r="D100" s="25"/>
      <c r="E100" s="25"/>
      <c r="F100" s="25"/>
      <c r="G100" s="25"/>
      <c r="H100" s="25"/>
      <c r="I100" s="25"/>
      <c r="J100" s="24">
        <f>D100+E100+F100+G100+H100+I100</f>
        <v>0</v>
      </c>
      <c r="K100" s="23">
        <f>C100+J100</f>
        <v>0</v>
      </c>
    </row>
    <row r="101" spans="1:11" ht="12" customHeight="1">
      <c r="A101" s="56" t="s">
        <v>109</v>
      </c>
      <c r="B101" s="58" t="s">
        <v>108</v>
      </c>
      <c r="C101" s="24">
        <f>[1]KV_9.1.sz.mell!C101</f>
        <v>1864896</v>
      </c>
      <c r="D101" s="25"/>
      <c r="E101" s="25"/>
      <c r="F101" s="25"/>
      <c r="G101" s="25"/>
      <c r="H101" s="25"/>
      <c r="I101" s="25"/>
      <c r="J101" s="24">
        <f>D101+E101+F101+G101+H101+I101</f>
        <v>0</v>
      </c>
      <c r="K101" s="23">
        <f>C101+J101</f>
        <v>1864896</v>
      </c>
    </row>
    <row r="102" spans="1:11" ht="12" customHeight="1">
      <c r="A102" s="56" t="s">
        <v>107</v>
      </c>
      <c r="B102" s="58" t="s">
        <v>106</v>
      </c>
      <c r="C102" s="24">
        <f>[1]KV_9.1.sz.mell!C102</f>
        <v>0</v>
      </c>
      <c r="D102" s="25"/>
      <c r="E102" s="25"/>
      <c r="F102" s="25"/>
      <c r="G102" s="25"/>
      <c r="H102" s="25"/>
      <c r="I102" s="25"/>
      <c r="J102" s="24">
        <f>D102+E102+F102+G102+H102+I102</f>
        <v>0</v>
      </c>
      <c r="K102" s="23">
        <f>C102+J102</f>
        <v>0</v>
      </c>
    </row>
    <row r="103" spans="1:11" ht="12" customHeight="1">
      <c r="A103" s="56" t="s">
        <v>105</v>
      </c>
      <c r="B103" s="38" t="s">
        <v>104</v>
      </c>
      <c r="C103" s="24">
        <f>[1]KV_9.1.sz.mell!C103</f>
        <v>0</v>
      </c>
      <c r="D103" s="25"/>
      <c r="E103" s="25"/>
      <c r="F103" s="25"/>
      <c r="G103" s="25"/>
      <c r="H103" s="25"/>
      <c r="I103" s="25"/>
      <c r="J103" s="24">
        <f>D103+E103+F103+G103+H103+I103</f>
        <v>0</v>
      </c>
      <c r="K103" s="23">
        <f>C103+J103</f>
        <v>0</v>
      </c>
    </row>
    <row r="104" spans="1:11" ht="12" customHeight="1">
      <c r="A104" s="56" t="s">
        <v>103</v>
      </c>
      <c r="B104" s="38" t="s">
        <v>68</v>
      </c>
      <c r="C104" s="24">
        <f>[1]KV_9.1.sz.mell!C104</f>
        <v>0</v>
      </c>
      <c r="D104" s="25"/>
      <c r="E104" s="25"/>
      <c r="F104" s="25"/>
      <c r="G104" s="25"/>
      <c r="H104" s="25"/>
      <c r="I104" s="25"/>
      <c r="J104" s="24">
        <f>D104+E104+F104+G104+H104+I104</f>
        <v>0</v>
      </c>
      <c r="K104" s="23">
        <f>C104+J104</f>
        <v>0</v>
      </c>
    </row>
    <row r="105" spans="1:11" ht="12" customHeight="1">
      <c r="A105" s="56" t="s">
        <v>102</v>
      </c>
      <c r="B105" s="58" t="s">
        <v>101</v>
      </c>
      <c r="C105" s="24">
        <f>[1]KV_9.1.sz.mell!C105</f>
        <v>27649164</v>
      </c>
      <c r="D105" s="25"/>
      <c r="E105" s="25">
        <v>4989238</v>
      </c>
      <c r="F105" s="25">
        <v>826531</v>
      </c>
      <c r="G105" s="25"/>
      <c r="H105" s="25"/>
      <c r="I105" s="25">
        <v>5378398</v>
      </c>
      <c r="J105" s="24">
        <f>D105+E105+F105+G105+H105+I105</f>
        <v>11194167</v>
      </c>
      <c r="K105" s="23">
        <f>C105+J105</f>
        <v>38843331</v>
      </c>
    </row>
    <row r="106" spans="1:11" ht="12" customHeight="1">
      <c r="A106" s="56" t="s">
        <v>100</v>
      </c>
      <c r="B106" s="58" t="s">
        <v>99</v>
      </c>
      <c r="C106" s="24">
        <f>[1]KV_9.1.sz.mell!C106</f>
        <v>0</v>
      </c>
      <c r="D106" s="25"/>
      <c r="E106" s="25"/>
      <c r="F106" s="25"/>
      <c r="G106" s="25"/>
      <c r="H106" s="25"/>
      <c r="I106" s="25"/>
      <c r="J106" s="24">
        <f>D106+E106+F106+G106+H106+I106</f>
        <v>0</v>
      </c>
      <c r="K106" s="23">
        <f>C106+J106</f>
        <v>0</v>
      </c>
    </row>
    <row r="107" spans="1:11" ht="12" customHeight="1">
      <c r="A107" s="56" t="s">
        <v>98</v>
      </c>
      <c r="B107" s="38" t="s">
        <v>62</v>
      </c>
      <c r="C107" s="24">
        <f>[1]KV_9.1.sz.mell!C107</f>
        <v>0</v>
      </c>
      <c r="D107" s="25"/>
      <c r="E107" s="25"/>
      <c r="F107" s="25"/>
      <c r="G107" s="25"/>
      <c r="H107" s="25"/>
      <c r="I107" s="25"/>
      <c r="J107" s="24">
        <f>D107+E107+F107+G107+H107+I107</f>
        <v>0</v>
      </c>
      <c r="K107" s="23">
        <f>C107+J107</f>
        <v>0</v>
      </c>
    </row>
    <row r="108" spans="1:11" ht="12" customHeight="1">
      <c r="A108" s="27" t="s">
        <v>97</v>
      </c>
      <c r="B108" s="57" t="s">
        <v>96</v>
      </c>
      <c r="C108" s="24">
        <f>[1]KV_9.1.sz.mell!C108</f>
        <v>0</v>
      </c>
      <c r="D108" s="25"/>
      <c r="E108" s="25"/>
      <c r="F108" s="25"/>
      <c r="G108" s="25"/>
      <c r="H108" s="25"/>
      <c r="I108" s="25"/>
      <c r="J108" s="24">
        <f>D108+E108+F108+G108+H108+I108</f>
        <v>0</v>
      </c>
      <c r="K108" s="23">
        <f>C108+J108</f>
        <v>0</v>
      </c>
    </row>
    <row r="109" spans="1:11" ht="12" customHeight="1">
      <c r="A109" s="56" t="s">
        <v>95</v>
      </c>
      <c r="B109" s="57" t="s">
        <v>94</v>
      </c>
      <c r="C109" s="24">
        <f>[1]KV_9.1.sz.mell!C109</f>
        <v>0</v>
      </c>
      <c r="D109" s="25"/>
      <c r="E109" s="25"/>
      <c r="F109" s="25"/>
      <c r="G109" s="25"/>
      <c r="H109" s="25"/>
      <c r="I109" s="25"/>
      <c r="J109" s="24">
        <f>D109+E109+F109+G109+H109+I109</f>
        <v>0</v>
      </c>
      <c r="K109" s="23">
        <f>C109+J109</f>
        <v>0</v>
      </c>
    </row>
    <row r="110" spans="1:11" ht="12" customHeight="1">
      <c r="A110" s="56" t="s">
        <v>93</v>
      </c>
      <c r="B110" s="38" t="s">
        <v>92</v>
      </c>
      <c r="C110" s="30">
        <f>[1]KV_9.1.sz.mell!C110</f>
        <v>19300000</v>
      </c>
      <c r="D110" s="31">
        <v>180120</v>
      </c>
      <c r="E110" s="25">
        <v>388056</v>
      </c>
      <c r="F110" s="31"/>
      <c r="G110" s="31"/>
      <c r="H110" s="31"/>
      <c r="I110" s="31">
        <v>-5378398</v>
      </c>
      <c r="J110" s="30">
        <f>D110+E110+F110+G110+H110+I110</f>
        <v>-4810222</v>
      </c>
      <c r="K110" s="29">
        <f>C110+J110</f>
        <v>14489778</v>
      </c>
    </row>
    <row r="111" spans="1:11" ht="12" customHeight="1">
      <c r="A111" s="56" t="s">
        <v>91</v>
      </c>
      <c r="B111" s="55" t="s">
        <v>90</v>
      </c>
      <c r="C111" s="30">
        <f>[1]KV_9.1.sz.mell!C111</f>
        <v>3500000</v>
      </c>
      <c r="D111" s="31"/>
      <c r="E111" s="31">
        <v>-388056</v>
      </c>
      <c r="F111" s="31">
        <v>1249963</v>
      </c>
      <c r="G111" s="31">
        <v>-3111944</v>
      </c>
      <c r="H111" s="31">
        <f>SUM(H112:H113)</f>
        <v>16179930</v>
      </c>
      <c r="I111" s="31"/>
      <c r="J111" s="30">
        <f>D111+E111+F111+G111+H111+I111</f>
        <v>13929893</v>
      </c>
      <c r="K111" s="29">
        <f>C111+J111</f>
        <v>17429893</v>
      </c>
    </row>
    <row r="112" spans="1:11" ht="12" customHeight="1">
      <c r="A112" s="54" t="s">
        <v>89</v>
      </c>
      <c r="B112" s="47" t="s">
        <v>88</v>
      </c>
      <c r="C112" s="24">
        <f>[1]KV_9.1.sz.mell!C112</f>
        <v>3500000</v>
      </c>
      <c r="D112" s="25"/>
      <c r="E112" s="31"/>
      <c r="F112" s="25"/>
      <c r="G112" s="25"/>
      <c r="H112" s="25">
        <v>10179930</v>
      </c>
      <c r="I112" s="25"/>
      <c r="J112" s="24">
        <v>-388056</v>
      </c>
      <c r="K112" s="23">
        <f>C112+J112</f>
        <v>3111944</v>
      </c>
    </row>
    <row r="113" spans="1:11" ht="12" customHeight="1" thickBot="1">
      <c r="A113" s="53" t="s">
        <v>87</v>
      </c>
      <c r="B113" s="52" t="s">
        <v>86</v>
      </c>
      <c r="C113" s="50">
        <f>[1]KV_9.1.sz.mell!C113</f>
        <v>0</v>
      </c>
      <c r="D113" s="51"/>
      <c r="E113" s="51"/>
      <c r="F113" s="51"/>
      <c r="G113" s="51"/>
      <c r="H113" s="51">
        <v>6000000</v>
      </c>
      <c r="I113" s="51"/>
      <c r="J113" s="50">
        <f>D113+E113+F113+G113+H113+I113</f>
        <v>6000000</v>
      </c>
      <c r="K113" s="49">
        <f>C113+J113</f>
        <v>6000000</v>
      </c>
    </row>
    <row r="114" spans="1:11" ht="12" customHeight="1" thickBot="1">
      <c r="A114" s="19" t="s">
        <v>85</v>
      </c>
      <c r="B114" s="48" t="s">
        <v>84</v>
      </c>
      <c r="C114" s="37">
        <f>[1]KV_9.1.sz.mell!C114</f>
        <v>447841418</v>
      </c>
      <c r="D114" s="37">
        <f>+D115+D117+D119</f>
        <v>10578737</v>
      </c>
      <c r="E114" s="37">
        <f>+E115+E117+E119</f>
        <v>2829941</v>
      </c>
      <c r="F114" s="37">
        <f>+F115+F117+F119</f>
        <v>-21250000</v>
      </c>
      <c r="G114" s="37">
        <f>+G115+G117+G119</f>
        <v>3206001</v>
      </c>
      <c r="H114" s="37">
        <f>+H115+H117+H119</f>
        <v>35662165</v>
      </c>
      <c r="I114" s="37">
        <f>+I115+I117+I119</f>
        <v>-5698828</v>
      </c>
      <c r="J114" s="37">
        <f>+J115+J117+J119</f>
        <v>25328016</v>
      </c>
      <c r="K114" s="36">
        <f>+K115+K117+K119</f>
        <v>473169434</v>
      </c>
    </row>
    <row r="115" spans="1:11" ht="12" customHeight="1">
      <c r="A115" s="33" t="s">
        <v>83</v>
      </c>
      <c r="B115" s="47" t="s">
        <v>82</v>
      </c>
      <c r="C115" s="44">
        <f>[1]KV_9.1.sz.mell!C115</f>
        <v>443041418</v>
      </c>
      <c r="D115" s="45">
        <v>4381137</v>
      </c>
      <c r="E115" s="46">
        <v>2829941</v>
      </c>
      <c r="F115" s="45">
        <v>-21250000</v>
      </c>
      <c r="G115" s="45">
        <v>2993911</v>
      </c>
      <c r="H115" s="45">
        <v>35662165</v>
      </c>
      <c r="I115" s="45">
        <v>-5698828</v>
      </c>
      <c r="J115" s="44">
        <f>D115+E115+F115+G115+H115+I115</f>
        <v>18918326</v>
      </c>
      <c r="K115" s="43">
        <f>C115+J115</f>
        <v>461959744</v>
      </c>
    </row>
    <row r="116" spans="1:11" ht="12" customHeight="1">
      <c r="A116" s="33" t="s">
        <v>81</v>
      </c>
      <c r="B116" s="42" t="s">
        <v>80</v>
      </c>
      <c r="C116" s="44">
        <f>[1]KV_9.1.sz.mell!C116</f>
        <v>443041418</v>
      </c>
      <c r="D116" s="45"/>
      <c r="E116" s="45"/>
      <c r="F116" s="45"/>
      <c r="G116" s="45"/>
      <c r="H116" s="45"/>
      <c r="I116" s="45"/>
      <c r="J116" s="44">
        <f>D116+E116+F116+G116+H116+I116</f>
        <v>0</v>
      </c>
      <c r="K116" s="43">
        <f>C116+J116</f>
        <v>443041418</v>
      </c>
    </row>
    <row r="117" spans="1:11" ht="12" customHeight="1">
      <c r="A117" s="33" t="s">
        <v>79</v>
      </c>
      <c r="B117" s="42" t="s">
        <v>78</v>
      </c>
      <c r="C117" s="30">
        <f>[1]KV_9.1.sz.mell!C117</f>
        <v>4800000</v>
      </c>
      <c r="D117" s="31">
        <v>6197600</v>
      </c>
      <c r="E117" s="31"/>
      <c r="F117" s="31"/>
      <c r="G117" s="31">
        <v>212090</v>
      </c>
      <c r="H117" s="31"/>
      <c r="I117" s="31"/>
      <c r="J117" s="30">
        <f>D117+E117+F117+G117+H117+I117</f>
        <v>6409690</v>
      </c>
      <c r="K117" s="29">
        <f>C117+J117</f>
        <v>11209690</v>
      </c>
    </row>
    <row r="118" spans="1:11" ht="12" customHeight="1">
      <c r="A118" s="33" t="s">
        <v>77</v>
      </c>
      <c r="B118" s="42" t="s">
        <v>76</v>
      </c>
      <c r="C118" s="30">
        <f>[1]KV_9.1.sz.mell!C118</f>
        <v>0</v>
      </c>
      <c r="D118" s="31"/>
      <c r="E118" s="31"/>
      <c r="F118" s="31"/>
      <c r="G118" s="31"/>
      <c r="H118" s="31"/>
      <c r="I118" s="31"/>
      <c r="J118" s="30">
        <f>D118+E118+F118+G118+H118+I118</f>
        <v>0</v>
      </c>
      <c r="K118" s="29">
        <f>C118+J118</f>
        <v>0</v>
      </c>
    </row>
    <row r="119" spans="1:11" ht="12" customHeight="1">
      <c r="A119" s="33" t="s">
        <v>75</v>
      </c>
      <c r="B119" s="41" t="s">
        <v>74</v>
      </c>
      <c r="C119" s="30">
        <f>[1]KV_9.1.sz.mell!C119</f>
        <v>0</v>
      </c>
      <c r="D119" s="31"/>
      <c r="E119" s="31"/>
      <c r="F119" s="31"/>
      <c r="G119" s="31"/>
      <c r="H119" s="31"/>
      <c r="I119" s="31"/>
      <c r="J119" s="30">
        <f>D119+E119+F119+G119+H119+I119</f>
        <v>0</v>
      </c>
      <c r="K119" s="29">
        <f>C119+J119</f>
        <v>0</v>
      </c>
    </row>
    <row r="120" spans="1:11" ht="12" customHeight="1">
      <c r="A120" s="33" t="s">
        <v>73</v>
      </c>
      <c r="B120" s="40" t="s">
        <v>72</v>
      </c>
      <c r="C120" s="30">
        <f>[1]KV_9.1.sz.mell!C120</f>
        <v>0</v>
      </c>
      <c r="D120" s="31"/>
      <c r="E120" s="31"/>
      <c r="F120" s="31"/>
      <c r="G120" s="31"/>
      <c r="H120" s="31"/>
      <c r="I120" s="31"/>
      <c r="J120" s="30">
        <f>D120+E120+F120+G120+H120+I120</f>
        <v>0</v>
      </c>
      <c r="K120" s="29">
        <f>C120+J120</f>
        <v>0</v>
      </c>
    </row>
    <row r="121" spans="1:11" ht="12" customHeight="1">
      <c r="A121" s="33" t="s">
        <v>71</v>
      </c>
      <c r="B121" s="39" t="s">
        <v>70</v>
      </c>
      <c r="C121" s="30">
        <f>[1]KV_9.1.sz.mell!C121</f>
        <v>0</v>
      </c>
      <c r="D121" s="31"/>
      <c r="E121" s="31"/>
      <c r="F121" s="31"/>
      <c r="G121" s="31"/>
      <c r="H121" s="31"/>
      <c r="I121" s="31"/>
      <c r="J121" s="30">
        <f>D121+E121+F121+G121+H121+I121</f>
        <v>0</v>
      </c>
      <c r="K121" s="29">
        <f>C121+J121</f>
        <v>0</v>
      </c>
    </row>
    <row r="122" spans="1:11" ht="12" customHeight="1">
      <c r="A122" s="33" t="s">
        <v>69</v>
      </c>
      <c r="B122" s="38" t="s">
        <v>68</v>
      </c>
      <c r="C122" s="30">
        <f>[1]KV_9.1.sz.mell!C122</f>
        <v>0</v>
      </c>
      <c r="D122" s="31"/>
      <c r="E122" s="31"/>
      <c r="F122" s="31"/>
      <c r="G122" s="31"/>
      <c r="H122" s="31"/>
      <c r="I122" s="31"/>
      <c r="J122" s="30">
        <f>D122+E122+F122+G122+H122+I122</f>
        <v>0</v>
      </c>
      <c r="K122" s="29">
        <f>C122+J122</f>
        <v>0</v>
      </c>
    </row>
    <row r="123" spans="1:11" ht="12" customHeight="1">
      <c r="A123" s="33" t="s">
        <v>67</v>
      </c>
      <c r="B123" s="38" t="s">
        <v>66</v>
      </c>
      <c r="C123" s="30">
        <f>[1]KV_9.1.sz.mell!C123</f>
        <v>0</v>
      </c>
      <c r="D123" s="31"/>
      <c r="E123" s="31"/>
      <c r="F123" s="31"/>
      <c r="G123" s="31"/>
      <c r="H123" s="31"/>
      <c r="I123" s="31"/>
      <c r="J123" s="30">
        <f>D123+E123+F123+G123+H123+I123</f>
        <v>0</v>
      </c>
      <c r="K123" s="29">
        <f>C123+J123</f>
        <v>0</v>
      </c>
    </row>
    <row r="124" spans="1:11" ht="12" customHeight="1">
      <c r="A124" s="33" t="s">
        <v>65</v>
      </c>
      <c r="B124" s="38" t="s">
        <v>64</v>
      </c>
      <c r="C124" s="30">
        <f>[1]KV_9.1.sz.mell!C124</f>
        <v>0</v>
      </c>
      <c r="D124" s="31"/>
      <c r="E124" s="31"/>
      <c r="F124" s="31"/>
      <c r="G124" s="31"/>
      <c r="H124" s="31"/>
      <c r="I124" s="31"/>
      <c r="J124" s="30">
        <f>D124+E124+F124+G124+H124+I124</f>
        <v>0</v>
      </c>
      <c r="K124" s="29">
        <f>C124+J124</f>
        <v>0</v>
      </c>
    </row>
    <row r="125" spans="1:11" ht="12" customHeight="1">
      <c r="A125" s="33" t="s">
        <v>63</v>
      </c>
      <c r="B125" s="38" t="s">
        <v>62</v>
      </c>
      <c r="C125" s="30">
        <f>[1]KV_9.1.sz.mell!C125</f>
        <v>0</v>
      </c>
      <c r="D125" s="31"/>
      <c r="E125" s="31"/>
      <c r="F125" s="31"/>
      <c r="G125" s="31"/>
      <c r="H125" s="31"/>
      <c r="I125" s="31"/>
      <c r="J125" s="30">
        <f>D125+E125+F125+G125+H125+I125</f>
        <v>0</v>
      </c>
      <c r="K125" s="29">
        <f>C125+J125</f>
        <v>0</v>
      </c>
    </row>
    <row r="126" spans="1:11" ht="12" customHeight="1">
      <c r="A126" s="33" t="s">
        <v>61</v>
      </c>
      <c r="B126" s="38" t="s">
        <v>60</v>
      </c>
      <c r="C126" s="30">
        <f>[1]KV_9.1.sz.mell!C126</f>
        <v>0</v>
      </c>
      <c r="D126" s="31"/>
      <c r="E126" s="31"/>
      <c r="F126" s="31"/>
      <c r="G126" s="31"/>
      <c r="H126" s="31"/>
      <c r="I126" s="31"/>
      <c r="J126" s="30">
        <f>D126+E126+F126+G126+H126+I126</f>
        <v>0</v>
      </c>
      <c r="K126" s="29">
        <f>C126+J126</f>
        <v>0</v>
      </c>
    </row>
    <row r="127" spans="1:11" ht="12" customHeight="1" thickBot="1">
      <c r="A127" s="27" t="s">
        <v>59</v>
      </c>
      <c r="B127" s="38" t="s">
        <v>58</v>
      </c>
      <c r="C127" s="24">
        <f>[1]KV_9.1.sz.mell!C127</f>
        <v>0</v>
      </c>
      <c r="D127" s="25"/>
      <c r="E127" s="25"/>
      <c r="F127" s="25"/>
      <c r="G127" s="25"/>
      <c r="H127" s="25"/>
      <c r="I127" s="25"/>
      <c r="J127" s="24">
        <f>D127+E127+F127+G127+H127+I127</f>
        <v>0</v>
      </c>
      <c r="K127" s="23">
        <f>C127+J127</f>
        <v>0</v>
      </c>
    </row>
    <row r="128" spans="1:11" ht="12" customHeight="1" thickBot="1">
      <c r="A128" s="19" t="s">
        <v>57</v>
      </c>
      <c r="B128" s="18" t="s">
        <v>56</v>
      </c>
      <c r="C128" s="37">
        <f>[1]KV_9.1.sz.mell!C128</f>
        <v>663110399</v>
      </c>
      <c r="D128" s="37">
        <f>+D93+D114</f>
        <v>201463174</v>
      </c>
      <c r="E128" s="37">
        <f>+E93+E114</f>
        <v>11713596</v>
      </c>
      <c r="F128" s="37">
        <f>+F93+F114</f>
        <v>13979394</v>
      </c>
      <c r="G128" s="37">
        <f>+G93+G114</f>
        <v>16996521</v>
      </c>
      <c r="H128" s="37">
        <f>+H93+H114</f>
        <v>59347471</v>
      </c>
      <c r="I128" s="37">
        <f>+I93+I114</f>
        <v>-868000</v>
      </c>
      <c r="J128" s="37">
        <f>+J93+J114</f>
        <v>302632156</v>
      </c>
      <c r="K128" s="36">
        <f>+K93+K114</f>
        <v>965742555</v>
      </c>
    </row>
    <row r="129" spans="1:11" ht="12" customHeight="1" thickBot="1">
      <c r="A129" s="19" t="s">
        <v>55</v>
      </c>
      <c r="B129" s="18" t="s">
        <v>54</v>
      </c>
      <c r="C129" s="37">
        <f>[1]KV_9.1.sz.mell!C129</f>
        <v>0</v>
      </c>
      <c r="D129" s="37">
        <f>+D130+D131+D132</f>
        <v>0</v>
      </c>
      <c r="E129" s="37">
        <f>+E130+E131+E132</f>
        <v>0</v>
      </c>
      <c r="F129" s="37">
        <f>+F130+F131+F132</f>
        <v>0</v>
      </c>
      <c r="G129" s="37">
        <f>+G130+G131+G132</f>
        <v>0</v>
      </c>
      <c r="H129" s="37">
        <f>+H130+H131+H132</f>
        <v>0</v>
      </c>
      <c r="I129" s="37">
        <f>+I130+I131+I132</f>
        <v>0</v>
      </c>
      <c r="J129" s="37">
        <f>+J130+J131+J132</f>
        <v>0</v>
      </c>
      <c r="K129" s="36">
        <f>+K130+K131+K132</f>
        <v>0</v>
      </c>
    </row>
    <row r="130" spans="1:11" s="28" customFormat="1" ht="12" customHeight="1">
      <c r="A130" s="33" t="s">
        <v>53</v>
      </c>
      <c r="B130" s="32" t="s">
        <v>52</v>
      </c>
      <c r="C130" s="30">
        <f>[1]KV_9.1.sz.mell!C130</f>
        <v>0</v>
      </c>
      <c r="D130" s="31"/>
      <c r="E130" s="31"/>
      <c r="F130" s="31"/>
      <c r="G130" s="31"/>
      <c r="H130" s="31"/>
      <c r="I130" s="31"/>
      <c r="J130" s="30">
        <f>D130+E130+F130+G130+H130+I130</f>
        <v>0</v>
      </c>
      <c r="K130" s="29">
        <f>C130+J130</f>
        <v>0</v>
      </c>
    </row>
    <row r="131" spans="1:11" ht="12" customHeight="1">
      <c r="A131" s="33" t="s">
        <v>51</v>
      </c>
      <c r="B131" s="32" t="s">
        <v>50</v>
      </c>
      <c r="C131" s="30">
        <f>[1]KV_9.1.sz.mell!C131</f>
        <v>0</v>
      </c>
      <c r="D131" s="31"/>
      <c r="E131" s="31"/>
      <c r="F131" s="31"/>
      <c r="G131" s="31"/>
      <c r="H131" s="31"/>
      <c r="I131" s="31"/>
      <c r="J131" s="30">
        <f>D131+E131+F131+G131+H131+I131</f>
        <v>0</v>
      </c>
      <c r="K131" s="29">
        <f>C131+J131</f>
        <v>0</v>
      </c>
    </row>
    <row r="132" spans="1:11" ht="12" customHeight="1" thickBot="1">
      <c r="A132" s="27" t="s">
        <v>49</v>
      </c>
      <c r="B132" s="26" t="s">
        <v>48</v>
      </c>
      <c r="C132" s="30">
        <f>[1]KV_9.1.sz.mell!C132</f>
        <v>0</v>
      </c>
      <c r="D132" s="31"/>
      <c r="E132" s="31"/>
      <c r="F132" s="31"/>
      <c r="G132" s="31"/>
      <c r="H132" s="31"/>
      <c r="I132" s="31"/>
      <c r="J132" s="30">
        <f>D132+E132+F132+G132+H132+I132</f>
        <v>0</v>
      </c>
      <c r="K132" s="29">
        <f>C132+J132</f>
        <v>0</v>
      </c>
    </row>
    <row r="133" spans="1:11" ht="12" customHeight="1" thickBot="1">
      <c r="A133" s="19" t="s">
        <v>47</v>
      </c>
      <c r="B133" s="18" t="s">
        <v>46</v>
      </c>
      <c r="C133" s="37">
        <f>[1]KV_9.1.sz.mell!C133</f>
        <v>0</v>
      </c>
      <c r="D133" s="37">
        <f>+D134+D135+D136+D137+D138+D139</f>
        <v>0</v>
      </c>
      <c r="E133" s="37">
        <f>+E134+E135+E136+E137+E138+E139</f>
        <v>0</v>
      </c>
      <c r="F133" s="37">
        <f>+F134+F135+F136+F137+F138+F139</f>
        <v>0</v>
      </c>
      <c r="G133" s="37">
        <f>+G134+G135+G136+G137+G138+G139</f>
        <v>0</v>
      </c>
      <c r="H133" s="37">
        <f>+H134+H135+H136+H137+H138+H139</f>
        <v>0</v>
      </c>
      <c r="I133" s="37">
        <f>+I134+I135+I136+I137+I138+I139</f>
        <v>0</v>
      </c>
      <c r="J133" s="37">
        <f>+J134+J135+J136+J137+J138+J139</f>
        <v>0</v>
      </c>
      <c r="K133" s="36">
        <f>+K134+K135+K136+K137+K138+K139</f>
        <v>0</v>
      </c>
    </row>
    <row r="134" spans="1:11" ht="12" customHeight="1">
      <c r="A134" s="33" t="s">
        <v>45</v>
      </c>
      <c r="B134" s="32" t="s">
        <v>44</v>
      </c>
      <c r="C134" s="30">
        <f>[1]KV_9.1.sz.mell!C134</f>
        <v>0</v>
      </c>
      <c r="D134" s="31"/>
      <c r="E134" s="31"/>
      <c r="F134" s="31"/>
      <c r="G134" s="31"/>
      <c r="H134" s="31"/>
      <c r="I134" s="31"/>
      <c r="J134" s="30">
        <f>D134+E134+F134+G134+H134+I134</f>
        <v>0</v>
      </c>
      <c r="K134" s="29">
        <f>C134+J134</f>
        <v>0</v>
      </c>
    </row>
    <row r="135" spans="1:11" ht="12" customHeight="1">
      <c r="A135" s="33" t="s">
        <v>43</v>
      </c>
      <c r="B135" s="32" t="s">
        <v>42</v>
      </c>
      <c r="C135" s="30">
        <f>[1]KV_9.1.sz.mell!C135</f>
        <v>0</v>
      </c>
      <c r="D135" s="31"/>
      <c r="E135" s="31"/>
      <c r="F135" s="31"/>
      <c r="G135" s="31"/>
      <c r="H135" s="31"/>
      <c r="I135" s="31"/>
      <c r="J135" s="30">
        <f>D135+E135+F135+G135+H135+I135</f>
        <v>0</v>
      </c>
      <c r="K135" s="29">
        <f>C135+J135</f>
        <v>0</v>
      </c>
    </row>
    <row r="136" spans="1:11" ht="12" customHeight="1">
      <c r="A136" s="33" t="s">
        <v>41</v>
      </c>
      <c r="B136" s="32" t="s">
        <v>40</v>
      </c>
      <c r="C136" s="30">
        <f>[1]KV_9.1.sz.mell!C136</f>
        <v>0</v>
      </c>
      <c r="D136" s="31"/>
      <c r="E136" s="31"/>
      <c r="F136" s="31"/>
      <c r="G136" s="31"/>
      <c r="H136" s="31"/>
      <c r="I136" s="31"/>
      <c r="J136" s="30">
        <f>D136+E136+F136+G136+H136+I136</f>
        <v>0</v>
      </c>
      <c r="K136" s="29">
        <f>C136+J136</f>
        <v>0</v>
      </c>
    </row>
    <row r="137" spans="1:11" ht="12" customHeight="1">
      <c r="A137" s="33" t="s">
        <v>39</v>
      </c>
      <c r="B137" s="32" t="s">
        <v>38</v>
      </c>
      <c r="C137" s="30">
        <f>[1]KV_9.1.sz.mell!C137</f>
        <v>0</v>
      </c>
      <c r="D137" s="31"/>
      <c r="E137" s="31"/>
      <c r="F137" s="31"/>
      <c r="G137" s="31"/>
      <c r="H137" s="31"/>
      <c r="I137" s="31"/>
      <c r="J137" s="30">
        <f>D137+E137+F137+G137+H137+I137</f>
        <v>0</v>
      </c>
      <c r="K137" s="29">
        <f>C137+J137</f>
        <v>0</v>
      </c>
    </row>
    <row r="138" spans="1:11" ht="12" customHeight="1">
      <c r="A138" s="33" t="s">
        <v>37</v>
      </c>
      <c r="B138" s="32" t="s">
        <v>36</v>
      </c>
      <c r="C138" s="30">
        <f>[1]KV_9.1.sz.mell!C138</f>
        <v>0</v>
      </c>
      <c r="D138" s="31"/>
      <c r="E138" s="31"/>
      <c r="F138" s="31"/>
      <c r="G138" s="31"/>
      <c r="H138" s="31"/>
      <c r="I138" s="31"/>
      <c r="J138" s="30">
        <f>D138+E138+F138+G138+H138+I138</f>
        <v>0</v>
      </c>
      <c r="K138" s="29">
        <f>C138+J138</f>
        <v>0</v>
      </c>
    </row>
    <row r="139" spans="1:11" s="28" customFormat="1" ht="12" customHeight="1" thickBot="1">
      <c r="A139" s="27" t="s">
        <v>35</v>
      </c>
      <c r="B139" s="26" t="s">
        <v>34</v>
      </c>
      <c r="C139" s="30">
        <f>[1]KV_9.1.sz.mell!C139</f>
        <v>0</v>
      </c>
      <c r="D139" s="31"/>
      <c r="E139" s="31"/>
      <c r="F139" s="31"/>
      <c r="G139" s="31"/>
      <c r="H139" s="31"/>
      <c r="I139" s="31"/>
      <c r="J139" s="30">
        <f>D139+E139+F139+G139+H139+I139</f>
        <v>0</v>
      </c>
      <c r="K139" s="29">
        <f>C139+J139</f>
        <v>0</v>
      </c>
    </row>
    <row r="140" spans="1:11" ht="12" customHeight="1" thickBot="1">
      <c r="A140" s="19" t="s">
        <v>33</v>
      </c>
      <c r="B140" s="18" t="s">
        <v>32</v>
      </c>
      <c r="C140" s="35">
        <f>[1]KV_9.1.sz.mell!C140</f>
        <v>192244541</v>
      </c>
      <c r="D140" s="35">
        <f>+D141+D142+D144+D145+D143</f>
        <v>0</v>
      </c>
      <c r="E140" s="35">
        <f>+E141+E142+E144+E145+E143</f>
        <v>1460480</v>
      </c>
      <c r="F140" s="35">
        <f>+F141+F142+F144+F145+F143</f>
        <v>0</v>
      </c>
      <c r="G140" s="35">
        <f>+G141+G142+G144+G145+G143</f>
        <v>370743</v>
      </c>
      <c r="H140" s="35">
        <f>+H141+H142+H144+H145+H143</f>
        <v>0</v>
      </c>
      <c r="I140" s="35">
        <f>+I141+I142+I144+I145+I143</f>
        <v>5495000</v>
      </c>
      <c r="J140" s="35">
        <f>+J141+J142+J144+J145+J143</f>
        <v>7326223</v>
      </c>
      <c r="K140" s="34">
        <f>+K141+K142+K144+K145+K143</f>
        <v>199570764</v>
      </c>
    </row>
    <row r="141" spans="1:11">
      <c r="A141" s="33" t="s">
        <v>31</v>
      </c>
      <c r="B141" s="32" t="s">
        <v>30</v>
      </c>
      <c r="C141" s="30">
        <f>[1]KV_9.1.sz.mell!C141</f>
        <v>0</v>
      </c>
      <c r="D141" s="31"/>
      <c r="E141" s="31"/>
      <c r="F141" s="31"/>
      <c r="G141" s="31"/>
      <c r="H141" s="31"/>
      <c r="I141" s="31"/>
      <c r="J141" s="30">
        <f>D141+E141+F141+G141+H141+I141</f>
        <v>0</v>
      </c>
      <c r="K141" s="29">
        <f>C141+J141</f>
        <v>0</v>
      </c>
    </row>
    <row r="142" spans="1:11" ht="12" customHeight="1">
      <c r="A142" s="33" t="s">
        <v>29</v>
      </c>
      <c r="B142" s="32" t="s">
        <v>28</v>
      </c>
      <c r="C142" s="30">
        <f>[1]KV_9.1.sz.mell!C142</f>
        <v>10356673</v>
      </c>
      <c r="D142" s="31"/>
      <c r="E142" s="31"/>
      <c r="F142" s="31"/>
      <c r="G142" s="31"/>
      <c r="H142" s="31"/>
      <c r="I142" s="31"/>
      <c r="J142" s="30">
        <f>D142+E142+F142+G142+H142+I142</f>
        <v>0</v>
      </c>
      <c r="K142" s="29">
        <f>C142+J142</f>
        <v>10356673</v>
      </c>
    </row>
    <row r="143" spans="1:11" ht="12" customHeight="1">
      <c r="A143" s="33" t="s">
        <v>27</v>
      </c>
      <c r="B143" s="32" t="s">
        <v>26</v>
      </c>
      <c r="C143" s="30">
        <f>[1]KV_9.1.sz.mell!C143</f>
        <v>181887868</v>
      </c>
      <c r="D143" s="31"/>
      <c r="E143" s="31">
        <v>1460480</v>
      </c>
      <c r="F143" s="31"/>
      <c r="G143" s="31">
        <v>370743</v>
      </c>
      <c r="H143" s="31"/>
      <c r="I143" s="31">
        <v>5495000</v>
      </c>
      <c r="J143" s="30">
        <f>D143+E143+F143+G143+H143+I143</f>
        <v>7326223</v>
      </c>
      <c r="K143" s="29">
        <f>C143+J143</f>
        <v>189214091</v>
      </c>
    </row>
    <row r="144" spans="1:11" s="28" customFormat="1" ht="12" customHeight="1">
      <c r="A144" s="33" t="s">
        <v>25</v>
      </c>
      <c r="B144" s="32" t="s">
        <v>24</v>
      </c>
      <c r="C144" s="30">
        <f>[1]KV_9.1.sz.mell!C144</f>
        <v>0</v>
      </c>
      <c r="D144" s="31"/>
      <c r="E144" s="31"/>
      <c r="F144" s="31"/>
      <c r="G144" s="31"/>
      <c r="H144" s="31"/>
      <c r="I144" s="31"/>
      <c r="J144" s="30">
        <f>D144+E144+F144+G144+H144+I144</f>
        <v>0</v>
      </c>
      <c r="K144" s="29">
        <f>C144+J144</f>
        <v>0</v>
      </c>
    </row>
    <row r="145" spans="1:11" s="28" customFormat="1" ht="12" customHeight="1" thickBot="1">
      <c r="A145" s="27" t="s">
        <v>23</v>
      </c>
      <c r="B145" s="26" t="s">
        <v>22</v>
      </c>
      <c r="C145" s="30">
        <f>[1]KV_9.1.sz.mell!C145</f>
        <v>0</v>
      </c>
      <c r="D145" s="31"/>
      <c r="E145" s="31"/>
      <c r="F145" s="31"/>
      <c r="G145" s="31"/>
      <c r="H145" s="31"/>
      <c r="I145" s="31"/>
      <c r="J145" s="30">
        <f>D145+E145+F145+G145+H145+I145</f>
        <v>0</v>
      </c>
      <c r="K145" s="29">
        <f>C145+J145</f>
        <v>0</v>
      </c>
    </row>
    <row r="146" spans="1:11" s="28" customFormat="1" ht="12" customHeight="1" thickBot="1">
      <c r="A146" s="19" t="s">
        <v>21</v>
      </c>
      <c r="B146" s="18" t="s">
        <v>20</v>
      </c>
      <c r="C146" s="20">
        <f>[1]KV_9.1.sz.mell!C146</f>
        <v>0</v>
      </c>
      <c r="D146" s="20">
        <f>+D147+D148+D149+D150+D151</f>
        <v>0</v>
      </c>
      <c r="E146" s="20">
        <f>+E147+E148+E149+E150+E151</f>
        <v>0</v>
      </c>
      <c r="F146" s="20">
        <f>+F147+F148+F149+F150+F151</f>
        <v>0</v>
      </c>
      <c r="G146" s="20">
        <f>+G147+G148+G149+G150+G151</f>
        <v>0</v>
      </c>
      <c r="H146" s="20">
        <f>+H147+H148+H149+H150+H151</f>
        <v>0</v>
      </c>
      <c r="I146" s="20">
        <f>+I147+I148+I149+I150+I151</f>
        <v>0</v>
      </c>
      <c r="J146" s="20">
        <f>+J147+J148+J149+J150+J151</f>
        <v>0</v>
      </c>
      <c r="K146" s="5">
        <f>+K147+K148+K149+K150+K151</f>
        <v>0</v>
      </c>
    </row>
    <row r="147" spans="1:11" s="28" customFormat="1" ht="12" customHeight="1">
      <c r="A147" s="33" t="s">
        <v>19</v>
      </c>
      <c r="B147" s="32" t="s">
        <v>18</v>
      </c>
      <c r="C147" s="30">
        <f>[1]KV_9.1.sz.mell!C147</f>
        <v>0</v>
      </c>
      <c r="D147" s="31"/>
      <c r="E147" s="31"/>
      <c r="F147" s="31"/>
      <c r="G147" s="31"/>
      <c r="H147" s="31"/>
      <c r="I147" s="31"/>
      <c r="J147" s="30">
        <f>D147+E147+F147+G147+H147+I147</f>
        <v>0</v>
      </c>
      <c r="K147" s="29">
        <f>C147+J147</f>
        <v>0</v>
      </c>
    </row>
    <row r="148" spans="1:11" s="28" customFormat="1" ht="12" customHeight="1">
      <c r="A148" s="33" t="s">
        <v>17</v>
      </c>
      <c r="B148" s="32" t="s">
        <v>16</v>
      </c>
      <c r="C148" s="30">
        <f>[1]KV_9.1.sz.mell!C148</f>
        <v>0</v>
      </c>
      <c r="D148" s="31"/>
      <c r="E148" s="31"/>
      <c r="F148" s="31"/>
      <c r="G148" s="31"/>
      <c r="H148" s="31"/>
      <c r="I148" s="31"/>
      <c r="J148" s="30">
        <f>D148+E148+F148+G148+H148+I148</f>
        <v>0</v>
      </c>
      <c r="K148" s="29">
        <f>C148+J148</f>
        <v>0</v>
      </c>
    </row>
    <row r="149" spans="1:11" s="28" customFormat="1" ht="12" customHeight="1">
      <c r="A149" s="33" t="s">
        <v>15</v>
      </c>
      <c r="B149" s="32" t="s">
        <v>14</v>
      </c>
      <c r="C149" s="30">
        <f>[1]KV_9.1.sz.mell!C149</f>
        <v>0</v>
      </c>
      <c r="D149" s="31"/>
      <c r="E149" s="31"/>
      <c r="F149" s="31"/>
      <c r="G149" s="31"/>
      <c r="H149" s="31"/>
      <c r="I149" s="31"/>
      <c r="J149" s="30">
        <f>D149+E149+F149+G149+H149+I149</f>
        <v>0</v>
      </c>
      <c r="K149" s="29">
        <f>C149+J149</f>
        <v>0</v>
      </c>
    </row>
    <row r="150" spans="1:11" s="28" customFormat="1" ht="12" customHeight="1">
      <c r="A150" s="33" t="s">
        <v>13</v>
      </c>
      <c r="B150" s="32" t="s">
        <v>12</v>
      </c>
      <c r="C150" s="30">
        <f>[1]KV_9.1.sz.mell!C150</f>
        <v>0</v>
      </c>
      <c r="D150" s="31"/>
      <c r="E150" s="31"/>
      <c r="F150" s="31"/>
      <c r="G150" s="31"/>
      <c r="H150" s="31"/>
      <c r="I150" s="31"/>
      <c r="J150" s="30">
        <f>D150+E150+F150+G150+H150+I150</f>
        <v>0</v>
      </c>
      <c r="K150" s="29">
        <f>C150+J150</f>
        <v>0</v>
      </c>
    </row>
    <row r="151" spans="1:11" ht="12.75" customHeight="1" thickBot="1">
      <c r="A151" s="27" t="s">
        <v>11</v>
      </c>
      <c r="B151" s="26" t="s">
        <v>10</v>
      </c>
      <c r="C151" s="24">
        <f>[1]KV_9.1.sz.mell!C151</f>
        <v>0</v>
      </c>
      <c r="D151" s="25"/>
      <c r="E151" s="25"/>
      <c r="F151" s="25"/>
      <c r="G151" s="25"/>
      <c r="H151" s="25"/>
      <c r="I151" s="25"/>
      <c r="J151" s="24">
        <f>D151+E151+F151+G151+H151+I151</f>
        <v>0</v>
      </c>
      <c r="K151" s="23">
        <f>C151+J151</f>
        <v>0</v>
      </c>
    </row>
    <row r="152" spans="1:11" ht="12.75" customHeight="1" thickBot="1">
      <c r="A152" s="22" t="s">
        <v>9</v>
      </c>
      <c r="B152" s="18" t="s">
        <v>8</v>
      </c>
      <c r="C152" s="20">
        <f>[1]KV_9.1.sz.mell!C152</f>
        <v>0</v>
      </c>
      <c r="D152" s="21"/>
      <c r="E152" s="21"/>
      <c r="F152" s="21"/>
      <c r="G152" s="21"/>
      <c r="H152" s="21"/>
      <c r="I152" s="21"/>
      <c r="J152" s="20">
        <f>D152+E152+F152+G152+H152+I152</f>
        <v>0</v>
      </c>
      <c r="K152" s="5">
        <f>C152+J152</f>
        <v>0</v>
      </c>
    </row>
    <row r="153" spans="1:11" ht="12.75" customHeight="1" thickBot="1">
      <c r="A153" s="22" t="s">
        <v>7</v>
      </c>
      <c r="B153" s="18" t="s">
        <v>6</v>
      </c>
      <c r="C153" s="20">
        <f>[1]KV_9.1.sz.mell!C153</f>
        <v>0</v>
      </c>
      <c r="D153" s="21"/>
      <c r="E153" s="21"/>
      <c r="F153" s="21"/>
      <c r="G153" s="21"/>
      <c r="H153" s="21"/>
      <c r="I153" s="21"/>
      <c r="J153" s="20">
        <f>D153+E153+F153+G153+H153+I153</f>
        <v>0</v>
      </c>
      <c r="K153" s="5">
        <f>C153+J153</f>
        <v>0</v>
      </c>
    </row>
    <row r="154" spans="1:11" ht="12" customHeight="1" thickBot="1">
      <c r="A154" s="19" t="s">
        <v>5</v>
      </c>
      <c r="B154" s="18" t="s">
        <v>4</v>
      </c>
      <c r="C154" s="15">
        <f>[1]KV_9.1.sz.mell!C154</f>
        <v>192244541</v>
      </c>
      <c r="D154" s="15">
        <f>+D129+D133+D140+D146+D152+D153</f>
        <v>0</v>
      </c>
      <c r="E154" s="15">
        <f>+E129+E133+E140+E146+E152+E153</f>
        <v>1460480</v>
      </c>
      <c r="F154" s="15">
        <f>+F129+F133+F140+F146+F152+F153</f>
        <v>0</v>
      </c>
      <c r="G154" s="15">
        <f>+G129+G133+G140+G146+G152+G153</f>
        <v>370743</v>
      </c>
      <c r="H154" s="15">
        <f>+H129+H133+H140+H146+H152+H153</f>
        <v>0</v>
      </c>
      <c r="I154" s="15">
        <f>+I129+I133+I140+I146+I152+I153</f>
        <v>5495000</v>
      </c>
      <c r="J154" s="15">
        <f>+J129+J133+J140+J146+J152+J153</f>
        <v>7326223</v>
      </c>
      <c r="K154" s="14">
        <f>+K129+K133+K140+K146+K152+K153</f>
        <v>199570764</v>
      </c>
    </row>
    <row r="155" spans="1:11" ht="15.2" customHeight="1" thickBot="1">
      <c r="A155" s="17" t="s">
        <v>3</v>
      </c>
      <c r="B155" s="16" t="s">
        <v>2</v>
      </c>
      <c r="C155" s="15">
        <f>[1]KV_9.1.sz.mell!C155</f>
        <v>855354940</v>
      </c>
      <c r="D155" s="15">
        <f>+D128+D154</f>
        <v>201463174</v>
      </c>
      <c r="E155" s="15">
        <f>+E128+E154</f>
        <v>13174076</v>
      </c>
      <c r="F155" s="15">
        <f>+F128+F154</f>
        <v>13979394</v>
      </c>
      <c r="G155" s="15">
        <f>+G128+G154</f>
        <v>17367264</v>
      </c>
      <c r="H155" s="15">
        <f>+H128+H154</f>
        <v>59347471</v>
      </c>
      <c r="I155" s="15">
        <f>+I128+I154</f>
        <v>4627000</v>
      </c>
      <c r="J155" s="15">
        <f>+J128+J154</f>
        <v>309958379</v>
      </c>
      <c r="K155" s="14">
        <f>+K128+K154</f>
        <v>1165313319</v>
      </c>
    </row>
    <row r="156" spans="1:11" ht="13.5" thickBot="1">
      <c r="C156" s="13">
        <f>[1]KV_9.1.sz.mell!C156</f>
        <v>0</v>
      </c>
      <c r="D156" s="13"/>
      <c r="E156" s="13"/>
      <c r="F156" s="13"/>
      <c r="G156" s="13"/>
      <c r="H156" s="13"/>
      <c r="I156" s="12"/>
      <c r="J156" s="12"/>
      <c r="K156" s="12">
        <f>K90-K155</f>
        <v>0</v>
      </c>
    </row>
    <row r="157" spans="1:11" ht="15.2" customHeight="1" thickBot="1">
      <c r="A157" s="11" t="s">
        <v>1</v>
      </c>
      <c r="B157" s="10"/>
      <c r="C157" s="9">
        <f>[1]KV_9.1.sz.mell!C157</f>
        <v>9</v>
      </c>
      <c r="D157" s="8"/>
      <c r="E157" s="8">
        <v>1</v>
      </c>
      <c r="F157" s="8"/>
      <c r="G157" s="8"/>
      <c r="H157" s="8"/>
      <c r="I157" s="7"/>
      <c r="J157" s="6">
        <f>D157+E157+F157+G157+H157+I157</f>
        <v>1</v>
      </c>
      <c r="K157" s="5">
        <f>C157+J157</f>
        <v>10</v>
      </c>
    </row>
    <row r="158" spans="1:11" ht="14.45" customHeight="1" thickBot="1">
      <c r="A158" s="11" t="s">
        <v>0</v>
      </c>
      <c r="B158" s="10"/>
      <c r="C158" s="9">
        <f>[1]KV_9.1.sz.mell!C158</f>
        <v>73</v>
      </c>
      <c r="D158" s="8">
        <v>58</v>
      </c>
      <c r="E158" s="8"/>
      <c r="F158" s="8"/>
      <c r="G158" s="8"/>
      <c r="H158" s="8"/>
      <c r="I158" s="7"/>
      <c r="J158" s="6">
        <f>D158+E158+F158+G158+H158+I158</f>
        <v>58</v>
      </c>
      <c r="K158" s="5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RM_9.1.sz.mell</vt:lpstr>
      <vt:lpstr>RM_9.1.sz.mell!Nyomtatási_cím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2020-05-25T12:05:30Z</dcterms:created>
  <dcterms:modified xsi:type="dcterms:W3CDTF">2020-05-25T12:05:41Z</dcterms:modified>
</cp:coreProperties>
</file>