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4F38040-BADB-4646-8760-B6E650A4A618}" xr6:coauthVersionLast="45" xr6:coauthVersionMax="45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3.sz. melléklet" sheetId="3" state="hidden" r:id="rId1"/>
    <sheet name="7.sz.melléklet" sheetId="9" state="hidden" r:id="rId2"/>
    <sheet name="11.sz. melléklet" sheetId="16" state="hidden" r:id="rId3"/>
    <sheet name="12.sz.melléklet" sheetId="17" state="hidden" r:id="rId4"/>
    <sheet name="11. sz. melléklet" sheetId="2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2" l="1"/>
  <c r="D57" i="22" l="1"/>
  <c r="E57" i="22"/>
  <c r="C57" i="22"/>
  <c r="D55" i="22"/>
  <c r="E55" i="22"/>
  <c r="C55" i="22"/>
  <c r="D52" i="22"/>
  <c r="E52" i="22"/>
  <c r="C52" i="22"/>
  <c r="D50" i="22"/>
  <c r="E50" i="22"/>
  <c r="C50" i="22"/>
  <c r="D39" i="22"/>
  <c r="D42" i="22" s="1"/>
  <c r="E39" i="22"/>
  <c r="E42" i="22" s="1"/>
  <c r="C39" i="22"/>
  <c r="C42" i="22" s="1"/>
  <c r="D34" i="22"/>
  <c r="E34" i="22"/>
  <c r="C34" i="22"/>
  <c r="D30" i="22"/>
  <c r="D31" i="22" s="1"/>
  <c r="E30" i="22"/>
  <c r="E31" i="22" s="1"/>
  <c r="C30" i="22"/>
  <c r="C31" i="22" s="1"/>
  <c r="D25" i="22"/>
  <c r="D26" i="22" s="1"/>
  <c r="E25" i="22"/>
  <c r="C25" i="22"/>
  <c r="D23" i="22"/>
  <c r="E23" i="22"/>
  <c r="C23" i="22"/>
  <c r="D20" i="22"/>
  <c r="D21" i="22" s="1"/>
  <c r="E20" i="22"/>
  <c r="E21" i="22" s="1"/>
  <c r="C20" i="22"/>
  <c r="C21" i="22" s="1"/>
  <c r="D17" i="22"/>
  <c r="E17" i="22"/>
  <c r="C17" i="22"/>
  <c r="D15" i="22"/>
  <c r="E15" i="22"/>
  <c r="C15" i="22"/>
  <c r="D11" i="22"/>
  <c r="E11" i="22"/>
  <c r="D58" i="22" l="1"/>
  <c r="E58" i="22"/>
  <c r="C18" i="22"/>
  <c r="E18" i="22"/>
  <c r="E26" i="22"/>
  <c r="C58" i="22"/>
  <c r="D18" i="22"/>
  <c r="D35" i="22" s="1"/>
  <c r="C26" i="22"/>
  <c r="E35" i="22" l="1"/>
  <c r="C35" i="22"/>
  <c r="B35" i="16"/>
  <c r="E24" i="3"/>
  <c r="D33" i="16" l="1"/>
  <c r="C34" i="16"/>
  <c r="D34" i="16" s="1"/>
  <c r="C32" i="16"/>
  <c r="C26" i="16"/>
  <c r="D26" i="16" s="1"/>
  <c r="C27" i="16"/>
  <c r="D27" i="16" s="1"/>
  <c r="C28" i="16"/>
  <c r="D28" i="16" s="1"/>
  <c r="C29" i="16"/>
  <c r="D29" i="16" s="1"/>
  <c r="C30" i="16"/>
  <c r="D30" i="16" s="1"/>
  <c r="C25" i="16"/>
  <c r="D25" i="16" s="1"/>
  <c r="C13" i="16"/>
  <c r="D13" i="16" s="1"/>
  <c r="C14" i="16"/>
  <c r="D14" i="16" s="1"/>
  <c r="C15" i="16"/>
  <c r="D15" i="16" s="1"/>
  <c r="C17" i="16"/>
  <c r="D17" i="16" s="1"/>
  <c r="C18" i="16"/>
  <c r="D18" i="16" s="1"/>
  <c r="C19" i="16"/>
  <c r="D19" i="16" s="1"/>
  <c r="C12" i="16"/>
  <c r="D12" i="16" s="1"/>
  <c r="B20" i="16"/>
  <c r="C20" i="16" s="1"/>
  <c r="D20" i="16" s="1"/>
  <c r="B16" i="16"/>
  <c r="C16" i="16" s="1"/>
  <c r="D16" i="16" s="1"/>
  <c r="M29" i="17"/>
  <c r="L29" i="17"/>
  <c r="K29" i="17"/>
  <c r="J29" i="17"/>
  <c r="I29" i="17"/>
  <c r="H29" i="17"/>
  <c r="G29" i="17"/>
  <c r="F29" i="17"/>
  <c r="E29" i="17"/>
  <c r="D29" i="17"/>
  <c r="C29" i="17"/>
  <c r="B29" i="17"/>
  <c r="N28" i="17"/>
  <c r="N27" i="17"/>
  <c r="N26" i="17"/>
  <c r="N25" i="17"/>
  <c r="N24" i="17"/>
  <c r="N23" i="17"/>
  <c r="N22" i="17"/>
  <c r="N21" i="17"/>
  <c r="N20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N14" i="17"/>
  <c r="N13" i="17"/>
  <c r="N12" i="17"/>
  <c r="N11" i="17"/>
  <c r="N10" i="17"/>
  <c r="N9" i="17"/>
  <c r="B31" i="16"/>
  <c r="F40" i="9"/>
  <c r="F38" i="9"/>
  <c r="F35" i="9"/>
  <c r="F34" i="9"/>
  <c r="F33" i="9"/>
  <c r="F30" i="9"/>
  <c r="F29" i="9"/>
  <c r="F28" i="9"/>
  <c r="F10" i="9"/>
  <c r="E9" i="9"/>
  <c r="F9" i="9" s="1"/>
  <c r="F8" i="9"/>
  <c r="F6" i="9"/>
  <c r="E27" i="3"/>
  <c r="E15" i="3"/>
  <c r="E17" i="3" s="1"/>
  <c r="C35" i="16" l="1"/>
  <c r="D22" i="16"/>
  <c r="D35" i="16"/>
  <c r="N29" i="17"/>
  <c r="D31" i="16"/>
  <c r="B22" i="16"/>
  <c r="C31" i="16"/>
  <c r="N16" i="17"/>
  <c r="C22" i="16"/>
  <c r="E25" i="3"/>
  <c r="E28" i="3" s="1"/>
  <c r="B38" i="16" l="1"/>
  <c r="D38" i="16"/>
  <c r="C38" i="16"/>
</calcChain>
</file>

<file path=xl/sharedStrings.xml><?xml version="1.0" encoding="utf-8"?>
<sst xmlns="http://schemas.openxmlformats.org/spreadsheetml/2006/main" count="343" uniqueCount="282">
  <si>
    <t>Megnevezés</t>
  </si>
  <si>
    <t>Kiadások</t>
  </si>
  <si>
    <t>Személyi juttatások</t>
  </si>
  <si>
    <t>Bevételek</t>
  </si>
  <si>
    <t>Községi Önkormányzat</t>
  </si>
  <si>
    <t>Demjén</t>
  </si>
  <si>
    <t>Működési célú pénzeszköz átadás államháztartáson belülre</t>
  </si>
  <si>
    <t>Felújítási kiadás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</si>
  <si>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</si>
  <si>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</si>
  <si>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</si>
  <si>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</si>
  <si>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</si>
  <si>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</si>
  <si>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Települési támogatás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</si>
  <si>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</si>
  <si>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</si>
  <si>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</si>
  <si>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célú támogatások államháztartáson belülről</t>
  </si>
  <si>
    <t>Szociális étkeztetés</t>
  </si>
  <si>
    <t>III.</t>
  </si>
  <si>
    <t>IV.</t>
  </si>
  <si>
    <t>KIADÁSOK ÖSSZESEN</t>
  </si>
  <si>
    <t>Községi  Önkormányzat</t>
  </si>
  <si>
    <t>Lakosságszám  2014. I. 1-én: 629 fő</t>
  </si>
  <si>
    <t>Jogcím</t>
  </si>
  <si>
    <t>Mutató szám menyiségi egység</t>
  </si>
  <si>
    <t>Mutató</t>
  </si>
  <si>
    <t>Forint</t>
  </si>
  <si>
    <t>I.1.a</t>
  </si>
  <si>
    <t>Önkormányzati hivatal támogatása</t>
  </si>
  <si>
    <t>elismert létszám</t>
  </si>
  <si>
    <t>I.1.ba)</t>
  </si>
  <si>
    <t>fő</t>
  </si>
  <si>
    <t>I.1.b</t>
  </si>
  <si>
    <t>Település-üzemeltetéshez kapcsolódó feladat ellátás  beszámítás után</t>
  </si>
  <si>
    <t>Üdülőhelyi feladatok támogatása- beszámítás után</t>
  </si>
  <si>
    <t>I.1</t>
  </si>
  <si>
    <t>III.3.a.a</t>
  </si>
  <si>
    <t>III.3.c(2)</t>
  </si>
  <si>
    <t>III.3.d(2)</t>
  </si>
  <si>
    <t>Házi segítségnyújtás</t>
  </si>
  <si>
    <t>Települési önkormányzatok szociális, gyermekjóléti és gyermekétkeztetési feladatainak támogatása összesen</t>
  </si>
  <si>
    <t>I-III. Alcím összesen</t>
  </si>
  <si>
    <t>Települési önkormányzatok nyilvános könyvtári és közművelődési feladatok támogatása</t>
  </si>
  <si>
    <t>ÖSSZES KÖLTSÉGVETÉSI TÁMOGATÁS</t>
  </si>
  <si>
    <t>Sor-szám</t>
  </si>
  <si>
    <t>3. számú melléklet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</si>
  <si>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</si>
  <si>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</si>
  <si>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</si>
  <si>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</si>
  <si>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</si>
  <si>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</si>
  <si>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</si>
  <si>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</si>
  <si>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</si>
  <si>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</si>
  <si>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</si>
  <si>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</si>
  <si>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</si>
  <si>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</si>
  <si>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Községi Önkormányzat Demjén</t>
  </si>
  <si>
    <t>.</t>
  </si>
  <si>
    <t>Mutató szám</t>
  </si>
  <si>
    <t>Egyéb szolgáltatási díjak</t>
  </si>
  <si>
    <t>Fénymásolási díj A/3</t>
  </si>
  <si>
    <t>Ft/lap</t>
  </si>
  <si>
    <t>Fénymásolási díj A/4</t>
  </si>
  <si>
    <t>FAX használati díj</t>
  </si>
  <si>
    <t>Ft/oldal</t>
  </si>
  <si>
    <t>Hangoshíradó ( bemondási díj)</t>
  </si>
  <si>
    <t>Ft/ alkalom</t>
  </si>
  <si>
    <t>Honlapon vendégház hirdetési díj</t>
  </si>
  <si>
    <t>Ft/év</t>
  </si>
  <si>
    <t>Ford bérbeadás</t>
  </si>
  <si>
    <t>(km*APEH gázolaj ár* norma*/100) +( km*amortizáció 9 Ft )+( km*bérleti díj 15.-Ft)</t>
  </si>
  <si>
    <t>Bruttó ár</t>
  </si>
  <si>
    <t>Ingatlan bérleti díjak</t>
  </si>
  <si>
    <t>Széchenyi út 2 ( élelmiszer bolt)</t>
  </si>
  <si>
    <t>Ft/hó</t>
  </si>
  <si>
    <t>M</t>
  </si>
  <si>
    <t>Petőfi út 18 ( Hegyközség)</t>
  </si>
  <si>
    <t>Kossuth tér 1  ( posta hivatal)</t>
  </si>
  <si>
    <t>Petőfi u 18  gyógyszer szoba</t>
  </si>
  <si>
    <t>FT/hó</t>
  </si>
  <si>
    <t>Petőfi u 18 raktár helyiség  ( Vadásztársaság)</t>
  </si>
  <si>
    <t>Művelődési ház Petőfi u 18</t>
  </si>
  <si>
    <t>óra</t>
  </si>
  <si>
    <t>Terembérleti díjak ( önkormányzati hívatal tanácskozó terme, közösségi ház terme)</t>
  </si>
  <si>
    <t>alkalom</t>
  </si>
  <si>
    <t>Sírhely megváltás</t>
  </si>
  <si>
    <t>Egy személyes sírhely</t>
  </si>
  <si>
    <t>hely</t>
  </si>
  <si>
    <t>10.000</t>
  </si>
  <si>
    <t>Két személyes sírhely</t>
  </si>
  <si>
    <t>20.000</t>
  </si>
  <si>
    <t>Egy személye úrnahely</t>
  </si>
  <si>
    <t>5.000</t>
  </si>
  <si>
    <t>Két személyes urnahely</t>
  </si>
  <si>
    <t>7.500</t>
  </si>
  <si>
    <t>Szociális gondozás intézményi térítési díj</t>
  </si>
  <si>
    <t xml:space="preserve">0Ft-tól 28.500 Ft-ig </t>
  </si>
  <si>
    <t>gondozási nap</t>
  </si>
  <si>
    <t>ingyenes</t>
  </si>
  <si>
    <t>28.501-Ft-tól 24.750.-ft-ig</t>
  </si>
  <si>
    <t>42.751Ft-tól 85.500.-Ft-ig</t>
  </si>
  <si>
    <t>85.501Ft-tól</t>
  </si>
  <si>
    <t>Szociális étkezés intézményi térítési díj</t>
  </si>
  <si>
    <t>0 Ft-tól 28.500.-Ft-ig</t>
  </si>
  <si>
    <t>adag szám</t>
  </si>
  <si>
    <t>28.501-Ft-tól 42.750.-Ft-ig ( vásárolt élelmezés 68%-a)</t>
  </si>
  <si>
    <t>42.751 Ft-tól-85.500.-Ft-ig (vásárolt élelmezés 82%-a)</t>
  </si>
  <si>
    <t>85.501-Ft-tól ( vásárolt éelmezés 95%)</t>
  </si>
  <si>
    <t>Szociális étkezés ebéd kiszállítás</t>
  </si>
  <si>
    <t xml:space="preserve">Óvodai gyermek étkezetetés </t>
  </si>
  <si>
    <t>Óvodai gyermek étkezetetési díj</t>
  </si>
  <si>
    <t>adag/fő</t>
  </si>
  <si>
    <t>Szociális étkezési díj</t>
  </si>
  <si>
    <t>Dolgozói étkezési díj</t>
  </si>
  <si>
    <t>Áfa %</t>
  </si>
  <si>
    <t>Áfa összege</t>
  </si>
  <si>
    <t>Bruttó díj</t>
  </si>
  <si>
    <t>Adó alap</t>
  </si>
  <si>
    <t>7. számú melléklet</t>
  </si>
  <si>
    <t>Összesen</t>
  </si>
  <si>
    <t>15.</t>
  </si>
  <si>
    <t>16.</t>
  </si>
  <si>
    <t>17.</t>
  </si>
  <si>
    <t>18.</t>
  </si>
  <si>
    <t>19.</t>
  </si>
  <si>
    <t>20.</t>
  </si>
  <si>
    <t>21.</t>
  </si>
  <si>
    <t>22.</t>
  </si>
  <si>
    <t>Működési és fejlesztési célú bevételek és kiadások várható alakulása</t>
  </si>
  <si>
    <t>Működési bevételek összesen</t>
  </si>
  <si>
    <t>Felhalmozási célú bevételek</t>
  </si>
  <si>
    <t>BEVÉTELEK ÖSSZESEN</t>
  </si>
  <si>
    <t>Fejlesztési célú kiadása  összesen</t>
  </si>
  <si>
    <t xml:space="preserve">Demjén Község Önkormányzata </t>
  </si>
  <si>
    <t>Bevétel</t>
  </si>
  <si>
    <t>jan</t>
  </si>
  <si>
    <t>febr</t>
  </si>
  <si>
    <t>márc</t>
  </si>
  <si>
    <t>ápr.</t>
  </si>
  <si>
    <t>máj</t>
  </si>
  <si>
    <t>jun</t>
  </si>
  <si>
    <t>júl.</t>
  </si>
  <si>
    <t>aug.</t>
  </si>
  <si>
    <t>szept.</t>
  </si>
  <si>
    <t>okt.</t>
  </si>
  <si>
    <t>nov.</t>
  </si>
  <si>
    <t>dec.</t>
  </si>
  <si>
    <t>összesen</t>
  </si>
  <si>
    <t>Önkormányzatok működési támogatása</t>
  </si>
  <si>
    <t>Műküdési célú támogatások bevételei</t>
  </si>
  <si>
    <t>Kiadás</t>
  </si>
  <si>
    <t>Munkaadót terhelő járulékok és szociális hozzájárulási adó</t>
  </si>
  <si>
    <t>Ellátottak pénzbeli juttatásai</t>
  </si>
  <si>
    <t>Sorszám</t>
  </si>
  <si>
    <t>11. számú melléklet</t>
  </si>
  <si>
    <t xml:space="preserve"> 12.számú melléklet</t>
  </si>
  <si>
    <t>Egyéb felhalmozási célú kiadás</t>
  </si>
  <si>
    <t>Működési célra  átvett pénzeszközök</t>
  </si>
  <si>
    <t>Előző évi záró pénzkészlet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</si>
  <si>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</si>
  <si>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</si>
  <si>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</si>
  <si>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</si>
  <si>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</si>
  <si>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</si>
  <si>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</si>
  <si>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</si>
  <si>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</si>
  <si>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</si>
  <si>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</si>
  <si>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</si>
  <si>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</si>
  <si>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</si>
  <si>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</si>
  <si>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</si>
  <si>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</si>
  <si>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</si>
  <si>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</si>
  <si>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</si>
  <si>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</si>
  <si>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</si>
  <si>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</si>
  <si>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</si>
  <si>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</si>
  <si>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</si>
  <si>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</si>
  <si>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</si>
  <si>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A helyi Önkormányzatok működésének általános támogatása</t>
  </si>
  <si>
    <t>2016. évi díjak megállapítása</t>
  </si>
  <si>
    <t>Közterület használati díj ( mozgó árusok)</t>
  </si>
  <si>
    <t>Tartalék</t>
  </si>
  <si>
    <t>Beruházási kiadások</t>
  </si>
  <si>
    <t>2016. évi költségvetési támogatás</t>
  </si>
  <si>
    <t>3.sz . melléklet Demjén Község Önkormányzata Képviselő-testületének …./2016.(………...) önkormányzati rendeletéhez</t>
  </si>
  <si>
    <t>Zöldterület-gazdálkodással kapcsolatos feladatok ellátásának támogatása beszámítás után</t>
  </si>
  <si>
    <t>ha</t>
  </si>
  <si>
    <t>Közvilágítás fenntartásásnak támogatása beszámítás után</t>
  </si>
  <si>
    <t>km</t>
  </si>
  <si>
    <t>Köztemető fenntartással kapcsolatos feladatok támogatása beszámítás után</t>
  </si>
  <si>
    <t>m2</t>
  </si>
  <si>
    <t>Közutak fenntartásának támogatása beszámítás után</t>
  </si>
  <si>
    <t>Ft</t>
  </si>
  <si>
    <t>számított létszám</t>
  </si>
  <si>
    <t>Működési engedéllyel rendelkező család- és gyermekjóléti szolgálat</t>
  </si>
  <si>
    <t>III.5.a,</t>
  </si>
  <si>
    <t>a finanszírozás szempontjából elismert dolgozók bértámogatása</t>
  </si>
  <si>
    <t>III.5.b,</t>
  </si>
  <si>
    <t>gyermekétkeztetés üzemeltetési támogatása</t>
  </si>
  <si>
    <t>III.5.c,</t>
  </si>
  <si>
    <t>rászoruló gyermekek intézményen kívüli szünidei étkeztetésének támogatása</t>
  </si>
  <si>
    <t>A települési önkormányzatok kulturális feladatainak támogatása összesen</t>
  </si>
  <si>
    <t>11.sz . melléklet Demjén Község Önkormányzata Képviselő-testületének …./2016.(………...) önkormányzati rendeletéhez</t>
  </si>
  <si>
    <t>2016 -2018</t>
  </si>
  <si>
    <t>Működési kiadás összesen</t>
  </si>
  <si>
    <t>rendezésre váró tételek</t>
  </si>
  <si>
    <t>12.sz . melléklet Demjén Község Önkormányzata Képviselő-testületének …./2016.(………...) önkormányzati rendeletéhez</t>
  </si>
  <si>
    <t>Pénzmaradvány</t>
  </si>
  <si>
    <t>Beruházás és felújítás</t>
  </si>
  <si>
    <t>7.sz . melléklet Demjén Község Önkormányzata Képviselő-testületének …./2016.(………...) önkormányzati rendeletéhez</t>
  </si>
  <si>
    <t>Gépek, berendezések, felszerelések, járművek</t>
  </si>
  <si>
    <t>Tárgyi időszak</t>
  </si>
  <si>
    <t xml:space="preserve">Előző időszak </t>
  </si>
  <si>
    <t>Módosítások</t>
  </si>
  <si>
    <t>Vagyonértékű jogok</t>
  </si>
  <si>
    <t>Szellemi termékek</t>
  </si>
  <si>
    <t>A.I.Immateriális javak</t>
  </si>
  <si>
    <t>Ingatlanok és kapcsolódó vagyoni értékűjogok</t>
  </si>
  <si>
    <t>Beruházások, felújítások</t>
  </si>
  <si>
    <t>A.II. Tárgyi eszközök</t>
  </si>
  <si>
    <t>Tartós részesedések- nem pénzügyi vállakozásban</t>
  </si>
  <si>
    <t>A.III. Befektetett pénzügyi eszközök</t>
  </si>
  <si>
    <t>Nemzeti vagyonba tartozó befektett eszközök</t>
  </si>
  <si>
    <t>Vásárolt készletek</t>
  </si>
  <si>
    <t>B.I Készletek</t>
  </si>
  <si>
    <t>B. Nemzeti vagyonba tartozó forgóeszközök</t>
  </si>
  <si>
    <t>Forintpénztár</t>
  </si>
  <si>
    <t>CII. Péntárak, csekkek, betétkönyvek</t>
  </si>
  <si>
    <t>Kincstáron kívüli forintszámlák</t>
  </si>
  <si>
    <t>CIII. Forintszámlák</t>
  </si>
  <si>
    <t>C. Pénzeszközök</t>
  </si>
  <si>
    <t>Más által beszedett bevételek elszámolása</t>
  </si>
  <si>
    <t>Forgótőke elszámolása</t>
  </si>
  <si>
    <t>DIII. Követelés jellegű elszámolások</t>
  </si>
  <si>
    <t>D/I Költségvetési évben esedékes követlések</t>
  </si>
  <si>
    <t>D. Követelések</t>
  </si>
  <si>
    <t>E/1 Más előzetesen felszámított általános forgalmi adó</t>
  </si>
  <si>
    <t>EII/2 Más fizetendő általános forgalmi adó</t>
  </si>
  <si>
    <t>E. Egyéb sajátos elszámolások</t>
  </si>
  <si>
    <t>ESZKÖZÖK ÖSSZESEN</t>
  </si>
  <si>
    <t>Nemzeti vagyon induláskori értéke</t>
  </si>
  <si>
    <t>Nemzeti vagyon változásai</t>
  </si>
  <si>
    <t xml:space="preserve">Pénzeszközön kívüli egyéb eszközök induláskori értéke és változásai </t>
  </si>
  <si>
    <t>G. Egyéb eszközök induláskori értéke és változásai</t>
  </si>
  <si>
    <t>Felhalmozott eredmény</t>
  </si>
  <si>
    <t>Mérleg szerinti eredmény</t>
  </si>
  <si>
    <t>Saját tőke</t>
  </si>
  <si>
    <t>Költségveési évben esedékes kötelezettségek személyi juttatásokra</t>
  </si>
  <si>
    <t>Költségvetési évben esedékes kötelezettségek dolgi kiadásokra</t>
  </si>
  <si>
    <t>Költségvetési évben esedékes kötelezettségek beruházásokra</t>
  </si>
  <si>
    <t>Költségvetési évben esedékes kötelezttségek egyéb felhalmozási célú kiadásokra</t>
  </si>
  <si>
    <t>H.I. Költségvetési évben esedékes kötelezettségek</t>
  </si>
  <si>
    <t>Költségvetési évet követően esedékes kötelezettségek finanszírozási kiadásokra</t>
  </si>
  <si>
    <t>Költségvetési évet követően esedékes kötelezttségek</t>
  </si>
  <si>
    <t>Kapott előlegek</t>
  </si>
  <si>
    <t>Más szervezetet megillető bevételek elszámolása</t>
  </si>
  <si>
    <t>Kötelezttség jellegű sajátos elszámolások</t>
  </si>
  <si>
    <t>Költségek, ráfordítások passzív időbeli elhatárolások</t>
  </si>
  <si>
    <t xml:space="preserve">Passzív időbeli elhatárolások </t>
  </si>
  <si>
    <t>FORRÁSOK ÖSSZESEN</t>
  </si>
  <si>
    <t>Költségvetési évben esedékes kötelezettségek munkaadót terhelő járulékokra és szociális hozzájárulási adóra</t>
  </si>
  <si>
    <t>Költségvetési évben esedékes  kötelezettségek  ellátottask pénzbeni juttatásaira</t>
  </si>
  <si>
    <t>Költségvetési évben esedékes  kiadások egyéb működési kiadásokra</t>
  </si>
  <si>
    <t>adatok: forintban</t>
  </si>
  <si>
    <t>2019. éves beszámoló</t>
  </si>
  <si>
    <t>Vagyon mérleg</t>
  </si>
  <si>
    <t xml:space="preserve">11. melléklet a 6/2020.(VII.16.) önkormányzati rendelethez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</si>
</sst>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65" fontId="1" fillId="0" borderId="1" xfId="1" applyNumberFormat="1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1" xfId="0" applyFill="1" applyBorder="1"/>
    <xf numFmtId="164" fontId="0" fillId="2" borderId="1" xfId="1" applyFont="1" applyFill="1" applyBorder="1"/>
    <xf numFmtId="0" fontId="0" fillId="0" borderId="1" xfId="0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165" fontId="0" fillId="4" borderId="1" xfId="1" applyNumberFormat="1" applyFont="1" applyFill="1" applyBorder="1"/>
    <xf numFmtId="0" fontId="4" fillId="4" borderId="1" xfId="0" applyFont="1" applyFill="1" applyBorder="1"/>
    <xf numFmtId="165" fontId="4" fillId="4" borderId="1" xfId="0" applyNumberFormat="1" applyFont="1" applyFill="1" applyBorder="1"/>
    <xf numFmtId="0" fontId="5" fillId="4" borderId="1" xfId="0" applyFont="1" applyFill="1" applyBorder="1"/>
    <xf numFmtId="165" fontId="5" fillId="4" borderId="1" xfId="0" applyNumberFormat="1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1" xfId="0" applyFont="1" applyBorder="1"/>
    <xf numFmtId="9" fontId="0" fillId="0" borderId="1" xfId="0" applyNumberFormat="1" applyBorder="1"/>
    <xf numFmtId="0" fontId="5" fillId="0" borderId="1" xfId="0" applyFont="1" applyBorder="1"/>
    <xf numFmtId="165" fontId="0" fillId="0" borderId="0" xfId="1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Alignment="1">
      <alignment horizontal="right"/>
    </xf>
    <xf numFmtId="0" fontId="10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9" fillId="0" borderId="13" xfId="0" applyFont="1" applyFill="1" applyBorder="1" applyAlignment="1">
      <alignment horizontal="center"/>
    </xf>
    <xf numFmtId="0" fontId="7" fillId="0" borderId="3" xfId="0" applyFont="1" applyBorder="1"/>
    <xf numFmtId="3" fontId="8" fillId="0" borderId="1" xfId="0" applyNumberFormat="1" applyFont="1" applyBorder="1"/>
    <xf numFmtId="3" fontId="9" fillId="0" borderId="1" xfId="0" applyNumberFormat="1" applyFont="1" applyFill="1" applyBorder="1"/>
    <xf numFmtId="0" fontId="7" fillId="0" borderId="7" xfId="0" applyFont="1" applyBorder="1"/>
    <xf numFmtId="0" fontId="9" fillId="0" borderId="6" xfId="0" applyFont="1" applyFill="1" applyBorder="1"/>
    <xf numFmtId="3" fontId="8" fillId="0" borderId="14" xfId="0" applyNumberFormat="1" applyFont="1" applyBorder="1"/>
    <xf numFmtId="0" fontId="10" fillId="0" borderId="10" xfId="0" applyFont="1" applyFill="1" applyBorder="1"/>
    <xf numFmtId="3" fontId="9" fillId="0" borderId="13" xfId="0" applyNumberFormat="1" applyFont="1" applyBorder="1"/>
    <xf numFmtId="3" fontId="9" fillId="0" borderId="13" xfId="0" applyNumberFormat="1" applyFont="1" applyFill="1" applyBorder="1"/>
    <xf numFmtId="0" fontId="10" fillId="0" borderId="0" xfId="0" applyFont="1" applyFill="1" applyBorder="1"/>
    <xf numFmtId="0" fontId="8" fillId="0" borderId="0" xfId="0" applyFont="1" applyBorder="1"/>
    <xf numFmtId="3" fontId="9" fillId="0" borderId="0" xfId="0" applyNumberFormat="1" applyFont="1" applyBorder="1"/>
    <xf numFmtId="3" fontId="8" fillId="0" borderId="0" xfId="0" applyNumberFormat="1" applyFont="1"/>
    <xf numFmtId="0" fontId="8" fillId="0" borderId="15" xfId="0" applyFont="1" applyFill="1" applyBorder="1"/>
    <xf numFmtId="0" fontId="7" fillId="0" borderId="16" xfId="0" applyFont="1" applyBorder="1"/>
    <xf numFmtId="0" fontId="7" fillId="0" borderId="3" xfId="0" applyFont="1" applyBorder="1" applyAlignment="1">
      <alignment wrapText="1"/>
    </xf>
    <xf numFmtId="3" fontId="8" fillId="0" borderId="6" xfId="0" applyNumberFormat="1" applyFont="1" applyBorder="1"/>
    <xf numFmtId="3" fontId="9" fillId="0" borderId="14" xfId="0" applyNumberFormat="1" applyFont="1" applyBorder="1"/>
    <xf numFmtId="165" fontId="2" fillId="0" borderId="0" xfId="1" applyNumberFormat="1" applyFont="1"/>
    <xf numFmtId="3" fontId="0" fillId="0" borderId="0" xfId="0" applyNumberFormat="1"/>
    <xf numFmtId="0" fontId="0" fillId="2" borderId="1" xfId="0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3" fontId="0" fillId="0" borderId="1" xfId="0" applyNumberFormat="1" applyBorder="1"/>
    <xf numFmtId="3" fontId="2" fillId="0" borderId="0" xfId="0" applyNumberFormat="1" applyFont="1"/>
    <xf numFmtId="3" fontId="3" fillId="0" borderId="1" xfId="0" applyNumberFormat="1" applyFont="1" applyBorder="1"/>
    <xf numFmtId="3" fontId="0" fillId="0" borderId="1" xfId="1" applyNumberFormat="1" applyFont="1" applyBorder="1"/>
    <xf numFmtId="3" fontId="5" fillId="0" borderId="1" xfId="1" applyNumberFormat="1" applyFont="1" applyBorder="1"/>
    <xf numFmtId="3" fontId="3" fillId="0" borderId="1" xfId="1" applyNumberFormat="1" applyFont="1" applyBorder="1"/>
    <xf numFmtId="3" fontId="0" fillId="0" borderId="0" xfId="1" applyNumberFormat="1" applyFont="1"/>
    <xf numFmtId="3" fontId="1" fillId="0" borderId="1" xfId="1" applyNumberFormat="1" applyFont="1" applyBorder="1"/>
    <xf numFmtId="3" fontId="2" fillId="0" borderId="1" xfId="1" applyNumberFormat="1" applyFont="1" applyBorder="1"/>
    <xf numFmtId="0" fontId="10" fillId="0" borderId="17" xfId="0" applyFont="1" applyBorder="1"/>
    <xf numFmtId="0" fontId="7" fillId="0" borderId="1" xfId="0" applyFont="1" applyBorder="1"/>
    <xf numFmtId="165" fontId="5" fillId="4" borderId="1" xfId="1" applyNumberFormat="1" applyFont="1" applyFill="1" applyBorder="1"/>
    <xf numFmtId="0" fontId="2" fillId="3" borderId="1" xfId="0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I27" sqref="I27"/>
    </sheetView>
  </sheetViews>
  <sheetFormatPr defaultRowHeight="15" x14ac:dyDescent="0.25"/>
  <cols>
    <col min="1" max="1" width="9" customWidth="1"/>
    <col min="2" max="2" width="41.140625" customWidth="1"/>
    <col min="3" max="3" width="12.140625" customWidth="1"/>
    <col min="4" max="4" width="11.42578125" customWidth="1"/>
    <col min="5" max="5" width="16.5703125" customWidth="1"/>
  </cols>
  <sheetData>
    <row r="1" spans="1:5" ht="30" customHeight="1" x14ac:dyDescent="0.25">
      <c r="A1" s="89" t="s">
        <v>199</v>
      </c>
      <c r="B1" s="89"/>
      <c r="C1" s="89"/>
      <c r="D1" s="89"/>
      <c r="E1" s="89"/>
    </row>
    <row r="2" spans="1:5" x14ac:dyDescent="0.25">
      <c r="A2" s="27"/>
      <c r="B2" s="27"/>
      <c r="C2" s="27"/>
      <c r="D2" s="27"/>
      <c r="E2" s="27"/>
    </row>
    <row r="4" spans="1:5" x14ac:dyDescent="0.25">
      <c r="A4" s="85" t="s">
        <v>23</v>
      </c>
      <c r="B4" s="85"/>
      <c r="C4" s="85"/>
      <c r="D4" s="86" t="s">
        <v>47</v>
      </c>
      <c r="E4" s="86"/>
    </row>
    <row r="5" spans="1:5" x14ac:dyDescent="0.25">
      <c r="A5" s="5" t="s">
        <v>5</v>
      </c>
      <c r="B5" s="5"/>
      <c r="C5" s="5"/>
    </row>
    <row r="7" spans="1:5" x14ac:dyDescent="0.25">
      <c r="A7" s="87" t="s">
        <v>198</v>
      </c>
      <c r="B7" s="87"/>
      <c r="C7" s="87"/>
      <c r="D7" s="87"/>
      <c r="E7" s="87"/>
    </row>
    <row r="8" spans="1:5" x14ac:dyDescent="0.25">
      <c r="A8" s="88" t="s">
        <v>24</v>
      </c>
      <c r="B8" s="88"/>
      <c r="C8" s="88"/>
      <c r="D8" s="88"/>
      <c r="E8" s="88"/>
    </row>
    <row r="9" spans="1:5" ht="50.25" customHeight="1" x14ac:dyDescent="0.25">
      <c r="A9" s="28" t="s">
        <v>46</v>
      </c>
      <c r="B9" s="12" t="s">
        <v>25</v>
      </c>
      <c r="C9" s="28" t="s">
        <v>26</v>
      </c>
      <c r="D9" s="12" t="s">
        <v>27</v>
      </c>
      <c r="E9" s="12" t="s">
        <v>28</v>
      </c>
    </row>
    <row r="10" spans="1:5" x14ac:dyDescent="0.25">
      <c r="A10" s="14" t="s">
        <v>29</v>
      </c>
      <c r="B10" s="65" t="s">
        <v>30</v>
      </c>
      <c r="C10" s="14" t="s">
        <v>31</v>
      </c>
      <c r="D10" s="14"/>
      <c r="E10" s="15">
        <v>0</v>
      </c>
    </row>
    <row r="11" spans="1:5" ht="48.75" customHeight="1" x14ac:dyDescent="0.25">
      <c r="A11" s="1" t="s">
        <v>32</v>
      </c>
      <c r="B11" s="6" t="s">
        <v>200</v>
      </c>
      <c r="C11" s="1" t="s">
        <v>201</v>
      </c>
      <c r="D11" s="1"/>
      <c r="E11" s="3">
        <v>0</v>
      </c>
    </row>
    <row r="12" spans="1:5" ht="30" x14ac:dyDescent="0.25">
      <c r="A12" s="1"/>
      <c r="B12" s="6" t="s">
        <v>202</v>
      </c>
      <c r="C12" s="1" t="s">
        <v>203</v>
      </c>
      <c r="D12" s="1"/>
      <c r="E12" s="3">
        <v>0</v>
      </c>
    </row>
    <row r="13" spans="1:5" ht="27" customHeight="1" x14ac:dyDescent="0.25">
      <c r="A13" s="1"/>
      <c r="B13" s="16" t="s">
        <v>204</v>
      </c>
      <c r="C13" s="1" t="s">
        <v>205</v>
      </c>
      <c r="D13" s="1"/>
      <c r="E13" s="3">
        <v>0</v>
      </c>
    </row>
    <row r="14" spans="1:5" ht="30" x14ac:dyDescent="0.25">
      <c r="A14" s="1"/>
      <c r="B14" s="6" t="s">
        <v>206</v>
      </c>
      <c r="C14" s="1" t="s">
        <v>203</v>
      </c>
      <c r="D14" s="1"/>
      <c r="E14" s="3">
        <v>0</v>
      </c>
    </row>
    <row r="15" spans="1:5" ht="30" customHeight="1" x14ac:dyDescent="0.25">
      <c r="A15" s="17" t="s">
        <v>34</v>
      </c>
      <c r="B15" s="18" t="s">
        <v>35</v>
      </c>
      <c r="C15" s="17" t="s">
        <v>33</v>
      </c>
      <c r="D15" s="17"/>
      <c r="E15" s="19">
        <f>SUM(E11:E14)</f>
        <v>0</v>
      </c>
    </row>
    <row r="16" spans="1:5" ht="32.25" customHeight="1" x14ac:dyDescent="0.25">
      <c r="A16" s="1"/>
      <c r="B16" s="6" t="s">
        <v>36</v>
      </c>
      <c r="C16" s="1" t="s">
        <v>207</v>
      </c>
      <c r="D16" s="1"/>
      <c r="E16" s="3">
        <v>13537590</v>
      </c>
    </row>
    <row r="17" spans="1:5" ht="27.75" customHeight="1" x14ac:dyDescent="0.25">
      <c r="A17" s="20" t="s">
        <v>37</v>
      </c>
      <c r="B17" s="21" t="s">
        <v>193</v>
      </c>
      <c r="C17" s="20"/>
      <c r="D17" s="20"/>
      <c r="E17" s="22">
        <f>SUM(E15:E16)</f>
        <v>13537590</v>
      </c>
    </row>
    <row r="18" spans="1:5" ht="30" x14ac:dyDescent="0.25">
      <c r="A18" s="1" t="s">
        <v>38</v>
      </c>
      <c r="B18" s="6" t="s">
        <v>209</v>
      </c>
      <c r="C18" s="6" t="s">
        <v>208</v>
      </c>
      <c r="D18" s="1"/>
      <c r="E18" s="3">
        <v>0</v>
      </c>
    </row>
    <row r="19" spans="1:5" x14ac:dyDescent="0.25">
      <c r="A19" s="1" t="s">
        <v>39</v>
      </c>
      <c r="B19" s="6" t="s">
        <v>19</v>
      </c>
      <c r="C19" s="1" t="s">
        <v>33</v>
      </c>
      <c r="D19" s="1">
        <v>8</v>
      </c>
      <c r="E19" s="3">
        <v>442880</v>
      </c>
    </row>
    <row r="20" spans="1:5" x14ac:dyDescent="0.25">
      <c r="A20" s="1" t="s">
        <v>40</v>
      </c>
      <c r="B20" s="6" t="s">
        <v>41</v>
      </c>
      <c r="C20" s="1" t="s">
        <v>33</v>
      </c>
      <c r="D20" s="1">
        <v>1</v>
      </c>
      <c r="E20" s="3">
        <v>145000</v>
      </c>
    </row>
    <row r="21" spans="1:5" ht="30" x14ac:dyDescent="0.25">
      <c r="A21" s="1" t="s">
        <v>210</v>
      </c>
      <c r="B21" s="6" t="s">
        <v>211</v>
      </c>
      <c r="C21" s="1" t="s">
        <v>33</v>
      </c>
      <c r="D21" s="1">
        <v>0.8</v>
      </c>
      <c r="E21" s="3">
        <v>1305600</v>
      </c>
    </row>
    <row r="22" spans="1:5" ht="30" x14ac:dyDescent="0.25">
      <c r="A22" s="1" t="s">
        <v>212</v>
      </c>
      <c r="B22" s="6" t="s">
        <v>213</v>
      </c>
      <c r="C22" s="1" t="s">
        <v>207</v>
      </c>
      <c r="D22" s="1"/>
      <c r="E22" s="3">
        <v>457976</v>
      </c>
    </row>
    <row r="23" spans="1:5" ht="30" x14ac:dyDescent="0.25">
      <c r="A23" s="1" t="s">
        <v>214</v>
      </c>
      <c r="B23" s="6" t="s">
        <v>215</v>
      </c>
      <c r="C23" s="1" t="s">
        <v>207</v>
      </c>
      <c r="D23" s="1"/>
      <c r="E23" s="3">
        <v>140505</v>
      </c>
    </row>
    <row r="24" spans="1:5" ht="42.75" customHeight="1" x14ac:dyDescent="0.25">
      <c r="A24" s="20" t="s">
        <v>20</v>
      </c>
      <c r="B24" s="21" t="s">
        <v>42</v>
      </c>
      <c r="C24" s="20"/>
      <c r="D24" s="20"/>
      <c r="E24" s="22">
        <f>SUM(E18:E23)</f>
        <v>2491961</v>
      </c>
    </row>
    <row r="25" spans="1:5" x14ac:dyDescent="0.25">
      <c r="A25" s="23"/>
      <c r="B25" s="66" t="s">
        <v>43</v>
      </c>
      <c r="C25" s="23"/>
      <c r="D25" s="23"/>
      <c r="E25" s="24">
        <f>SUM(E17+E24)</f>
        <v>16029551</v>
      </c>
    </row>
    <row r="26" spans="1:5" ht="49.5" customHeight="1" x14ac:dyDescent="0.25">
      <c r="A26" s="1" t="s">
        <v>21</v>
      </c>
      <c r="B26" s="6" t="s">
        <v>44</v>
      </c>
      <c r="C26" s="1"/>
      <c r="D26" s="1"/>
      <c r="E26" s="3">
        <v>1200000</v>
      </c>
    </row>
    <row r="27" spans="1:5" ht="32.25" customHeight="1" x14ac:dyDescent="0.25">
      <c r="A27" s="2"/>
      <c r="B27" s="13" t="s">
        <v>216</v>
      </c>
      <c r="C27" s="2"/>
      <c r="D27" s="2"/>
      <c r="E27" s="4">
        <f>SUM(E26:E26)</f>
        <v>1200000</v>
      </c>
    </row>
    <row r="28" spans="1:5" x14ac:dyDescent="0.25">
      <c r="A28" s="25"/>
      <c r="B28" s="67" t="s">
        <v>45</v>
      </c>
      <c r="C28" s="25"/>
      <c r="D28" s="25"/>
      <c r="E28" s="26">
        <f>SUM(E25+E27)</f>
        <v>17229551</v>
      </c>
    </row>
  </sheetData>
  <mergeCells count="5">
    <mergeCell ref="A4:C4"/>
    <mergeCell ref="D4:E4"/>
    <mergeCell ref="A7:E7"/>
    <mergeCell ref="A8:E8"/>
    <mergeCell ref="A1:E1"/>
  </mergeCells>
  <pageMargins left="0.38" right="0.17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workbookViewId="0">
      <selection sqref="A1:G1"/>
    </sheetView>
  </sheetViews>
  <sheetFormatPr defaultRowHeight="15" x14ac:dyDescent="0.25"/>
  <cols>
    <col min="1" max="1" width="41" customWidth="1"/>
    <col min="2" max="2" width="19" customWidth="1"/>
    <col min="5" max="5" width="9.7109375" customWidth="1"/>
  </cols>
  <sheetData>
    <row r="1" spans="1:7" ht="31.5" customHeight="1" x14ac:dyDescent="0.25">
      <c r="A1" s="89" t="s">
        <v>224</v>
      </c>
      <c r="B1" s="89"/>
      <c r="C1" s="89"/>
      <c r="D1" s="89"/>
      <c r="E1" s="89"/>
      <c r="F1" s="89"/>
      <c r="G1" s="89"/>
    </row>
    <row r="2" spans="1:7" x14ac:dyDescent="0.25">
      <c r="A2" s="29" t="s">
        <v>62</v>
      </c>
      <c r="B2" s="30" t="s">
        <v>63</v>
      </c>
      <c r="C2" s="30"/>
      <c r="D2" s="30"/>
      <c r="E2" s="93" t="s">
        <v>124</v>
      </c>
      <c r="F2" s="93"/>
      <c r="G2" s="94"/>
    </row>
    <row r="3" spans="1:7" x14ac:dyDescent="0.25">
      <c r="A3" s="90" t="s">
        <v>194</v>
      </c>
      <c r="B3" s="90"/>
      <c r="C3" s="90"/>
      <c r="D3" s="90"/>
      <c r="E3" s="90"/>
      <c r="F3" s="90"/>
      <c r="G3" s="1"/>
    </row>
    <row r="4" spans="1:7" ht="30" x14ac:dyDescent="0.25">
      <c r="A4" s="1" t="s">
        <v>0</v>
      </c>
      <c r="B4" s="1" t="s">
        <v>64</v>
      </c>
      <c r="C4" s="1" t="s">
        <v>123</v>
      </c>
      <c r="D4" s="1" t="s">
        <v>120</v>
      </c>
      <c r="E4" s="6" t="s">
        <v>121</v>
      </c>
      <c r="F4" s="1" t="s">
        <v>122</v>
      </c>
      <c r="G4" s="1"/>
    </row>
    <row r="5" spans="1:7" x14ac:dyDescent="0.25">
      <c r="A5" s="31" t="s">
        <v>65</v>
      </c>
      <c r="B5" s="1"/>
      <c r="C5" s="1"/>
      <c r="D5" s="1"/>
      <c r="E5" s="1"/>
      <c r="F5" s="1"/>
      <c r="G5" s="1"/>
    </row>
    <row r="6" spans="1:7" x14ac:dyDescent="0.25">
      <c r="A6" s="1" t="s">
        <v>66</v>
      </c>
      <c r="B6" s="1" t="s">
        <v>67</v>
      </c>
      <c r="C6" s="1">
        <v>20</v>
      </c>
      <c r="D6" s="32">
        <v>0.27</v>
      </c>
      <c r="E6" s="1">
        <v>5</v>
      </c>
      <c r="F6" s="1">
        <f>SUM(C6+E6)</f>
        <v>25</v>
      </c>
      <c r="G6" s="1"/>
    </row>
    <row r="7" spans="1:7" x14ac:dyDescent="0.25">
      <c r="A7" s="1" t="s">
        <v>68</v>
      </c>
      <c r="B7" s="1" t="s">
        <v>67</v>
      </c>
      <c r="C7" s="1">
        <v>40</v>
      </c>
      <c r="D7" s="32">
        <v>0.27</v>
      </c>
      <c r="E7" s="1">
        <v>11</v>
      </c>
      <c r="F7" s="1">
        <v>51</v>
      </c>
      <c r="G7" s="1"/>
    </row>
    <row r="8" spans="1:7" x14ac:dyDescent="0.25">
      <c r="A8" s="10" t="s">
        <v>69</v>
      </c>
      <c r="B8" s="1" t="s">
        <v>70</v>
      </c>
      <c r="C8" s="1">
        <v>100</v>
      </c>
      <c r="D8" s="32">
        <v>0.27</v>
      </c>
      <c r="E8" s="1">
        <v>27</v>
      </c>
      <c r="F8" s="1">
        <f>SUM(C8+E8)</f>
        <v>127</v>
      </c>
      <c r="G8" s="1"/>
    </row>
    <row r="9" spans="1:7" x14ac:dyDescent="0.25">
      <c r="A9" s="10" t="s">
        <v>71</v>
      </c>
      <c r="B9" s="1" t="s">
        <v>72</v>
      </c>
      <c r="C9" s="1">
        <v>100</v>
      </c>
      <c r="D9" s="32">
        <v>0.27</v>
      </c>
      <c r="E9" s="1">
        <f>SUM(C9*0.27)</f>
        <v>27</v>
      </c>
      <c r="F9" s="1">
        <f>SUM(C9+E9)</f>
        <v>127</v>
      </c>
      <c r="G9" s="1"/>
    </row>
    <row r="10" spans="1:7" x14ac:dyDescent="0.25">
      <c r="A10" s="10" t="s">
        <v>73</v>
      </c>
      <c r="B10" s="1" t="s">
        <v>74</v>
      </c>
      <c r="C10" s="1">
        <v>5000</v>
      </c>
      <c r="D10" s="32">
        <v>0.27</v>
      </c>
      <c r="E10" s="1">
        <v>1350</v>
      </c>
      <c r="F10" s="1">
        <f>SUM(C10+E10)</f>
        <v>6350</v>
      </c>
      <c r="G10" s="1"/>
    </row>
    <row r="11" spans="1:7" x14ac:dyDescent="0.25">
      <c r="A11" s="1" t="s">
        <v>75</v>
      </c>
      <c r="B11" s="91" t="s">
        <v>76</v>
      </c>
      <c r="C11" s="92"/>
      <c r="D11" s="1"/>
      <c r="E11" s="1"/>
      <c r="F11" s="1"/>
      <c r="G11" s="1" t="s">
        <v>77</v>
      </c>
    </row>
    <row r="12" spans="1:7" x14ac:dyDescent="0.25">
      <c r="A12" s="31" t="s">
        <v>78</v>
      </c>
      <c r="B12" s="1"/>
      <c r="C12" s="1"/>
      <c r="D12" s="32"/>
      <c r="E12" s="1"/>
      <c r="F12" s="1"/>
      <c r="G12" s="1"/>
    </row>
    <row r="13" spans="1:7" x14ac:dyDescent="0.25">
      <c r="A13" s="1" t="s">
        <v>79</v>
      </c>
      <c r="B13" s="1" t="s">
        <v>80</v>
      </c>
      <c r="C13" s="1">
        <v>20000</v>
      </c>
      <c r="D13" s="1" t="s">
        <v>81</v>
      </c>
      <c r="E13" s="1"/>
      <c r="F13" s="1">
        <v>20000</v>
      </c>
      <c r="G13" s="1"/>
    </row>
    <row r="14" spans="1:7" x14ac:dyDescent="0.25">
      <c r="A14" s="20" t="s">
        <v>82</v>
      </c>
      <c r="B14" s="20" t="s">
        <v>80</v>
      </c>
      <c r="C14" s="20">
        <v>6600</v>
      </c>
      <c r="D14" s="20" t="s">
        <v>81</v>
      </c>
      <c r="E14" s="20"/>
      <c r="F14" s="20">
        <v>6600</v>
      </c>
      <c r="G14" s="20"/>
    </row>
    <row r="15" spans="1:7" x14ac:dyDescent="0.25">
      <c r="A15" s="1" t="s">
        <v>83</v>
      </c>
      <c r="B15" s="1" t="s">
        <v>80</v>
      </c>
      <c r="C15" s="1">
        <v>10000</v>
      </c>
      <c r="D15" s="1" t="s">
        <v>81</v>
      </c>
      <c r="E15" s="1"/>
      <c r="F15" s="1">
        <v>5300</v>
      </c>
      <c r="G15" s="1"/>
    </row>
    <row r="16" spans="1:7" x14ac:dyDescent="0.25">
      <c r="A16" s="1" t="s">
        <v>84</v>
      </c>
      <c r="B16" s="1" t="s">
        <v>85</v>
      </c>
      <c r="C16" s="1">
        <v>20000</v>
      </c>
      <c r="D16" s="1" t="s">
        <v>81</v>
      </c>
      <c r="E16" s="1"/>
      <c r="F16" s="1">
        <v>20000</v>
      </c>
      <c r="G16" s="1"/>
    </row>
    <row r="17" spans="1:7" x14ac:dyDescent="0.25">
      <c r="A17" s="1" t="s">
        <v>86</v>
      </c>
      <c r="B17" s="1" t="s">
        <v>80</v>
      </c>
      <c r="C17" s="1"/>
      <c r="D17" s="1"/>
      <c r="E17" s="1"/>
      <c r="F17" s="1"/>
      <c r="G17" s="1"/>
    </row>
    <row r="18" spans="1:7" x14ac:dyDescent="0.25">
      <c r="A18" s="1" t="s">
        <v>87</v>
      </c>
      <c r="B18" s="1" t="s">
        <v>88</v>
      </c>
      <c r="C18" s="1">
        <v>5000</v>
      </c>
      <c r="D18" s="1"/>
      <c r="E18" s="1"/>
      <c r="F18" s="1">
        <v>5000</v>
      </c>
      <c r="G18" s="1"/>
    </row>
    <row r="19" spans="1:7" ht="30" x14ac:dyDescent="0.25">
      <c r="A19" s="6" t="s">
        <v>89</v>
      </c>
      <c r="B19" s="1" t="s">
        <v>72</v>
      </c>
      <c r="C19" s="1">
        <v>5000</v>
      </c>
      <c r="D19" s="1" t="s">
        <v>81</v>
      </c>
      <c r="E19" s="1"/>
      <c r="F19" s="1">
        <v>5000</v>
      </c>
      <c r="G19" s="1"/>
    </row>
    <row r="20" spans="1:7" x14ac:dyDescent="0.25">
      <c r="A20" s="1" t="s">
        <v>195</v>
      </c>
      <c r="B20" s="1" t="s">
        <v>90</v>
      </c>
      <c r="C20" s="1">
        <v>1000</v>
      </c>
      <c r="D20" s="1" t="s">
        <v>81</v>
      </c>
      <c r="E20" s="1"/>
      <c r="F20" s="1">
        <v>1000</v>
      </c>
      <c r="G20" s="1"/>
    </row>
    <row r="21" spans="1:7" x14ac:dyDescent="0.25">
      <c r="A21" s="31" t="s">
        <v>91</v>
      </c>
      <c r="B21" s="31"/>
      <c r="C21" s="31"/>
      <c r="D21" s="31"/>
      <c r="E21" s="31"/>
      <c r="F21" s="31"/>
      <c r="G21" s="31"/>
    </row>
    <row r="22" spans="1:7" x14ac:dyDescent="0.25">
      <c r="A22" s="10" t="s">
        <v>92</v>
      </c>
      <c r="B22" s="10" t="s">
        <v>93</v>
      </c>
      <c r="C22" s="10" t="s">
        <v>94</v>
      </c>
      <c r="D22" s="10" t="s">
        <v>81</v>
      </c>
      <c r="E22" s="31"/>
      <c r="F22" s="31"/>
      <c r="G22" s="31"/>
    </row>
    <row r="23" spans="1:7" x14ac:dyDescent="0.25">
      <c r="A23" s="1" t="s">
        <v>95</v>
      </c>
      <c r="B23" s="1" t="s">
        <v>93</v>
      </c>
      <c r="C23" s="1" t="s">
        <v>96</v>
      </c>
      <c r="D23" s="1" t="s">
        <v>81</v>
      </c>
      <c r="E23" s="31"/>
      <c r="F23" s="31"/>
      <c r="G23" s="31"/>
    </row>
    <row r="24" spans="1:7" x14ac:dyDescent="0.25">
      <c r="A24" s="1" t="s">
        <v>97</v>
      </c>
      <c r="B24" s="1" t="s">
        <v>93</v>
      </c>
      <c r="C24" s="1" t="s">
        <v>98</v>
      </c>
      <c r="D24" s="1" t="s">
        <v>81</v>
      </c>
      <c r="E24" s="31"/>
      <c r="F24" s="31"/>
      <c r="G24" s="31"/>
    </row>
    <row r="25" spans="1:7" x14ac:dyDescent="0.25">
      <c r="A25" s="1" t="s">
        <v>99</v>
      </c>
      <c r="B25" s="1" t="s">
        <v>93</v>
      </c>
      <c r="C25" s="1" t="s">
        <v>100</v>
      </c>
      <c r="D25" s="1" t="s">
        <v>81</v>
      </c>
      <c r="E25" s="31"/>
      <c r="F25" s="31"/>
      <c r="G25" s="31"/>
    </row>
    <row r="26" spans="1:7" x14ac:dyDescent="0.25">
      <c r="A26" s="31" t="s">
        <v>101</v>
      </c>
      <c r="B26" s="31"/>
      <c r="C26" s="1"/>
      <c r="D26" s="1"/>
      <c r="E26" s="1"/>
      <c r="F26" s="1"/>
      <c r="G26" s="1"/>
    </row>
    <row r="27" spans="1:7" x14ac:dyDescent="0.25">
      <c r="A27" s="1" t="s">
        <v>102</v>
      </c>
      <c r="B27" s="1" t="s">
        <v>103</v>
      </c>
      <c r="C27" s="1" t="s">
        <v>104</v>
      </c>
      <c r="D27" s="1"/>
      <c r="E27" s="1"/>
      <c r="F27" s="1"/>
      <c r="G27" s="1"/>
    </row>
    <row r="28" spans="1:7" x14ac:dyDescent="0.25">
      <c r="A28" s="1" t="s">
        <v>105</v>
      </c>
      <c r="B28" s="1" t="s">
        <v>103</v>
      </c>
      <c r="C28" s="1">
        <v>455</v>
      </c>
      <c r="D28" s="1" t="s">
        <v>81</v>
      </c>
      <c r="E28" s="1"/>
      <c r="F28" s="1">
        <f>SUM(C28+E28)</f>
        <v>455</v>
      </c>
      <c r="G28" s="1"/>
    </row>
    <row r="29" spans="1:7" x14ac:dyDescent="0.25">
      <c r="A29" s="1" t="s">
        <v>106</v>
      </c>
      <c r="B29" s="1" t="s">
        <v>103</v>
      </c>
      <c r="C29" s="1">
        <v>682</v>
      </c>
      <c r="D29" s="1" t="s">
        <v>81</v>
      </c>
      <c r="E29" s="1"/>
      <c r="F29" s="1">
        <f>SUM(C29+E29)</f>
        <v>682</v>
      </c>
      <c r="G29" s="1"/>
    </row>
    <row r="30" spans="1:7" x14ac:dyDescent="0.25">
      <c r="A30" s="1" t="s">
        <v>107</v>
      </c>
      <c r="B30" s="1" t="s">
        <v>103</v>
      </c>
      <c r="C30" s="1">
        <v>910</v>
      </c>
      <c r="D30" s="1" t="s">
        <v>81</v>
      </c>
      <c r="E30" s="1"/>
      <c r="F30" s="1">
        <f>SUM(C30+E30)</f>
        <v>910</v>
      </c>
      <c r="G30" s="1"/>
    </row>
    <row r="31" spans="1:7" x14ac:dyDescent="0.25">
      <c r="A31" s="31" t="s">
        <v>108</v>
      </c>
      <c r="B31" s="31"/>
      <c r="C31" s="1"/>
      <c r="D31" s="1"/>
      <c r="E31" s="1"/>
      <c r="F31" s="1"/>
      <c r="G31" s="1"/>
    </row>
    <row r="32" spans="1:7" x14ac:dyDescent="0.25">
      <c r="A32" s="1" t="s">
        <v>109</v>
      </c>
      <c r="B32" s="1" t="s">
        <v>110</v>
      </c>
      <c r="C32" s="1" t="s">
        <v>104</v>
      </c>
      <c r="D32" s="1"/>
      <c r="E32" s="1"/>
      <c r="F32" s="1"/>
      <c r="G32" s="1"/>
    </row>
    <row r="33" spans="1:7" ht="30" x14ac:dyDescent="0.25">
      <c r="A33" s="6" t="s">
        <v>111</v>
      </c>
      <c r="B33" s="1" t="s">
        <v>110</v>
      </c>
      <c r="C33" s="1">
        <v>274</v>
      </c>
      <c r="D33" s="1">
        <v>27</v>
      </c>
      <c r="E33" s="1">
        <v>69</v>
      </c>
      <c r="F33" s="1">
        <f>SUM(C33+E33)</f>
        <v>343</v>
      </c>
      <c r="G33" s="1"/>
    </row>
    <row r="34" spans="1:7" ht="30" x14ac:dyDescent="0.25">
      <c r="A34" s="6" t="s">
        <v>112</v>
      </c>
      <c r="B34" s="1" t="s">
        <v>110</v>
      </c>
      <c r="C34" s="1">
        <v>329</v>
      </c>
      <c r="D34" s="1">
        <v>27</v>
      </c>
      <c r="E34" s="1">
        <v>83</v>
      </c>
      <c r="F34" s="1">
        <f>SUM(C34+E34)</f>
        <v>412</v>
      </c>
      <c r="G34" s="1"/>
    </row>
    <row r="35" spans="1:7" x14ac:dyDescent="0.25">
      <c r="A35" s="1" t="s">
        <v>113</v>
      </c>
      <c r="B35" s="1" t="s">
        <v>110</v>
      </c>
      <c r="C35" s="1">
        <v>385</v>
      </c>
      <c r="D35" s="1">
        <v>27</v>
      </c>
      <c r="E35" s="1">
        <v>96</v>
      </c>
      <c r="F35" s="1">
        <f>SUM(C35+E35)</f>
        <v>481</v>
      </c>
      <c r="G35" s="1"/>
    </row>
    <row r="36" spans="1:7" x14ac:dyDescent="0.25">
      <c r="A36" s="31" t="s">
        <v>114</v>
      </c>
      <c r="B36" s="1"/>
      <c r="C36" s="1"/>
      <c r="D36" s="1"/>
      <c r="E36" s="1"/>
      <c r="F36" s="1"/>
      <c r="G36" s="1"/>
    </row>
    <row r="37" spans="1:7" x14ac:dyDescent="0.25">
      <c r="A37" s="31" t="s">
        <v>115</v>
      </c>
      <c r="B37" s="31"/>
      <c r="C37" s="31"/>
      <c r="D37" s="31"/>
      <c r="E37" s="31"/>
      <c r="F37" s="31"/>
      <c r="G37" s="31"/>
    </row>
    <row r="38" spans="1:7" x14ac:dyDescent="0.25">
      <c r="A38" s="1" t="s">
        <v>116</v>
      </c>
      <c r="B38" s="1" t="s">
        <v>117</v>
      </c>
      <c r="C38" s="1">
        <v>380</v>
      </c>
      <c r="D38" s="1">
        <v>27</v>
      </c>
      <c r="E38" s="1">
        <v>103</v>
      </c>
      <c r="F38" s="1">
        <f>SUM(C38+E38)</f>
        <v>483</v>
      </c>
      <c r="G38" s="1"/>
    </row>
    <row r="39" spans="1:7" x14ac:dyDescent="0.25">
      <c r="A39" s="1" t="s">
        <v>118</v>
      </c>
      <c r="B39" s="1"/>
      <c r="C39" s="1"/>
      <c r="D39" s="1"/>
      <c r="E39" s="1"/>
      <c r="F39" s="1"/>
      <c r="G39" s="1"/>
    </row>
    <row r="40" spans="1:7" x14ac:dyDescent="0.25">
      <c r="A40" s="1" t="s">
        <v>119</v>
      </c>
      <c r="B40" s="1" t="s">
        <v>117</v>
      </c>
      <c r="C40" s="1">
        <v>445</v>
      </c>
      <c r="D40" s="1">
        <v>27</v>
      </c>
      <c r="E40" s="1">
        <v>120</v>
      </c>
      <c r="F40" s="1">
        <f>SUM(C40+E40)</f>
        <v>565</v>
      </c>
      <c r="G40" s="1"/>
    </row>
  </sheetData>
  <mergeCells count="4">
    <mergeCell ref="A3:F3"/>
    <mergeCell ref="B11:C11"/>
    <mergeCell ref="E2:G2"/>
    <mergeCell ref="A1:G1"/>
  </mergeCells>
  <pageMargins left="0.70866141732283472" right="0.70866141732283472" top="0.74803149606299213" bottom="0.74803149606299213" header="0.31496062992125984" footer="0.31496062992125984"/>
  <pageSetup paperSize="256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8"/>
  <sheetViews>
    <sheetView topLeftCell="A5" workbookViewId="0">
      <selection activeCell="H31" sqref="H31"/>
    </sheetView>
  </sheetViews>
  <sheetFormatPr defaultRowHeight="15" x14ac:dyDescent="0.25"/>
  <cols>
    <col min="1" max="1" width="35.140625" customWidth="1"/>
    <col min="2" max="2" width="13.42578125" style="64" customWidth="1"/>
    <col min="3" max="3" width="13" style="64" customWidth="1"/>
    <col min="4" max="4" width="12.28515625" style="64" customWidth="1"/>
  </cols>
  <sheetData>
    <row r="2" spans="1:4" ht="27" customHeight="1" x14ac:dyDescent="0.25">
      <c r="A2" s="89" t="s">
        <v>217</v>
      </c>
      <c r="B2" s="89"/>
      <c r="C2" s="89"/>
      <c r="D2" s="89"/>
    </row>
    <row r="4" spans="1:4" x14ac:dyDescent="0.25">
      <c r="A4" s="5" t="s">
        <v>4</v>
      </c>
      <c r="B4" s="69"/>
      <c r="C4" s="87" t="s">
        <v>160</v>
      </c>
      <c r="D4" s="87"/>
    </row>
    <row r="5" spans="1:4" x14ac:dyDescent="0.25">
      <c r="A5" s="5" t="s">
        <v>5</v>
      </c>
      <c r="B5" s="69"/>
      <c r="C5" s="69"/>
      <c r="D5" s="69"/>
    </row>
    <row r="7" spans="1:4" x14ac:dyDescent="0.25">
      <c r="A7" s="87" t="s">
        <v>134</v>
      </c>
      <c r="B7" s="87"/>
      <c r="C7" s="87"/>
      <c r="D7" s="87"/>
    </row>
    <row r="8" spans="1:4" x14ac:dyDescent="0.25">
      <c r="A8" s="87" t="s">
        <v>218</v>
      </c>
      <c r="B8" s="87"/>
      <c r="C8" s="87"/>
      <c r="D8" s="87"/>
    </row>
    <row r="11" spans="1:4" ht="15.75" x14ac:dyDescent="0.25">
      <c r="A11" s="8" t="s">
        <v>3</v>
      </c>
      <c r="B11" s="70">
        <v>2016</v>
      </c>
      <c r="C11" s="70">
        <v>2017</v>
      </c>
      <c r="D11" s="70">
        <v>2018</v>
      </c>
    </row>
    <row r="12" spans="1:4" ht="30.75" customHeight="1" x14ac:dyDescent="0.25">
      <c r="A12" s="6" t="s">
        <v>18</v>
      </c>
      <c r="B12" s="71">
        <v>17230</v>
      </c>
      <c r="C12" s="71">
        <f>SUM(B12*1.05)</f>
        <v>18091.5</v>
      </c>
      <c r="D12" s="71">
        <f>SUM(C12*1.02)</f>
        <v>18453.330000000002</v>
      </c>
    </row>
    <row r="13" spans="1:4" ht="33" customHeight="1" x14ac:dyDescent="0.25">
      <c r="A13" s="6" t="s">
        <v>10</v>
      </c>
      <c r="B13" s="71">
        <v>50723</v>
      </c>
      <c r="C13" s="71">
        <f t="shared" ref="C13:C20" si="0">SUM(B13*1.05)</f>
        <v>53259.15</v>
      </c>
      <c r="D13" s="71">
        <f t="shared" ref="D13:D20" si="1">SUM(C13*1.02)</f>
        <v>54324.333000000006</v>
      </c>
    </row>
    <row r="14" spans="1:4" x14ac:dyDescent="0.25">
      <c r="A14" s="1" t="s">
        <v>11</v>
      </c>
      <c r="B14" s="71">
        <v>5574</v>
      </c>
      <c r="C14" s="71">
        <f t="shared" si="0"/>
        <v>5852.7</v>
      </c>
      <c r="D14" s="71">
        <f t="shared" si="1"/>
        <v>5969.7539999999999</v>
      </c>
    </row>
    <row r="15" spans="1:4" x14ac:dyDescent="0.25">
      <c r="A15" s="1" t="s">
        <v>163</v>
      </c>
      <c r="B15" s="71">
        <v>2000</v>
      </c>
      <c r="C15" s="71">
        <f t="shared" si="0"/>
        <v>2100</v>
      </c>
      <c r="D15" s="71">
        <f t="shared" si="1"/>
        <v>2142</v>
      </c>
    </row>
    <row r="16" spans="1:4" x14ac:dyDescent="0.25">
      <c r="A16" s="33" t="s">
        <v>135</v>
      </c>
      <c r="B16" s="72">
        <f>SUM(B12:B15)</f>
        <v>75527</v>
      </c>
      <c r="C16" s="71">
        <f t="shared" si="0"/>
        <v>79303.350000000006</v>
      </c>
      <c r="D16" s="71">
        <f t="shared" si="1"/>
        <v>80889.417000000001</v>
      </c>
    </row>
    <row r="17" spans="1:4" ht="33.75" customHeight="1" x14ac:dyDescent="0.25">
      <c r="A17" s="6" t="s">
        <v>17</v>
      </c>
      <c r="B17" s="71"/>
      <c r="C17" s="71">
        <f t="shared" si="0"/>
        <v>0</v>
      </c>
      <c r="D17" s="71">
        <f t="shared" si="1"/>
        <v>0</v>
      </c>
    </row>
    <row r="18" spans="1:4" x14ac:dyDescent="0.25">
      <c r="A18" s="1" t="s">
        <v>136</v>
      </c>
      <c r="B18" s="71">
        <v>472</v>
      </c>
      <c r="C18" s="71">
        <f t="shared" si="0"/>
        <v>495.6</v>
      </c>
      <c r="D18" s="71">
        <f t="shared" si="1"/>
        <v>505.51200000000006</v>
      </c>
    </row>
    <row r="19" spans="1:4" x14ac:dyDescent="0.25">
      <c r="A19" s="1" t="s">
        <v>13</v>
      </c>
      <c r="B19" s="71">
        <v>250</v>
      </c>
      <c r="C19" s="71">
        <f t="shared" si="0"/>
        <v>262.5</v>
      </c>
      <c r="D19" s="71">
        <f t="shared" si="1"/>
        <v>267.75</v>
      </c>
    </row>
    <row r="20" spans="1:4" x14ac:dyDescent="0.25">
      <c r="A20" s="33" t="s">
        <v>136</v>
      </c>
      <c r="B20" s="72">
        <f>SUM(B17:B19)</f>
        <v>722</v>
      </c>
      <c r="C20" s="71">
        <f t="shared" si="0"/>
        <v>758.1</v>
      </c>
      <c r="D20" s="71">
        <f t="shared" si="1"/>
        <v>773.26200000000006</v>
      </c>
    </row>
    <row r="21" spans="1:4" x14ac:dyDescent="0.25">
      <c r="A21" s="1" t="s">
        <v>164</v>
      </c>
      <c r="B21" s="71">
        <v>67021</v>
      </c>
      <c r="C21" s="71">
        <v>40000</v>
      </c>
      <c r="D21" s="71">
        <v>35000</v>
      </c>
    </row>
    <row r="22" spans="1:4" ht="15.75" x14ac:dyDescent="0.25">
      <c r="A22" s="8" t="s">
        <v>137</v>
      </c>
      <c r="B22" s="73">
        <f>SUM(B16+B20+B21)</f>
        <v>143270</v>
      </c>
      <c r="C22" s="73">
        <f t="shared" ref="C22:D22" si="2">SUM(C16+C20+C21)</f>
        <v>120061.45000000001</v>
      </c>
      <c r="D22" s="73">
        <f t="shared" si="2"/>
        <v>116662.679</v>
      </c>
    </row>
    <row r="23" spans="1:4" x14ac:dyDescent="0.25">
      <c r="B23" s="74"/>
      <c r="C23" s="74"/>
      <c r="D23" s="74"/>
    </row>
    <row r="24" spans="1:4" ht="15.75" x14ac:dyDescent="0.25">
      <c r="A24" s="8" t="s">
        <v>1</v>
      </c>
      <c r="B24" s="73">
        <v>2016</v>
      </c>
      <c r="C24" s="73">
        <v>2017</v>
      </c>
      <c r="D24" s="73">
        <v>2018</v>
      </c>
    </row>
    <row r="25" spans="1:4" x14ac:dyDescent="0.25">
      <c r="A25" s="10" t="s">
        <v>2</v>
      </c>
      <c r="B25" s="71">
        <v>9010</v>
      </c>
      <c r="C25" s="71">
        <f>SUM(B25*1.05)</f>
        <v>9460.5</v>
      </c>
      <c r="D25" s="71">
        <f>SUM(C25*1.02)</f>
        <v>9649.7100000000009</v>
      </c>
    </row>
    <row r="26" spans="1:4" ht="30" x14ac:dyDescent="0.25">
      <c r="A26" s="11" t="s">
        <v>8</v>
      </c>
      <c r="B26" s="71">
        <v>2440</v>
      </c>
      <c r="C26" s="71">
        <f t="shared" ref="C26:C30" si="3">SUM(B26*1.05)</f>
        <v>2562</v>
      </c>
      <c r="D26" s="71">
        <f t="shared" ref="D26:D30" si="4">SUM(C26*1.02)</f>
        <v>2613.2400000000002</v>
      </c>
    </row>
    <row r="27" spans="1:4" x14ac:dyDescent="0.25">
      <c r="A27" s="10" t="s">
        <v>9</v>
      </c>
      <c r="B27" s="71">
        <v>17807</v>
      </c>
      <c r="C27" s="71">
        <f t="shared" si="3"/>
        <v>18697.350000000002</v>
      </c>
      <c r="D27" s="71">
        <f t="shared" si="4"/>
        <v>19071.297000000002</v>
      </c>
    </row>
    <row r="28" spans="1:4" x14ac:dyDescent="0.25">
      <c r="A28" s="6" t="s">
        <v>14</v>
      </c>
      <c r="B28" s="71">
        <v>2457</v>
      </c>
      <c r="C28" s="71">
        <f t="shared" si="3"/>
        <v>2579.85</v>
      </c>
      <c r="D28" s="71">
        <f t="shared" si="4"/>
        <v>2631.4470000000001</v>
      </c>
    </row>
    <row r="29" spans="1:4" ht="27" customHeight="1" x14ac:dyDescent="0.25">
      <c r="A29" s="6" t="s">
        <v>6</v>
      </c>
      <c r="B29" s="71">
        <v>7652</v>
      </c>
      <c r="C29" s="71">
        <f t="shared" si="3"/>
        <v>8034.6</v>
      </c>
      <c r="D29" s="71">
        <f t="shared" si="4"/>
        <v>8195.2920000000013</v>
      </c>
    </row>
    <row r="30" spans="1:4" ht="30.75" customHeight="1" x14ac:dyDescent="0.25">
      <c r="A30" s="6" t="s">
        <v>15</v>
      </c>
      <c r="B30" s="71">
        <v>7240</v>
      </c>
      <c r="C30" s="71">
        <f t="shared" si="3"/>
        <v>7602</v>
      </c>
      <c r="D30" s="71">
        <f t="shared" si="4"/>
        <v>7754.04</v>
      </c>
    </row>
    <row r="31" spans="1:4" ht="30.75" customHeight="1" x14ac:dyDescent="0.25">
      <c r="A31" s="13" t="s">
        <v>219</v>
      </c>
      <c r="B31" s="71">
        <f>SUM(B25:B30)</f>
        <v>46606</v>
      </c>
      <c r="C31" s="71">
        <f t="shared" ref="C31:D31" si="5">SUM(C25:C30)</f>
        <v>48936.3</v>
      </c>
      <c r="D31" s="71">
        <f t="shared" si="5"/>
        <v>49915.026000000005</v>
      </c>
    </row>
    <row r="32" spans="1:4" x14ac:dyDescent="0.25">
      <c r="A32" s="6" t="s">
        <v>197</v>
      </c>
      <c r="B32" s="71">
        <v>30556</v>
      </c>
      <c r="C32" s="71">
        <f>SUM(B32*1.05)</f>
        <v>32083.800000000003</v>
      </c>
      <c r="D32" s="71">
        <v>12134</v>
      </c>
    </row>
    <row r="33" spans="1:4" x14ac:dyDescent="0.25">
      <c r="A33" s="10" t="s">
        <v>7</v>
      </c>
      <c r="B33" s="75">
        <v>13335</v>
      </c>
      <c r="C33" s="71">
        <v>3056</v>
      </c>
      <c r="D33" s="71">
        <f t="shared" ref="D33:D34" si="6">SUM(C33*1.02)</f>
        <v>3117.12</v>
      </c>
    </row>
    <row r="34" spans="1:4" x14ac:dyDescent="0.25">
      <c r="A34" s="1" t="s">
        <v>16</v>
      </c>
      <c r="B34" s="71">
        <v>3647</v>
      </c>
      <c r="C34" s="71">
        <f t="shared" ref="C34" si="7">SUM(B34*1.05)</f>
        <v>3829.3500000000004</v>
      </c>
      <c r="D34" s="71">
        <f t="shared" si="6"/>
        <v>3905.9370000000004</v>
      </c>
    </row>
    <row r="35" spans="1:4" x14ac:dyDescent="0.25">
      <c r="A35" s="9" t="s">
        <v>138</v>
      </c>
      <c r="B35" s="76">
        <f>SUM(B32:B34)</f>
        <v>47538</v>
      </c>
      <c r="C35" s="76">
        <f t="shared" ref="C35:D35" si="8">SUM(C32:C34)</f>
        <v>38969.15</v>
      </c>
      <c r="D35" s="76">
        <f t="shared" si="8"/>
        <v>19157.057000000001</v>
      </c>
    </row>
    <row r="36" spans="1:4" x14ac:dyDescent="0.25">
      <c r="A36" s="1" t="s">
        <v>196</v>
      </c>
      <c r="B36" s="71">
        <v>48442</v>
      </c>
      <c r="C36" s="71">
        <v>32156</v>
      </c>
      <c r="D36" s="71">
        <v>47591</v>
      </c>
    </row>
    <row r="37" spans="1:4" x14ac:dyDescent="0.25">
      <c r="A37" s="1" t="s">
        <v>220</v>
      </c>
      <c r="B37" s="68">
        <v>684</v>
      </c>
      <c r="C37" s="68">
        <v>0</v>
      </c>
      <c r="D37" s="68">
        <v>0</v>
      </c>
    </row>
    <row r="38" spans="1:4" ht="15.75" x14ac:dyDescent="0.25">
      <c r="A38" s="8" t="s">
        <v>22</v>
      </c>
      <c r="B38" s="73">
        <f>B31+B35+B36+B37</f>
        <v>143270</v>
      </c>
      <c r="C38" s="73">
        <f t="shared" ref="C38:D38" si="9">C31+C35+C36+C37</f>
        <v>120061.45000000001</v>
      </c>
      <c r="D38" s="73">
        <f t="shared" si="9"/>
        <v>116663.08300000001</v>
      </c>
    </row>
  </sheetData>
  <mergeCells count="4">
    <mergeCell ref="C4:D4"/>
    <mergeCell ref="A7:D7"/>
    <mergeCell ref="A8:D8"/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0"/>
  <sheetViews>
    <sheetView workbookViewId="0">
      <selection activeCell="D25" sqref="D25"/>
    </sheetView>
  </sheetViews>
  <sheetFormatPr defaultRowHeight="15" x14ac:dyDescent="0.25"/>
  <cols>
    <col min="1" max="1" width="31.7109375" customWidth="1"/>
  </cols>
  <sheetData>
    <row r="2" spans="1:14" ht="15" customHeight="1" x14ac:dyDescent="0.25">
      <c r="A2" s="89" t="s">
        <v>221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1:14" x14ac:dyDescent="0.25">
      <c r="A4" s="35"/>
      <c r="B4" s="36"/>
      <c r="C4" s="36"/>
      <c r="D4" s="37" t="s">
        <v>139</v>
      </c>
      <c r="E4" s="37"/>
      <c r="F4" s="37"/>
      <c r="G4" s="37"/>
      <c r="H4" s="36"/>
      <c r="I4" s="36"/>
      <c r="J4" s="36"/>
      <c r="K4" s="36"/>
      <c r="L4" s="36"/>
      <c r="M4" s="36"/>
      <c r="N4" s="38"/>
    </row>
    <row r="5" spans="1:14" x14ac:dyDescent="0.25">
      <c r="A5" s="35"/>
      <c r="B5" s="36"/>
      <c r="C5" s="36"/>
      <c r="D5" s="37">
        <v>2016</v>
      </c>
      <c r="E5" s="37"/>
      <c r="F5" s="37"/>
      <c r="G5" s="37"/>
      <c r="H5" s="36"/>
      <c r="I5" s="36"/>
      <c r="J5" s="36"/>
      <c r="K5" s="36"/>
      <c r="L5" s="36"/>
      <c r="M5" s="36"/>
      <c r="N5" s="38"/>
    </row>
    <row r="6" spans="1:14" x14ac:dyDescent="0.25">
      <c r="A6" s="35"/>
      <c r="B6" s="95"/>
      <c r="C6" s="95"/>
      <c r="D6" s="95"/>
      <c r="E6" s="95"/>
      <c r="F6" s="95"/>
      <c r="G6" s="95"/>
      <c r="H6" s="36"/>
      <c r="I6" s="36"/>
      <c r="J6" s="36"/>
      <c r="K6" s="36"/>
      <c r="L6" s="36"/>
      <c r="M6" s="36"/>
      <c r="N6" s="38"/>
    </row>
    <row r="7" spans="1:14" ht="15.75" thickBot="1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9"/>
      <c r="M7" s="96" t="s">
        <v>161</v>
      </c>
      <c r="N7" s="96"/>
    </row>
    <row r="8" spans="1:14" ht="16.5" thickTop="1" thickBot="1" x14ac:dyDescent="0.3">
      <c r="A8" s="40" t="s">
        <v>140</v>
      </c>
      <c r="B8" s="41" t="s">
        <v>141</v>
      </c>
      <c r="C8" s="42" t="s">
        <v>142</v>
      </c>
      <c r="D8" s="42" t="s">
        <v>143</v>
      </c>
      <c r="E8" s="42" t="s">
        <v>144</v>
      </c>
      <c r="F8" s="42" t="s">
        <v>145</v>
      </c>
      <c r="G8" s="43" t="s">
        <v>146</v>
      </c>
      <c r="H8" s="43" t="s">
        <v>147</v>
      </c>
      <c r="I8" s="43" t="s">
        <v>148</v>
      </c>
      <c r="J8" s="43" t="s">
        <v>149</v>
      </c>
      <c r="K8" s="43" t="s">
        <v>150</v>
      </c>
      <c r="L8" s="43" t="s">
        <v>151</v>
      </c>
      <c r="M8" s="43" t="s">
        <v>152</v>
      </c>
      <c r="N8" s="44" t="s">
        <v>153</v>
      </c>
    </row>
    <row r="9" spans="1:14" ht="15.75" thickTop="1" x14ac:dyDescent="0.25">
      <c r="A9" s="45" t="s">
        <v>154</v>
      </c>
      <c r="B9" s="46">
        <v>2068</v>
      </c>
      <c r="C9" s="46">
        <v>1378</v>
      </c>
      <c r="D9" s="46">
        <v>1378</v>
      </c>
      <c r="E9" s="46">
        <v>1378</v>
      </c>
      <c r="F9" s="46">
        <v>1378</v>
      </c>
      <c r="G9" s="46">
        <v>1378</v>
      </c>
      <c r="H9" s="46">
        <v>1378</v>
      </c>
      <c r="I9" s="46">
        <v>1378</v>
      </c>
      <c r="J9" s="46">
        <v>1378</v>
      </c>
      <c r="K9" s="46">
        <v>1378</v>
      </c>
      <c r="L9" s="46">
        <v>1378</v>
      </c>
      <c r="M9" s="46">
        <v>1382</v>
      </c>
      <c r="N9" s="47">
        <f>SUM(B9:M9)</f>
        <v>17230</v>
      </c>
    </row>
    <row r="10" spans="1:14" x14ac:dyDescent="0.25">
      <c r="A10" s="45" t="s">
        <v>155</v>
      </c>
      <c r="B10" s="46"/>
      <c r="C10" s="46"/>
      <c r="D10" s="46"/>
      <c r="E10" s="46"/>
      <c r="F10" s="46"/>
      <c r="G10" s="46"/>
      <c r="H10" s="46"/>
      <c r="I10" s="46">
        <v>1500</v>
      </c>
      <c r="J10" s="46"/>
      <c r="K10" s="46">
        <v>500</v>
      </c>
      <c r="L10" s="46"/>
      <c r="M10" s="46"/>
      <c r="N10" s="47">
        <f>SUM(B10:M10)</f>
        <v>2000</v>
      </c>
    </row>
    <row r="11" spans="1:14" x14ac:dyDescent="0.25">
      <c r="A11" s="45" t="s">
        <v>10</v>
      </c>
      <c r="B11" s="46"/>
      <c r="C11" s="46"/>
      <c r="D11" s="46">
        <v>25362</v>
      </c>
      <c r="E11" s="46"/>
      <c r="F11" s="46"/>
      <c r="G11" s="46"/>
      <c r="H11" s="46"/>
      <c r="I11" s="46"/>
      <c r="J11" s="46">
        <v>25361</v>
      </c>
      <c r="K11" s="46"/>
      <c r="L11" s="46"/>
      <c r="M11" s="46"/>
      <c r="N11" s="47">
        <f t="shared" ref="N11:N12" si="0">SUM(B11:M11)</f>
        <v>50723</v>
      </c>
    </row>
    <row r="12" spans="1:14" x14ac:dyDescent="0.25">
      <c r="A12" s="45" t="s">
        <v>11</v>
      </c>
      <c r="B12" s="61">
        <v>465</v>
      </c>
      <c r="C12" s="61">
        <v>465</v>
      </c>
      <c r="D12" s="61">
        <v>465</v>
      </c>
      <c r="E12" s="61">
        <v>465</v>
      </c>
      <c r="F12" s="61">
        <v>465</v>
      </c>
      <c r="G12" s="61">
        <v>465</v>
      </c>
      <c r="H12" s="61">
        <v>465</v>
      </c>
      <c r="I12" s="61">
        <v>465</v>
      </c>
      <c r="J12" s="61">
        <v>465</v>
      </c>
      <c r="K12" s="61">
        <v>465</v>
      </c>
      <c r="L12" s="61">
        <v>465</v>
      </c>
      <c r="M12" s="61">
        <v>459</v>
      </c>
      <c r="N12" s="47">
        <f t="shared" si="0"/>
        <v>5574</v>
      </c>
    </row>
    <row r="13" spans="1:14" x14ac:dyDescent="0.25">
      <c r="A13" s="48" t="s">
        <v>12</v>
      </c>
      <c r="B13" s="61"/>
      <c r="C13" s="61"/>
      <c r="D13" s="61"/>
      <c r="E13" s="61"/>
      <c r="F13" s="61">
        <v>59</v>
      </c>
      <c r="G13" s="61">
        <v>59</v>
      </c>
      <c r="H13" s="61">
        <v>59</v>
      </c>
      <c r="I13" s="61">
        <v>59</v>
      </c>
      <c r="J13" s="61">
        <v>59</v>
      </c>
      <c r="K13" s="61">
        <v>59</v>
      </c>
      <c r="L13" s="61">
        <v>59</v>
      </c>
      <c r="M13" s="61">
        <v>59</v>
      </c>
      <c r="N13" s="49">
        <f>SUM(B13:M13)</f>
        <v>472</v>
      </c>
    </row>
    <row r="14" spans="1:14" x14ac:dyDescent="0.25">
      <c r="A14" s="48" t="s">
        <v>13</v>
      </c>
      <c r="B14" s="61">
        <v>21</v>
      </c>
      <c r="C14" s="61">
        <v>21</v>
      </c>
      <c r="D14" s="61">
        <v>21</v>
      </c>
      <c r="E14" s="61">
        <v>21</v>
      </c>
      <c r="F14" s="61">
        <v>21</v>
      </c>
      <c r="G14" s="61">
        <v>21</v>
      </c>
      <c r="H14" s="61">
        <v>21</v>
      </c>
      <c r="I14" s="61">
        <v>21</v>
      </c>
      <c r="J14" s="61">
        <v>21</v>
      </c>
      <c r="K14" s="61">
        <v>21</v>
      </c>
      <c r="L14" s="61">
        <v>20</v>
      </c>
      <c r="M14" s="61">
        <v>20</v>
      </c>
      <c r="N14" s="49">
        <f>SUM(B14:M14)</f>
        <v>250</v>
      </c>
    </row>
    <row r="15" spans="1:14" ht="15.75" thickBot="1" x14ac:dyDescent="0.3">
      <c r="A15" s="48" t="s">
        <v>222</v>
      </c>
      <c r="B15" s="50">
        <v>67021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49">
        <f>SUM(B15:M15)</f>
        <v>67021</v>
      </c>
    </row>
    <row r="16" spans="1:14" ht="16.5" thickTop="1" thickBot="1" x14ac:dyDescent="0.3">
      <c r="A16" s="51" t="s">
        <v>125</v>
      </c>
      <c r="B16" s="52">
        <f t="shared" ref="B16:N16" si="1">SUM(B9:B15)</f>
        <v>69575</v>
      </c>
      <c r="C16" s="52">
        <f t="shared" si="1"/>
        <v>1864</v>
      </c>
      <c r="D16" s="52">
        <f t="shared" si="1"/>
        <v>27226</v>
      </c>
      <c r="E16" s="52">
        <f t="shared" si="1"/>
        <v>1864</v>
      </c>
      <c r="F16" s="52">
        <f t="shared" si="1"/>
        <v>1923</v>
      </c>
      <c r="G16" s="52">
        <f t="shared" si="1"/>
        <v>1923</v>
      </c>
      <c r="H16" s="52">
        <f t="shared" si="1"/>
        <v>1923</v>
      </c>
      <c r="I16" s="52">
        <f t="shared" si="1"/>
        <v>3423</v>
      </c>
      <c r="J16" s="52">
        <f t="shared" si="1"/>
        <v>27284</v>
      </c>
      <c r="K16" s="52">
        <f t="shared" si="1"/>
        <v>2423</v>
      </c>
      <c r="L16" s="52">
        <f t="shared" si="1"/>
        <v>1922</v>
      </c>
      <c r="M16" s="52">
        <f t="shared" si="1"/>
        <v>1920</v>
      </c>
      <c r="N16" s="53">
        <f t="shared" si="1"/>
        <v>143270</v>
      </c>
    </row>
    <row r="17" spans="1:14" ht="15.75" thickTop="1" x14ac:dyDescent="0.25">
      <c r="A17" s="54"/>
      <c r="B17" s="55"/>
      <c r="C17" s="55"/>
      <c r="D17" s="56"/>
      <c r="E17" s="56"/>
      <c r="F17" s="56"/>
      <c r="G17" s="36"/>
      <c r="H17" s="36"/>
      <c r="I17" s="36"/>
      <c r="J17" s="36"/>
      <c r="K17" s="36"/>
      <c r="L17" s="36"/>
      <c r="M17" s="36"/>
      <c r="N17" s="38"/>
    </row>
    <row r="18" spans="1:14" ht="15.75" thickBot="1" x14ac:dyDescent="0.3">
      <c r="A18" s="35"/>
      <c r="B18" s="36"/>
      <c r="C18" s="36"/>
      <c r="D18" s="36"/>
      <c r="E18" s="36"/>
      <c r="F18" s="36"/>
      <c r="G18" s="36"/>
      <c r="H18" s="36"/>
      <c r="I18" s="36"/>
      <c r="J18" s="57"/>
      <c r="K18" s="36"/>
      <c r="L18" s="36"/>
      <c r="M18" s="36"/>
      <c r="N18" s="38"/>
    </row>
    <row r="19" spans="1:14" ht="16.5" thickTop="1" thickBot="1" x14ac:dyDescent="0.3">
      <c r="A19" s="40" t="s">
        <v>156</v>
      </c>
      <c r="B19" s="41" t="s">
        <v>141</v>
      </c>
      <c r="C19" s="42" t="s">
        <v>142</v>
      </c>
      <c r="D19" s="42" t="s">
        <v>143</v>
      </c>
      <c r="E19" s="42" t="s">
        <v>144</v>
      </c>
      <c r="F19" s="42" t="s">
        <v>145</v>
      </c>
      <c r="G19" s="43" t="s">
        <v>146</v>
      </c>
      <c r="H19" s="43" t="s">
        <v>147</v>
      </c>
      <c r="I19" s="43" t="s">
        <v>148</v>
      </c>
      <c r="J19" s="43" t="s">
        <v>149</v>
      </c>
      <c r="K19" s="43" t="s">
        <v>150</v>
      </c>
      <c r="L19" s="43" t="s">
        <v>151</v>
      </c>
      <c r="M19" s="43" t="s">
        <v>152</v>
      </c>
      <c r="N19" s="58" t="s">
        <v>153</v>
      </c>
    </row>
    <row r="20" spans="1:14" ht="15.75" thickTop="1" x14ac:dyDescent="0.25">
      <c r="A20" s="59" t="s">
        <v>2</v>
      </c>
      <c r="B20" s="46">
        <v>751</v>
      </c>
      <c r="C20" s="46">
        <v>751</v>
      </c>
      <c r="D20" s="46">
        <v>751</v>
      </c>
      <c r="E20" s="46">
        <v>751</v>
      </c>
      <c r="F20" s="46">
        <v>751</v>
      </c>
      <c r="G20" s="46">
        <v>751</v>
      </c>
      <c r="H20" s="46">
        <v>751</v>
      </c>
      <c r="I20" s="46">
        <v>751</v>
      </c>
      <c r="J20" s="46">
        <v>751</v>
      </c>
      <c r="K20" s="46">
        <v>751</v>
      </c>
      <c r="L20" s="46">
        <v>751</v>
      </c>
      <c r="M20" s="46">
        <v>749</v>
      </c>
      <c r="N20" s="47">
        <f>SUM(B20:M20)</f>
        <v>9010</v>
      </c>
    </row>
    <row r="21" spans="1:14" ht="38.25" customHeight="1" x14ac:dyDescent="0.25">
      <c r="A21" s="60" t="s">
        <v>157</v>
      </c>
      <c r="B21" s="46">
        <v>203</v>
      </c>
      <c r="C21" s="46">
        <v>203</v>
      </c>
      <c r="D21" s="46">
        <v>203</v>
      </c>
      <c r="E21" s="46">
        <v>203</v>
      </c>
      <c r="F21" s="46">
        <v>203</v>
      </c>
      <c r="G21" s="46">
        <v>203</v>
      </c>
      <c r="H21" s="46">
        <v>203</v>
      </c>
      <c r="I21" s="46">
        <v>203</v>
      </c>
      <c r="J21" s="46">
        <v>203</v>
      </c>
      <c r="K21" s="46">
        <v>203</v>
      </c>
      <c r="L21" s="46">
        <v>203</v>
      </c>
      <c r="M21" s="46">
        <v>207</v>
      </c>
      <c r="N21" s="47">
        <f>SUM(B21:M21)</f>
        <v>2440</v>
      </c>
    </row>
    <row r="22" spans="1:14" x14ac:dyDescent="0.25">
      <c r="A22" s="60" t="s">
        <v>9</v>
      </c>
      <c r="B22" s="46">
        <v>1484</v>
      </c>
      <c r="C22" s="46">
        <v>1484</v>
      </c>
      <c r="D22" s="46">
        <v>1484</v>
      </c>
      <c r="E22" s="46">
        <v>1484</v>
      </c>
      <c r="F22" s="46">
        <v>1484</v>
      </c>
      <c r="G22" s="46">
        <v>1484</v>
      </c>
      <c r="H22" s="46">
        <v>1484</v>
      </c>
      <c r="I22" s="46">
        <v>1484</v>
      </c>
      <c r="J22" s="46">
        <v>1484</v>
      </c>
      <c r="K22" s="46">
        <v>1484</v>
      </c>
      <c r="L22" s="46">
        <v>1484</v>
      </c>
      <c r="M22" s="46">
        <v>1483</v>
      </c>
      <c r="N22" s="47">
        <f>SUM(B22:M22)</f>
        <v>17807</v>
      </c>
    </row>
    <row r="23" spans="1:14" ht="32.25" customHeight="1" x14ac:dyDescent="0.25">
      <c r="A23" s="60" t="s">
        <v>6</v>
      </c>
      <c r="B23" s="46">
        <v>1322</v>
      </c>
      <c r="C23" s="46">
        <v>638</v>
      </c>
      <c r="D23" s="46">
        <v>638</v>
      </c>
      <c r="E23" s="46">
        <v>638</v>
      </c>
      <c r="F23" s="46">
        <v>638</v>
      </c>
      <c r="G23" s="46">
        <v>638</v>
      </c>
      <c r="H23" s="46">
        <v>638</v>
      </c>
      <c r="I23" s="46">
        <v>638</v>
      </c>
      <c r="J23" s="46">
        <v>638</v>
      </c>
      <c r="K23" s="46">
        <v>638</v>
      </c>
      <c r="L23" s="46">
        <v>638</v>
      </c>
      <c r="M23" s="46">
        <v>634</v>
      </c>
      <c r="N23" s="47">
        <f>SUM(B23:M23)</f>
        <v>8336</v>
      </c>
    </row>
    <row r="24" spans="1:14" ht="28.5" customHeight="1" x14ac:dyDescent="0.25">
      <c r="A24" s="60" t="s">
        <v>15</v>
      </c>
      <c r="B24" s="46"/>
      <c r="C24" s="46"/>
      <c r="D24" s="46">
        <v>6313</v>
      </c>
      <c r="E24" s="46"/>
      <c r="F24" s="46"/>
      <c r="G24" s="46"/>
      <c r="H24" s="46"/>
      <c r="I24" s="46"/>
      <c r="J24" s="46">
        <v>927</v>
      </c>
      <c r="K24" s="46"/>
      <c r="L24" s="46"/>
      <c r="M24" s="46"/>
      <c r="N24" s="47">
        <f>SUM(B24:M24)</f>
        <v>7240</v>
      </c>
    </row>
    <row r="25" spans="1:14" x14ac:dyDescent="0.25">
      <c r="A25" s="45" t="s">
        <v>158</v>
      </c>
      <c r="B25" s="46">
        <v>205</v>
      </c>
      <c r="C25" s="46">
        <v>205</v>
      </c>
      <c r="D25" s="46">
        <v>205</v>
      </c>
      <c r="E25" s="46">
        <v>205</v>
      </c>
      <c r="F25" s="46">
        <v>205</v>
      </c>
      <c r="G25" s="46">
        <v>205</v>
      </c>
      <c r="H25" s="46">
        <v>205</v>
      </c>
      <c r="I25" s="46">
        <v>205</v>
      </c>
      <c r="J25" s="46">
        <v>205</v>
      </c>
      <c r="K25" s="46">
        <v>205</v>
      </c>
      <c r="L25" s="46">
        <v>205</v>
      </c>
      <c r="M25" s="46">
        <v>202</v>
      </c>
      <c r="N25" s="47">
        <f t="shared" ref="N25:N28" si="2">SUM(B25:M25)</f>
        <v>2457</v>
      </c>
    </row>
    <row r="26" spans="1:14" x14ac:dyDescent="0.25">
      <c r="A26" s="78" t="s">
        <v>223</v>
      </c>
      <c r="B26" s="46"/>
      <c r="C26" s="46"/>
      <c r="D26" s="46">
        <v>6220</v>
      </c>
      <c r="E26" s="46">
        <v>99</v>
      </c>
      <c r="F26" s="46">
        <v>1500</v>
      </c>
      <c r="G26" s="46"/>
      <c r="H26" s="46">
        <v>2159</v>
      </c>
      <c r="I26" s="46"/>
      <c r="J26" s="46">
        <v>31750</v>
      </c>
      <c r="K26" s="46">
        <v>1163</v>
      </c>
      <c r="L26" s="46"/>
      <c r="M26" s="46">
        <v>1000</v>
      </c>
      <c r="N26" s="47">
        <f t="shared" si="2"/>
        <v>43891</v>
      </c>
    </row>
    <row r="27" spans="1:14" x14ac:dyDescent="0.25">
      <c r="A27" s="78" t="s">
        <v>162</v>
      </c>
      <c r="B27" s="61"/>
      <c r="C27" s="61"/>
      <c r="D27" s="61"/>
      <c r="E27" s="61">
        <v>3647</v>
      </c>
      <c r="F27" s="61"/>
      <c r="G27" s="61"/>
      <c r="H27" s="61"/>
      <c r="I27" s="61"/>
      <c r="J27" s="61"/>
      <c r="K27" s="61"/>
      <c r="L27" s="61"/>
      <c r="M27" s="61"/>
      <c r="N27" s="47">
        <f t="shared" si="2"/>
        <v>3647</v>
      </c>
    </row>
    <row r="28" spans="1:14" x14ac:dyDescent="0.25">
      <c r="A28" s="78" t="s">
        <v>196</v>
      </c>
      <c r="B28" s="61">
        <v>48442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47">
        <f t="shared" si="2"/>
        <v>48442</v>
      </c>
    </row>
    <row r="29" spans="1:14" ht="15.75" thickBot="1" x14ac:dyDescent="0.3">
      <c r="A29" s="77" t="s">
        <v>125</v>
      </c>
      <c r="B29" s="62">
        <f>SUM(B20:B28)</f>
        <v>52407</v>
      </c>
      <c r="C29" s="62">
        <f t="shared" ref="C29:M29" si="3">SUM(C20:C28)</f>
        <v>3281</v>
      </c>
      <c r="D29" s="62">
        <f t="shared" si="3"/>
        <v>15814</v>
      </c>
      <c r="E29" s="62">
        <f t="shared" si="3"/>
        <v>7027</v>
      </c>
      <c r="F29" s="62">
        <f t="shared" si="3"/>
        <v>4781</v>
      </c>
      <c r="G29" s="62">
        <f t="shared" si="3"/>
        <v>3281</v>
      </c>
      <c r="H29" s="62">
        <f t="shared" si="3"/>
        <v>5440</v>
      </c>
      <c r="I29" s="62">
        <f t="shared" si="3"/>
        <v>3281</v>
      </c>
      <c r="J29" s="62">
        <f t="shared" si="3"/>
        <v>35958</v>
      </c>
      <c r="K29" s="62">
        <f t="shared" si="3"/>
        <v>4444</v>
      </c>
      <c r="L29" s="62">
        <f t="shared" si="3"/>
        <v>3281</v>
      </c>
      <c r="M29" s="62">
        <f t="shared" si="3"/>
        <v>4275</v>
      </c>
      <c r="N29" s="62">
        <f>SUM(N20:N28)</f>
        <v>143270</v>
      </c>
    </row>
    <row r="30" spans="1:14" ht="15.75" thickTop="1" x14ac:dyDescent="0.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8"/>
    </row>
  </sheetData>
  <mergeCells count="3">
    <mergeCell ref="B6:G6"/>
    <mergeCell ref="M7:N7"/>
    <mergeCell ref="A2:N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8"/>
  <sheetViews>
    <sheetView tabSelected="1" workbookViewId="0">
      <selection sqref="A1:E1"/>
    </sheetView>
  </sheetViews>
  <sheetFormatPr defaultRowHeight="15" x14ac:dyDescent="0.25"/>
  <cols>
    <col min="2" max="2" width="45.42578125" customWidth="1"/>
    <col min="3" max="3" width="15.140625" customWidth="1"/>
    <col min="4" max="4" width="12.5703125" customWidth="1"/>
    <col min="5" max="5" width="14.5703125" customWidth="1"/>
  </cols>
  <sheetData>
    <row r="1" spans="1:9" x14ac:dyDescent="0.25">
      <c r="A1" s="97" t="s">
        <v>281</v>
      </c>
      <c r="B1" s="97"/>
      <c r="C1" s="97"/>
      <c r="D1" s="97"/>
      <c r="E1" s="97"/>
      <c r="F1" s="84"/>
      <c r="G1" s="84"/>
      <c r="H1" s="84"/>
      <c r="I1" s="84"/>
    </row>
    <row r="2" spans="1:9" x14ac:dyDescent="0.25">
      <c r="A2" s="85" t="s">
        <v>4</v>
      </c>
      <c r="B2" s="85"/>
      <c r="C2" s="84"/>
      <c r="D2" s="84"/>
      <c r="E2" s="84"/>
      <c r="F2" s="84"/>
      <c r="G2" s="84"/>
      <c r="H2" s="84"/>
      <c r="I2" s="84"/>
    </row>
    <row r="3" spans="1:9" x14ac:dyDescent="0.25">
      <c r="A3" s="83" t="s">
        <v>5</v>
      </c>
      <c r="B3" s="84"/>
      <c r="C3" s="84"/>
      <c r="D3" s="84"/>
      <c r="E3" s="84"/>
      <c r="F3" s="84"/>
      <c r="G3" s="84"/>
      <c r="H3" s="84"/>
      <c r="I3" s="84"/>
    </row>
    <row r="4" spans="1:9" x14ac:dyDescent="0.25">
      <c r="D4" s="97" t="s">
        <v>278</v>
      </c>
      <c r="E4" s="97"/>
    </row>
    <row r="5" spans="1:9" x14ac:dyDescent="0.25">
      <c r="A5" s="87" t="s">
        <v>280</v>
      </c>
      <c r="B5" s="87"/>
      <c r="C5" s="87"/>
      <c r="D5" s="87"/>
      <c r="E5" s="87"/>
    </row>
    <row r="6" spans="1:9" x14ac:dyDescent="0.25">
      <c r="A6" s="87" t="s">
        <v>279</v>
      </c>
      <c r="B6" s="87"/>
      <c r="C6" s="87"/>
      <c r="D6" s="87"/>
      <c r="E6" s="87"/>
    </row>
    <row r="8" spans="1:9" x14ac:dyDescent="0.25">
      <c r="A8" s="1" t="s">
        <v>159</v>
      </c>
      <c r="B8" s="1" t="s">
        <v>0</v>
      </c>
      <c r="C8" s="1" t="s">
        <v>227</v>
      </c>
      <c r="D8" s="1" t="s">
        <v>228</v>
      </c>
      <c r="E8" s="1" t="s">
        <v>226</v>
      </c>
    </row>
    <row r="9" spans="1:9" x14ac:dyDescent="0.25">
      <c r="A9" s="1" t="s">
        <v>48</v>
      </c>
      <c r="B9" s="1" t="s">
        <v>229</v>
      </c>
      <c r="C9" s="3">
        <v>1750000</v>
      </c>
      <c r="D9" s="3">
        <v>0</v>
      </c>
      <c r="E9" s="3">
        <v>6572225</v>
      </c>
    </row>
    <row r="10" spans="1:9" x14ac:dyDescent="0.25">
      <c r="A10" s="1" t="s">
        <v>49</v>
      </c>
      <c r="B10" s="1" t="s">
        <v>230</v>
      </c>
      <c r="C10" s="3">
        <v>1033156</v>
      </c>
      <c r="D10" s="3">
        <v>0</v>
      </c>
      <c r="E10" s="3">
        <v>920926</v>
      </c>
    </row>
    <row r="11" spans="1:9" x14ac:dyDescent="0.25">
      <c r="A11" s="4" t="s">
        <v>50</v>
      </c>
      <c r="B11" s="4" t="s">
        <v>231</v>
      </c>
      <c r="C11" s="4">
        <f>SUM(C9:C10)</f>
        <v>2783156</v>
      </c>
      <c r="D11" s="4">
        <f t="shared" ref="D11:E11" si="0">SUM(D9:D10)</f>
        <v>0</v>
      </c>
      <c r="E11" s="4">
        <f t="shared" si="0"/>
        <v>7493151</v>
      </c>
    </row>
    <row r="12" spans="1:9" x14ac:dyDescent="0.25">
      <c r="A12" s="1" t="s">
        <v>51</v>
      </c>
      <c r="B12" s="1" t="s">
        <v>232</v>
      </c>
      <c r="C12" s="7">
        <v>718434523</v>
      </c>
      <c r="D12" s="3">
        <v>0</v>
      </c>
      <c r="E12" s="7">
        <v>830105182</v>
      </c>
    </row>
    <row r="13" spans="1:9" x14ac:dyDescent="0.25">
      <c r="A13" s="1" t="s">
        <v>52</v>
      </c>
      <c r="B13" s="1" t="s">
        <v>225</v>
      </c>
      <c r="C13" s="7">
        <v>8164233</v>
      </c>
      <c r="D13" s="3">
        <v>0</v>
      </c>
      <c r="E13" s="7">
        <v>22033321</v>
      </c>
    </row>
    <row r="14" spans="1:9" x14ac:dyDescent="0.25">
      <c r="A14" s="1" t="s">
        <v>53</v>
      </c>
      <c r="B14" s="1" t="s">
        <v>233</v>
      </c>
      <c r="C14" s="7">
        <v>45790751</v>
      </c>
      <c r="D14" s="3">
        <v>0</v>
      </c>
      <c r="E14" s="7">
        <v>4115746</v>
      </c>
    </row>
    <row r="15" spans="1:9" x14ac:dyDescent="0.25">
      <c r="A15" s="2" t="s">
        <v>54</v>
      </c>
      <c r="B15" s="2" t="s">
        <v>234</v>
      </c>
      <c r="C15" s="4">
        <f>SUM(C12:C14)</f>
        <v>772389507</v>
      </c>
      <c r="D15" s="4">
        <f t="shared" ref="D15:E15" si="1">SUM(D12:D14)</f>
        <v>0</v>
      </c>
      <c r="E15" s="4">
        <f t="shared" si="1"/>
        <v>856254249</v>
      </c>
    </row>
    <row r="16" spans="1:9" ht="30" x14ac:dyDescent="0.25">
      <c r="A16" s="1" t="s">
        <v>55</v>
      </c>
      <c r="B16" s="6" t="s">
        <v>235</v>
      </c>
      <c r="C16" s="3">
        <v>1049000</v>
      </c>
      <c r="D16" s="3">
        <v>0</v>
      </c>
      <c r="E16" s="7">
        <v>1049000</v>
      </c>
    </row>
    <row r="17" spans="1:5" x14ac:dyDescent="0.25">
      <c r="A17" s="2" t="s">
        <v>56</v>
      </c>
      <c r="B17" s="2" t="s">
        <v>236</v>
      </c>
      <c r="C17" s="4">
        <f>SUM(C16)</f>
        <v>1049000</v>
      </c>
      <c r="D17" s="4">
        <f t="shared" ref="D17:E17" si="2">SUM(D16)</f>
        <v>0</v>
      </c>
      <c r="E17" s="4">
        <f t="shared" si="2"/>
        <v>1049000</v>
      </c>
    </row>
    <row r="18" spans="1:5" x14ac:dyDescent="0.25">
      <c r="A18" s="25" t="s">
        <v>57</v>
      </c>
      <c r="B18" s="25" t="s">
        <v>237</v>
      </c>
      <c r="C18" s="79">
        <f>SUM(C17,C15,C11)</f>
        <v>776221663</v>
      </c>
      <c r="D18" s="79">
        <f t="shared" ref="D18:E18" si="3">SUM(D17,D15,D11)</f>
        <v>0</v>
      </c>
      <c r="E18" s="79">
        <f t="shared" si="3"/>
        <v>864796400</v>
      </c>
    </row>
    <row r="19" spans="1:5" x14ac:dyDescent="0.25">
      <c r="A19" s="1" t="s">
        <v>58</v>
      </c>
      <c r="B19" s="1" t="s">
        <v>238</v>
      </c>
      <c r="C19" s="3">
        <v>243896</v>
      </c>
      <c r="D19" s="3">
        <v>0</v>
      </c>
      <c r="E19" s="7">
        <v>971246</v>
      </c>
    </row>
    <row r="20" spans="1:5" x14ac:dyDescent="0.25">
      <c r="A20" s="2" t="s">
        <v>59</v>
      </c>
      <c r="B20" s="2" t="s">
        <v>239</v>
      </c>
      <c r="C20" s="4">
        <f>SUM(C19)</f>
        <v>243896</v>
      </c>
      <c r="D20" s="4">
        <f t="shared" ref="D20:E21" si="4">SUM(D19)</f>
        <v>0</v>
      </c>
      <c r="E20" s="4">
        <f t="shared" si="4"/>
        <v>971246</v>
      </c>
    </row>
    <row r="21" spans="1:5" x14ac:dyDescent="0.25">
      <c r="A21" s="25" t="s">
        <v>60</v>
      </c>
      <c r="B21" s="25" t="s">
        <v>240</v>
      </c>
      <c r="C21" s="79">
        <f>SUM(C20)</f>
        <v>243896</v>
      </c>
      <c r="D21" s="79">
        <f t="shared" si="4"/>
        <v>0</v>
      </c>
      <c r="E21" s="79">
        <f t="shared" si="4"/>
        <v>971246</v>
      </c>
    </row>
    <row r="22" spans="1:5" x14ac:dyDescent="0.25">
      <c r="A22" s="1" t="s">
        <v>61</v>
      </c>
      <c r="B22" s="1" t="s">
        <v>241</v>
      </c>
      <c r="C22" s="3">
        <v>237955</v>
      </c>
      <c r="D22" s="3">
        <v>0</v>
      </c>
      <c r="E22" s="7">
        <v>107520</v>
      </c>
    </row>
    <row r="23" spans="1:5" x14ac:dyDescent="0.25">
      <c r="A23" s="2" t="s">
        <v>126</v>
      </c>
      <c r="B23" s="2" t="s">
        <v>242</v>
      </c>
      <c r="C23" s="4">
        <f>SUM(C22)</f>
        <v>237955</v>
      </c>
      <c r="D23" s="4">
        <f t="shared" ref="D23:E23" si="5">SUM(D22)</f>
        <v>0</v>
      </c>
      <c r="E23" s="4">
        <f t="shared" si="5"/>
        <v>107520</v>
      </c>
    </row>
    <row r="24" spans="1:5" x14ac:dyDescent="0.25">
      <c r="A24" s="1" t="s">
        <v>127</v>
      </c>
      <c r="B24" s="1" t="s">
        <v>243</v>
      </c>
      <c r="C24" s="3">
        <v>61607976</v>
      </c>
      <c r="D24" s="3">
        <v>0</v>
      </c>
      <c r="E24" s="7">
        <v>46298489</v>
      </c>
    </row>
    <row r="25" spans="1:5" x14ac:dyDescent="0.25">
      <c r="A25" s="2" t="s">
        <v>128</v>
      </c>
      <c r="B25" s="2" t="s">
        <v>244</v>
      </c>
      <c r="C25" s="4">
        <f>SUM(C24)</f>
        <v>61607976</v>
      </c>
      <c r="D25" s="4">
        <f t="shared" ref="D25:E25" si="6">SUM(D24)</f>
        <v>0</v>
      </c>
      <c r="E25" s="4">
        <f t="shared" si="6"/>
        <v>46298489</v>
      </c>
    </row>
    <row r="26" spans="1:5" x14ac:dyDescent="0.25">
      <c r="A26" s="25" t="s">
        <v>129</v>
      </c>
      <c r="B26" s="25" t="s">
        <v>245</v>
      </c>
      <c r="C26" s="79">
        <f>SUM(C25,C23)</f>
        <v>61845931</v>
      </c>
      <c r="D26" s="79">
        <f t="shared" ref="D26:E26" si="7">SUM(D25,D23)</f>
        <v>0</v>
      </c>
      <c r="E26" s="79">
        <f t="shared" si="7"/>
        <v>46406009</v>
      </c>
    </row>
    <row r="27" spans="1:5" x14ac:dyDescent="0.25">
      <c r="A27" s="2" t="s">
        <v>130</v>
      </c>
      <c r="B27" s="2" t="s">
        <v>249</v>
      </c>
      <c r="C27" s="4">
        <v>25649190</v>
      </c>
      <c r="D27" s="4">
        <v>0</v>
      </c>
      <c r="E27" s="4">
        <v>7008777</v>
      </c>
    </row>
    <row r="28" spans="1:5" x14ac:dyDescent="0.25">
      <c r="A28" s="1" t="s">
        <v>131</v>
      </c>
      <c r="B28" s="1" t="s">
        <v>246</v>
      </c>
      <c r="C28" s="3"/>
      <c r="D28" s="3">
        <v>0</v>
      </c>
      <c r="E28" s="7"/>
    </row>
    <row r="29" spans="1:5" x14ac:dyDescent="0.25">
      <c r="A29" s="1" t="s">
        <v>132</v>
      </c>
      <c r="B29" s="1" t="s">
        <v>247</v>
      </c>
      <c r="C29" s="3">
        <v>25000</v>
      </c>
      <c r="D29" s="3">
        <v>0</v>
      </c>
      <c r="E29" s="7">
        <v>25000</v>
      </c>
    </row>
    <row r="30" spans="1:5" x14ac:dyDescent="0.25">
      <c r="A30" s="2" t="s">
        <v>133</v>
      </c>
      <c r="B30" s="2" t="s">
        <v>248</v>
      </c>
      <c r="C30" s="4">
        <f>SUM(C28:C29)</f>
        <v>25000</v>
      </c>
      <c r="D30" s="4">
        <f t="shared" ref="D30:E30" si="8">SUM(D28:D29)</f>
        <v>0</v>
      </c>
      <c r="E30" s="4">
        <f t="shared" si="8"/>
        <v>25000</v>
      </c>
    </row>
    <row r="31" spans="1:5" x14ac:dyDescent="0.25">
      <c r="A31" s="25" t="s">
        <v>165</v>
      </c>
      <c r="B31" s="25" t="s">
        <v>250</v>
      </c>
      <c r="C31" s="79">
        <f>SUM(C27+C30)</f>
        <v>25674190</v>
      </c>
      <c r="D31" s="79">
        <f t="shared" ref="D31:E31" si="9">SUM(D27+D30)</f>
        <v>0</v>
      </c>
      <c r="E31" s="79">
        <f t="shared" si="9"/>
        <v>7033777</v>
      </c>
    </row>
    <row r="32" spans="1:5" ht="30" x14ac:dyDescent="0.25">
      <c r="A32" s="1" t="s">
        <v>166</v>
      </c>
      <c r="B32" s="6" t="s">
        <v>251</v>
      </c>
      <c r="C32" s="3">
        <v>14884821</v>
      </c>
      <c r="D32" s="3">
        <v>0</v>
      </c>
      <c r="E32" s="7">
        <v>47530383</v>
      </c>
    </row>
    <row r="33" spans="1:5" x14ac:dyDescent="0.25">
      <c r="A33" s="1" t="s">
        <v>167</v>
      </c>
      <c r="B33" s="1" t="s">
        <v>252</v>
      </c>
      <c r="C33" s="3">
        <v>19256283</v>
      </c>
      <c r="D33" s="3">
        <v>0</v>
      </c>
      <c r="E33" s="7">
        <v>19664514</v>
      </c>
    </row>
    <row r="34" spans="1:5" x14ac:dyDescent="0.25">
      <c r="A34" s="25" t="s">
        <v>168</v>
      </c>
      <c r="B34" s="25" t="s">
        <v>253</v>
      </c>
      <c r="C34" s="79">
        <f>SUM(C32:C33)</f>
        <v>34141104</v>
      </c>
      <c r="D34" s="79">
        <f t="shared" ref="D34:E34" si="10">SUM(D32:D33)</f>
        <v>0</v>
      </c>
      <c r="E34" s="79">
        <f t="shared" si="10"/>
        <v>67194897</v>
      </c>
    </row>
    <row r="35" spans="1:5" x14ac:dyDescent="0.25">
      <c r="A35" s="80" t="s">
        <v>169</v>
      </c>
      <c r="B35" s="80" t="s">
        <v>254</v>
      </c>
      <c r="C35" s="81">
        <f>SUM(C18+C21+C26+C31+C34)</f>
        <v>898126784</v>
      </c>
      <c r="D35" s="81">
        <f t="shared" ref="D35:E35" si="11">SUM(D18+D21+D26+D31+D34)</f>
        <v>0</v>
      </c>
      <c r="E35" s="81">
        <f t="shared" si="11"/>
        <v>986402329</v>
      </c>
    </row>
    <row r="36" spans="1:5" x14ac:dyDescent="0.25">
      <c r="A36" s="2" t="s">
        <v>170</v>
      </c>
      <c r="B36" s="2" t="s">
        <v>255</v>
      </c>
      <c r="C36" s="4">
        <v>687680045</v>
      </c>
      <c r="D36" s="4">
        <v>0</v>
      </c>
      <c r="E36" s="4">
        <v>687680045</v>
      </c>
    </row>
    <row r="37" spans="1:5" x14ac:dyDescent="0.25">
      <c r="A37" s="2" t="s">
        <v>171</v>
      </c>
      <c r="B37" s="2" t="s">
        <v>256</v>
      </c>
      <c r="C37" s="4">
        <v>48186878</v>
      </c>
      <c r="D37" s="4">
        <v>0</v>
      </c>
      <c r="E37" s="4">
        <v>48186878</v>
      </c>
    </row>
    <row r="38" spans="1:5" ht="30" x14ac:dyDescent="0.25">
      <c r="A38" s="1" t="s">
        <v>172</v>
      </c>
      <c r="B38" s="6" t="s">
        <v>257</v>
      </c>
      <c r="C38" s="3">
        <v>23023449</v>
      </c>
      <c r="D38" s="3">
        <v>0</v>
      </c>
      <c r="E38" s="7">
        <v>23023449</v>
      </c>
    </row>
    <row r="39" spans="1:5" ht="30" x14ac:dyDescent="0.25">
      <c r="A39" s="2" t="s">
        <v>173</v>
      </c>
      <c r="B39" s="13" t="s">
        <v>258</v>
      </c>
      <c r="C39" s="4">
        <f>SUM(C38)</f>
        <v>23023449</v>
      </c>
      <c r="D39" s="4">
        <f t="shared" ref="D39:E39" si="12">SUM(D38)</f>
        <v>0</v>
      </c>
      <c r="E39" s="4">
        <f t="shared" si="12"/>
        <v>23023449</v>
      </c>
    </row>
    <row r="40" spans="1:5" x14ac:dyDescent="0.25">
      <c r="A40" s="2" t="s">
        <v>174</v>
      </c>
      <c r="B40" s="2" t="s">
        <v>259</v>
      </c>
      <c r="C40" s="4">
        <v>105136627</v>
      </c>
      <c r="D40" s="4">
        <v>0</v>
      </c>
      <c r="E40" s="4">
        <v>131964581</v>
      </c>
    </row>
    <row r="41" spans="1:5" x14ac:dyDescent="0.25">
      <c r="A41" s="2" t="s">
        <v>175</v>
      </c>
      <c r="B41" s="2" t="s">
        <v>260</v>
      </c>
      <c r="C41" s="4">
        <v>26827954</v>
      </c>
      <c r="D41" s="4">
        <v>0</v>
      </c>
      <c r="E41" s="4">
        <v>86407064</v>
      </c>
    </row>
    <row r="42" spans="1:5" x14ac:dyDescent="0.25">
      <c r="A42" s="25" t="s">
        <v>176</v>
      </c>
      <c r="B42" s="25" t="s">
        <v>261</v>
      </c>
      <c r="C42" s="79">
        <f>SUM(C36+C37+C39+C40+C41)</f>
        <v>890854953</v>
      </c>
      <c r="D42" s="79">
        <f t="shared" ref="D42:E42" si="13">SUM(D36+D37+D39+D40+D41)</f>
        <v>0</v>
      </c>
      <c r="E42" s="79">
        <f t="shared" si="13"/>
        <v>977262017</v>
      </c>
    </row>
    <row r="43" spans="1:5" ht="30" x14ac:dyDescent="0.25">
      <c r="A43" s="10" t="s">
        <v>177</v>
      </c>
      <c r="B43" s="6" t="s">
        <v>262</v>
      </c>
      <c r="C43" s="3">
        <v>550</v>
      </c>
      <c r="D43" s="3">
        <v>0</v>
      </c>
      <c r="E43" s="7">
        <v>550</v>
      </c>
    </row>
    <row r="44" spans="1:5" ht="45" x14ac:dyDescent="0.25">
      <c r="A44" s="10" t="s">
        <v>178</v>
      </c>
      <c r="B44" s="6" t="s">
        <v>275</v>
      </c>
      <c r="C44" s="3">
        <v>10840</v>
      </c>
      <c r="D44" s="3"/>
      <c r="E44" s="7">
        <v>10840</v>
      </c>
    </row>
    <row r="45" spans="1:5" ht="30" x14ac:dyDescent="0.25">
      <c r="A45" s="10" t="s">
        <v>179</v>
      </c>
      <c r="B45" s="6" t="s">
        <v>263</v>
      </c>
      <c r="C45" s="3">
        <v>1266327</v>
      </c>
      <c r="D45" s="3">
        <v>0</v>
      </c>
      <c r="E45" s="7">
        <v>1561402</v>
      </c>
    </row>
    <row r="46" spans="1:5" ht="30" x14ac:dyDescent="0.25">
      <c r="A46" s="10" t="s">
        <v>180</v>
      </c>
      <c r="B46" s="6" t="s">
        <v>276</v>
      </c>
      <c r="C46" s="3">
        <v>386855</v>
      </c>
      <c r="D46" s="3"/>
      <c r="E46" s="7">
        <v>332615</v>
      </c>
    </row>
    <row r="47" spans="1:5" ht="30" x14ac:dyDescent="0.25">
      <c r="A47" s="10" t="s">
        <v>181</v>
      </c>
      <c r="B47" s="6" t="s">
        <v>277</v>
      </c>
      <c r="C47" s="3">
        <v>1829930</v>
      </c>
      <c r="D47" s="3"/>
      <c r="E47" s="7">
        <v>3137564</v>
      </c>
    </row>
    <row r="48" spans="1:5" ht="30" x14ac:dyDescent="0.25">
      <c r="A48" s="10" t="s">
        <v>182</v>
      </c>
      <c r="B48" s="6" t="s">
        <v>264</v>
      </c>
      <c r="C48" s="3">
        <v>411180</v>
      </c>
      <c r="D48" s="3">
        <v>0</v>
      </c>
      <c r="E48" s="7">
        <v>411180</v>
      </c>
    </row>
    <row r="49" spans="1:5" ht="30" x14ac:dyDescent="0.25">
      <c r="A49" s="10" t="s">
        <v>183</v>
      </c>
      <c r="B49" s="6" t="s">
        <v>265</v>
      </c>
      <c r="C49" s="3">
        <v>0</v>
      </c>
      <c r="D49" s="3">
        <v>0</v>
      </c>
      <c r="E49" s="7">
        <v>0</v>
      </c>
    </row>
    <row r="50" spans="1:5" x14ac:dyDescent="0.25">
      <c r="A50" s="10" t="s">
        <v>184</v>
      </c>
      <c r="B50" s="67" t="s">
        <v>266</v>
      </c>
      <c r="C50" s="79">
        <f>SUM(C43:C49)</f>
        <v>3905682</v>
      </c>
      <c r="D50" s="79">
        <f t="shared" ref="D50:E50" si="14">SUM(D43:D49)</f>
        <v>0</v>
      </c>
      <c r="E50" s="79">
        <f t="shared" si="14"/>
        <v>5454151</v>
      </c>
    </row>
    <row r="51" spans="1:5" ht="30" x14ac:dyDescent="0.25">
      <c r="A51" s="10" t="s">
        <v>185</v>
      </c>
      <c r="B51" s="6" t="s">
        <v>267</v>
      </c>
      <c r="C51" s="3">
        <v>349081</v>
      </c>
      <c r="D51" s="3">
        <v>0</v>
      </c>
      <c r="E51" s="7">
        <v>978952</v>
      </c>
    </row>
    <row r="52" spans="1:5" ht="30" x14ac:dyDescent="0.25">
      <c r="A52" s="10" t="s">
        <v>186</v>
      </c>
      <c r="B52" s="67" t="s">
        <v>268</v>
      </c>
      <c r="C52" s="79">
        <f>SUM(C51)</f>
        <v>349081</v>
      </c>
      <c r="D52" s="79">
        <f t="shared" ref="D52:E52" si="15">SUM(D51)</f>
        <v>0</v>
      </c>
      <c r="E52" s="79">
        <f t="shared" si="15"/>
        <v>978952</v>
      </c>
    </row>
    <row r="53" spans="1:5" x14ac:dyDescent="0.25">
      <c r="A53" s="10" t="s">
        <v>187</v>
      </c>
      <c r="B53" s="6" t="s">
        <v>269</v>
      </c>
      <c r="C53" s="3">
        <v>1074000</v>
      </c>
      <c r="D53" s="3">
        <v>0</v>
      </c>
      <c r="E53" s="7">
        <v>933653</v>
      </c>
    </row>
    <row r="54" spans="1:5" ht="30" x14ac:dyDescent="0.25">
      <c r="A54" s="10" t="s">
        <v>188</v>
      </c>
      <c r="B54" s="11" t="s">
        <v>270</v>
      </c>
      <c r="C54" s="7">
        <v>105601</v>
      </c>
      <c r="D54" s="7">
        <v>0</v>
      </c>
      <c r="E54" s="7">
        <v>159916</v>
      </c>
    </row>
    <row r="55" spans="1:5" x14ac:dyDescent="0.25">
      <c r="A55" s="10" t="s">
        <v>189</v>
      </c>
      <c r="B55" s="67" t="s">
        <v>271</v>
      </c>
      <c r="C55" s="79">
        <f>SUM(C53:C54)</f>
        <v>1179601</v>
      </c>
      <c r="D55" s="79">
        <f t="shared" ref="D55:E55" si="16">SUM(D53:D54)</f>
        <v>0</v>
      </c>
      <c r="E55" s="79">
        <f t="shared" si="16"/>
        <v>1093569</v>
      </c>
    </row>
    <row r="56" spans="1:5" ht="30" x14ac:dyDescent="0.25">
      <c r="A56" s="10" t="s">
        <v>190</v>
      </c>
      <c r="B56" s="11" t="s">
        <v>272</v>
      </c>
      <c r="C56" s="3">
        <v>1837467</v>
      </c>
      <c r="D56" s="3">
        <v>0</v>
      </c>
      <c r="E56" s="7">
        <v>1613640</v>
      </c>
    </row>
    <row r="57" spans="1:5" x14ac:dyDescent="0.25">
      <c r="A57" s="10" t="s">
        <v>191</v>
      </c>
      <c r="B57" s="67" t="s">
        <v>273</v>
      </c>
      <c r="C57" s="79">
        <f>SUM(C56)</f>
        <v>1837467</v>
      </c>
      <c r="D57" s="79">
        <f t="shared" ref="D57:E57" si="17">SUM(D56)</f>
        <v>0</v>
      </c>
      <c r="E57" s="79">
        <f t="shared" si="17"/>
        <v>1613640</v>
      </c>
    </row>
    <row r="58" spans="1:5" x14ac:dyDescent="0.25">
      <c r="A58" s="10" t="s">
        <v>192</v>
      </c>
      <c r="B58" s="82" t="s">
        <v>274</v>
      </c>
      <c r="C58" s="81">
        <f>SUM(C42+C50+C52+C55+C57)</f>
        <v>898126784</v>
      </c>
      <c r="D58" s="81">
        <f t="shared" ref="D58:E58" si="18">SUM(D42+D50+D52+D55+D57)</f>
        <v>0</v>
      </c>
      <c r="E58" s="81">
        <f t="shared" si="18"/>
        <v>986402329</v>
      </c>
    </row>
    <row r="59" spans="1:5" x14ac:dyDescent="0.25">
      <c r="C59" s="34"/>
      <c r="D59" s="34"/>
      <c r="E59" s="63"/>
    </row>
    <row r="60" spans="1:5" x14ac:dyDescent="0.25">
      <c r="C60" s="34"/>
      <c r="D60" s="34"/>
      <c r="E60" s="63"/>
    </row>
    <row r="61" spans="1:5" x14ac:dyDescent="0.25">
      <c r="C61" s="34"/>
      <c r="D61" s="34"/>
      <c r="E61" s="63"/>
    </row>
    <row r="62" spans="1:5" x14ac:dyDescent="0.25">
      <c r="C62" s="34"/>
      <c r="D62" s="34"/>
      <c r="E62" s="63"/>
    </row>
    <row r="63" spans="1:5" x14ac:dyDescent="0.25">
      <c r="C63" s="34"/>
      <c r="D63" s="34"/>
      <c r="E63" s="63"/>
    </row>
    <row r="64" spans="1:5" x14ac:dyDescent="0.25">
      <c r="C64" s="34"/>
      <c r="D64" s="34"/>
      <c r="E64" s="63"/>
    </row>
    <row r="65" spans="3:5" x14ac:dyDescent="0.25">
      <c r="C65" s="34"/>
      <c r="D65" s="34"/>
      <c r="E65" s="63"/>
    </row>
    <row r="66" spans="3:5" x14ac:dyDescent="0.25">
      <c r="C66" s="34"/>
      <c r="D66" s="34"/>
      <c r="E66" s="63"/>
    </row>
    <row r="67" spans="3:5" x14ac:dyDescent="0.25">
      <c r="C67" s="34"/>
      <c r="D67" s="34"/>
      <c r="E67" s="63"/>
    </row>
    <row r="68" spans="3:5" x14ac:dyDescent="0.25">
      <c r="C68" s="34"/>
      <c r="D68" s="34"/>
      <c r="E68" s="63"/>
    </row>
  </sheetData>
  <mergeCells count="5">
    <mergeCell ref="A5:E5"/>
    <mergeCell ref="A6:E6"/>
    <mergeCell ref="D4:E4"/>
    <mergeCell ref="A2:B2"/>
    <mergeCell ref="A1:E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3.sz. melléklet</vt:lpstr>
      <vt:lpstr>7.sz.melléklet</vt:lpstr>
      <vt:lpstr>11.sz. melléklet</vt:lpstr>
      <vt:lpstr>12.sz.melléklet</vt:lpstr>
      <vt:lpstr>11. sz.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2019-05-21T13:09:25Z</cp:lastPrinted>
  <dcterms:created xsi:type="dcterms:W3CDTF">2012-02-02T10:48:30Z</dcterms:created>
  <dcterms:modified xsi:type="dcterms:W3CDTF">2020-07-17T11:06:03Z</dcterms:modified>
</cp:coreProperties>
</file>