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/>
  </bookViews>
  <sheets>
    <sheet name="Mérleg" sheetId="1" r:id="rId1"/>
    <sheet name="Bevét" sheetId="2" r:id="rId2"/>
    <sheet name="Kiad." sheetId="3" r:id="rId3"/>
  </sheets>
  <calcPr calcId="124519"/>
</workbook>
</file>

<file path=xl/calcChain.xml><?xml version="1.0" encoding="utf-8"?>
<calcChain xmlns="http://schemas.openxmlformats.org/spreadsheetml/2006/main">
  <c r="B28" i="1"/>
  <c r="E13"/>
  <c r="D12"/>
  <c r="C12"/>
  <c r="D13" i="2"/>
  <c r="D15" s="1"/>
  <c r="E13"/>
  <c r="E15" s="1"/>
  <c r="C13"/>
  <c r="Q16" i="3"/>
  <c r="P16"/>
  <c r="O16"/>
  <c r="N16"/>
  <c r="Q14"/>
  <c r="P14"/>
  <c r="O14"/>
  <c r="N14"/>
  <c r="M14"/>
  <c r="K14"/>
  <c r="K16" s="1"/>
  <c r="J14"/>
  <c r="H14"/>
  <c r="G14"/>
  <c r="E14"/>
  <c r="D14"/>
  <c r="I24" i="1"/>
  <c r="H24"/>
  <c r="I15"/>
  <c r="H15"/>
  <c r="I12"/>
  <c r="H12"/>
  <c r="I9"/>
  <c r="H9"/>
  <c r="D9"/>
  <c r="E9" s="1"/>
  <c r="C9"/>
  <c r="S13" i="3"/>
  <c r="T13"/>
  <c r="M16"/>
  <c r="L14"/>
  <c r="L16" s="1"/>
  <c r="J16"/>
  <c r="I14"/>
  <c r="I16" s="1"/>
  <c r="H16"/>
  <c r="G16"/>
  <c r="F14"/>
  <c r="F16" s="1"/>
  <c r="C14"/>
  <c r="C16" s="1"/>
  <c r="B14"/>
  <c r="R13"/>
  <c r="C15" i="2"/>
  <c r="G28" i="1"/>
  <c r="J25"/>
  <c r="J23"/>
  <c r="J22"/>
  <c r="J21"/>
  <c r="J20"/>
  <c r="J19"/>
  <c r="J18"/>
  <c r="J17"/>
  <c r="J16"/>
  <c r="J13"/>
  <c r="J11"/>
  <c r="J10"/>
  <c r="E10"/>
  <c r="I28" l="1"/>
  <c r="I6" s="1"/>
  <c r="J6" s="1"/>
  <c r="E12"/>
  <c r="D28"/>
  <c r="C28"/>
  <c r="E28" s="1"/>
  <c r="D6"/>
  <c r="E6" s="1"/>
  <c r="H6"/>
  <c r="T14" i="3"/>
  <c r="S14"/>
  <c r="E16"/>
  <c r="T16" s="1"/>
  <c r="H28" i="1"/>
  <c r="J28" s="1"/>
  <c r="J24"/>
  <c r="J15"/>
  <c r="J9"/>
  <c r="J12"/>
  <c r="R16" i="3"/>
  <c r="R14"/>
  <c r="D16"/>
  <c r="S16" s="1"/>
</calcChain>
</file>

<file path=xl/sharedStrings.xml><?xml version="1.0" encoding="utf-8"?>
<sst xmlns="http://schemas.openxmlformats.org/spreadsheetml/2006/main" count="96" uniqueCount="72">
  <si>
    <t>adatok ezer forintban</t>
  </si>
  <si>
    <t>Kismarjai Idősek Otthona bevételei:</t>
  </si>
  <si>
    <t>Kismarjai Idősek Otthona kiadásai:</t>
  </si>
  <si>
    <t>Bevételek</t>
  </si>
  <si>
    <t>Ered.ei.</t>
  </si>
  <si>
    <t>Mód.ei.</t>
  </si>
  <si>
    <t>Teljesít.</t>
  </si>
  <si>
    <t>Telj.</t>
  </si>
  <si>
    <t>Kiadások</t>
  </si>
  <si>
    <t>1.Működési célú bevétel</t>
  </si>
  <si>
    <t>l. Működési célú kiadás</t>
  </si>
  <si>
    <t>Ebből:</t>
  </si>
  <si>
    <t>A./ Intézm.műk.bevétel</t>
  </si>
  <si>
    <t>A./ Szem.juttatás</t>
  </si>
  <si>
    <t>Intézm.egyéb sajátos bev.</t>
  </si>
  <si>
    <t>Rendsz.szem.j.</t>
  </si>
  <si>
    <t>Nem rendsz.szem.j.</t>
  </si>
  <si>
    <t>B./ Munkaad.terh.jár.</t>
  </si>
  <si>
    <t>Szoc.hj.adó</t>
  </si>
  <si>
    <t>Táppénz hj.</t>
  </si>
  <si>
    <t>C./ Dologi  kiad. és e. f. kiad.</t>
  </si>
  <si>
    <t>Közp.ir.sz.kapott tám.</t>
  </si>
  <si>
    <t>Készlet beszerzés</t>
  </si>
  <si>
    <t>Kommun. Szolg.</t>
  </si>
  <si>
    <t>Vásárolt közszolg.</t>
  </si>
  <si>
    <t>Szolgáltatás</t>
  </si>
  <si>
    <t>ÁFA</t>
  </si>
  <si>
    <t>Egyéb dologi kiadás</t>
  </si>
  <si>
    <t>Kiküldetés, reprezentáció</t>
  </si>
  <si>
    <t>Adók,díjak egyéb befiz.</t>
  </si>
  <si>
    <t>D./Pe.átad.sz.j.</t>
  </si>
  <si>
    <t>Pe.átad.állh.belülre</t>
  </si>
  <si>
    <t>2./Kiegy,függő,átf.bev.</t>
  </si>
  <si>
    <t>2./ Kiegy.,függő,átfut. kiad.</t>
  </si>
  <si>
    <t>BEVÉTELEK ÖSSZESEN</t>
  </si>
  <si>
    <t>KIADÁSOK ÖSSZESEN:</t>
  </si>
  <si>
    <t>Kismarjai Idősek Otthona</t>
  </si>
  <si>
    <t>adatok  ezer Ft-ban</t>
  </si>
  <si>
    <t>Bevételek forrásai:</t>
  </si>
  <si>
    <t>Előirányzat összege:</t>
  </si>
  <si>
    <t>Eredeti</t>
  </si>
  <si>
    <t>Módos.</t>
  </si>
  <si>
    <t>Teljes.</t>
  </si>
  <si>
    <t>Intézményi működési bevétel</t>
  </si>
  <si>
    <t>Km.Idősek Otthona összesen:</t>
  </si>
  <si>
    <t>Függő,átfutó, kiegyenlítő bevétel:</t>
  </si>
  <si>
    <t>BEVÉTELEK ÖSSZESEN:</t>
  </si>
  <si>
    <t>adatok ezer Ft.-ban</t>
  </si>
  <si>
    <t>Létsz.</t>
  </si>
  <si>
    <t>Személyi juttatások</t>
  </si>
  <si>
    <t>Munkaad.terh.jár.</t>
  </si>
  <si>
    <t>Dologi kiadások</t>
  </si>
  <si>
    <t>Pénzeszköz átadások</t>
  </si>
  <si>
    <t>Függő, átfutó, kiegyenlítő kiadás:</t>
  </si>
  <si>
    <t>Összes kiadás</t>
  </si>
  <si>
    <t>Fő</t>
  </si>
  <si>
    <t>Ered.</t>
  </si>
  <si>
    <t>Mód.</t>
  </si>
  <si>
    <t>- Időskorúak tartós bentl. szoc.ell.</t>
  </si>
  <si>
    <t>Kismarjai Idősek Otthona összesen:</t>
  </si>
  <si>
    <t>MINDÖSSZESEN:</t>
  </si>
  <si>
    <t>2013.évi előirányzatok és teljesítések alakulása címenként</t>
  </si>
  <si>
    <t>2013.évi kiadások alakulása címenként</t>
  </si>
  <si>
    <t>Mérleg a bevételek és kiadások vonatkozásában 2013.év</t>
  </si>
  <si>
    <t>2.sz.melléklet</t>
  </si>
  <si>
    <t>Cím: 3.</t>
  </si>
  <si>
    <t>3.sz.melléklet</t>
  </si>
  <si>
    <t>Cím:</t>
  </si>
  <si>
    <t>3.Km.Idősek Otthona intézményi működésí és felhalmozási bevételei</t>
  </si>
  <si>
    <t>4.sz.melléklet</t>
  </si>
  <si>
    <t>C Í M:3.</t>
  </si>
  <si>
    <t>B./Műk. ktgv.-i tám.</t>
  </si>
</sst>
</file>

<file path=xl/styles.xml><?xml version="1.0" encoding="utf-8"?>
<styleSheet xmlns="http://schemas.openxmlformats.org/spreadsheetml/2006/main">
  <fonts count="16">
    <font>
      <sz val="11"/>
      <color rgb="FF000000"/>
      <name val="Calibri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0"/>
      <name val="Times New Roman"/>
      <family val="1"/>
      <charset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6"/>
      <color rgb="FF000000"/>
      <name val="Calibri"/>
      <family val="2"/>
      <charset val="238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b/>
      <sz val="6"/>
      <name val="Times New Roman"/>
      <family val="1"/>
      <charset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8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10" xfId="0" applyNumberFormat="1" applyFont="1" applyBorder="1" applyAlignment="1" applyProtection="1">
      <alignment horizontal="left" vertical="center"/>
      <protection locked="0"/>
    </xf>
    <xf numFmtId="3" fontId="1" fillId="0" borderId="10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left" vertical="center"/>
    </xf>
    <xf numFmtId="3" fontId="1" fillId="0" borderId="12" xfId="0" applyNumberFormat="1" applyFont="1" applyBorder="1" applyAlignment="1">
      <alignment horizontal="left" vertical="center"/>
    </xf>
    <xf numFmtId="3" fontId="1" fillId="0" borderId="13" xfId="0" applyNumberFormat="1" applyFont="1" applyBorder="1" applyAlignment="1">
      <alignment horizontal="left" vertical="center"/>
    </xf>
    <xf numFmtId="3" fontId="1" fillId="0" borderId="10" xfId="0" applyNumberFormat="1" applyFont="1" applyBorder="1" applyAlignment="1">
      <alignment horizontal="left" vertical="center"/>
    </xf>
    <xf numFmtId="49" fontId="2" fillId="0" borderId="11" xfId="0" applyNumberFormat="1" applyFont="1" applyBorder="1" applyAlignment="1" applyProtection="1">
      <alignment horizontal="left" vertical="center"/>
      <protection locked="0"/>
    </xf>
    <xf numFmtId="3" fontId="2" fillId="0" borderId="11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left" vertical="center"/>
    </xf>
    <xf numFmtId="3" fontId="2" fillId="0" borderId="11" xfId="0" applyNumberFormat="1" applyFont="1" applyBorder="1" applyAlignment="1">
      <alignment horizontal="left" vertical="center"/>
    </xf>
    <xf numFmtId="49" fontId="1" fillId="0" borderId="11" xfId="0" applyNumberFormat="1" applyFont="1" applyBorder="1" applyAlignment="1" applyProtection="1">
      <alignment horizontal="left" vertical="center"/>
      <protection locked="0"/>
    </xf>
    <xf numFmtId="3" fontId="1" fillId="0" borderId="11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left" vertical="center"/>
    </xf>
    <xf numFmtId="3" fontId="2" fillId="0" borderId="16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3" fontId="3" fillId="0" borderId="17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left" vertical="center"/>
    </xf>
    <xf numFmtId="3" fontId="1" fillId="0" borderId="17" xfId="0" applyNumberFormat="1" applyFont="1" applyBorder="1" applyAlignment="1">
      <alignment horizontal="left" vertical="center"/>
    </xf>
    <xf numFmtId="0" fontId="5" fillId="0" borderId="0" xfId="0" applyFont="1"/>
    <xf numFmtId="0" fontId="7" fillId="0" borderId="18" xfId="0" applyFont="1" applyBorder="1"/>
    <xf numFmtId="0" fontId="7" fillId="0" borderId="19" xfId="0" applyFont="1" applyBorder="1"/>
    <xf numFmtId="0" fontId="7" fillId="0" borderId="21" xfId="0" applyFont="1" applyBorder="1"/>
    <xf numFmtId="0" fontId="7" fillId="0" borderId="0" xfId="0" applyFont="1" applyBorder="1"/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14" xfId="0" applyFont="1" applyBorder="1"/>
    <xf numFmtId="0" fontId="7" fillId="0" borderId="11" xfId="0" applyFont="1" applyBorder="1"/>
    <xf numFmtId="3" fontId="5" fillId="0" borderId="11" xfId="0" applyNumberFormat="1" applyFont="1" applyBorder="1"/>
    <xf numFmtId="3" fontId="5" fillId="0" borderId="23" xfId="0" applyNumberFormat="1" applyFont="1" applyBorder="1"/>
    <xf numFmtId="0" fontId="5" fillId="0" borderId="21" xfId="0" applyFont="1" applyBorder="1"/>
    <xf numFmtId="0" fontId="5" fillId="0" borderId="11" xfId="0" applyFont="1" applyBorder="1"/>
    <xf numFmtId="3" fontId="7" fillId="0" borderId="11" xfId="0" applyNumberFormat="1" applyFont="1" applyBorder="1"/>
    <xf numFmtId="0" fontId="5" fillId="0" borderId="24" xfId="0" applyFont="1" applyBorder="1"/>
    <xf numFmtId="0" fontId="5" fillId="0" borderId="0" xfId="0" applyFont="1" applyBorder="1"/>
    <xf numFmtId="3" fontId="5" fillId="0" borderId="16" xfId="0" applyNumberFormat="1" applyFont="1" applyBorder="1"/>
    <xf numFmtId="3" fontId="5" fillId="0" borderId="25" xfId="0" applyNumberFormat="1" applyFont="1" applyBorder="1"/>
    <xf numFmtId="0" fontId="7" fillId="2" borderId="18" xfId="0" applyFont="1" applyFill="1" applyBorder="1"/>
    <xf numFmtId="0" fontId="7" fillId="2" borderId="19" xfId="0" applyFont="1" applyFill="1" applyBorder="1"/>
    <xf numFmtId="3" fontId="7" fillId="2" borderId="19" xfId="0" applyNumberFormat="1" applyFont="1" applyFill="1" applyBorder="1"/>
    <xf numFmtId="0" fontId="9" fillId="0" borderId="0" xfId="0" applyFont="1"/>
    <xf numFmtId="0" fontId="0" fillId="0" borderId="0" xfId="0" applyFont="1"/>
    <xf numFmtId="0" fontId="10" fillId="0" borderId="0" xfId="0" applyFont="1"/>
    <xf numFmtId="0" fontId="11" fillId="0" borderId="0" xfId="0" applyFont="1"/>
    <xf numFmtId="0" fontId="12" fillId="0" borderId="18" xfId="0" applyFont="1" applyBorder="1"/>
    <xf numFmtId="0" fontId="12" fillId="0" borderId="19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3" fillId="0" borderId="0" xfId="0" applyFont="1" applyBorder="1" applyAlignment="1"/>
    <xf numFmtId="0" fontId="7" fillId="0" borderId="0" xfId="0" applyFont="1" applyBorder="1" applyAlignment="1"/>
    <xf numFmtId="0" fontId="12" fillId="0" borderId="2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19" xfId="0" applyFont="1" applyBorder="1"/>
    <xf numFmtId="0" fontId="12" fillId="0" borderId="20" xfId="0" applyFont="1" applyBorder="1"/>
    <xf numFmtId="0" fontId="12" fillId="0" borderId="30" xfId="0" applyFont="1" applyBorder="1"/>
    <xf numFmtId="0" fontId="13" fillId="0" borderId="0" xfId="0" applyFont="1" applyBorder="1"/>
    <xf numFmtId="0" fontId="11" fillId="0" borderId="12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3" fontId="11" fillId="0" borderId="31" xfId="0" applyNumberFormat="1" applyFont="1" applyBorder="1"/>
    <xf numFmtId="0" fontId="14" fillId="0" borderId="32" xfId="0" applyFont="1" applyBorder="1"/>
    <xf numFmtId="0" fontId="14" fillId="0" borderId="33" xfId="0" applyFont="1" applyBorder="1"/>
    <xf numFmtId="0" fontId="12" fillId="0" borderId="34" xfId="0" applyFont="1" applyBorder="1"/>
    <xf numFmtId="3" fontId="11" fillId="0" borderId="35" xfId="0" applyNumberFormat="1" applyFont="1" applyBorder="1"/>
    <xf numFmtId="3" fontId="11" fillId="0" borderId="17" xfId="0" applyNumberFormat="1" applyFont="1" applyBorder="1"/>
    <xf numFmtId="3" fontId="13" fillId="0" borderId="0" xfId="0" applyNumberFormat="1" applyFont="1" applyBorder="1"/>
    <xf numFmtId="3" fontId="7" fillId="0" borderId="0" xfId="0" applyNumberFormat="1" applyFont="1" applyBorder="1"/>
    <xf numFmtId="3" fontId="5" fillId="0" borderId="0" xfId="0" applyNumberFormat="1" applyFont="1" applyBorder="1"/>
    <xf numFmtId="3" fontId="12" fillId="0" borderId="19" xfId="0" applyNumberFormat="1" applyFont="1" applyBorder="1"/>
    <xf numFmtId="3" fontId="12" fillId="0" borderId="36" xfId="0" applyNumberFormat="1" applyFont="1" applyBorder="1"/>
    <xf numFmtId="3" fontId="15" fillId="0" borderId="17" xfId="0" applyNumberFormat="1" applyFont="1" applyBorder="1"/>
    <xf numFmtId="0" fontId="12" fillId="0" borderId="28" xfId="0" applyFont="1" applyBorder="1"/>
    <xf numFmtId="0" fontId="12" fillId="0" borderId="36" xfId="0" applyFont="1" applyBorder="1"/>
    <xf numFmtId="3" fontId="12" fillId="0" borderId="37" xfId="0" applyNumberFormat="1" applyFont="1" applyBorder="1"/>
    <xf numFmtId="3" fontId="12" fillId="0" borderId="28" xfId="0" applyNumberFormat="1" applyFont="1" applyBorder="1"/>
    <xf numFmtId="3" fontId="11" fillId="0" borderId="30" xfId="0" applyNumberFormat="1" applyFont="1" applyBorder="1"/>
    <xf numFmtId="0" fontId="12" fillId="0" borderId="17" xfId="0" applyFont="1" applyBorder="1"/>
    <xf numFmtId="3" fontId="12" fillId="0" borderId="17" xfId="0" applyNumberFormat="1" applyFont="1" applyBorder="1"/>
    <xf numFmtId="0" fontId="3" fillId="0" borderId="17" xfId="0" applyFont="1" applyBorder="1" applyAlignment="1">
      <alignment horizontal="left" vertical="center" wrapText="1"/>
    </xf>
    <xf numFmtId="3" fontId="1" fillId="0" borderId="14" xfId="0" applyNumberFormat="1" applyFont="1" applyBorder="1" applyAlignment="1">
      <alignment horizontal="left" vertical="center" wrapText="1"/>
    </xf>
    <xf numFmtId="3" fontId="2" fillId="0" borderId="14" xfId="0" applyNumberFormat="1" applyFont="1" applyBorder="1" applyAlignment="1">
      <alignment horizontal="left" vertical="center" wrapText="1"/>
    </xf>
    <xf numFmtId="3" fontId="2" fillId="0" borderId="15" xfId="0" applyNumberFormat="1" applyFont="1" applyBorder="1" applyAlignment="1">
      <alignment horizontal="left" vertical="center" wrapText="1"/>
    </xf>
    <xf numFmtId="3" fontId="1" fillId="0" borderId="17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/>
    <xf numFmtId="0" fontId="12" fillId="0" borderId="28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26" xfId="0" applyFont="1" applyBorder="1" applyAlignment="1">
      <alignment horizontal="left" vertical="center"/>
    </xf>
    <xf numFmtId="0" fontId="12" fillId="0" borderId="19" xfId="0" applyFont="1" applyBorder="1" applyAlignment="1">
      <alignment horizontal="center"/>
    </xf>
    <xf numFmtId="0" fontId="12" fillId="0" borderId="27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D8" sqref="D8"/>
    </sheetView>
  </sheetViews>
  <sheetFormatPr defaultRowHeight="15"/>
  <cols>
    <col min="1" max="1" width="20.28515625" customWidth="1"/>
    <col min="2" max="2" width="8" customWidth="1"/>
    <col min="3" max="3" width="6.5703125" customWidth="1"/>
    <col min="4" max="4" width="6.85546875"/>
    <col min="5" max="5" width="6" customWidth="1"/>
    <col min="6" max="6" width="19.85546875" customWidth="1"/>
    <col min="7" max="7" width="6.140625"/>
    <col min="8" max="8" width="6.28515625" customWidth="1"/>
    <col min="9" max="9" width="6.42578125"/>
    <col min="10" max="10" width="5.5703125" customWidth="1"/>
    <col min="11" max="257" width="8.85546875"/>
  </cols>
  <sheetData>
    <row r="1" spans="1:10">
      <c r="G1" s="94" t="s">
        <v>64</v>
      </c>
      <c r="H1" s="94"/>
      <c r="I1" s="94"/>
      <c r="J1" s="94"/>
    </row>
    <row r="2" spans="1:10">
      <c r="A2" s="92" t="s">
        <v>63</v>
      </c>
      <c r="B2" s="92"/>
      <c r="C2" s="92"/>
      <c r="D2" s="92"/>
      <c r="E2" s="92"/>
      <c r="F2" s="92"/>
      <c r="G2" s="92"/>
      <c r="H2" s="92"/>
      <c r="I2" s="92"/>
      <c r="J2" s="92"/>
    </row>
    <row r="3" spans="1:10">
      <c r="A3" s="1" t="s">
        <v>65</v>
      </c>
      <c r="B3" s="1"/>
      <c r="C3" s="1"/>
      <c r="D3" s="1"/>
      <c r="E3" s="1"/>
      <c r="F3" s="2"/>
      <c r="G3" s="1"/>
      <c r="H3" s="93" t="s">
        <v>0</v>
      </c>
      <c r="I3" s="93"/>
      <c r="J3" s="93"/>
    </row>
    <row r="4" spans="1:10">
      <c r="A4" s="3" t="s">
        <v>1</v>
      </c>
      <c r="B4" s="4"/>
      <c r="C4" s="4"/>
      <c r="D4" s="4"/>
      <c r="E4" s="5"/>
      <c r="F4" s="3" t="s">
        <v>2</v>
      </c>
      <c r="G4" s="4"/>
      <c r="H4" s="4"/>
      <c r="I4" s="4"/>
      <c r="J4" s="5"/>
    </row>
    <row r="5" spans="1:10">
      <c r="A5" s="6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6" t="s">
        <v>8</v>
      </c>
      <c r="G5" s="7" t="s">
        <v>4</v>
      </c>
      <c r="H5" s="7" t="s">
        <v>5</v>
      </c>
      <c r="I5" s="7" t="s">
        <v>6</v>
      </c>
      <c r="J5" s="9" t="s">
        <v>7</v>
      </c>
    </row>
    <row r="6" spans="1:10">
      <c r="A6" s="10" t="s">
        <v>9</v>
      </c>
      <c r="B6" s="11">
        <v>44458</v>
      </c>
      <c r="C6" s="11">
        <v>45506</v>
      </c>
      <c r="D6" s="11">
        <f>D28+D27</f>
        <v>42387</v>
      </c>
      <c r="E6" s="12">
        <f>D6/(C6/100)</f>
        <v>93.145958774667079</v>
      </c>
      <c r="F6" s="13" t="s">
        <v>10</v>
      </c>
      <c r="G6" s="14">
        <v>44458</v>
      </c>
      <c r="H6" s="14">
        <f>H24+H15+H12+H9</f>
        <v>45506</v>
      </c>
      <c r="I6" s="14">
        <f>I28+I27</f>
        <v>43356</v>
      </c>
      <c r="J6" s="15">
        <f>I6/(H6/100)</f>
        <v>95.275348305717927</v>
      </c>
    </row>
    <row r="7" spans="1:10">
      <c r="A7" s="16" t="s">
        <v>11</v>
      </c>
      <c r="B7" s="17"/>
      <c r="C7" s="17"/>
      <c r="D7" s="17"/>
      <c r="E7" s="12"/>
      <c r="F7" s="18" t="s">
        <v>11</v>
      </c>
      <c r="G7" s="19"/>
      <c r="H7" s="19"/>
      <c r="I7" s="19"/>
      <c r="J7" s="12"/>
    </row>
    <row r="8" spans="1:10">
      <c r="A8" s="16"/>
      <c r="B8" s="17"/>
      <c r="C8" s="17"/>
      <c r="D8" s="17"/>
      <c r="E8" s="12"/>
      <c r="F8" s="18"/>
      <c r="G8" s="19"/>
      <c r="H8" s="19"/>
      <c r="I8" s="19"/>
      <c r="J8" s="12"/>
    </row>
    <row r="9" spans="1:10">
      <c r="A9" s="20" t="s">
        <v>12</v>
      </c>
      <c r="B9" s="21">
        <v>22497</v>
      </c>
      <c r="C9" s="21">
        <f>SUM(C10)</f>
        <v>22497</v>
      </c>
      <c r="D9" s="21">
        <f>SUM(D10)</f>
        <v>22846</v>
      </c>
      <c r="E9" s="12">
        <f>D9/(C9/100)</f>
        <v>101.55131795350491</v>
      </c>
      <c r="F9" s="22" t="s">
        <v>13</v>
      </c>
      <c r="G9" s="12">
        <v>18613</v>
      </c>
      <c r="H9" s="12">
        <f>SUM(H10:H11)</f>
        <v>19513</v>
      </c>
      <c r="I9" s="12">
        <f>SUM(I10:I11)</f>
        <v>19530</v>
      </c>
      <c r="J9" s="12">
        <f>I9/(H9/100)</f>
        <v>100.08712140624199</v>
      </c>
    </row>
    <row r="10" spans="1:10">
      <c r="A10" s="16" t="s">
        <v>14</v>
      </c>
      <c r="B10" s="17">
        <v>22497</v>
      </c>
      <c r="C10" s="17">
        <v>22497</v>
      </c>
      <c r="D10" s="17">
        <v>22846</v>
      </c>
      <c r="E10" s="12">
        <f>D10/(C10/100)</f>
        <v>101.55131795350491</v>
      </c>
      <c r="F10" s="18" t="s">
        <v>15</v>
      </c>
      <c r="G10" s="19">
        <v>18613</v>
      </c>
      <c r="H10" s="19">
        <v>18469</v>
      </c>
      <c r="I10" s="19">
        <v>18290</v>
      </c>
      <c r="J10" s="19">
        <f>I10/(H10/100)</f>
        <v>99.030808381612431</v>
      </c>
    </row>
    <row r="11" spans="1:10">
      <c r="A11" s="16"/>
      <c r="B11" s="17"/>
      <c r="C11" s="17"/>
      <c r="D11" s="17"/>
      <c r="E11" s="12"/>
      <c r="F11" s="18" t="s">
        <v>16</v>
      </c>
      <c r="G11" s="19"/>
      <c r="H11" s="19">
        <v>1044</v>
      </c>
      <c r="I11" s="19">
        <v>1240</v>
      </c>
      <c r="J11" s="19">
        <f>I11/(H11/100)</f>
        <v>118.77394636015326</v>
      </c>
    </row>
    <row r="12" spans="1:10">
      <c r="A12" s="20" t="s">
        <v>71</v>
      </c>
      <c r="B12" s="21">
        <v>21961</v>
      </c>
      <c r="C12" s="21">
        <f>SUM(C13)</f>
        <v>23009</v>
      </c>
      <c r="D12" s="21">
        <f>SUM(D13)</f>
        <v>23553</v>
      </c>
      <c r="E12" s="12">
        <f>D12/(C12/100)</f>
        <v>102.36429223347386</v>
      </c>
      <c r="F12" s="22" t="s">
        <v>17</v>
      </c>
      <c r="G12" s="12">
        <v>4707</v>
      </c>
      <c r="H12" s="12">
        <f>SUM(H13:H14)</f>
        <v>4855</v>
      </c>
      <c r="I12" s="12">
        <f>SUM(I13:I14)</f>
        <v>4102</v>
      </c>
      <c r="J12" s="12">
        <f>I12/(H12/100)</f>
        <v>84.490216271884663</v>
      </c>
    </row>
    <row r="13" spans="1:10">
      <c r="A13" s="16" t="s">
        <v>21</v>
      </c>
      <c r="B13" s="17">
        <v>21961</v>
      </c>
      <c r="C13" s="17">
        <v>23009</v>
      </c>
      <c r="D13" s="17">
        <v>23553</v>
      </c>
      <c r="E13" s="12">
        <f>D13/(C13/100)</f>
        <v>102.36429223347386</v>
      </c>
      <c r="F13" s="18" t="s">
        <v>18</v>
      </c>
      <c r="G13" s="19">
        <v>4707</v>
      </c>
      <c r="H13" s="19">
        <v>4855</v>
      </c>
      <c r="I13" s="19">
        <v>4091</v>
      </c>
      <c r="J13" s="19">
        <f>I13/(H13/100)</f>
        <v>84.263645726055614</v>
      </c>
    </row>
    <row r="14" spans="1:10">
      <c r="A14" s="16"/>
      <c r="B14" s="17"/>
      <c r="C14" s="17"/>
      <c r="D14" s="17"/>
      <c r="E14" s="12"/>
      <c r="F14" s="18" t="s">
        <v>19</v>
      </c>
      <c r="G14" s="19"/>
      <c r="H14" s="19"/>
      <c r="I14" s="19">
        <v>11</v>
      </c>
      <c r="J14" s="19"/>
    </row>
    <row r="15" spans="1:10" ht="25.5">
      <c r="A15" s="20"/>
      <c r="B15" s="21"/>
      <c r="C15" s="21"/>
      <c r="D15" s="21"/>
      <c r="E15" s="12"/>
      <c r="F15" s="88" t="s">
        <v>20</v>
      </c>
      <c r="G15" s="12">
        <v>20025</v>
      </c>
      <c r="H15" s="12">
        <f>SUM(H16:H23)</f>
        <v>20025</v>
      </c>
      <c r="I15" s="12">
        <f>SUM(I16:I23)</f>
        <v>21088</v>
      </c>
      <c r="J15" s="12">
        <f t="shared" ref="J15:J25" si="0">I15/(H15/100)</f>
        <v>105.3083645443196</v>
      </c>
    </row>
    <row r="16" spans="1:10">
      <c r="A16" s="16"/>
      <c r="B16" s="17"/>
      <c r="C16" s="17"/>
      <c r="D16" s="17"/>
      <c r="E16" s="12"/>
      <c r="F16" s="89" t="s">
        <v>22</v>
      </c>
      <c r="G16" s="19">
        <v>1931</v>
      </c>
      <c r="H16" s="19">
        <v>1931</v>
      </c>
      <c r="I16" s="19">
        <v>1861</v>
      </c>
      <c r="J16" s="19">
        <f t="shared" si="0"/>
        <v>96.3749352667012</v>
      </c>
    </row>
    <row r="17" spans="1:10">
      <c r="A17" s="16"/>
      <c r="B17" s="17"/>
      <c r="C17" s="17"/>
      <c r="D17" s="17"/>
      <c r="E17" s="12"/>
      <c r="F17" s="89" t="s">
        <v>23</v>
      </c>
      <c r="G17" s="19">
        <v>195</v>
      </c>
      <c r="H17" s="19">
        <v>195</v>
      </c>
      <c r="I17" s="19">
        <v>163</v>
      </c>
      <c r="J17" s="19">
        <f t="shared" si="0"/>
        <v>83.589743589743591</v>
      </c>
    </row>
    <row r="18" spans="1:10">
      <c r="A18" s="16"/>
      <c r="B18" s="17"/>
      <c r="C18" s="17"/>
      <c r="D18" s="17"/>
      <c r="E18" s="12"/>
      <c r="F18" s="89" t="s">
        <v>24</v>
      </c>
      <c r="G18" s="19">
        <v>1171</v>
      </c>
      <c r="H18" s="19">
        <v>1171</v>
      </c>
      <c r="I18" s="19">
        <v>1147</v>
      </c>
      <c r="J18" s="19">
        <f t="shared" si="0"/>
        <v>97.950469684030736</v>
      </c>
    </row>
    <row r="19" spans="1:10">
      <c r="A19" s="16"/>
      <c r="B19" s="17"/>
      <c r="C19" s="17"/>
      <c r="D19" s="17"/>
      <c r="E19" s="12"/>
      <c r="F19" s="89" t="s">
        <v>25</v>
      </c>
      <c r="G19" s="19">
        <v>12225</v>
      </c>
      <c r="H19" s="19">
        <v>12225</v>
      </c>
      <c r="I19" s="19">
        <v>13156</v>
      </c>
      <c r="J19" s="19">
        <f t="shared" si="0"/>
        <v>107.61554192229039</v>
      </c>
    </row>
    <row r="20" spans="1:10">
      <c r="A20" s="16"/>
      <c r="B20" s="17"/>
      <c r="C20" s="17"/>
      <c r="D20" s="17"/>
      <c r="E20" s="12"/>
      <c r="F20" s="89" t="s">
        <v>26</v>
      </c>
      <c r="G20" s="19">
        <v>3733</v>
      </c>
      <c r="H20" s="19">
        <v>3733</v>
      </c>
      <c r="I20" s="19">
        <v>3920</v>
      </c>
      <c r="J20" s="19">
        <f t="shared" si="0"/>
        <v>105.00937583712832</v>
      </c>
    </row>
    <row r="21" spans="1:10">
      <c r="A21" s="16"/>
      <c r="B21" s="17"/>
      <c r="C21" s="17"/>
      <c r="D21" s="17"/>
      <c r="E21" s="12"/>
      <c r="F21" s="89" t="s">
        <v>27</v>
      </c>
      <c r="G21" s="19">
        <v>140</v>
      </c>
      <c r="H21" s="19">
        <v>140</v>
      </c>
      <c r="I21" s="19">
        <v>340</v>
      </c>
      <c r="J21" s="19">
        <f t="shared" si="0"/>
        <v>242.85714285714286</v>
      </c>
    </row>
    <row r="22" spans="1:10" ht="25.5">
      <c r="A22" s="16"/>
      <c r="B22" s="17"/>
      <c r="C22" s="17"/>
      <c r="D22" s="17"/>
      <c r="E22" s="12"/>
      <c r="F22" s="89" t="s">
        <v>28</v>
      </c>
      <c r="G22" s="19">
        <v>530</v>
      </c>
      <c r="H22" s="19">
        <v>530</v>
      </c>
      <c r="I22" s="19">
        <v>467</v>
      </c>
      <c r="J22" s="19">
        <f t="shared" si="0"/>
        <v>88.113207547169807</v>
      </c>
    </row>
    <row r="23" spans="1:10">
      <c r="A23" s="16"/>
      <c r="B23" s="17"/>
      <c r="C23" s="17"/>
      <c r="D23" s="17"/>
      <c r="E23" s="12"/>
      <c r="F23" s="90" t="s">
        <v>29</v>
      </c>
      <c r="G23" s="23">
        <v>100</v>
      </c>
      <c r="H23" s="23">
        <v>100</v>
      </c>
      <c r="I23" s="23">
        <v>34</v>
      </c>
      <c r="J23" s="19">
        <f t="shared" si="0"/>
        <v>34</v>
      </c>
    </row>
    <row r="24" spans="1:10">
      <c r="A24" s="20"/>
      <c r="B24" s="21"/>
      <c r="C24" s="21"/>
      <c r="D24" s="21"/>
      <c r="E24" s="12"/>
      <c r="F24" s="88" t="s">
        <v>30</v>
      </c>
      <c r="G24" s="12">
        <v>1113</v>
      </c>
      <c r="H24" s="12">
        <f>SUM(H25)</f>
        <v>1113</v>
      </c>
      <c r="I24" s="12">
        <f>SUM(I25)</f>
        <v>0</v>
      </c>
      <c r="J24" s="12">
        <f t="shared" si="0"/>
        <v>0</v>
      </c>
    </row>
    <row r="25" spans="1:10">
      <c r="A25" s="20"/>
      <c r="B25" s="17"/>
      <c r="C25" s="21"/>
      <c r="D25" s="21"/>
      <c r="E25" s="12"/>
      <c r="F25" s="89" t="s">
        <v>31</v>
      </c>
      <c r="G25" s="19">
        <v>1113</v>
      </c>
      <c r="H25" s="19">
        <v>1113</v>
      </c>
      <c r="I25" s="19">
        <v>0</v>
      </c>
      <c r="J25" s="19">
        <f t="shared" si="0"/>
        <v>0</v>
      </c>
    </row>
    <row r="26" spans="1:10">
      <c r="A26" s="24"/>
      <c r="B26" s="17"/>
      <c r="C26" s="17"/>
      <c r="D26" s="17"/>
      <c r="E26" s="12"/>
      <c r="F26" s="88"/>
      <c r="G26" s="19"/>
      <c r="H26" s="19"/>
      <c r="I26" s="12"/>
      <c r="J26" s="12"/>
    </row>
    <row r="27" spans="1:10" ht="26.25" thickBot="1">
      <c r="A27" s="20" t="s">
        <v>32</v>
      </c>
      <c r="B27" s="17"/>
      <c r="C27" s="21"/>
      <c r="D27" s="21">
        <v>-2006</v>
      </c>
      <c r="E27" s="12"/>
      <c r="F27" s="88" t="s">
        <v>33</v>
      </c>
      <c r="G27" s="19"/>
      <c r="H27" s="19"/>
      <c r="I27" s="12">
        <v>-682</v>
      </c>
      <c r="J27" s="12"/>
    </row>
    <row r="28" spans="1:10" ht="29.25" customHeight="1" thickBot="1">
      <c r="A28" s="87" t="s">
        <v>34</v>
      </c>
      <c r="B28" s="25">
        <f t="shared" ref="B28:C28" si="1">SUM(B9,B12,B27)</f>
        <v>44458</v>
      </c>
      <c r="C28" s="25">
        <f t="shared" si="1"/>
        <v>45506</v>
      </c>
      <c r="D28" s="25">
        <f>SUM(D9,D12,D27)</f>
        <v>44393</v>
      </c>
      <c r="E28" s="26">
        <f>D28/(C28/100)</f>
        <v>97.554168681053042</v>
      </c>
      <c r="F28" s="91" t="s">
        <v>35</v>
      </c>
      <c r="G28" s="27">
        <f>SUM(G9,G12,G15,G24,G27)</f>
        <v>44458</v>
      </c>
      <c r="H28" s="27">
        <f>H24+H15+H12+H9</f>
        <v>45506</v>
      </c>
      <c r="I28" s="27">
        <f>I27+I15+I12+I9</f>
        <v>44038</v>
      </c>
      <c r="J28" s="27">
        <f>I28/(H28/100)</f>
        <v>96.774051773392515</v>
      </c>
    </row>
  </sheetData>
  <mergeCells count="3">
    <mergeCell ref="A2:J2"/>
    <mergeCell ref="H3:J3"/>
    <mergeCell ref="G1:J1"/>
  </mergeCells>
  <pageMargins left="0.118055555555556" right="0.118055555555556" top="0.74791666666666701" bottom="0.74791666666666701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15"/>
  <sheetViews>
    <sheetView workbookViewId="0">
      <selection activeCell="B19" sqref="B19"/>
    </sheetView>
  </sheetViews>
  <sheetFormatPr defaultRowHeight="15"/>
  <cols>
    <col min="1" max="1" width="10.140625"/>
    <col min="2" max="2" width="41.7109375"/>
    <col min="3" max="257" width="8.85546875"/>
  </cols>
  <sheetData>
    <row r="2" spans="1:5">
      <c r="C2" s="94" t="s">
        <v>66</v>
      </c>
      <c r="D2" s="94"/>
      <c r="E2" s="94"/>
    </row>
    <row r="3" spans="1:5" ht="15.75">
      <c r="B3" s="95" t="s">
        <v>36</v>
      </c>
      <c r="C3" s="95"/>
      <c r="D3" s="95"/>
    </row>
    <row r="4" spans="1:5" ht="15.75">
      <c r="B4" s="95" t="s">
        <v>61</v>
      </c>
      <c r="C4" s="95"/>
      <c r="D4" s="95"/>
      <c r="E4" s="95"/>
    </row>
    <row r="7" spans="1:5" ht="15.75">
      <c r="A7" s="28"/>
      <c r="B7" s="28"/>
      <c r="C7" s="96" t="s">
        <v>37</v>
      </c>
      <c r="D7" s="96"/>
      <c r="E7" s="96"/>
    </row>
    <row r="8" spans="1:5">
      <c r="A8" s="29" t="s">
        <v>67</v>
      </c>
      <c r="B8" s="30" t="s">
        <v>38</v>
      </c>
      <c r="C8" s="97" t="s">
        <v>39</v>
      </c>
      <c r="D8" s="97"/>
      <c r="E8" s="97"/>
    </row>
    <row r="9" spans="1:5">
      <c r="A9" s="31"/>
      <c r="B9" s="32"/>
      <c r="C9" s="33" t="s">
        <v>40</v>
      </c>
      <c r="D9" s="33" t="s">
        <v>41</v>
      </c>
      <c r="E9" s="34" t="s">
        <v>42</v>
      </c>
    </row>
    <row r="10" spans="1:5">
      <c r="A10" s="35" t="s">
        <v>68</v>
      </c>
      <c r="B10" s="36"/>
      <c r="C10" s="37"/>
      <c r="D10" s="37"/>
      <c r="E10" s="38"/>
    </row>
    <row r="11" spans="1:5">
      <c r="A11" s="39"/>
      <c r="B11" s="40" t="s">
        <v>43</v>
      </c>
      <c r="C11" s="37">
        <v>22497</v>
      </c>
      <c r="D11" s="37">
        <v>22497</v>
      </c>
      <c r="E11" s="38">
        <v>22846</v>
      </c>
    </row>
    <row r="12" spans="1:5">
      <c r="A12" s="39"/>
      <c r="B12" s="40" t="s">
        <v>21</v>
      </c>
      <c r="C12" s="37">
        <v>21961</v>
      </c>
      <c r="D12" s="37">
        <v>23009</v>
      </c>
      <c r="E12" s="38">
        <v>23553</v>
      </c>
    </row>
    <row r="13" spans="1:5">
      <c r="A13" s="35" t="s">
        <v>44</v>
      </c>
      <c r="B13" s="36"/>
      <c r="C13" s="41">
        <f>C11+C12</f>
        <v>44458</v>
      </c>
      <c r="D13" s="41">
        <f t="shared" ref="D13:E13" si="0">D11+D12</f>
        <v>45506</v>
      </c>
      <c r="E13" s="41">
        <f t="shared" si="0"/>
        <v>46399</v>
      </c>
    </row>
    <row r="14" spans="1:5">
      <c r="A14" s="42" t="s">
        <v>45</v>
      </c>
      <c r="B14" s="43"/>
      <c r="C14" s="44"/>
      <c r="D14" s="44"/>
      <c r="E14" s="45">
        <v>-2006</v>
      </c>
    </row>
    <row r="15" spans="1:5">
      <c r="A15" s="46" t="s">
        <v>46</v>
      </c>
      <c r="B15" s="47"/>
      <c r="C15" s="48">
        <f>SUM(C14+C13)</f>
        <v>44458</v>
      </c>
      <c r="D15" s="48">
        <f>SUM(D14+D13)</f>
        <v>45506</v>
      </c>
      <c r="E15" s="48">
        <f>SUM(E14+E13)</f>
        <v>44393</v>
      </c>
    </row>
  </sheetData>
  <mergeCells count="5">
    <mergeCell ref="B3:D3"/>
    <mergeCell ref="B4:E4"/>
    <mergeCell ref="C7:E7"/>
    <mergeCell ref="C8:E8"/>
    <mergeCell ref="C2:E2"/>
  </mergeCells>
  <pageMargins left="0.7" right="0.7" top="0.75" bottom="0.75" header="0.51180555555555496" footer="0.51180555555555496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4:AI16"/>
  <sheetViews>
    <sheetView workbookViewId="0">
      <selection activeCell="C9" sqref="C9"/>
    </sheetView>
  </sheetViews>
  <sheetFormatPr defaultRowHeight="15"/>
  <cols>
    <col min="1" max="1" width="32.140625"/>
    <col min="2" max="2" width="7.140625"/>
    <col min="3" max="3" width="8"/>
    <col min="4" max="4" width="8.28515625"/>
    <col min="5" max="5" width="8"/>
    <col min="6" max="6" width="8.140625"/>
    <col min="7" max="7" width="8.5703125"/>
    <col min="8" max="8" width="6.7109375" customWidth="1"/>
    <col min="9" max="9" width="7.7109375"/>
    <col min="10" max="10" width="8.140625"/>
    <col min="11" max="11" width="7.7109375"/>
    <col min="12" max="12" width="6.7109375"/>
    <col min="13" max="13" width="7.42578125"/>
    <col min="14" max="14" width="6.7109375"/>
    <col min="15" max="15" width="9.85546875"/>
    <col min="16" max="16" width="8.7109375"/>
    <col min="17" max="17" width="11.42578125"/>
    <col min="18" max="18" width="8.5703125"/>
    <col min="19" max="257" width="8.85546875"/>
  </cols>
  <sheetData>
    <row r="4" spans="1:35">
      <c r="G4" s="98" t="s">
        <v>62</v>
      </c>
      <c r="H4" s="99"/>
      <c r="I4" s="99"/>
      <c r="J4" s="99"/>
      <c r="K4" s="99"/>
      <c r="L4" s="99"/>
      <c r="M4" s="99"/>
      <c r="N4" s="99"/>
      <c r="R4" s="94" t="s">
        <v>69</v>
      </c>
      <c r="S4" s="94"/>
      <c r="T4" s="94"/>
    </row>
    <row r="5" spans="1:35">
      <c r="H5" s="98" t="s">
        <v>36</v>
      </c>
      <c r="I5" s="99"/>
      <c r="J5" s="99"/>
      <c r="K5" s="99"/>
      <c r="L5" s="99"/>
      <c r="M5" s="99"/>
      <c r="N5" s="49"/>
    </row>
    <row r="6" spans="1:3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1"/>
    </row>
    <row r="7" spans="1:3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1"/>
    </row>
    <row r="8" spans="1:3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1"/>
    </row>
    <row r="9" spans="1:35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1"/>
    </row>
    <row r="10" spans="1:35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0"/>
      <c r="M10" s="50"/>
      <c r="N10" s="50"/>
      <c r="O10" s="50"/>
      <c r="P10" s="50"/>
      <c r="Q10" s="50"/>
      <c r="R10" s="50"/>
      <c r="S10" s="50" t="s">
        <v>47</v>
      </c>
      <c r="T10" s="50"/>
      <c r="U10" s="51"/>
    </row>
    <row r="11" spans="1:35">
      <c r="A11" s="102" t="s">
        <v>70</v>
      </c>
      <c r="B11" s="53" t="s">
        <v>48</v>
      </c>
      <c r="C11" s="103" t="s">
        <v>49</v>
      </c>
      <c r="D11" s="103"/>
      <c r="E11" s="103"/>
      <c r="F11" s="101" t="s">
        <v>50</v>
      </c>
      <c r="G11" s="101"/>
      <c r="H11" s="101"/>
      <c r="I11" s="104" t="s">
        <v>51</v>
      </c>
      <c r="J11" s="104"/>
      <c r="K11" s="104"/>
      <c r="L11" s="101" t="s">
        <v>52</v>
      </c>
      <c r="M11" s="101"/>
      <c r="N11" s="101"/>
      <c r="O11" s="100" t="s">
        <v>53</v>
      </c>
      <c r="P11" s="100"/>
      <c r="Q11" s="100"/>
      <c r="R11" s="101" t="s">
        <v>54</v>
      </c>
      <c r="S11" s="101"/>
      <c r="T11" s="101"/>
      <c r="U11" s="57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</row>
    <row r="12" spans="1:35">
      <c r="A12" s="102"/>
      <c r="B12" s="55" t="s">
        <v>55</v>
      </c>
      <c r="C12" s="54" t="s">
        <v>56</v>
      </c>
      <c r="D12" s="54" t="s">
        <v>57</v>
      </c>
      <c r="E12" s="59" t="s">
        <v>7</v>
      </c>
      <c r="F12" s="55" t="s">
        <v>56</v>
      </c>
      <c r="G12" s="54" t="s">
        <v>57</v>
      </c>
      <c r="H12" s="60" t="s">
        <v>7</v>
      </c>
      <c r="I12" s="56" t="s">
        <v>56</v>
      </c>
      <c r="J12" s="54" t="s">
        <v>57</v>
      </c>
      <c r="K12" s="59" t="s">
        <v>7</v>
      </c>
      <c r="L12" s="53" t="s">
        <v>56</v>
      </c>
      <c r="M12" s="61" t="s">
        <v>57</v>
      </c>
      <c r="N12" s="62" t="s">
        <v>7</v>
      </c>
      <c r="O12" s="53" t="s">
        <v>56</v>
      </c>
      <c r="P12" s="61" t="s">
        <v>57</v>
      </c>
      <c r="Q12" s="62" t="s">
        <v>7</v>
      </c>
      <c r="R12" s="63" t="s">
        <v>56</v>
      </c>
      <c r="S12" s="63" t="s">
        <v>57</v>
      </c>
      <c r="T12" s="63" t="s">
        <v>7</v>
      </c>
      <c r="U12" s="64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</row>
    <row r="13" spans="1:35" ht="15.75" thickBot="1">
      <c r="A13" s="65" t="s">
        <v>58</v>
      </c>
      <c r="B13" s="66">
        <v>12</v>
      </c>
      <c r="C13" s="67">
        <v>18613</v>
      </c>
      <c r="D13" s="67">
        <v>19513</v>
      </c>
      <c r="E13" s="67">
        <v>19530</v>
      </c>
      <c r="F13" s="67">
        <v>4707</v>
      </c>
      <c r="G13" s="67">
        <v>4855</v>
      </c>
      <c r="H13" s="68">
        <v>4102</v>
      </c>
      <c r="I13" s="67">
        <v>20025</v>
      </c>
      <c r="J13" s="67">
        <v>20025</v>
      </c>
      <c r="K13" s="67">
        <v>21088</v>
      </c>
      <c r="L13" s="69">
        <v>1113</v>
      </c>
      <c r="M13" s="70">
        <v>1113</v>
      </c>
      <c r="N13" s="71">
        <v>0</v>
      </c>
      <c r="O13" s="72">
        <v>0</v>
      </c>
      <c r="P13" s="72">
        <v>0</v>
      </c>
      <c r="Q13" s="72">
        <v>-682</v>
      </c>
      <c r="R13" s="73">
        <f t="shared" ref="R13:T14" si="0">SUM(C13+F13+I13+L13+O13)</f>
        <v>44458</v>
      </c>
      <c r="S13" s="73">
        <f t="shared" si="0"/>
        <v>45506</v>
      </c>
      <c r="T13" s="73">
        <f t="shared" si="0"/>
        <v>44038</v>
      </c>
      <c r="U13" s="74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6"/>
      <c r="AH13" s="76"/>
      <c r="AI13" s="76"/>
    </row>
    <row r="14" spans="1:35" ht="15.75" thickBot="1">
      <c r="A14" s="53" t="s">
        <v>59</v>
      </c>
      <c r="B14" s="61">
        <f t="shared" ref="B14:L14" si="1">SUM(B13:B13)</f>
        <v>12</v>
      </c>
      <c r="C14" s="77">
        <f t="shared" si="1"/>
        <v>18613</v>
      </c>
      <c r="D14" s="77">
        <f>D13</f>
        <v>19513</v>
      </c>
      <c r="E14" s="77">
        <f>E13</f>
        <v>19530</v>
      </c>
      <c r="F14" s="77">
        <f t="shared" si="1"/>
        <v>4707</v>
      </c>
      <c r="G14" s="77">
        <f>G13</f>
        <v>4855</v>
      </c>
      <c r="H14" s="77">
        <f>H13</f>
        <v>4102</v>
      </c>
      <c r="I14" s="77">
        <f t="shared" si="1"/>
        <v>20025</v>
      </c>
      <c r="J14" s="77">
        <f>J13</f>
        <v>20025</v>
      </c>
      <c r="K14" s="77">
        <f>K13</f>
        <v>21088</v>
      </c>
      <c r="L14" s="77">
        <f t="shared" si="1"/>
        <v>1113</v>
      </c>
      <c r="M14" s="77">
        <f>M13</f>
        <v>1113</v>
      </c>
      <c r="N14" s="77">
        <f>N13</f>
        <v>0</v>
      </c>
      <c r="O14" s="77">
        <f>O13</f>
        <v>0</v>
      </c>
      <c r="P14" s="77">
        <f>P13</f>
        <v>0</v>
      </c>
      <c r="Q14" s="77">
        <f>Q13</f>
        <v>-682</v>
      </c>
      <c r="R14" s="79">
        <f t="shared" si="0"/>
        <v>44458</v>
      </c>
      <c r="S14" s="79">
        <f t="shared" si="0"/>
        <v>45506</v>
      </c>
      <c r="T14" s="79">
        <f t="shared" si="0"/>
        <v>44038</v>
      </c>
      <c r="U14" s="74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5.75" thickBot="1">
      <c r="A15" s="80" t="s">
        <v>53</v>
      </c>
      <c r="B15" s="81"/>
      <c r="C15" s="78"/>
      <c r="D15" s="78"/>
      <c r="E15" s="78"/>
      <c r="F15" s="78"/>
      <c r="G15" s="78"/>
      <c r="H15" s="78"/>
      <c r="I15" s="78"/>
      <c r="J15" s="78"/>
      <c r="K15" s="78"/>
      <c r="L15" s="82"/>
      <c r="M15" s="83"/>
      <c r="N15" s="82"/>
      <c r="O15" s="84"/>
      <c r="P15" s="84"/>
      <c r="Q15" s="84">
        <v>-682</v>
      </c>
      <c r="R15" s="73"/>
      <c r="S15" s="73"/>
      <c r="T15" s="73"/>
      <c r="U15" s="74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>
      <c r="A16" s="85" t="s">
        <v>60</v>
      </c>
      <c r="B16" s="85">
        <v>12</v>
      </c>
      <c r="C16" s="86">
        <f t="shared" ref="C16:M16" si="2">SUM(C14:C14)</f>
        <v>18613</v>
      </c>
      <c r="D16" s="86">
        <f t="shared" si="2"/>
        <v>19513</v>
      </c>
      <c r="E16" s="86">
        <f t="shared" si="2"/>
        <v>19530</v>
      </c>
      <c r="F16" s="86">
        <f t="shared" si="2"/>
        <v>4707</v>
      </c>
      <c r="G16" s="86">
        <f t="shared" si="2"/>
        <v>4855</v>
      </c>
      <c r="H16" s="86">
        <f t="shared" si="2"/>
        <v>4102</v>
      </c>
      <c r="I16" s="86">
        <f t="shared" si="2"/>
        <v>20025</v>
      </c>
      <c r="J16" s="86">
        <f t="shared" si="2"/>
        <v>20025</v>
      </c>
      <c r="K16" s="86">
        <f t="shared" si="2"/>
        <v>21088</v>
      </c>
      <c r="L16" s="86">
        <f t="shared" si="2"/>
        <v>1113</v>
      </c>
      <c r="M16" s="86">
        <f t="shared" si="2"/>
        <v>1113</v>
      </c>
      <c r="N16" s="77">
        <f>N15</f>
        <v>0</v>
      </c>
      <c r="O16" s="77">
        <f>O15</f>
        <v>0</v>
      </c>
      <c r="P16" s="77">
        <f>P15</f>
        <v>0</v>
      </c>
      <c r="Q16" s="77">
        <f>Q15</f>
        <v>-682</v>
      </c>
      <c r="R16" s="79">
        <f>SUM(C16+F16+I16+L16+O16)</f>
        <v>44458</v>
      </c>
      <c r="S16" s="79">
        <f>SUM(D16+G16+J16+M16+P16)</f>
        <v>45506</v>
      </c>
      <c r="T16" s="79">
        <f>Q16+K16+H16+E16</f>
        <v>44038</v>
      </c>
      <c r="U16" s="74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</sheetData>
  <mergeCells count="10">
    <mergeCell ref="G4:N4"/>
    <mergeCell ref="H5:M5"/>
    <mergeCell ref="O11:Q11"/>
    <mergeCell ref="R11:T11"/>
    <mergeCell ref="A11:A12"/>
    <mergeCell ref="C11:E11"/>
    <mergeCell ref="F11:H11"/>
    <mergeCell ref="I11:K11"/>
    <mergeCell ref="L11:N11"/>
    <mergeCell ref="R4:T4"/>
  </mergeCells>
  <pageMargins left="0.11811023622047245" right="0.11811023622047245" top="0.74803149606299213" bottom="0.74803149606299213" header="0.51181102362204722" footer="0.51181102362204722"/>
  <pageSetup paperSize="8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Mérleg</vt:lpstr>
      <vt:lpstr>Bevét</vt:lpstr>
      <vt:lpstr>Kiad.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Kismarja_penzugy</dc:creator>
  <cp:lastModifiedBy>Kismarja_penzugy</cp:lastModifiedBy>
  <cp:revision>0</cp:revision>
  <cp:lastPrinted>2014-04-25T07:25:57Z</cp:lastPrinted>
  <dcterms:created xsi:type="dcterms:W3CDTF">2013-08-27T13:00:48Z</dcterms:created>
  <dcterms:modified xsi:type="dcterms:W3CDTF">2014-04-25T10:24:16Z</dcterms:modified>
</cp:coreProperties>
</file>