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INGSTON\Pápateszér testületi anyagok 2013-2014-2015\2016. 02. 12\"/>
    </mc:Choice>
  </mc:AlternateContent>
  <bookViews>
    <workbookView xWindow="0" yWindow="0" windowWidth="15360" windowHeight="9045" firstSheet="9" activeTab="17"/>
  </bookViews>
  <sheets>
    <sheet name="1.1.mell. " sheetId="4" r:id="rId1"/>
    <sheet name="1.2. mell." sheetId="5" r:id="rId2"/>
    <sheet name="1.3.Bevételek2016." sheetId="6" r:id="rId3"/>
    <sheet name="1.4.Kiadások2016." sheetId="7" r:id="rId4"/>
    <sheet name="1.5. KH bevétel" sheetId="24" r:id="rId5"/>
    <sheet name="1.6. KH kiadás" sheetId="25" r:id="rId6"/>
    <sheet name="1.7.KH" sheetId="2" r:id="rId7"/>
    <sheet name="2.1.Műk.mérl.mell 1 OLDAL  " sheetId="10" r:id="rId8"/>
    <sheet name="2.2.FElhm.mérl.  " sheetId="11" r:id="rId9"/>
    <sheet name="3.m." sheetId="12" r:id="rId10"/>
    <sheet name="4. és 5. melléklet" sheetId="13" r:id="rId11"/>
    <sheet name="6. mell. " sheetId="14" r:id="rId12"/>
    <sheet name="7.cofog.bev" sheetId="15" r:id="rId13"/>
    <sheet name="8.cofog.kiad." sheetId="3" r:id="rId14"/>
    <sheet name="9.m." sheetId="16" r:id="rId15"/>
    <sheet name="10.m.közfog." sheetId="17" r:id="rId16"/>
    <sheet name="11. m" sheetId="18" r:id="rId17"/>
    <sheet name="12. mell" sheetId="19" r:id="rId18"/>
    <sheet name="13.m" sheetId="20" r:id="rId19"/>
    <sheet name="14.m.likvid.t" sheetId="21" r:id="rId20"/>
    <sheet name="Munka1" sheetId="1" r:id="rId21"/>
  </sheets>
  <definedNames>
    <definedName name="_xlnm.Print_Titles" localSheetId="1">'1.2. mell.'!$1:$6</definedName>
    <definedName name="_xlnm.Print_Titles" localSheetId="6">'1.7.KH'!$1:$8</definedName>
    <definedName name="_xlnm.Print_Titles" localSheetId="12">'7.cofog.bev'!$9:$9</definedName>
    <definedName name="_xlnm.Print_Titles" localSheetId="13">'8.cofog.kiad.'!$6:$6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21" l="1"/>
  <c r="H12" i="17"/>
  <c r="F27" i="16"/>
  <c r="G27" i="16"/>
  <c r="H27" i="16"/>
  <c r="H10" i="16"/>
  <c r="D12" i="16"/>
  <c r="F141" i="4"/>
  <c r="F131" i="4" l="1"/>
  <c r="F33" i="4"/>
  <c r="I9" i="3" l="1"/>
  <c r="I10" i="3"/>
  <c r="G19" i="15"/>
  <c r="F24" i="15"/>
  <c r="G23" i="15"/>
  <c r="G14" i="15"/>
  <c r="F26" i="7" l="1"/>
  <c r="F16" i="12" l="1"/>
  <c r="E16" i="12"/>
  <c r="F31" i="12"/>
  <c r="E31" i="12"/>
  <c r="E37" i="12" l="1"/>
  <c r="F41" i="25"/>
  <c r="F42" i="25" s="1"/>
  <c r="E41" i="25"/>
  <c r="E42" i="25" s="1"/>
  <c r="F22" i="24"/>
  <c r="E22" i="24"/>
  <c r="F15" i="24"/>
  <c r="E15" i="24"/>
  <c r="E23" i="24" s="1"/>
  <c r="F23" i="24" l="1"/>
  <c r="F34" i="7" l="1"/>
  <c r="G7" i="7" s="1"/>
  <c r="G12" i="6" l="1"/>
  <c r="G46" i="7" l="1"/>
  <c r="G86" i="7"/>
  <c r="G65" i="7" l="1"/>
  <c r="G52" i="7"/>
  <c r="G86" i="6" l="1"/>
  <c r="G29" i="6"/>
  <c r="F65" i="6"/>
  <c r="E17" i="20" l="1"/>
  <c r="H10" i="17" l="1"/>
  <c r="G13" i="15"/>
  <c r="E25" i="13"/>
  <c r="E22" i="13"/>
  <c r="E21" i="13"/>
  <c r="F35" i="12" l="1"/>
  <c r="F22" i="12"/>
  <c r="N29" i="21"/>
  <c r="M29" i="21"/>
  <c r="L29" i="21"/>
  <c r="K29" i="21"/>
  <c r="J29" i="21"/>
  <c r="I29" i="21"/>
  <c r="H29" i="21"/>
  <c r="G29" i="21"/>
  <c r="F29" i="21"/>
  <c r="E29" i="21"/>
  <c r="D29" i="21"/>
  <c r="C29" i="21"/>
  <c r="O28" i="21"/>
  <c r="O27" i="21"/>
  <c r="O26" i="21"/>
  <c r="O25" i="21"/>
  <c r="O24" i="21"/>
  <c r="O23" i="21"/>
  <c r="O22" i="21"/>
  <c r="O21" i="21"/>
  <c r="O20" i="21"/>
  <c r="O19" i="21"/>
  <c r="O18" i="21"/>
  <c r="C16" i="21"/>
  <c r="C30" i="21" s="1"/>
  <c r="D7" i="21" s="1"/>
  <c r="D16" i="21" s="1"/>
  <c r="O15" i="21"/>
  <c r="O14" i="21"/>
  <c r="O13" i="21"/>
  <c r="O12" i="21"/>
  <c r="O11" i="21"/>
  <c r="O10" i="21"/>
  <c r="O9" i="21"/>
  <c r="O8" i="21"/>
  <c r="I20" i="20"/>
  <c r="H19" i="20"/>
  <c r="G19" i="20"/>
  <c r="F19" i="20"/>
  <c r="E19" i="20"/>
  <c r="D19" i="20"/>
  <c r="I18" i="20"/>
  <c r="H17" i="20"/>
  <c r="G17" i="20"/>
  <c r="F17" i="20"/>
  <c r="D17" i="20"/>
  <c r="I17" i="20" s="1"/>
  <c r="I16" i="20"/>
  <c r="H15" i="20"/>
  <c r="G15" i="20"/>
  <c r="F15" i="20"/>
  <c r="E15" i="20"/>
  <c r="D15" i="20"/>
  <c r="I14" i="20"/>
  <c r="I13" i="20"/>
  <c r="H12" i="20"/>
  <c r="G12" i="20"/>
  <c r="F12" i="20"/>
  <c r="E12" i="20"/>
  <c r="D12" i="20"/>
  <c r="I11" i="20"/>
  <c r="I10" i="20"/>
  <c r="H9" i="20"/>
  <c r="H21" i="20" s="1"/>
  <c r="G9" i="20"/>
  <c r="F9" i="20"/>
  <c r="E9" i="20"/>
  <c r="D9" i="20"/>
  <c r="D30" i="19"/>
  <c r="C30" i="19"/>
  <c r="N28" i="18"/>
  <c r="M28" i="18"/>
  <c r="L28" i="18"/>
  <c r="K28" i="18"/>
  <c r="J28" i="18"/>
  <c r="I28" i="18"/>
  <c r="H28" i="18"/>
  <c r="G28" i="18"/>
  <c r="F28" i="18"/>
  <c r="E28" i="18"/>
  <c r="D28" i="18"/>
  <c r="C28" i="18"/>
  <c r="O27" i="18"/>
  <c r="O26" i="18"/>
  <c r="O24" i="18"/>
  <c r="O23" i="18"/>
  <c r="O22" i="18"/>
  <c r="O21" i="18"/>
  <c r="O20" i="18"/>
  <c r="O19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C29" i="18" s="1"/>
  <c r="O16" i="18"/>
  <c r="O15" i="18"/>
  <c r="O14" i="18"/>
  <c r="O13" i="18"/>
  <c r="O12" i="18"/>
  <c r="O11" i="18"/>
  <c r="O10" i="18"/>
  <c r="O9" i="18"/>
  <c r="O8" i="18"/>
  <c r="C27" i="17"/>
  <c r="H26" i="17"/>
  <c r="H25" i="17"/>
  <c r="H27" i="17" s="1"/>
  <c r="G13" i="17"/>
  <c r="F13" i="17"/>
  <c r="E13" i="17"/>
  <c r="D13" i="17"/>
  <c r="C13" i="17"/>
  <c r="H13" i="17"/>
  <c r="H11" i="17"/>
  <c r="C27" i="16"/>
  <c r="H26" i="16"/>
  <c r="G12" i="16"/>
  <c r="F12" i="16"/>
  <c r="E12" i="16"/>
  <c r="H11" i="16"/>
  <c r="H12" i="16"/>
  <c r="E24" i="15"/>
  <c r="D24" i="15"/>
  <c r="C24" i="15"/>
  <c r="B24" i="15"/>
  <c r="G22" i="15"/>
  <c r="G21" i="15"/>
  <c r="G20" i="15"/>
  <c r="G18" i="15"/>
  <c r="G17" i="15"/>
  <c r="G16" i="15"/>
  <c r="G15" i="15"/>
  <c r="G12" i="15"/>
  <c r="G11" i="15"/>
  <c r="G10" i="15"/>
  <c r="D17" i="14"/>
  <c r="E28" i="13"/>
  <c r="E26" i="13"/>
  <c r="C11" i="13"/>
  <c r="B11" i="13"/>
  <c r="D9" i="13"/>
  <c r="D8" i="13"/>
  <c r="E35" i="12"/>
  <c r="E22" i="12"/>
  <c r="E33" i="11"/>
  <c r="C27" i="11"/>
  <c r="C33" i="11" s="1"/>
  <c r="C21" i="11"/>
  <c r="E20" i="11"/>
  <c r="E34" i="11" s="1"/>
  <c r="C20" i="11"/>
  <c r="E36" i="11" s="1"/>
  <c r="E29" i="10"/>
  <c r="C26" i="10"/>
  <c r="C21" i="10"/>
  <c r="C29" i="10" s="1"/>
  <c r="E20" i="10"/>
  <c r="C20" i="10"/>
  <c r="D30" i="21" l="1"/>
  <c r="E7" i="21" s="1"/>
  <c r="E16" i="21" s="1"/>
  <c r="E30" i="21" s="1"/>
  <c r="F7" i="21" s="1"/>
  <c r="F16" i="21" s="1"/>
  <c r="F30" i="21" s="1"/>
  <c r="G7" i="21" s="1"/>
  <c r="G16" i="21" s="1"/>
  <c r="G30" i="21" s="1"/>
  <c r="H7" i="21" s="1"/>
  <c r="H16" i="21" s="1"/>
  <c r="H30" i="21" s="1"/>
  <c r="I7" i="21" s="1"/>
  <c r="I16" i="21" s="1"/>
  <c r="I30" i="21" s="1"/>
  <c r="J7" i="21" s="1"/>
  <c r="J16" i="21" s="1"/>
  <c r="J30" i="21" s="1"/>
  <c r="K7" i="21" s="1"/>
  <c r="K16" i="21" s="1"/>
  <c r="K30" i="21" s="1"/>
  <c r="L7" i="21" s="1"/>
  <c r="L16" i="21" s="1"/>
  <c r="L30" i="21" s="1"/>
  <c r="M7" i="21" s="1"/>
  <c r="M16" i="21" s="1"/>
  <c r="M30" i="21" s="1"/>
  <c r="N7" i="21" s="1"/>
  <c r="N16" i="21" s="1"/>
  <c r="N30" i="21" s="1"/>
  <c r="O16" i="21"/>
  <c r="K29" i="18"/>
  <c r="G25" i="15"/>
  <c r="G24" i="15"/>
  <c r="F37" i="12"/>
  <c r="E30" i="10"/>
  <c r="C32" i="10" s="1"/>
  <c r="I9" i="20"/>
  <c r="I19" i="20"/>
  <c r="F21" i="20"/>
  <c r="D11" i="13"/>
  <c r="E29" i="13"/>
  <c r="G21" i="20"/>
  <c r="I15" i="20"/>
  <c r="D21" i="20"/>
  <c r="I12" i="20"/>
  <c r="J29" i="18"/>
  <c r="F29" i="18"/>
  <c r="N29" i="18"/>
  <c r="O28" i="18"/>
  <c r="G29" i="18"/>
  <c r="I29" i="18"/>
  <c r="M29" i="18"/>
  <c r="L29" i="18"/>
  <c r="H29" i="18"/>
  <c r="E29" i="18"/>
  <c r="O17" i="18"/>
  <c r="D29" i="18"/>
  <c r="I21" i="20"/>
  <c r="E21" i="20"/>
  <c r="C31" i="10"/>
  <c r="C30" i="10"/>
  <c r="C34" i="11"/>
  <c r="C36" i="11"/>
  <c r="C35" i="11"/>
  <c r="E31" i="10"/>
  <c r="E35" i="11"/>
  <c r="E32" i="10" l="1"/>
  <c r="O29" i="18"/>
  <c r="G197" i="7"/>
  <c r="G193" i="7"/>
  <c r="G188" i="7"/>
  <c r="G184" i="7"/>
  <c r="G179" i="7"/>
  <c r="G176" i="7"/>
  <c r="G173" i="7"/>
  <c r="G169" i="7"/>
  <c r="G158" i="7"/>
  <c r="G149" i="7"/>
  <c r="G146" i="7"/>
  <c r="G125" i="7"/>
  <c r="G120" i="7"/>
  <c r="G115" i="7"/>
  <c r="G97" i="7"/>
  <c r="G82" i="7"/>
  <c r="G77" i="7"/>
  <c r="G59" i="7"/>
  <c r="G55" i="7"/>
  <c r="G37" i="7"/>
  <c r="G90" i="6"/>
  <c r="G83" i="6"/>
  <c r="G79" i="6"/>
  <c r="G76" i="6"/>
  <c r="G73" i="6"/>
  <c r="G69" i="6"/>
  <c r="F60" i="6"/>
  <c r="F55" i="6"/>
  <c r="F44" i="6"/>
  <c r="G25" i="6"/>
  <c r="G18" i="6"/>
  <c r="G8" i="6"/>
  <c r="G199" i="7" l="1"/>
  <c r="G34" i="6"/>
  <c r="G92" i="6" s="1"/>
  <c r="G95" i="6" l="1"/>
  <c r="C141" i="5"/>
  <c r="C136" i="5"/>
  <c r="C131" i="5"/>
  <c r="C127" i="5"/>
  <c r="C123" i="5"/>
  <c r="C109" i="5"/>
  <c r="C93" i="5"/>
  <c r="C80" i="5"/>
  <c r="C76" i="5"/>
  <c r="C73" i="5"/>
  <c r="C68" i="5"/>
  <c r="C64" i="5"/>
  <c r="C58" i="5"/>
  <c r="C53" i="5"/>
  <c r="C47" i="5"/>
  <c r="C36" i="5"/>
  <c r="C29" i="5"/>
  <c r="C22" i="5"/>
  <c r="C8" i="5"/>
  <c r="G151" i="4"/>
  <c r="F151" i="4"/>
  <c r="E151" i="4" s="1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0" i="4"/>
  <c r="E129" i="4"/>
  <c r="G128" i="4"/>
  <c r="F128" i="4"/>
  <c r="E128" i="4" s="1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G114" i="4"/>
  <c r="F114" i="4"/>
  <c r="E114" i="4" s="1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G98" i="4"/>
  <c r="G131" i="4" s="1"/>
  <c r="F98" i="4"/>
  <c r="G96" i="4"/>
  <c r="F96" i="4"/>
  <c r="E89" i="4"/>
  <c r="E88" i="4"/>
  <c r="E87" i="4"/>
  <c r="E86" i="4"/>
  <c r="E85" i="4"/>
  <c r="G84" i="4"/>
  <c r="F84" i="4"/>
  <c r="E84" i="4" s="1"/>
  <c r="E83" i="4"/>
  <c r="E82" i="4"/>
  <c r="E81" i="4"/>
  <c r="G80" i="4"/>
  <c r="F80" i="4"/>
  <c r="E79" i="4"/>
  <c r="E78" i="4"/>
  <c r="G77" i="4"/>
  <c r="F77" i="4"/>
  <c r="E76" i="4"/>
  <c r="E75" i="4"/>
  <c r="E74" i="4"/>
  <c r="E73" i="4"/>
  <c r="G72" i="4"/>
  <c r="F72" i="4"/>
  <c r="E72" i="4" s="1"/>
  <c r="E71" i="4"/>
  <c r="E70" i="4"/>
  <c r="E69" i="4"/>
  <c r="G68" i="4"/>
  <c r="F68" i="4"/>
  <c r="E66" i="4"/>
  <c r="E65" i="4"/>
  <c r="E64" i="4"/>
  <c r="E63" i="4"/>
  <c r="G62" i="4"/>
  <c r="F62" i="4"/>
  <c r="E62" i="4" s="1"/>
  <c r="E61" i="4"/>
  <c r="E60" i="4"/>
  <c r="E59" i="4"/>
  <c r="E58" i="4"/>
  <c r="G57" i="4"/>
  <c r="E57" i="4"/>
  <c r="E56" i="4"/>
  <c r="E55" i="4"/>
  <c r="E54" i="4"/>
  <c r="E53" i="4"/>
  <c r="E52" i="4"/>
  <c r="G51" i="4"/>
  <c r="F51" i="4"/>
  <c r="E51" i="4" s="1"/>
  <c r="E50" i="4"/>
  <c r="E49" i="4"/>
  <c r="E48" i="4"/>
  <c r="E47" i="4"/>
  <c r="E46" i="4"/>
  <c r="E45" i="4"/>
  <c r="E44" i="4"/>
  <c r="E43" i="4"/>
  <c r="E42" i="4"/>
  <c r="E41" i="4"/>
  <c r="G40" i="4"/>
  <c r="F40" i="4"/>
  <c r="E40" i="4" s="1"/>
  <c r="E39" i="4"/>
  <c r="E38" i="4"/>
  <c r="E36" i="4"/>
  <c r="E35" i="4"/>
  <c r="G33" i="4"/>
  <c r="E33" i="4"/>
  <c r="E32" i="4"/>
  <c r="E31" i="4"/>
  <c r="E30" i="4"/>
  <c r="E29" i="4"/>
  <c r="E28" i="4"/>
  <c r="E27" i="4"/>
  <c r="G26" i="4"/>
  <c r="F26" i="4"/>
  <c r="E26" i="4" s="1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G12" i="4"/>
  <c r="F12" i="4"/>
  <c r="I28" i="3"/>
  <c r="H32" i="3"/>
  <c r="G32" i="3"/>
  <c r="F32" i="3"/>
  <c r="E32" i="3"/>
  <c r="D32" i="3"/>
  <c r="C32" i="3"/>
  <c r="B32" i="3"/>
  <c r="I31" i="3"/>
  <c r="I30" i="3"/>
  <c r="I29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8" i="3"/>
  <c r="I7" i="3"/>
  <c r="C52" i="2"/>
  <c r="C46" i="2"/>
  <c r="C38" i="2"/>
  <c r="C31" i="2"/>
  <c r="C27" i="2"/>
  <c r="C21" i="2"/>
  <c r="C10" i="2"/>
  <c r="C37" i="2" s="1"/>
  <c r="F152" i="4" l="1"/>
  <c r="C42" i="2"/>
  <c r="G67" i="4"/>
  <c r="G156" i="4" s="1"/>
  <c r="E77" i="4"/>
  <c r="E80" i="4"/>
  <c r="C86" i="5"/>
  <c r="G90" i="4"/>
  <c r="G157" i="4" s="1"/>
  <c r="G152" i="4"/>
  <c r="C146" i="5"/>
  <c r="F90" i="4"/>
  <c r="F157" i="4" s="1"/>
  <c r="F67" i="4"/>
  <c r="C126" i="5"/>
  <c r="C147" i="5" s="1"/>
  <c r="C63" i="5"/>
  <c r="E90" i="4"/>
  <c r="E157" i="4" s="1"/>
  <c r="E68" i="4"/>
  <c r="E98" i="4"/>
  <c r="E12" i="4"/>
  <c r="I32" i="3"/>
  <c r="I33" i="3"/>
  <c r="C57" i="2"/>
  <c r="C87" i="5" l="1"/>
  <c r="E131" i="4"/>
  <c r="E152" i="4" s="1"/>
  <c r="E67" i="4"/>
  <c r="G91" i="4"/>
  <c r="F91" i="4"/>
  <c r="F156" i="4"/>
  <c r="E156" i="4"/>
  <c r="E91" i="4"/>
</calcChain>
</file>

<file path=xl/sharedStrings.xml><?xml version="1.0" encoding="utf-8"?>
<sst xmlns="http://schemas.openxmlformats.org/spreadsheetml/2006/main" count="1682" uniqueCount="909">
  <si>
    <t>Költségvetési szerv megnevezése</t>
  </si>
  <si>
    <t>02</t>
  </si>
  <si>
    <t>Feladat megnevezése</t>
  </si>
  <si>
    <t xml:space="preserve">Kötelező feladatok bevételei, kiadásai                                                                                                                            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</si>
  <si>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</si>
  <si>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</si>
  <si>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</si>
  <si>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</si>
  <si>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</si>
  <si>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</si>
  <si>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</si>
  <si>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</si>
  <si>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</si>
  <si>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</si>
  <si>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</si>
  <si>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</si>
  <si>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</si>
  <si>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</si>
  <si>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</si>
  <si>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</si>
  <si>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</si>
  <si>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</si>
  <si>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</si>
  <si>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</si>
  <si>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</si>
  <si>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</si>
  <si>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</si>
  <si>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</si>
  <si>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</si>
  <si>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</si>
  <si>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</si>
  <si>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</si>
  <si>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</si>
  <si>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</si>
  <si>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</si>
  <si>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</si>
  <si>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</si>
  <si>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</si>
  <si>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</si>
  <si>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</si>
  <si>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</si>
  <si>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</si>
  <si>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</si>
  <si>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</si>
  <si>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</si>
  <si>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</si>
  <si>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</si>
  <si>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</si>
  <si>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</si>
  <si>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</si>
  <si>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</si>
  <si>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</si>
  <si>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</si>
  <si>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</si>
  <si>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</si>
  <si>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</si>
  <si>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</si>
  <si>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</si>
  <si>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</si>
  <si>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</si>
  <si>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</si>
  <si>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</si>
  <si>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</si>
  <si>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</si>
  <si>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</si>
  <si>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</si>
  <si>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</si>
  <si>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</si>
  <si>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</si>
  <si>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</si>
  <si>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</si>
  <si>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</si>
  <si>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</si>
  <si>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</si>
  <si>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</si>
  <si>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</si>
  <si>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</si>
  <si>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</si>
  <si>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</si>
  <si>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</si>
  <si>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</si>
  <si>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</si>
  <si>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</si>
  <si>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</si>
  <si>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</si>
  <si>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</si>
  <si>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</si>
  <si>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</si>
  <si>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</si>
  <si>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feladatonként (e Ft)</t>
  </si>
  <si>
    <t>Feladat</t>
  </si>
  <si>
    <t>Eng. létszám</t>
  </si>
  <si>
    <t>Személyi juttatás</t>
  </si>
  <si>
    <t>Madó terh.j.</t>
  </si>
  <si>
    <t>Dologi kiad.</t>
  </si>
  <si>
    <t>Műk.c.támogatások</t>
  </si>
  <si>
    <t>Felhalmozási  kiadás</t>
  </si>
  <si>
    <t>Összesen</t>
  </si>
  <si>
    <t>Önkormányzatok igazgatási tevékenysége</t>
  </si>
  <si>
    <t>Civil szervezetek működési támogatása</t>
  </si>
  <si>
    <t>Egyházak közösségi és hitéleti tev.tám</t>
  </si>
  <si>
    <t>Közvilágítás</t>
  </si>
  <si>
    <t>Támogatási célú finanszírozási műveletek</t>
  </si>
  <si>
    <t>Háziorvosi alapellátás</t>
  </si>
  <si>
    <t>Fogorvosi szolgálat</t>
  </si>
  <si>
    <t>Család és nővédeli eü. gondozás</t>
  </si>
  <si>
    <t>Ifjúság-egészsgügyi gondozás</t>
  </si>
  <si>
    <t>Szociális étkeztetés</t>
  </si>
  <si>
    <t>Könyvtári szolgáltatások</t>
  </si>
  <si>
    <t>Közművelődés-hagy.köz.kult.ért.gond.</t>
  </si>
  <si>
    <t>Sportlétesítmények működtetése</t>
  </si>
  <si>
    <t>Összesen:</t>
  </si>
  <si>
    <t>Köztemető</t>
  </si>
  <si>
    <t>Tám.c. finansz.műv: Pteszéri Közös Hiv.tám</t>
  </si>
  <si>
    <t>Hosszabb időtartamű közfoglalkoztatás</t>
  </si>
  <si>
    <t>Közutak üzemeltetése, fenntartás</t>
  </si>
  <si>
    <t>Zöldterület-kezelés</t>
  </si>
  <si>
    <t>Város- és községgazdálkodás</t>
  </si>
  <si>
    <t>Mindenféle szabadidős szolg (Idősek napja)</t>
  </si>
  <si>
    <t>Egyéb szociális pénzb. És term.beni ellát.</t>
  </si>
  <si>
    <t>Tartalék: pályázati önrészekre</t>
  </si>
  <si>
    <t>Pápateszéri Község Önkormányzata</t>
  </si>
  <si>
    <t>B E V É T E L E K</t>
  </si>
  <si>
    <t>1. sz. táblázat</t>
  </si>
  <si>
    <t>Ezer forintban</t>
  </si>
  <si>
    <t>Sor-
szám</t>
  </si>
  <si>
    <t>Bevételi jogcím</t>
  </si>
  <si>
    <t>Önkormányzat</t>
  </si>
  <si>
    <t>Pápateszéri Közös Önkormányzati Hivatal</t>
  </si>
  <si>
    <t>A</t>
  </si>
  <si>
    <t>B</t>
  </si>
  <si>
    <t>C</t>
  </si>
  <si>
    <t>D</t>
  </si>
  <si>
    <t>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</si>
  <si>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</si>
  <si>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</si>
  <si>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</si>
  <si>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</si>
  <si>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</si>
  <si>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</si>
  <si>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</si>
  <si>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</si>
  <si>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</si>
  <si>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</si>
  <si>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</si>
  <si>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</si>
  <si>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</si>
  <si>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</si>
  <si>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</si>
  <si>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</si>
  <si>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</si>
  <si>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</si>
  <si>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</si>
  <si>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</si>
  <si>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</si>
  <si>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</si>
  <si>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</si>
  <si>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</si>
  <si>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</si>
  <si>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</si>
  <si>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</si>
  <si>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</si>
  <si>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</si>
  <si>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</si>
  <si>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4.1.1.</t>
  </si>
  <si>
    <t>4.1.2.</t>
  </si>
  <si>
    <t>Gépjárműadó</t>
  </si>
  <si>
    <t>Egyéb áruhasználati és szolgáltatási adók</t>
  </si>
  <si>
    <t>4.4.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</si>
  <si>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</si>
  <si>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</si>
  <si>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</si>
  <si>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</si>
  <si>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</si>
  <si>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</si>
  <si>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</si>
  <si>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</si>
  <si>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</si>
  <si>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</si>
  <si>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</si>
  <si>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</si>
  <si>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</si>
  <si>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</si>
  <si>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</si>
  <si>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</si>
  <si>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</si>
  <si>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</si>
  <si>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</si>
  <si>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</si>
  <si>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</si>
  <si>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</si>
  <si>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</si>
  <si>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</si>
  <si>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</si>
  <si>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</si>
  <si>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</si>
  <si>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</si>
  <si>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</si>
  <si>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</si>
  <si>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</si>
  <si>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</si>
  <si>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</si>
  <si>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</si>
  <si>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</si>
  <si>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</si>
  <si>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</si>
  <si>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</si>
  <si>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</si>
  <si>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</si>
  <si>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</si>
  <si>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</si>
  <si>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</si>
  <si>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</si>
  <si>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</si>
  <si>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</si>
  <si>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</si>
  <si>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</si>
  <si>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</si>
  <si>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</si>
  <si>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</si>
  <si>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</si>
  <si>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</si>
  <si>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</si>
  <si>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</si>
  <si>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</si>
  <si>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</si>
  <si>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</si>
  <si>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</si>
  <si>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</si>
  <si>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</si>
  <si>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</si>
  <si>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</si>
  <si>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</si>
  <si>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</si>
  <si>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</si>
  <si>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</si>
  <si>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</si>
  <si>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</si>
  <si>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</si>
  <si>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</si>
  <si>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</si>
  <si>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</si>
  <si>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</si>
  <si>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</si>
  <si>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</si>
  <si>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</si>
  <si>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</si>
  <si>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</si>
  <si>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</si>
  <si>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</si>
  <si>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</si>
  <si>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</si>
  <si>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</si>
  <si>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</si>
  <si>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</si>
  <si>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</si>
  <si>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</si>
  <si>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</si>
  <si>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</si>
  <si>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</si>
  <si>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</si>
  <si>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</si>
  <si>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</si>
  <si>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</si>
  <si>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</si>
  <si>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</si>
  <si>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</si>
  <si>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</si>
  <si>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</si>
  <si>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</si>
  <si>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</si>
  <si>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</si>
  <si>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</si>
  <si>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</si>
  <si>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</si>
  <si>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</si>
  <si>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</si>
  <si>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</si>
  <si>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</si>
  <si>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</si>
  <si>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</si>
  <si>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</si>
  <si>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</si>
  <si>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</si>
  <si>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</si>
  <si>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</si>
  <si>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</si>
  <si>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</si>
  <si>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</si>
  <si>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</si>
  <si>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</si>
  <si>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</si>
  <si>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</si>
  <si>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</si>
  <si>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</si>
  <si>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</si>
  <si>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</si>
  <si>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</si>
  <si>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</si>
  <si>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</si>
  <si>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</si>
  <si>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</si>
  <si>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</si>
  <si>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</si>
  <si>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</si>
  <si>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</si>
  <si>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</si>
  <si>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</si>
  <si>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</si>
  <si>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</si>
  <si>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</si>
  <si>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</si>
  <si>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</si>
  <si>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</si>
  <si>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</si>
  <si>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</si>
  <si>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</si>
  <si>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</si>
  <si>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</si>
  <si>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</si>
  <si>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</si>
  <si>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Megnevezés</t>
  </si>
  <si>
    <t>Pápateszér Község Önkormányzata</t>
  </si>
  <si>
    <t>01</t>
  </si>
  <si>
    <t>Összes bevétel, kiadás</t>
  </si>
  <si>
    <t xml:space="preserve"> 10.</t>
  </si>
  <si>
    <t>BEVÉTELEK ÖSSZESEN: (9+16)</t>
  </si>
  <si>
    <t>Működési célú kv-i támogatás és kiegészítő támogatás</t>
  </si>
  <si>
    <t xml:space="preserve">Pápateszér Község Önkormányzatának </t>
  </si>
  <si>
    <t>2015. év</t>
  </si>
  <si>
    <t>Bevételi előirányzatai</t>
  </si>
  <si>
    <t>096015</t>
  </si>
  <si>
    <t>Ellátási díjak: tér.díj bevételek</t>
  </si>
  <si>
    <t>Kiszáml.ált.forg.adó</t>
  </si>
  <si>
    <t>011130</t>
  </si>
  <si>
    <t>Önkorm. és önkorm. hiv. jogalkotó és általános igazgatási tevékenysége</t>
  </si>
  <si>
    <t>Kamatbevétel</t>
  </si>
  <si>
    <t>066020</t>
  </si>
  <si>
    <t>Város- és községgazd. egyéb szolg.</t>
  </si>
  <si>
    <t>011220</t>
  </si>
  <si>
    <t>Adó-, vám- és jövedéki igazgatás</t>
  </si>
  <si>
    <t>Iparűzési adó (1,3 %)</t>
  </si>
  <si>
    <t>018010</t>
  </si>
  <si>
    <t>Önkorm.elszámolásai a kp.ktgvetéssel</t>
  </si>
  <si>
    <t>Önkormányzati hivatal támogatása</t>
  </si>
  <si>
    <t>Település-üzemeltetés</t>
  </si>
  <si>
    <t xml:space="preserve">  - Zöldterület-gazdálkodás</t>
  </si>
  <si>
    <t xml:space="preserve">  - Közvilágítás</t>
  </si>
  <si>
    <t xml:space="preserve">  - Köztemető fenntartása</t>
  </si>
  <si>
    <t xml:space="preserve">  - Közutak fenntartása</t>
  </si>
  <si>
    <t>Egyéb önkorm.feladatok támogatása</t>
  </si>
  <si>
    <t>Lakott külterülettel kapcsolatos feldatok</t>
  </si>
  <si>
    <t>Beszámítás</t>
  </si>
  <si>
    <t>Települési önkormányzatok működésének támogatása</t>
  </si>
  <si>
    <t>Köznevelési feladatok támogatása</t>
  </si>
  <si>
    <t xml:space="preserve">  - Segítők bértám. 8. hó (3+1fő)</t>
  </si>
  <si>
    <t xml:space="preserve">  - Segítők bértám. 4. hó (3+1fő)</t>
  </si>
  <si>
    <t xml:space="preserve">  - Kieg.tám. Óvodaped. Minősít.</t>
  </si>
  <si>
    <t>Települési önk. Szociális feladatainak támogatása</t>
  </si>
  <si>
    <t>Egyes szociáis és gyerm.jól. Feladatok támogatása</t>
  </si>
  <si>
    <t>Gyermekétk.bértámogatása</t>
  </si>
  <si>
    <t>Gyermekétk. Üzemeltetési támogatása</t>
  </si>
  <si>
    <t>Gyermekétkeztetés támogatás</t>
  </si>
  <si>
    <t>Könyvtári, közművelődési feladatok tám.</t>
  </si>
  <si>
    <t>072311</t>
  </si>
  <si>
    <t>Fogorvosi alapellátás</t>
  </si>
  <si>
    <t>Egyéb műk.célú tám: TB alapoktól</t>
  </si>
  <si>
    <t>Egyéb műk.célú tám: helyi önkormányzatoktól</t>
  </si>
  <si>
    <t>074031</t>
  </si>
  <si>
    <t>Család és nővédelmi eü.gondozás</t>
  </si>
  <si>
    <t>074032</t>
  </si>
  <si>
    <t>Ifjúság-egészségügyi gondozás</t>
  </si>
  <si>
    <t>Egyéb műk.célú tám. TB alapoktól</t>
  </si>
  <si>
    <t>Étkezési térítési díj</t>
  </si>
  <si>
    <t>ÁFA bevétel</t>
  </si>
  <si>
    <t>041233</t>
  </si>
  <si>
    <t>Hosszabb időtartamú közfoglalkoztatás</t>
  </si>
  <si>
    <t>082044</t>
  </si>
  <si>
    <t>BEVÉTEL ÖSSZESEN</t>
  </si>
  <si>
    <t>018030</t>
  </si>
  <si>
    <t>BEVÉTELEK MINDÖSSZESEN</t>
  </si>
  <si>
    <t>Kiadási előirányzatai</t>
  </si>
  <si>
    <t>Alapilletmények: választott tisztségviselő</t>
  </si>
  <si>
    <t>Szociális hozzájárulás adó 27%</t>
  </si>
  <si>
    <t>EHO: 14 %</t>
  </si>
  <si>
    <t>Erzsébetutalvány</t>
  </si>
  <si>
    <t>Egyéb anyag</t>
  </si>
  <si>
    <t>Telefon</t>
  </si>
  <si>
    <t>Villamosenergia-szolgáltatás díja</t>
  </si>
  <si>
    <t>Víz- és csatornadíjak</t>
  </si>
  <si>
    <t>Karbantartási kisjavítási szolgáltatások</t>
  </si>
  <si>
    <t>Pénzügyi szolg. Kiadadásai</t>
  </si>
  <si>
    <t>Vásárolt term. és szolg. áfája</t>
  </si>
  <si>
    <t>Műk.célú támogatások ÁHT-n belülre</t>
  </si>
  <si>
    <t xml:space="preserve">  -Rendőrség támogatása</t>
  </si>
  <si>
    <t xml:space="preserve">  -PT Kistérségi Társulás</t>
  </si>
  <si>
    <t xml:space="preserve">  - Óvodafenntartó Társulás</t>
  </si>
  <si>
    <t>013320</t>
  </si>
  <si>
    <t>Köztemető-fenntartás és - működtetés</t>
  </si>
  <si>
    <t>Megbízási díj</t>
  </si>
  <si>
    <t>Szoc.hjár.adó</t>
  </si>
  <si>
    <t>Hajtó-és kenőanyag</t>
  </si>
  <si>
    <t>Villamosenergia-szolgáltatás díj</t>
  </si>
  <si>
    <t>Irányítószervi támogatás folyósítása</t>
  </si>
  <si>
    <t xml:space="preserve">  -  Pápateszéri Közös Önkormányzati Hivatal</t>
  </si>
  <si>
    <t>Kistérségi START mintaprogram</t>
  </si>
  <si>
    <t>Szociális hozzájárulás adó</t>
  </si>
  <si>
    <t>Hajtó-kenő anyag</t>
  </si>
  <si>
    <t>Műk.c. előz.felsz.áfa</t>
  </si>
  <si>
    <t>045160</t>
  </si>
  <si>
    <t xml:space="preserve">Közutak üzemeltetése, fenntartása </t>
  </si>
  <si>
    <t>Műk.c.előz.felsz.ÁFA</t>
  </si>
  <si>
    <t>064010</t>
  </si>
  <si>
    <t>Villamosenergia szolg.díja</t>
  </si>
  <si>
    <t>066010</t>
  </si>
  <si>
    <t xml:space="preserve">Zöldterület-kezelés </t>
  </si>
  <si>
    <t>Alapilletmények</t>
  </si>
  <si>
    <t>Eü. Hozzájárulás (14%)</t>
  </si>
  <si>
    <t>Nem szakmai anyag</t>
  </si>
  <si>
    <t>Karbantartás, kisjavítás</t>
  </si>
  <si>
    <t>Műk.c.előz.felsz.áfa</t>
  </si>
  <si>
    <t>Tárgyi eszköz beszerzése</t>
  </si>
  <si>
    <t>Szoc.hjár.adó (27%)</t>
  </si>
  <si>
    <t>Hajtó- és kenőanyag</t>
  </si>
  <si>
    <t>Vízdíj</t>
  </si>
  <si>
    <t>072111</t>
  </si>
  <si>
    <t>Telefon, internet</t>
  </si>
  <si>
    <t>Alapilletmény</t>
  </si>
  <si>
    <t>Gyógyszer, vegyszer</t>
  </si>
  <si>
    <t>Irodaszer, nyomtatvány beszerzés</t>
  </si>
  <si>
    <t>Internet</t>
  </si>
  <si>
    <t>Műk.célú pénzeszk.átadás: Dr. Orbán és Trsa Bt</t>
  </si>
  <si>
    <t>081030</t>
  </si>
  <si>
    <t>Sportlét.működtetése</t>
  </si>
  <si>
    <t>Gázdíj</t>
  </si>
  <si>
    <t xml:space="preserve">Szállítási szolgáltatás </t>
  </si>
  <si>
    <t>Műk.c.előz.felsz. ÁFA</t>
  </si>
  <si>
    <t>082092</t>
  </si>
  <si>
    <t>Közművelődés - hagy.köz.kult.ért.gondozása</t>
  </si>
  <si>
    <t>084032</t>
  </si>
  <si>
    <t xml:space="preserve"> </t>
  </si>
  <si>
    <t xml:space="preserve"> - P.teszéri Sportegyesület</t>
  </si>
  <si>
    <t>084040</t>
  </si>
  <si>
    <t>Egyházak közösségi és hitéletei tev.tám.</t>
  </si>
  <si>
    <t xml:space="preserve">   - Római Kat. Plébánia Pápateszér</t>
  </si>
  <si>
    <t>086090</t>
  </si>
  <si>
    <r>
      <t>Minden egyéb szabadidős szolgáltatás</t>
    </r>
    <r>
      <rPr>
        <b/>
        <sz val="8"/>
        <color indexed="8"/>
        <rFont val="Times New Roman"/>
        <family val="1"/>
        <charset val="238"/>
      </rPr>
      <t xml:space="preserve"> (Idősek napja)</t>
    </r>
  </si>
  <si>
    <t>Élelmiszer</t>
  </si>
  <si>
    <t>Vásárolt élelmezés</t>
  </si>
  <si>
    <t>Műk. c. előz.felsz. Áfa</t>
  </si>
  <si>
    <t>Egyéb szociális pénzb. és term.beni ellátás</t>
  </si>
  <si>
    <t>Szociális tüzifa</t>
  </si>
  <si>
    <t>013350</t>
  </si>
  <si>
    <t>900070</t>
  </si>
  <si>
    <t>Tartalékok elszámolása</t>
  </si>
  <si>
    <r>
      <t xml:space="preserve">Tartalék: </t>
    </r>
    <r>
      <rPr>
        <sz val="11"/>
        <color indexed="8"/>
        <rFont val="Times New Roman"/>
        <family val="1"/>
        <charset val="238"/>
      </rPr>
      <t>pályázati önrészekre</t>
    </r>
  </si>
  <si>
    <t>KIADÁSOK ÖSSZESEN</t>
  </si>
  <si>
    <t>KIADÁSOK</t>
  </si>
  <si>
    <t>Kormányzati funkció száma és megnevezése</t>
  </si>
  <si>
    <t>Önkormányzatok és önkorm.hivatalok igazgatási tevékenysége</t>
  </si>
  <si>
    <t>05110111</t>
  </si>
  <si>
    <t>Törvény szerinti illetmények</t>
  </si>
  <si>
    <t>05111411</t>
  </si>
  <si>
    <t>Helyettesítés</t>
  </si>
  <si>
    <t>0511061</t>
  </si>
  <si>
    <t>Jubilemi jutalom</t>
  </si>
  <si>
    <t>05110711</t>
  </si>
  <si>
    <t>05110721</t>
  </si>
  <si>
    <t>SZÉP kártya</t>
  </si>
  <si>
    <t>05110761</t>
  </si>
  <si>
    <t>Önkéntes egészségpénzt.b.</t>
  </si>
  <si>
    <t>0511091</t>
  </si>
  <si>
    <t>Közlekedési ktgtértítés</t>
  </si>
  <si>
    <t>0511101</t>
  </si>
  <si>
    <t>Egyéb költségtérítések</t>
  </si>
  <si>
    <t>0511131</t>
  </si>
  <si>
    <t>051221</t>
  </si>
  <si>
    <t>Munkav.ir. Juttatás</t>
  </si>
  <si>
    <t>05211</t>
  </si>
  <si>
    <t>05241</t>
  </si>
  <si>
    <t>Eü.hjárulás</t>
  </si>
  <si>
    <t>05272</t>
  </si>
  <si>
    <t>Személyi jöv.adó</t>
  </si>
  <si>
    <t>0531121</t>
  </si>
  <si>
    <t>Könyv, folyóirat</t>
  </si>
  <si>
    <t>0531221</t>
  </si>
  <si>
    <t>Irodaszer</t>
  </si>
  <si>
    <t>0531261</t>
  </si>
  <si>
    <t>Nem szakmai anyagok</t>
  </si>
  <si>
    <t>0532111</t>
  </si>
  <si>
    <t>Internet díj</t>
  </si>
  <si>
    <t>0532211</t>
  </si>
  <si>
    <t>Telefonszla</t>
  </si>
  <si>
    <t>053321</t>
  </si>
  <si>
    <t>053341</t>
  </si>
  <si>
    <t>0533622</t>
  </si>
  <si>
    <t>Más szakmai tevékenység</t>
  </si>
  <si>
    <t>0533712</t>
  </si>
  <si>
    <t>Postaköltség</t>
  </si>
  <si>
    <t>0533741</t>
  </si>
  <si>
    <t>Szállítás</t>
  </si>
  <si>
    <t>0533781</t>
  </si>
  <si>
    <t>Pénzügyi, befektetési díj</t>
  </si>
  <si>
    <t>0533791</t>
  </si>
  <si>
    <t>Más egyéb szolgáltatások</t>
  </si>
  <si>
    <t>0534111</t>
  </si>
  <si>
    <t>Foglalkoztatottak kiküldetései</t>
  </si>
  <si>
    <t>053511</t>
  </si>
  <si>
    <t>Kormányzati funkció összesen</t>
  </si>
  <si>
    <t>Kiadások összesen</t>
  </si>
  <si>
    <t>BEVÉTELEK</t>
  </si>
  <si>
    <t>094083</t>
  </si>
  <si>
    <t>0981311</t>
  </si>
  <si>
    <t>Előző évi ktgv. Maradvány ig.vét</t>
  </si>
  <si>
    <t>098161</t>
  </si>
  <si>
    <t>Irányítószervi támogatás</t>
  </si>
  <si>
    <t>Bevételek összesen</t>
  </si>
  <si>
    <t>Támogatás:4.580.000,-Ft/fő</t>
  </si>
  <si>
    <t>I. Működési célú bevételek és kiadások mérlege
(Önkormányzati szinten)</t>
  </si>
  <si>
    <t xml:space="preserve"> Ezer forintban !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</si>
  <si>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</si>
  <si>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</si>
  <si>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</si>
  <si>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</si>
  <si>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</si>
  <si>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</si>
  <si>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</si>
  <si>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</si>
  <si>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</si>
  <si>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</si>
  <si>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</si>
  <si>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</si>
  <si>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</si>
  <si>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</si>
  <si>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</si>
  <si>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</si>
  <si>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</si>
  <si>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</si>
  <si>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</si>
  <si>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</si>
  <si>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</si>
  <si>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</si>
  <si>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</si>
  <si>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</si>
  <si>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</si>
  <si>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</si>
  <si>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</si>
  <si>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</si>
  <si>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</si>
  <si>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</si>
  <si>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</si>
  <si>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</si>
  <si>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</si>
  <si>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</si>
  <si>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</si>
  <si>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</si>
  <si>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</si>
  <si>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</si>
  <si>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</si>
  <si>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</si>
  <si>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</si>
  <si>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</si>
  <si>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</si>
  <si>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</si>
  <si>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</si>
  <si>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</si>
  <si>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</si>
  <si>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</si>
  <si>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</si>
  <si>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</si>
  <si>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</si>
  <si>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</si>
  <si>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</si>
  <si>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</si>
  <si>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</si>
  <si>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</si>
  <si>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</si>
  <si>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</si>
  <si>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</si>
  <si>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</si>
  <si>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</si>
  <si>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</si>
  <si>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</si>
  <si>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</si>
  <si>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</si>
  <si>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</si>
  <si>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</si>
  <si>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</si>
  <si>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</si>
  <si>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</si>
  <si>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</si>
  <si>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</si>
  <si>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</si>
  <si>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</si>
  <si>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</si>
  <si>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</si>
  <si>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</si>
  <si>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</si>
  <si>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</si>
  <si>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A helyi önkormányzatok általános működésének és ágazati feladatainak</t>
  </si>
  <si>
    <t>2013. évi támogatása</t>
  </si>
  <si>
    <t>Általános feladatok támogatása</t>
  </si>
  <si>
    <t>Önkormányzati hivatal működésének támogatása</t>
  </si>
  <si>
    <t>Település-üzemeltetéshez kapcso. Feladatok támogatása</t>
  </si>
  <si>
    <t>Egyéb önkormányzati feladatok támogatása</t>
  </si>
  <si>
    <t>Általános feladatok támogatása összesen:</t>
  </si>
  <si>
    <t>Óvodapedagógusok támogatása</t>
  </si>
  <si>
    <t>Segítők támogatása</t>
  </si>
  <si>
    <t>Óvodaműködtetési támogatás</t>
  </si>
  <si>
    <t>Köznevelési feladatok támogatása összesen:</t>
  </si>
  <si>
    <t>Szociális és gyermekjóléti feladatok támogatása</t>
  </si>
  <si>
    <t>Hozzájárulás a pénzbeli szociális ellátásokhoz</t>
  </si>
  <si>
    <t>Kistelepülések szociális feladatainak támogatása</t>
  </si>
  <si>
    <t>Gyermekétkeztetés tám: elism.dolg.létszám</t>
  </si>
  <si>
    <t>Gyermekétkeztetés üzemeltetésének támogatása</t>
  </si>
  <si>
    <t>Szociális és gyermekjólési feladatok tám. összesen</t>
  </si>
  <si>
    <t>Könyvtári, közműv. feladatok támogatása</t>
  </si>
  <si>
    <t>Könyvtári közművelődési feladatok támogatása</t>
  </si>
  <si>
    <t>Tel.önkorm. Kult.fel.tám.összesen</t>
  </si>
  <si>
    <t>Költségvetési kapcsolatokból származó bevételek összesen:</t>
  </si>
  <si>
    <t>Felújítási és felhalmozási kiadásai e Ft-ban</t>
  </si>
  <si>
    <t>Cím</t>
  </si>
  <si>
    <t>Felújítás</t>
  </si>
  <si>
    <t>Fejlesztés</t>
  </si>
  <si>
    <t>Önkormányzat egyéb feladatai</t>
  </si>
  <si>
    <t>Közös Önkormányzati Hivatal</t>
  </si>
  <si>
    <t>Összeg</t>
  </si>
  <si>
    <t>KIMUTATÁS</t>
  </si>
  <si>
    <t>Támogatott szervezet neve</t>
  </si>
  <si>
    <t>Támogatás célja</t>
  </si>
  <si>
    <t>Támogatás összge 
(E Ft)</t>
  </si>
  <si>
    <t>Pápai Rendőrkapitányság</t>
  </si>
  <si>
    <t>szolgálati gépkocsi üzemeltetése</t>
  </si>
  <si>
    <t>Arany János Tehetséggondozó Program (5 fő)</t>
  </si>
  <si>
    <t>hátrányos helyzetú tanulók támogatása</t>
  </si>
  <si>
    <t>BURSA Hungarica ösztöndíjprogram</t>
  </si>
  <si>
    <t>ösztöndíj</t>
  </si>
  <si>
    <t>Pápateszéri Sportegyesület</t>
  </si>
  <si>
    <t xml:space="preserve">működési költségek </t>
  </si>
  <si>
    <t xml:space="preserve">Római Katolikus Plébánia Pápateszér </t>
  </si>
  <si>
    <t>Intézményi bevételek</t>
  </si>
  <si>
    <t>Támogatások, kiegészítések</t>
  </si>
  <si>
    <t>Működési c.támogatások</t>
  </si>
  <si>
    <t>Finanszírozási bevételek</t>
  </si>
  <si>
    <t>Önkormányzatok ált. ig.tevékenysége</t>
  </si>
  <si>
    <t>Város-és községgazdálkodás</t>
  </si>
  <si>
    <t>Önkormányzatok elszámolásai</t>
  </si>
  <si>
    <t>Család és nővédelmi eü. Gondozás</t>
  </si>
  <si>
    <t>Hosszabb időtartamú közfoglakoztatás</t>
  </si>
  <si>
    <t>Személyi jutt.</t>
  </si>
  <si>
    <t>Madót.terh.j.</t>
  </si>
  <si>
    <t>Felhalm. kiad.</t>
  </si>
  <si>
    <t>Önkormányzatok ig.tevék.</t>
  </si>
  <si>
    <t>Felügyelei szervtől kapott támogatás</t>
  </si>
  <si>
    <t>Támogatási célú fin.műv.</t>
  </si>
  <si>
    <t>Hosszabb időtartmú közfogl.</t>
  </si>
  <si>
    <t>Működési céllú pénzeszközátvétel</t>
  </si>
  <si>
    <t>Hosszabb időtart.közfoglalk.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</si>
  <si>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</si>
  <si>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</si>
  <si>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</si>
  <si>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</si>
  <si>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</si>
  <si>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</si>
  <si>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</si>
  <si>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</si>
  <si>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</si>
  <si>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</si>
  <si>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</si>
  <si>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</si>
  <si>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</si>
  <si>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</si>
  <si>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</si>
  <si>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</si>
  <si>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</si>
  <si>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</si>
  <si>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</si>
  <si>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</si>
  <si>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</si>
  <si>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Az önkormányzat által adott közvetett támogatások 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</si>
  <si>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</si>
  <si>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</si>
  <si>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</si>
  <si>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</si>
  <si>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</si>
  <si>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</si>
  <si>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</si>
  <si>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</si>
  <si>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</si>
  <si>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</si>
  <si>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</si>
  <si>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</si>
  <si>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</si>
  <si>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</si>
  <si>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</si>
  <si>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</si>
  <si>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</si>
  <si>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</si>
  <si>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</si>
  <si>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Szociális étkezők térítési díjából biztosított kedvezmény</t>
  </si>
  <si>
    <t>Kedvezményes étkeztetés: Iskola</t>
  </si>
  <si>
    <t>Kedvezményes étkeztetés: Óvoda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</si>
  <si>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</si>
  <si>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</si>
  <si>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</si>
  <si>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</si>
  <si>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2016.</t>
  </si>
  <si>
    <t>F</t>
  </si>
  <si>
    <t>G</t>
  </si>
  <si>
    <t>H</t>
  </si>
  <si>
    <t>I=(E+F+G+H)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</si>
  <si>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</si>
  <si>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</si>
  <si>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</si>
  <si>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Győr-Szol Zrt</t>
  </si>
  <si>
    <t>2011</t>
  </si>
  <si>
    <t>Beruházási kiadások beruházásonként</t>
  </si>
  <si>
    <t>Felújítási kiadások felújításonként</t>
  </si>
  <si>
    <t>Világításkorszerűsítés</t>
  </si>
  <si>
    <t>Egyéb (Pl.: garancia és kezességvállalás, stb.)</t>
  </si>
  <si>
    <t>Összesen (1+4+7+9+11)</t>
  </si>
  <si>
    <t>Nyitó pénzkészlet</t>
  </si>
  <si>
    <t>-----</t>
  </si>
  <si>
    <t>Önkormányzatok működési tám.</t>
  </si>
  <si>
    <t>Működési c.tám.Áht-n belülről</t>
  </si>
  <si>
    <t>Felhalm.c. támogatások ÁH-on belül</t>
  </si>
  <si>
    <t>Felhalmozási célú átvett pénzszk.</t>
  </si>
  <si>
    <t>Dologi kiadások</t>
  </si>
  <si>
    <t>Ellátottak pénzbeli juttatása</t>
  </si>
  <si>
    <t>Hitelek kamatai</t>
  </si>
  <si>
    <t>Felhalmozási költségvetés kiadásai</t>
  </si>
  <si>
    <t>Finanszírozási célú kiadások</t>
  </si>
  <si>
    <t>Egyenleg (10-23)</t>
  </si>
  <si>
    <t>Lakott külterülettel kapcsolatos feladatok</t>
  </si>
  <si>
    <t>Önkorm.ig.tev</t>
  </si>
  <si>
    <t>Egyéb szervezetek</t>
  </si>
  <si>
    <t>Adó-vám- és jövedéki igazgatás</t>
  </si>
  <si>
    <t>2017.</t>
  </si>
  <si>
    <t xml:space="preserve"> fejlesztési előirányzatai célonként e Ft-ban</t>
  </si>
  <si>
    <t>2016. év</t>
  </si>
  <si>
    <t>Központi támogatás 2016. évre</t>
  </si>
  <si>
    <t>Bérkompenzációs 2015. évről áthúzódó</t>
  </si>
  <si>
    <t xml:space="preserve">  - Ped.bértám. 8.hó (4,7 fő)</t>
  </si>
  <si>
    <t xml:space="preserve">  - Ped. Bértám 4. hó (5,9 fő)</t>
  </si>
  <si>
    <t xml:space="preserve">   - Óvodaped pótl. Összeg</t>
  </si>
  <si>
    <t xml:space="preserve">  - Óvodaműködtetés 8 hó (50gy)</t>
  </si>
  <si>
    <t xml:space="preserve">  - Óvodaműködtetés 4 hó (61gy)</t>
  </si>
  <si>
    <t>Szociális étkeztetés (44 fő)</t>
  </si>
  <si>
    <t>Szünidei étkeztestés támogatása</t>
  </si>
  <si>
    <t>Gyermekétk.köznev.int-ben (Iskola, óvoda)</t>
  </si>
  <si>
    <t>Egyéb közhatalmi bevétel (Idegen bev.)</t>
  </si>
  <si>
    <t>Költségek visszatérítései: FALU TV áramfogyasztása</t>
  </si>
  <si>
    <t>Ingatlanok értékesítése: Bem u-i telek</t>
  </si>
  <si>
    <t xml:space="preserve">                                    Vásártér melletti telek</t>
  </si>
  <si>
    <t>Előző évi ktgv.maradvány igénybevétele</t>
  </si>
  <si>
    <t>Önkorm.vagyonnal való gazdálkodási feladatok</t>
  </si>
  <si>
    <t>041237</t>
  </si>
  <si>
    <t>START-Közfoglalkoztatási mintaprogram</t>
  </si>
  <si>
    <t>Egyéb műk.célú tám: Közp.ktg. Elk.áll. Pénzalapok</t>
  </si>
  <si>
    <t>Ktgek visszatér: Gyógyszertár gázszlája</t>
  </si>
  <si>
    <t>Közművelődés</t>
  </si>
  <si>
    <t>Műv.Ház terembérlet: árusok, PATENT KFT</t>
  </si>
  <si>
    <t>Munk.fiz. SZJA: 15 %</t>
  </si>
  <si>
    <t>Irodaszer, nyomtatvány</t>
  </si>
  <si>
    <t>Szemétszállítás</t>
  </si>
  <si>
    <t xml:space="preserve">Más egyéb szolgáltatások </t>
  </si>
  <si>
    <t>Műk.célú előzetesen felszám. Áfa</t>
  </si>
  <si>
    <t>Fizetendő áfa</t>
  </si>
  <si>
    <t>E. műk.c. tám. Áht-n kívülre</t>
  </si>
  <si>
    <t xml:space="preserve">   - Győr-Szol Zrt</t>
  </si>
  <si>
    <t xml:space="preserve">  - Katasztrófavédelem</t>
  </si>
  <si>
    <t>Az önkormányzati vagyonnal való gazdálkodás</t>
  </si>
  <si>
    <t>Gyógyszertár: nyílászáró csere</t>
  </si>
  <si>
    <t>Vásárot term. És szolg. Áfája</t>
  </si>
  <si>
    <t>Áht-n belüli megelőlegezések visszafizetése</t>
  </si>
  <si>
    <t>Önkorm. elszámolásai a kp. Ktgvetéssel</t>
  </si>
  <si>
    <t>Közfoglalkoztaottak bére: 18 fő</t>
  </si>
  <si>
    <t>Közfoglalkoztatási mintaprogram: START</t>
  </si>
  <si>
    <t>Közfoglalkoztatottak bére: 32 fő</t>
  </si>
  <si>
    <t>Hajtó és kenőanyag</t>
  </si>
  <si>
    <t xml:space="preserve"> Árok ásó tartktor</t>
  </si>
  <si>
    <t xml:space="preserve"> Ingatlan vásárlás: Petőfi u. 13.</t>
  </si>
  <si>
    <t>Beruházhási célú előz. Felsz.áfa</t>
  </si>
  <si>
    <t>Karbantartás, kisjívatási szolgáltatások</t>
  </si>
  <si>
    <t>Személyi jövedelemadó</t>
  </si>
  <si>
    <t>Villamosenergia</t>
  </si>
  <si>
    <t>Biztosítási díjak</t>
  </si>
  <si>
    <t>Ingatlanvásárlás: Dózsa u., Tabán u.</t>
  </si>
  <si>
    <t>Karbantartás</t>
  </si>
  <si>
    <t>E. műk. C.tám áht-on kívülre: egyéb vállalkozás</t>
  </si>
  <si>
    <t>Erzsébet utalvány</t>
  </si>
  <si>
    <t>Egészségügyi hozzájárulás</t>
  </si>
  <si>
    <t xml:space="preserve">Villamosenergia </t>
  </si>
  <si>
    <t>Más egyéb szolgáltatás</t>
  </si>
  <si>
    <t>Villmos energia</t>
  </si>
  <si>
    <t>Műk.c. előzetesen felsz. Áfa</t>
  </si>
  <si>
    <t>Intézményi ellátottak pénzbeli juttatásai: (AJTP; BURSA, Beiskolázás)</t>
  </si>
  <si>
    <t>Önkormányzati segély (Szoctv. 45. )</t>
  </si>
  <si>
    <t>Eü. Hozzájárulás</t>
  </si>
  <si>
    <t>Személyi jövedelem adó</t>
  </si>
  <si>
    <t>Telekvásárlás: Vásártér</t>
  </si>
  <si>
    <t>Egyéb tárgyi eszköz beszerzése</t>
  </si>
  <si>
    <t xml:space="preserve">    - Fénymásoló</t>
  </si>
  <si>
    <t>Gyermekétk. Köznev. Int-ben (Iskola, Óvoda, szünidei étkeztetés)</t>
  </si>
  <si>
    <t xml:space="preserve">    - áfa</t>
  </si>
  <si>
    <t>2016. évi költségvetése</t>
  </si>
  <si>
    <t>1.5 melléklet az 1/2016. (II. 25.) önkormányzati rendelethez</t>
  </si>
  <si>
    <t>Elismert létszám: 8,23 fő</t>
  </si>
  <si>
    <t>2015. évi teljesítés</t>
  </si>
  <si>
    <t>2016. évi előirányzat</t>
  </si>
  <si>
    <t>09033</t>
  </si>
  <si>
    <t>Közvetített szolg.ellenértéke</t>
  </si>
  <si>
    <t>0914073</t>
  </si>
  <si>
    <t>Működ.c.visszatérítendő támogatás</t>
  </si>
  <si>
    <t>Egyéb működési támogatás</t>
  </si>
  <si>
    <t>1.6. melléklet az 1/2016. (II.25.) önkormányzati rendelethez</t>
  </si>
  <si>
    <t>Céljuttatás</t>
  </si>
  <si>
    <t>0511033</t>
  </si>
  <si>
    <t>Foglalk.egyéb szem.juttatásai</t>
  </si>
  <si>
    <t>05253</t>
  </si>
  <si>
    <t>Táppénz hozzájárulás</t>
  </si>
  <si>
    <t>Egyéb szolgáltatás</t>
  </si>
  <si>
    <t>05505073</t>
  </si>
  <si>
    <t>Műk.c. visszafiz.támogatás</t>
  </si>
  <si>
    <t>1.1. melléklet az 1/2016.(II.25.) önkormányzati rendelethez</t>
  </si>
  <si>
    <t>2016. évi költségvetésének összevont mérlege</t>
  </si>
  <si>
    <t>2016. évi előirányzatok</t>
  </si>
  <si>
    <t>Elszámolásból származó bevételek</t>
  </si>
  <si>
    <t>Építményadó</t>
  </si>
  <si>
    <t>Iparűzési adó</t>
  </si>
  <si>
    <t>Talajterhzelési díj</t>
  </si>
  <si>
    <t>4.5.</t>
  </si>
  <si>
    <t>4.6.</t>
  </si>
  <si>
    <t xml:space="preserve"> - az 1.5-ből: - Előző évi elszámolásból szárjazó befizetések</t>
  </si>
  <si>
    <t xml:space="preserve">     - Törvényi előíráson alapuló befizetések</t>
  </si>
  <si>
    <t xml:space="preserve">     - Elvonások és befizetések</t>
  </si>
  <si>
    <t xml:space="preserve"> ezer Ft</t>
  </si>
  <si>
    <t>0550613</t>
  </si>
  <si>
    <t>E. műk.c.tám ÁHT-n belülre: helyi önk.</t>
  </si>
  <si>
    <t>0916073</t>
  </si>
  <si>
    <t>E.műk.c.tám bevét. ÁHT-n belülről önk</t>
  </si>
  <si>
    <t>3. melléklet az 1/2016.(II.25.) önkormányzati rendelethez</t>
  </si>
  <si>
    <t>2016. évi támogatása jogcímenként</t>
  </si>
  <si>
    <t>Rászorulő gyemekek szünedi étkeztetésének támogatása</t>
  </si>
  <si>
    <t>2015. évről áthózódó bérkompenzáció</t>
  </si>
  <si>
    <t>Ezer Ft</t>
  </si>
  <si>
    <t>Ft</t>
  </si>
  <si>
    <t>4. melléklet az 1/2016.(II.25.)  önkormányzai rendelethez</t>
  </si>
  <si>
    <t>Az Önkormányzat költségvetési szervei 2016. évi</t>
  </si>
  <si>
    <t>5. melléklet az 1/2016. (II.25.) önkormányzati rendelethez</t>
  </si>
  <si>
    <t>Az Önkormányzat és költségvetési szervei 2016. évi</t>
  </si>
  <si>
    <t>Fénymásoló</t>
  </si>
  <si>
    <t>Árokásó traktor</t>
  </si>
  <si>
    <t>Ingatlan vásárlás</t>
  </si>
  <si>
    <t>Önkorm.vagyonnal v.gazd.</t>
  </si>
  <si>
    <t>COFOG</t>
  </si>
  <si>
    <t>COGOG</t>
  </si>
  <si>
    <t>Önkorm.vagy. V. gazdálk.</t>
  </si>
  <si>
    <t>Gyógyszertár nyilászáró csere</t>
  </si>
  <si>
    <t>fejlesztési előirányzatai célonként e Ft-ban</t>
  </si>
  <si>
    <t xml:space="preserve">Az Önkormányzat és költségvetési szervei 2016. évi </t>
  </si>
  <si>
    <t>6.melléklet az 1/2016. (II.25.) önkormányzati rendelethez</t>
  </si>
  <si>
    <t>A 2016. évben céljelleggel juttatott támogatásokról</t>
  </si>
  <si>
    <t>7. melléklet az 1/2016. (II.25.) önkormányzati rendelethez</t>
  </si>
  <si>
    <t>Önkormányzat 2016. évi bevételi előirányzatai</t>
  </si>
  <si>
    <t>Pápateszéri Közös Önkormányzati Hivatal                                                                                   2016. évi költségvetése</t>
  </si>
  <si>
    <t>1.3. melléklet az 1/2016. (II.25.) önkormányzati rendelethez</t>
  </si>
  <si>
    <t>E. műk.c.tám bevételei áht-n belülről helyi önk.és ktgv.szervei (Közös Hivataltól)</t>
  </si>
  <si>
    <t>1.4. melléklet az 1/2016. (II.15.) önkormányzati rendelethez</t>
  </si>
  <si>
    <t xml:space="preserve">  - Közös Hivatal: utiszlákra</t>
  </si>
  <si>
    <t>1.7.melléklet az 1/2016. (II.25.) önkormányzati rendelethez</t>
  </si>
  <si>
    <t>8. melléklet az 1/2015. (II.25.) önkormányzati rendelethez</t>
  </si>
  <si>
    <t>Önkormányzat 2016. évi kiadási előirányzatai</t>
  </si>
  <si>
    <t>Önkorm. vagyonnal való gazdálkodás</t>
  </si>
  <si>
    <t>Önkorm. Elszámolásai a kponti ktgvetéssel</t>
  </si>
  <si>
    <t>Finansz. kiadások</t>
  </si>
  <si>
    <t>Gyermekétk. Köznve.int-ben (Iskola, óvoda)</t>
  </si>
  <si>
    <t>9.1. melléklet az 1/2016. (II.25.) önkormányzati rendelethez</t>
  </si>
  <si>
    <t>9.2. melléklet az 1/2016. (II.25.) önkormányzati rendelethez</t>
  </si>
  <si>
    <t>Pápateszéri Közös Önkormányzati hivatal 2016. évi kiadásai előirányzatai feladatonként (e Ft)</t>
  </si>
  <si>
    <t>Pápateszéri Közös Önkormányzati hivatal 2016. évi bevételi előirányzatai feladatonként (e Ft)</t>
  </si>
  <si>
    <t>1.2. melléklet az 1/2016. ( II. 25.) önkormányzati rendelethez</t>
  </si>
  <si>
    <t>Külföldi finanszírozás kiadásai (8.1. + … + 8.4.)</t>
  </si>
  <si>
    <t>Külföldi finanszírozás kiadásai (8.1. + … +86.4.)</t>
  </si>
  <si>
    <t>Iparűzésiadó</t>
  </si>
  <si>
    <t>Talajterhelési díj</t>
  </si>
  <si>
    <t>Működési támogatások</t>
  </si>
  <si>
    <t>Műk.c. tám. Önkormányzatoknak</t>
  </si>
  <si>
    <t>10.1 melléklet az 1/2016. (II.25.) önkormányzati rendelethez</t>
  </si>
  <si>
    <t>10.2. melléklet az 1/2016. (II.25.) önkormányzati rendelethez</t>
  </si>
  <si>
    <t>Közfoglalk.mintaprogram: START</t>
  </si>
  <si>
    <t>Közfoglalkoztattak 2016. évi kiadásai előirányzatai feladatonként (e Ft)</t>
  </si>
  <si>
    <t>Közfoglalkoztattak 2016. évi bevételi előirányzatai feladatonként (e Ft)</t>
  </si>
  <si>
    <t>Közfoglalk.mintaprogram:START</t>
  </si>
  <si>
    <t>2.1. melléklet az 1/2016. (II.25.) önkormányzati rendelethez</t>
  </si>
  <si>
    <t>11.mellléklet az 1/2016. (II.25.) önkormányzati rendelethez</t>
  </si>
  <si>
    <t>Előirányzat-felhasználási terv
2016. évre</t>
  </si>
  <si>
    <t>12. melléklet az 1/2016.(II.25.) önkormányzati rendelethez</t>
  </si>
  <si>
    <t>13. melléklet az 1/2016. (II.25.) önkormányzati rendelethez</t>
  </si>
  <si>
    <t>2016 előtti kifizetés</t>
  </si>
  <si>
    <t>2018.</t>
  </si>
  <si>
    <t>2019. után</t>
  </si>
  <si>
    <t>14. melléklet az 1/2016. (II.25.) önkormányzati rendelethez</t>
  </si>
  <si>
    <t>Pápateszér Önkormányzat likviditási terve
2016. évre</t>
  </si>
  <si>
    <t>2.2. melléklet az 1/2016. (II.25.) önkormányzati rendelethez</t>
  </si>
  <si>
    <t>Szolgáltatások ellenértéke: Víztorony bérleti díja</t>
  </si>
  <si>
    <t>Szolgáltatások ellenértéke: Gyógyszertár bérl. díja</t>
  </si>
  <si>
    <t>Szolgáltatások ellenértéke: Lakbérek</t>
  </si>
  <si>
    <t>Szolgáltatások ellenértéke: közterület-használat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</si>
</sst>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darkHorizontal"/>
    </fill>
    <fill>
      <patternFill patternType="lightHorizontal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8" fillId="0" borderId="0"/>
    <xf numFmtId="0" fontId="1" fillId="0" borderId="0"/>
    <xf numFmtId="0" fontId="12" fillId="0" borderId="0"/>
  </cellStyleXfs>
  <cellXfs count="945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164" fontId="4" fillId="0" borderId="1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left" vertical="center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2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Alignment="1" applyProtection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2" quotePrefix="1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2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16" fillId="0" borderId="29" xfId="1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 applyProtection="1">
      <alignment vertical="center" wrapText="1"/>
    </xf>
    <xf numFmtId="164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/>
    </xf>
    <xf numFmtId="0" fontId="7" fillId="0" borderId="29" xfId="1" applyFont="1" applyFill="1" applyBorder="1" applyAlignment="1" applyProtection="1">
      <alignment vertical="center" wrapText="1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/>
    <xf numFmtId="0" fontId="19" fillId="0" borderId="0" xfId="3" applyFont="1" applyAlignment="1">
      <alignment horizontal="center"/>
    </xf>
    <xf numFmtId="0" fontId="20" fillId="0" borderId="0" xfId="3" applyFont="1" applyAlignment="1"/>
    <xf numFmtId="0" fontId="20" fillId="0" borderId="0" xfId="3" applyFont="1" applyAlignment="1">
      <alignment horizontal="center"/>
    </xf>
    <xf numFmtId="0" fontId="21" fillId="0" borderId="0" xfId="3" applyFont="1" applyAlignment="1"/>
    <xf numFmtId="0" fontId="22" fillId="0" borderId="0" xfId="3" applyFont="1"/>
    <xf numFmtId="0" fontId="21" fillId="0" borderId="31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/>
    </xf>
    <xf numFmtId="0" fontId="23" fillId="0" borderId="16" xfId="3" applyFont="1" applyBorder="1"/>
    <xf numFmtId="0" fontId="23" fillId="0" borderId="2" xfId="3" applyFont="1" applyBorder="1" applyAlignment="1">
      <alignment horizontal="center" vertical="center"/>
    </xf>
    <xf numFmtId="3" fontId="23" fillId="0" borderId="2" xfId="3" applyNumberFormat="1" applyFont="1" applyBorder="1" applyAlignment="1">
      <alignment horizontal="center" vertical="center"/>
    </xf>
    <xf numFmtId="3" fontId="23" fillId="0" borderId="3" xfId="3" applyNumberFormat="1" applyFont="1" applyBorder="1" applyAlignment="1">
      <alignment horizontal="center" vertical="center"/>
    </xf>
    <xf numFmtId="0" fontId="23" fillId="0" borderId="17" xfId="3" applyFont="1" applyBorder="1"/>
    <xf numFmtId="0" fontId="23" fillId="0" borderId="18" xfId="3" applyFont="1" applyBorder="1" applyAlignment="1">
      <alignment horizontal="center" vertical="center"/>
    </xf>
    <xf numFmtId="3" fontId="23" fillId="0" borderId="18" xfId="3" applyNumberFormat="1" applyFont="1" applyBorder="1" applyAlignment="1">
      <alignment horizontal="center" vertical="center"/>
    </xf>
    <xf numFmtId="3" fontId="23" fillId="0" borderId="19" xfId="3" applyNumberFormat="1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23" fillId="0" borderId="17" xfId="3" applyFont="1" applyBorder="1" applyAlignment="1">
      <alignment horizontal="left"/>
    </xf>
    <xf numFmtId="0" fontId="23" fillId="0" borderId="18" xfId="3" applyFont="1" applyFill="1" applyBorder="1" applyAlignment="1">
      <alignment horizontal="center" vertical="center"/>
    </xf>
    <xf numFmtId="0" fontId="23" fillId="0" borderId="17" xfId="3" applyFont="1" applyBorder="1" applyAlignment="1">
      <alignment wrapText="1"/>
    </xf>
    <xf numFmtId="0" fontId="19" fillId="0" borderId="10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center" vertical="center"/>
    </xf>
    <xf numFmtId="3" fontId="19" fillId="0" borderId="11" xfId="3" applyNumberFormat="1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 vertical="center"/>
    </xf>
    <xf numFmtId="0" fontId="18" fillId="0" borderId="0" xfId="3" applyAlignment="1">
      <alignment wrapText="1"/>
    </xf>
    <xf numFmtId="3" fontId="18" fillId="0" borderId="0" xfId="3" applyNumberFormat="1" applyAlignment="1">
      <alignment horizontal="center" vertical="center"/>
    </xf>
    <xf numFmtId="0" fontId="12" fillId="0" borderId="0" xfId="2" applyFont="1" applyFill="1" applyProtection="1"/>
    <xf numFmtId="0" fontId="12" fillId="0" borderId="0" xfId="2" applyFill="1" applyAlignment="1" applyProtection="1"/>
    <xf numFmtId="0" fontId="12" fillId="0" borderId="0" xfId="2" applyFill="1" applyProtection="1"/>
    <xf numFmtId="0" fontId="25" fillId="0" borderId="0" xfId="2" applyFont="1" applyFill="1" applyAlignment="1" applyProtection="1">
      <alignment horizont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7" fillId="0" borderId="31" xfId="2" applyFont="1" applyFill="1" applyBorder="1" applyAlignment="1" applyProtection="1">
      <alignment horizontal="center" vertical="center" wrapText="1"/>
    </xf>
    <xf numFmtId="0" fontId="7" fillId="0" borderId="3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 wrapText="1" shrinkToFi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13" fillId="0" borderId="0" xfId="2" applyFont="1" applyFill="1" applyProtection="1"/>
    <xf numFmtId="0" fontId="8" fillId="0" borderId="42" xfId="2" applyFont="1" applyFill="1" applyBorder="1" applyAlignment="1" applyProtection="1">
      <alignment horizontal="lef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164" fontId="8" fillId="0" borderId="44" xfId="2" applyNumberFormat="1" applyFont="1" applyFill="1" applyBorder="1" applyAlignment="1" applyProtection="1">
      <alignment horizontal="center" vertical="center" wrapText="1"/>
    </xf>
    <xf numFmtId="0" fontId="27" fillId="0" borderId="45" xfId="2" applyFont="1" applyFill="1" applyBorder="1" applyAlignment="1" applyProtection="1">
      <alignment horizontal="center"/>
    </xf>
    <xf numFmtId="0" fontId="27" fillId="0" borderId="46" xfId="2" applyFont="1" applyFill="1" applyBorder="1" applyAlignment="1" applyProtection="1">
      <alignment horizontal="center"/>
    </xf>
    <xf numFmtId="0" fontId="3" fillId="0" borderId="0" xfId="2" applyFont="1" applyFill="1" applyProtection="1"/>
    <xf numFmtId="49" fontId="13" fillId="0" borderId="24" xfId="2" applyNumberFormat="1" applyFont="1" applyFill="1" applyBorder="1" applyAlignment="1" applyProtection="1">
      <alignment horizontal="left" vertical="center" wrapText="1" indent="1"/>
    </xf>
    <xf numFmtId="0" fontId="28" fillId="0" borderId="47" xfId="4" applyFont="1" applyBorder="1" applyAlignment="1" applyProtection="1">
      <alignment horizontal="left" wrapText="1" indent="1"/>
    </xf>
    <xf numFmtId="164" fontId="11" fillId="0" borderId="48" xfId="2" applyNumberFormat="1" applyFont="1" applyFill="1" applyBorder="1" applyAlignment="1" applyProtection="1">
      <alignment horizontal="center" vertical="center" wrapText="1"/>
    </xf>
    <xf numFmtId="0" fontId="3" fillId="0" borderId="49" xfId="2" applyFont="1" applyFill="1" applyBorder="1" applyAlignment="1" applyProtection="1">
      <alignment horizontal="center"/>
    </xf>
    <xf numFmtId="0" fontId="3" fillId="0" borderId="25" xfId="2" applyFont="1" applyFill="1" applyBorder="1" applyAlignment="1" applyProtection="1">
      <alignment horizontal="center"/>
    </xf>
    <xf numFmtId="49" fontId="13" fillId="0" borderId="17" xfId="2" applyNumberFormat="1" applyFont="1" applyFill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wrapText="1" indent="1"/>
    </xf>
    <xf numFmtId="164" fontId="11" fillId="0" borderId="51" xfId="2" applyNumberFormat="1" applyFont="1" applyFill="1" applyBorder="1" applyAlignment="1" applyProtection="1">
      <alignment horizontal="center" vertical="center" wrapText="1"/>
    </xf>
    <xf numFmtId="0" fontId="3" fillId="0" borderId="52" xfId="2" applyFont="1" applyFill="1" applyBorder="1" applyAlignment="1" applyProtection="1">
      <alignment horizontal="center"/>
    </xf>
    <xf numFmtId="0" fontId="3" fillId="0" borderId="19" xfId="2" applyFont="1" applyFill="1" applyBorder="1" applyAlignment="1" applyProtection="1">
      <alignment horizontal="center"/>
    </xf>
    <xf numFmtId="49" fontId="13" fillId="0" borderId="35" xfId="2" applyNumberFormat="1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wrapText="1" indent="1"/>
    </xf>
    <xf numFmtId="164" fontId="11" fillId="0" borderId="54" xfId="2" applyNumberFormat="1" applyFont="1" applyFill="1" applyBorder="1" applyAlignment="1" applyProtection="1">
      <alignment horizontal="center" vertical="center" wrapText="1"/>
    </xf>
    <xf numFmtId="0" fontId="3" fillId="0" borderId="55" xfId="2" applyFont="1" applyFill="1" applyBorder="1" applyAlignment="1" applyProtection="1">
      <alignment horizontal="center"/>
    </xf>
    <xf numFmtId="0" fontId="3" fillId="0" borderId="22" xfId="2" applyFont="1" applyFill="1" applyBorder="1" applyAlignment="1" applyProtection="1">
      <alignment horizontal="center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15" fillId="0" borderId="41" xfId="4" applyFont="1" applyBorder="1" applyAlignment="1" applyProtection="1">
      <alignment horizontal="left" vertical="center" wrapText="1" indent="1"/>
    </xf>
    <xf numFmtId="164" fontId="9" fillId="0" borderId="33" xfId="2" applyNumberFormat="1" applyFont="1" applyFill="1" applyBorder="1" applyAlignment="1" applyProtection="1">
      <alignment horizontal="center" vertical="center" wrapText="1"/>
    </xf>
    <xf numFmtId="164" fontId="8" fillId="0" borderId="29" xfId="2" applyNumberFormat="1" applyFont="1" applyFill="1" applyBorder="1" applyAlignment="1" applyProtection="1">
      <alignment horizontal="center" vertical="center" wrapText="1"/>
    </xf>
    <xf numFmtId="164" fontId="8" fillId="0" borderId="12" xfId="2" applyNumberFormat="1" applyFont="1" applyFill="1" applyBorder="1" applyAlignment="1" applyProtection="1">
      <alignment horizontal="center" vertical="center" wrapText="1"/>
    </xf>
    <xf numFmtId="164" fontId="11" fillId="0" borderId="56" xfId="2" applyNumberFormat="1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left" vertical="center" wrapText="1" indent="1"/>
    </xf>
    <xf numFmtId="0" fontId="7" fillId="0" borderId="29" xfId="2" applyFont="1" applyFill="1" applyBorder="1" applyAlignment="1" applyProtection="1">
      <alignment horizontal="center"/>
    </xf>
    <xf numFmtId="0" fontId="27" fillId="0" borderId="12" xfId="2" applyFont="1" applyFill="1" applyBorder="1" applyAlignment="1" applyProtection="1">
      <alignment horizontal="center"/>
    </xf>
    <xf numFmtId="164" fontId="9" fillId="0" borderId="54" xfId="2" applyNumberFormat="1" applyFont="1" applyFill="1" applyBorder="1" applyAlignment="1" applyProtection="1">
      <alignment horizontal="center" wrapText="1"/>
    </xf>
    <xf numFmtId="164" fontId="7" fillId="0" borderId="29" xfId="2" applyNumberFormat="1" applyFont="1" applyFill="1" applyBorder="1" applyAlignment="1" applyProtection="1">
      <alignment horizontal="center"/>
    </xf>
    <xf numFmtId="164" fontId="27" fillId="0" borderId="12" xfId="2" applyNumberFormat="1" applyFont="1" applyFill="1" applyBorder="1" applyAlignment="1" applyProtection="1">
      <alignment horizontal="center"/>
    </xf>
    <xf numFmtId="0" fontId="15" fillId="0" borderId="10" xfId="4" applyFont="1" applyBorder="1" applyAlignment="1" applyProtection="1">
      <alignment wrapText="1"/>
    </xf>
    <xf numFmtId="0" fontId="28" fillId="0" borderId="53" xfId="4" applyFont="1" applyBorder="1" applyAlignment="1" applyProtection="1">
      <alignment wrapText="1"/>
    </xf>
    <xf numFmtId="0" fontId="28" fillId="0" borderId="24" xfId="4" applyFont="1" applyBorder="1" applyAlignment="1" applyProtection="1">
      <alignment wrapText="1"/>
    </xf>
    <xf numFmtId="0" fontId="28" fillId="0" borderId="17" xfId="4" applyFont="1" applyBorder="1" applyAlignment="1" applyProtection="1">
      <alignment wrapText="1"/>
    </xf>
    <xf numFmtId="0" fontId="28" fillId="0" borderId="35" xfId="4" applyFont="1" applyBorder="1" applyAlignment="1" applyProtection="1">
      <alignment wrapText="1"/>
    </xf>
    <xf numFmtId="0" fontId="15" fillId="0" borderId="41" xfId="4" applyFont="1" applyBorder="1" applyAlignment="1" applyProtection="1">
      <alignment wrapText="1"/>
    </xf>
    <xf numFmtId="164" fontId="8" fillId="0" borderId="33" xfId="2" applyNumberFormat="1" applyFont="1" applyFill="1" applyBorder="1" applyAlignment="1" applyProtection="1">
      <alignment horizontal="center" vertical="center" wrapText="1"/>
    </xf>
    <xf numFmtId="164" fontId="7" fillId="0" borderId="57" xfId="2" applyNumberFormat="1" applyFont="1" applyFill="1" applyBorder="1" applyAlignment="1" applyProtection="1">
      <alignment horizontal="center"/>
    </xf>
    <xf numFmtId="164" fontId="27" fillId="0" borderId="9" xfId="2" applyNumberFormat="1" applyFont="1" applyFill="1" applyBorder="1" applyAlignment="1" applyProtection="1">
      <alignment horizontal="center"/>
    </xf>
    <xf numFmtId="0" fontId="15" fillId="0" borderId="42" xfId="4" applyFont="1" applyBorder="1" applyAlignment="1" applyProtection="1">
      <alignment wrapText="1"/>
    </xf>
    <xf numFmtId="0" fontId="15" fillId="0" borderId="43" xfId="4" applyFont="1" applyBorder="1" applyAlignment="1" applyProtection="1">
      <alignment wrapText="1"/>
    </xf>
    <xf numFmtId="164" fontId="9" fillId="0" borderId="44" xfId="2" applyNumberFormat="1" applyFont="1" applyFill="1" applyBorder="1" applyAlignment="1" applyProtection="1">
      <alignment horizontal="center" vertical="center" wrapText="1"/>
    </xf>
    <xf numFmtId="164" fontId="7" fillId="0" borderId="29" xfId="2" applyNumberFormat="1" applyFont="1" applyFill="1" applyBorder="1" applyAlignment="1" applyProtection="1">
      <alignment horizontal="center" vertical="center"/>
    </xf>
    <xf numFmtId="164" fontId="27" fillId="0" borderId="12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27" fillId="0" borderId="10" xfId="2" applyFont="1" applyFill="1" applyBorder="1" applyAlignment="1" applyProtection="1">
      <alignment horizontal="center" vertical="center" wrapText="1"/>
    </xf>
    <xf numFmtId="0" fontId="27" fillId="0" borderId="41" xfId="2" applyFont="1" applyFill="1" applyBorder="1" applyAlignment="1" applyProtection="1">
      <alignment horizontal="center" vertical="center" wrapText="1"/>
    </xf>
    <xf numFmtId="0" fontId="27" fillId="0" borderId="7" xfId="2" applyFont="1" applyFill="1" applyBorder="1" applyAlignment="1" applyProtection="1">
      <alignment horizontal="center" vertical="center" wrapText="1"/>
    </xf>
    <xf numFmtId="0" fontId="27" fillId="0" borderId="12" xfId="2" applyFont="1" applyFill="1" applyBorder="1" applyAlignment="1" applyProtection="1">
      <alignment horizontal="center" vertical="center" wrapText="1"/>
    </xf>
    <xf numFmtId="0" fontId="27" fillId="0" borderId="58" xfId="2" applyFont="1" applyFill="1" applyBorder="1" applyAlignment="1" applyProtection="1">
      <alignment horizontal="center"/>
    </xf>
    <xf numFmtId="0" fontId="27" fillId="0" borderId="21" xfId="2" applyFont="1" applyFill="1" applyBorder="1" applyAlignment="1" applyProtection="1">
      <alignment horizontal="center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vertical="center" wrapText="1"/>
    </xf>
    <xf numFmtId="0" fontId="27" fillId="0" borderId="10" xfId="2" applyFont="1" applyFill="1" applyBorder="1" applyAlignment="1" applyProtection="1">
      <alignment horizontal="center"/>
    </xf>
    <xf numFmtId="49" fontId="13" fillId="0" borderId="16" xfId="2" applyNumberFormat="1" applyFont="1" applyFill="1" applyBorder="1" applyAlignment="1" applyProtection="1">
      <alignment horizontal="left" vertical="center" wrapText="1" indent="1"/>
    </xf>
    <xf numFmtId="0" fontId="13" fillId="0" borderId="59" xfId="2" applyFont="1" applyFill="1" applyBorder="1" applyAlignment="1" applyProtection="1">
      <alignment horizontal="left" vertical="center" wrapText="1" indent="1"/>
    </xf>
    <xf numFmtId="164" fontId="13" fillId="0" borderId="48" xfId="2" applyNumberFormat="1" applyFont="1" applyFill="1" applyBorder="1" applyAlignment="1" applyProtection="1">
      <alignment horizontal="center" vertical="center" wrapText="1"/>
    </xf>
    <xf numFmtId="0" fontId="13" fillId="0" borderId="50" xfId="2" applyFont="1" applyFill="1" applyBorder="1" applyAlignment="1" applyProtection="1">
      <alignment horizontal="left" vertical="center" wrapText="1" indent="1"/>
    </xf>
    <xf numFmtId="164" fontId="13" fillId="0" borderId="51" xfId="2" applyNumberFormat="1" applyFont="1" applyFill="1" applyBorder="1" applyAlignment="1" applyProtection="1">
      <alignment horizontal="center" vertical="center" wrapText="1"/>
    </xf>
    <xf numFmtId="0" fontId="13" fillId="0" borderId="60" xfId="2" applyFont="1" applyFill="1" applyBorder="1" applyAlignment="1" applyProtection="1">
      <alignment horizontal="left" vertical="center" wrapText="1" indent="1"/>
    </xf>
    <xf numFmtId="0" fontId="13" fillId="0" borderId="0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indent="6"/>
    </xf>
    <xf numFmtId="0" fontId="13" fillId="0" borderId="50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left" vertical="center" wrapText="1" indent="1"/>
    </xf>
    <xf numFmtId="0" fontId="13" fillId="0" borderId="53" xfId="2" applyFont="1" applyFill="1" applyBorder="1" applyAlignment="1" applyProtection="1">
      <alignment horizontal="left" vertical="center" wrapText="1" indent="6"/>
    </xf>
    <xf numFmtId="49" fontId="13" fillId="0" borderId="61" xfId="2" applyNumberFormat="1" applyFont="1" applyFill="1" applyBorder="1" applyAlignment="1" applyProtection="1">
      <alignment horizontal="left" vertical="center" wrapText="1" indent="1"/>
    </xf>
    <xf numFmtId="0" fontId="13" fillId="0" borderId="62" xfId="2" applyFont="1" applyFill="1" applyBorder="1" applyAlignment="1" applyProtection="1">
      <alignment horizontal="left" vertical="center" wrapText="1" indent="6"/>
    </xf>
    <xf numFmtId="164" fontId="13" fillId="0" borderId="54" xfId="2" applyNumberFormat="1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vertical="center" wrapText="1"/>
    </xf>
    <xf numFmtId="0" fontId="27" fillId="0" borderId="29" xfId="2" applyFont="1" applyFill="1" applyBorder="1" applyAlignment="1" applyProtection="1">
      <alignment horizontal="center"/>
    </xf>
    <xf numFmtId="164" fontId="13" fillId="0" borderId="56" xfId="2" applyNumberFormat="1" applyFont="1" applyFill="1" applyBorder="1" applyAlignment="1" applyProtection="1">
      <alignment horizontal="center" vertical="center" wrapText="1"/>
    </xf>
    <xf numFmtId="0" fontId="13" fillId="0" borderId="53" xfId="2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6"/>
    </xf>
    <xf numFmtId="0" fontId="9" fillId="0" borderId="41" xfId="2" applyFont="1" applyFill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horizontal="left" vertical="center" wrapText="1" indent="1"/>
    </xf>
    <xf numFmtId="164" fontId="9" fillId="0" borderId="63" xfId="2" applyNumberFormat="1" applyFont="1" applyFill="1" applyBorder="1" applyAlignment="1" applyProtection="1">
      <alignment horizontal="center" vertical="center" wrapText="1"/>
    </xf>
    <xf numFmtId="0" fontId="27" fillId="0" borderId="57" xfId="2" applyFont="1" applyFill="1" applyBorder="1" applyAlignment="1" applyProtection="1">
      <alignment horizontal="center"/>
    </xf>
    <xf numFmtId="0" fontId="27" fillId="0" borderId="9" xfId="2" applyFont="1" applyFill="1" applyBorder="1" applyAlignment="1" applyProtection="1">
      <alignment horizontal="center"/>
    </xf>
    <xf numFmtId="164" fontId="13" fillId="0" borderId="11" xfId="2" applyNumberFormat="1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/>
    </xf>
    <xf numFmtId="0" fontId="3" fillId="0" borderId="12" xfId="2" applyFont="1" applyFill="1" applyBorder="1" applyAlignment="1" applyProtection="1">
      <alignment horizontal="center"/>
    </xf>
    <xf numFmtId="0" fontId="13" fillId="0" borderId="64" xfId="2" applyFont="1" applyFill="1" applyBorder="1" applyAlignment="1" applyProtection="1">
      <alignment horizontal="left" vertical="center" wrapText="1" indent="1"/>
    </xf>
    <xf numFmtId="164" fontId="13" fillId="0" borderId="33" xfId="2" applyNumberFormat="1" applyFont="1" applyFill="1" applyBorder="1" applyAlignment="1" applyProtection="1">
      <alignment horizontal="center" vertical="center" wrapText="1"/>
    </xf>
    <xf numFmtId="0" fontId="30" fillId="0" borderId="0" xfId="2" applyFont="1" applyFill="1" applyProtection="1"/>
    <xf numFmtId="0" fontId="25" fillId="0" borderId="0" xfId="2" applyFont="1" applyFill="1" applyProtection="1"/>
    <xf numFmtId="0" fontId="15" fillId="0" borderId="42" xfId="4" applyFont="1" applyBorder="1" applyAlignment="1" applyProtection="1">
      <alignment horizontal="left" vertical="center" wrapText="1" indent="1"/>
    </xf>
    <xf numFmtId="0" fontId="31" fillId="0" borderId="43" xfId="4" applyFont="1" applyBorder="1" applyAlignment="1" applyProtection="1">
      <alignment horizontal="left" vertical="center" wrapText="1" indent="1"/>
    </xf>
    <xf numFmtId="164" fontId="32" fillId="0" borderId="44" xfId="4" quotePrefix="1" applyNumberFormat="1" applyFont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right" vertical="center" indent="1"/>
    </xf>
    <xf numFmtId="0" fontId="6" fillId="0" borderId="37" xfId="4" applyFont="1" applyFill="1" applyBorder="1" applyAlignment="1" applyProtection="1">
      <alignment horizontal="right" vertical="center"/>
    </xf>
    <xf numFmtId="0" fontId="8" fillId="0" borderId="11" xfId="2" applyFont="1" applyFill="1" applyBorder="1" applyAlignment="1" applyProtection="1">
      <alignment vertical="center" wrapText="1"/>
    </xf>
    <xf numFmtId="164" fontId="7" fillId="0" borderId="41" xfId="2" applyNumberFormat="1" applyFont="1" applyFill="1" applyBorder="1" applyAlignment="1" applyProtection="1">
      <alignment horizontal="center" vertical="center" wrapText="1"/>
    </xf>
    <xf numFmtId="164" fontId="7" fillId="0" borderId="16" xfId="2" applyNumberFormat="1" applyFont="1" applyFill="1" applyBorder="1" applyAlignment="1" applyProtection="1">
      <alignment horizontal="center" vertical="center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61" xfId="2" applyNumberFormat="1" applyFont="1" applyFill="1" applyBorder="1" applyAlignment="1" applyProtection="1">
      <alignment horizontal="center" vertical="center"/>
    </xf>
    <xf numFmtId="164" fontId="7" fillId="0" borderId="27" xfId="2" applyNumberFormat="1" applyFont="1" applyFill="1" applyBorder="1" applyAlignment="1" applyProtection="1">
      <alignment horizontal="center" vertical="center"/>
    </xf>
    <xf numFmtId="164" fontId="2" fillId="0" borderId="0" xfId="4" applyNumberFormat="1" applyFont="1" applyFill="1" applyAlignment="1" applyProtection="1">
      <alignment horizontal="left" vertical="center" wrapText="1"/>
    </xf>
    <xf numFmtId="164" fontId="33" fillId="0" borderId="0" xfId="4" applyNumberFormat="1" applyFont="1" applyFill="1" applyAlignment="1" applyProtection="1">
      <alignment vertical="center" wrapText="1"/>
    </xf>
    <xf numFmtId="0" fontId="34" fillId="0" borderId="0" xfId="4" applyFont="1" applyAlignment="1" applyProtection="1">
      <alignment horizontal="right" vertical="top"/>
      <protection locked="0"/>
    </xf>
    <xf numFmtId="164" fontId="2" fillId="0" borderId="0" xfId="4" applyNumberFormat="1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3" xfId="4" quotePrefix="1" applyFont="1" applyFill="1" applyBorder="1" applyAlignment="1" applyProtection="1">
      <alignment horizontal="right" vertical="center" indent="1"/>
    </xf>
    <xf numFmtId="0" fontId="5" fillId="0" borderId="0" xfId="4" applyFont="1" applyFill="1" applyAlignment="1">
      <alignment vertical="center"/>
    </xf>
    <xf numFmtId="0" fontId="4" fillId="0" borderId="4" xfId="4" applyFont="1" applyFill="1" applyBorder="1" applyAlignment="1" applyProtection="1">
      <alignment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right" vertical="center" indent="1"/>
    </xf>
    <xf numFmtId="0" fontId="4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horizontal="right"/>
    </xf>
    <xf numFmtId="0" fontId="7" fillId="0" borderId="0" xfId="4" applyFont="1" applyFill="1" applyAlignment="1">
      <alignment vertical="center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0" fontId="4" fillId="0" borderId="9" xfId="4" applyFont="1" applyFill="1" applyBorder="1" applyAlignment="1" applyProtection="1">
      <alignment horizontal="right" vertical="center" wrapText="1" indent="1"/>
    </xf>
    <xf numFmtId="0" fontId="1" fillId="0" borderId="0" xfId="4" applyFill="1" applyAlignment="1">
      <alignment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8" fillId="0" borderId="12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 vertical="center" wrapText="1"/>
    </xf>
    <xf numFmtId="164" fontId="4" fillId="0" borderId="15" xfId="4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13" fillId="0" borderId="16" xfId="2" applyNumberFormat="1" applyFont="1" applyFill="1" applyBorder="1" applyAlignment="1" applyProtection="1">
      <alignment horizontal="center" vertical="center" wrapText="1"/>
    </xf>
    <xf numFmtId="0" fontId="28" fillId="0" borderId="2" xfId="4" applyFont="1" applyBorder="1" applyAlignment="1" applyProtection="1">
      <alignment horizontal="left" wrapText="1" indent="1"/>
    </xf>
    <xf numFmtId="164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Fill="1" applyAlignment="1">
      <alignment vertical="center" wrapText="1"/>
    </xf>
    <xf numFmtId="49" fontId="13" fillId="0" borderId="17" xfId="2" applyNumberFormat="1" applyFont="1" applyFill="1" applyBorder="1" applyAlignment="1" applyProtection="1">
      <alignment horizontal="center" vertical="center" wrapText="1"/>
    </xf>
    <xf numFmtId="0" fontId="28" fillId="0" borderId="18" xfId="4" applyFont="1" applyBorder="1" applyAlignment="1" applyProtection="1">
      <alignment horizontal="left" wrapText="1" indent="1"/>
    </xf>
    <xf numFmtId="164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Fill="1" applyAlignment="1">
      <alignment vertical="center" wrapText="1"/>
    </xf>
    <xf numFmtId="164" fontId="1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3" fillId="2" borderId="19" xfId="2" applyNumberFormat="1" applyFont="1" applyFill="1" applyBorder="1" applyAlignment="1" applyProtection="1">
      <alignment horizontal="center" vertical="center" wrapText="1"/>
    </xf>
    <xf numFmtId="49" fontId="13" fillId="0" borderId="61" xfId="2" applyNumberFormat="1" applyFont="1" applyFill="1" applyBorder="1" applyAlignment="1" applyProtection="1">
      <alignment horizontal="center" vertical="center" wrapText="1"/>
    </xf>
    <xf numFmtId="0" fontId="28" fillId="0" borderId="62" xfId="4" applyFont="1" applyBorder="1" applyAlignment="1" applyProtection="1">
      <alignment horizontal="left" wrapText="1" indent="1"/>
    </xf>
    <xf numFmtId="164" fontId="13" fillId="2" borderId="27" xfId="2" applyNumberFormat="1" applyFont="1" applyFill="1" applyBorder="1" applyAlignment="1" applyProtection="1">
      <alignment horizontal="center" vertical="center" wrapText="1"/>
    </xf>
    <xf numFmtId="0" fontId="15" fillId="0" borderId="11" xfId="4" applyFont="1" applyBorder="1" applyAlignment="1" applyProtection="1">
      <alignment horizontal="left" vertical="center" wrapText="1" indent="1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28" fillId="0" borderId="23" xfId="4" applyFont="1" applyBorder="1" applyAlignment="1" applyProtection="1">
      <alignment horizontal="left" wrapText="1" indent="1"/>
    </xf>
    <xf numFmtId="164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2" applyNumberFormat="1" applyFont="1" applyFill="1" applyBorder="1" applyAlignment="1" applyProtection="1">
      <alignment horizontal="center" vertical="center" wrapText="1"/>
    </xf>
    <xf numFmtId="0" fontId="28" fillId="0" borderId="36" xfId="4" applyFont="1" applyBorder="1" applyAlignment="1" applyProtection="1">
      <alignment horizontal="left" wrapText="1" indent="1"/>
    </xf>
    <xf numFmtId="164" fontId="9" fillId="0" borderId="12" xfId="2" applyNumberFormat="1" applyFont="1" applyFill="1" applyBorder="1" applyAlignment="1" applyProtection="1">
      <alignment horizontal="center" vertical="center" wrapText="1"/>
    </xf>
    <xf numFmtId="164" fontId="13" fillId="0" borderId="25" xfId="2" applyNumberFormat="1" applyFont="1" applyFill="1" applyBorder="1" applyAlignment="1" applyProtection="1">
      <alignment horizontal="center" vertical="center" wrapText="1"/>
    </xf>
    <xf numFmtId="164" fontId="11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4" applyFont="1" applyBorder="1" applyAlignment="1" applyProtection="1">
      <alignment horizontal="center" wrapText="1"/>
    </xf>
    <xf numFmtId="0" fontId="28" fillId="0" borderId="36" xfId="4" applyFont="1" applyBorder="1" applyAlignment="1" applyProtection="1">
      <alignment wrapText="1"/>
    </xf>
    <xf numFmtId="0" fontId="28" fillId="0" borderId="24" xfId="4" applyFont="1" applyBorder="1" applyAlignment="1" applyProtection="1">
      <alignment horizontal="center" wrapText="1"/>
    </xf>
    <xf numFmtId="0" fontId="28" fillId="0" borderId="17" xfId="4" applyFont="1" applyBorder="1" applyAlignment="1" applyProtection="1">
      <alignment horizontal="center" wrapText="1"/>
    </xf>
    <xf numFmtId="0" fontId="28" fillId="0" borderId="35" xfId="4" applyFont="1" applyBorder="1" applyAlignment="1" applyProtection="1">
      <alignment horizontal="center" wrapText="1"/>
    </xf>
    <xf numFmtId="164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4" applyFont="1" applyBorder="1" applyAlignment="1" applyProtection="1">
      <alignment wrapText="1"/>
    </xf>
    <xf numFmtId="0" fontId="15" fillId="0" borderId="42" xfId="4" applyFont="1" applyBorder="1" applyAlignment="1" applyProtection="1">
      <alignment horizontal="center" wrapText="1"/>
    </xf>
    <xf numFmtId="0" fontId="15" fillId="0" borderId="26" xfId="4" applyFont="1" applyBorder="1" applyAlignment="1" applyProtection="1">
      <alignment wrapText="1"/>
    </xf>
    <xf numFmtId="0" fontId="15" fillId="0" borderId="0" xfId="4" applyFont="1" applyBorder="1" applyAlignment="1" applyProtection="1">
      <alignment horizontal="center" wrapText="1"/>
    </xf>
    <xf numFmtId="0" fontId="15" fillId="0" borderId="0" xfId="4" applyFont="1" applyBorder="1" applyAlignment="1" applyProtection="1">
      <alignment wrapText="1"/>
    </xf>
    <xf numFmtId="164" fontId="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center" wrapText="1" inden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0" xfId="4" applyFont="1" applyFill="1" applyAlignment="1" applyProtection="1">
      <alignment horizontal="center" vertical="center" wrapText="1"/>
    </xf>
    <xf numFmtId="0" fontId="13" fillId="0" borderId="0" xfId="4" applyFont="1" applyFill="1" applyAlignment="1" applyProtection="1">
      <alignment vertical="center" wrapText="1"/>
    </xf>
    <xf numFmtId="0" fontId="13" fillId="0" borderId="0" xfId="4" applyFont="1" applyFill="1" applyAlignment="1" applyProtection="1">
      <alignment horizontal="right" vertical="center" wrapText="1" indent="1"/>
    </xf>
    <xf numFmtId="0" fontId="8" fillId="0" borderId="7" xfId="4" applyFont="1" applyFill="1" applyBorder="1" applyAlignment="1" applyProtection="1">
      <alignment horizontal="center" vertical="center" wrapText="1"/>
    </xf>
    <xf numFmtId="0" fontId="4" fillId="0" borderId="30" xfId="4" applyFont="1" applyFill="1" applyBorder="1" applyAlignment="1" applyProtection="1">
      <alignment horizontal="center" vertical="center" wrapText="1"/>
    </xf>
    <xf numFmtId="164" fontId="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vertical="center" wrapText="1"/>
    </xf>
    <xf numFmtId="164" fontId="8" fillId="0" borderId="9" xfId="2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vertical="center" wrapText="1"/>
    </xf>
    <xf numFmtId="0" fontId="13" fillId="0" borderId="52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indent="6"/>
    </xf>
    <xf numFmtId="0" fontId="13" fillId="0" borderId="18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center" vertical="center" wrapText="1"/>
    </xf>
    <xf numFmtId="0" fontId="13" fillId="0" borderId="36" xfId="2" applyFont="1" applyFill="1" applyBorder="1" applyAlignment="1" applyProtection="1">
      <alignment horizontal="left" vertical="center" wrapText="1" indent="6"/>
    </xf>
    <xf numFmtId="0" fontId="13" fillId="0" borderId="5" xfId="2" applyFont="1" applyFill="1" applyBorder="1" applyAlignment="1" applyProtection="1">
      <alignment horizontal="left" vertical="center" wrapText="1" indent="6"/>
    </xf>
    <xf numFmtId="164" fontId="13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2" applyFont="1" applyFill="1" applyBorder="1" applyAlignment="1" applyProtection="1">
      <alignment horizontal="left" vertical="center" wrapText="1" indent="1"/>
    </xf>
    <xf numFmtId="164" fontId="13" fillId="0" borderId="65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36" xfId="4" applyFont="1" applyBorder="1" applyAlignment="1" applyProtection="1">
      <alignment horizontal="left" vertical="center" wrapText="1" indent="1"/>
    </xf>
    <xf numFmtId="0" fontId="28" fillId="0" borderId="18" xfId="4" applyFont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6"/>
    </xf>
    <xf numFmtId="164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16" fontId="1" fillId="0" borderId="0" xfId="4" applyNumberFormat="1" applyFill="1" applyAlignment="1">
      <alignment vertical="center" wrapText="1"/>
    </xf>
    <xf numFmtId="164" fontId="15" fillId="0" borderId="12" xfId="4" applyNumberFormat="1" applyFont="1" applyBorder="1" applyAlignment="1" applyProtection="1">
      <alignment horizontal="center" vertical="center" wrapText="1"/>
    </xf>
    <xf numFmtId="164" fontId="31" fillId="0" borderId="12" xfId="4" quotePrefix="1" applyNumberFormat="1" applyFont="1" applyBorder="1" applyAlignment="1" applyProtection="1">
      <alignment horizontal="center" vertical="center" wrapText="1"/>
    </xf>
    <xf numFmtId="0" fontId="15" fillId="0" borderId="42" xfId="4" applyFont="1" applyBorder="1" applyAlignment="1" applyProtection="1">
      <alignment horizontal="center" vertical="center" wrapText="1"/>
    </xf>
    <xf numFmtId="0" fontId="31" fillId="0" borderId="26" xfId="4" applyFont="1" applyBorder="1" applyAlignment="1" applyProtection="1">
      <alignment horizontal="left" vertical="center" wrapText="1" inden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center" vertical="center" wrapText="1"/>
    </xf>
    <xf numFmtId="0" fontId="7" fillId="0" borderId="10" xfId="4" applyFont="1" applyFill="1" applyBorder="1" applyAlignment="1" applyProtection="1">
      <alignment horizontal="left" vertical="center"/>
    </xf>
    <xf numFmtId="0" fontId="7" fillId="0" borderId="29" xfId="4" applyFont="1" applyFill="1" applyBorder="1" applyAlignment="1" applyProtection="1">
      <alignment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Fill="1" applyAlignment="1" applyProtection="1">
      <alignment horizontal="right" vertical="center" wrapText="1" indent="1"/>
    </xf>
    <xf numFmtId="0" fontId="35" fillId="0" borderId="0" xfId="0" applyFont="1" applyAlignme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49" fontId="35" fillId="0" borderId="0" xfId="0" applyNumberFormat="1" applyFont="1" applyAlignment="1">
      <alignment horizontal="right"/>
    </xf>
    <xf numFmtId="0" fontId="37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/>
    <xf numFmtId="0" fontId="36" fillId="0" borderId="0" xfId="0" applyFont="1" applyBorder="1" applyAlignment="1">
      <alignment horizontal="left"/>
    </xf>
    <xf numFmtId="0" fontId="36" fillId="0" borderId="0" xfId="0" applyFont="1" applyBorder="1" applyAlignment="1"/>
    <xf numFmtId="0" fontId="35" fillId="0" borderId="0" xfId="0" applyFont="1" applyBorder="1" applyAlignment="1">
      <alignment horizontal="left"/>
    </xf>
    <xf numFmtId="0" fontId="35" fillId="0" borderId="0" xfId="0" applyFont="1" applyBorder="1"/>
    <xf numFmtId="0" fontId="37" fillId="0" borderId="0" xfId="0" applyFont="1" applyAlignment="1">
      <alignment horizontal="left"/>
    </xf>
    <xf numFmtId="0" fontId="39" fillId="0" borderId="0" xfId="0" applyFont="1"/>
    <xf numFmtId="0" fontId="39" fillId="0" borderId="0" xfId="0" applyFont="1" applyAlignment="1"/>
    <xf numFmtId="49" fontId="35" fillId="0" borderId="0" xfId="0" applyNumberFormat="1" applyFont="1"/>
    <xf numFmtId="0" fontId="42" fillId="0" borderId="0" xfId="0" applyFont="1"/>
    <xf numFmtId="3" fontId="41" fillId="0" borderId="19" xfId="0" applyNumberFormat="1" applyFont="1" applyBorder="1"/>
    <xf numFmtId="3" fontId="43" fillId="0" borderId="10" xfId="0" applyNumberFormat="1" applyFont="1" applyBorder="1"/>
    <xf numFmtId="3" fontId="43" fillId="0" borderId="12" xfId="0" applyNumberFormat="1" applyFont="1" applyBorder="1"/>
    <xf numFmtId="49" fontId="0" fillId="0" borderId="0" xfId="0" applyNumberFormat="1"/>
    <xf numFmtId="0" fontId="43" fillId="0" borderId="0" xfId="0" applyFont="1"/>
    <xf numFmtId="0" fontId="41" fillId="0" borderId="0" xfId="0" applyFont="1" applyAlignment="1">
      <alignment horizontal="center"/>
    </xf>
    <xf numFmtId="49" fontId="41" fillId="0" borderId="42" xfId="0" applyNumberFormat="1" applyFont="1" applyBorder="1"/>
    <xf numFmtId="0" fontId="41" fillId="0" borderId="43" xfId="0" applyFont="1" applyBorder="1"/>
    <xf numFmtId="0" fontId="41" fillId="0" borderId="31" xfId="0" applyFont="1" applyBorder="1"/>
    <xf numFmtId="0" fontId="41" fillId="0" borderId="9" xfId="0" applyFont="1" applyBorder="1"/>
    <xf numFmtId="0" fontId="43" fillId="0" borderId="10" xfId="0" applyFont="1" applyBorder="1"/>
    <xf numFmtId="0" fontId="43" fillId="0" borderId="12" xfId="0" applyFont="1" applyBorder="1"/>
    <xf numFmtId="3" fontId="41" fillId="0" borderId="24" xfId="0" applyNumberFormat="1" applyFont="1" applyBorder="1" applyAlignment="1"/>
    <xf numFmtId="3" fontId="41" fillId="0" borderId="25" xfId="0" applyNumberFormat="1" applyFont="1" applyBorder="1" applyAlignment="1"/>
    <xf numFmtId="49" fontId="41" fillId="0" borderId="52" xfId="0" applyNumberFormat="1" applyFont="1" applyBorder="1"/>
    <xf numFmtId="0" fontId="41" fillId="0" borderId="50" xfId="0" applyFont="1" applyBorder="1"/>
    <xf numFmtId="3" fontId="41" fillId="0" borderId="17" xfId="0" applyNumberFormat="1" applyFont="1" applyBorder="1" applyAlignment="1"/>
    <xf numFmtId="3" fontId="41" fillId="0" borderId="19" xfId="0" applyNumberFormat="1" applyFont="1" applyBorder="1" applyAlignment="1"/>
    <xf numFmtId="49" fontId="41" fillId="0" borderId="55" xfId="0" applyNumberFormat="1" applyFont="1" applyBorder="1"/>
    <xf numFmtId="0" fontId="41" fillId="0" borderId="53" xfId="0" applyFont="1" applyBorder="1"/>
    <xf numFmtId="3" fontId="41" fillId="0" borderId="61" xfId="0" applyNumberFormat="1" applyFont="1" applyBorder="1" applyAlignment="1"/>
    <xf numFmtId="3" fontId="41" fillId="0" borderId="27" xfId="0" applyNumberFormat="1" applyFont="1" applyBorder="1" applyAlignment="1"/>
    <xf numFmtId="3" fontId="43" fillId="0" borderId="11" xfId="0" applyNumberFormat="1" applyFont="1" applyBorder="1" applyAlignment="1"/>
    <xf numFmtId="3" fontId="43" fillId="0" borderId="12" xfId="0" applyNumberFormat="1" applyFont="1" applyBorder="1" applyAlignment="1"/>
    <xf numFmtId="164" fontId="1" fillId="0" borderId="0" xfId="4" applyNumberFormat="1" applyFill="1" applyAlignment="1" applyProtection="1">
      <alignment vertical="center" wrapText="1"/>
    </xf>
    <xf numFmtId="164" fontId="1" fillId="0" borderId="0" xfId="4" applyNumberFormat="1" applyFill="1" applyAlignment="1" applyProtection="1">
      <alignment horizontal="center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5" fillId="0" borderId="0" xfId="4" applyNumberFormat="1" applyFont="1" applyFill="1" applyAlignment="1" applyProtection="1">
      <alignment horizontal="centerContinuous" vertical="center" wrapText="1"/>
    </xf>
    <xf numFmtId="164" fontId="1" fillId="0" borderId="0" xfId="4" applyNumberFormat="1" applyFill="1" applyAlignment="1" applyProtection="1">
      <alignment horizontal="centerContinuous" vertical="center"/>
    </xf>
    <xf numFmtId="164" fontId="6" fillId="0" borderId="0" xfId="4" applyNumberFormat="1" applyFont="1" applyFill="1" applyAlignment="1" applyProtection="1">
      <alignment horizontal="right" vertical="center"/>
    </xf>
    <xf numFmtId="164" fontId="4" fillId="0" borderId="10" xfId="4" applyNumberFormat="1" applyFont="1" applyFill="1" applyBorder="1" applyAlignment="1" applyProtection="1">
      <alignment horizontal="centerContinuous" vertical="center" wrapText="1"/>
    </xf>
    <xf numFmtId="164" fontId="4" fillId="0" borderId="11" xfId="4" applyNumberFormat="1" applyFont="1" applyFill="1" applyBorder="1" applyAlignment="1" applyProtection="1">
      <alignment horizontal="centerContinuous" vertical="center" wrapText="1"/>
    </xf>
    <xf numFmtId="164" fontId="4" fillId="0" borderId="12" xfId="4" applyNumberFormat="1" applyFont="1" applyFill="1" applyBorder="1" applyAlignment="1" applyProtection="1">
      <alignment horizontal="centerContinuous" vertical="center" wrapText="1"/>
    </xf>
    <xf numFmtId="164" fontId="4" fillId="0" borderId="10" xfId="4" applyNumberFormat="1" applyFont="1" applyFill="1" applyBorder="1" applyAlignment="1" applyProtection="1">
      <alignment horizontal="center" vertical="center" wrapText="1"/>
    </xf>
    <xf numFmtId="164" fontId="4" fillId="0" borderId="11" xfId="4" applyNumberFormat="1" applyFont="1" applyFill="1" applyBorder="1" applyAlignment="1" applyProtection="1">
      <alignment horizontal="center" vertical="center" wrapText="1"/>
    </xf>
    <xf numFmtId="164" fontId="4" fillId="0" borderId="12" xfId="4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center" vertical="center" wrapText="1"/>
    </xf>
    <xf numFmtId="164" fontId="9" fillId="0" borderId="10" xfId="4" applyNumberFormat="1" applyFont="1" applyFill="1" applyBorder="1" applyAlignment="1" applyProtection="1">
      <alignment horizontal="center" vertical="center" wrapText="1"/>
    </xf>
    <xf numFmtId="164" fontId="9" fillId="0" borderId="11" xfId="4" applyNumberFormat="1" applyFont="1" applyFill="1" applyBorder="1" applyAlignment="1" applyProtection="1">
      <alignment horizontal="center" vertical="center" wrapText="1"/>
    </xf>
    <xf numFmtId="164" fontId="9" fillId="0" borderId="12" xfId="4" applyNumberFormat="1" applyFont="1" applyFill="1" applyBorder="1" applyAlignment="1" applyProtection="1">
      <alignment horizontal="center" vertical="center" wrapText="1"/>
    </xf>
    <xf numFmtId="164" fontId="9" fillId="0" borderId="0" xfId="4" applyNumberFormat="1" applyFont="1" applyFill="1" applyAlignment="1" applyProtection="1">
      <alignment horizontal="center" vertical="center" wrapText="1"/>
    </xf>
    <xf numFmtId="164" fontId="1" fillId="0" borderId="56" xfId="4" applyNumberFormat="1" applyFill="1" applyBorder="1" applyAlignment="1" applyProtection="1">
      <alignment horizontal="left" vertical="center" wrapText="1" indent="1"/>
    </xf>
    <xf numFmtId="164" fontId="13" fillId="0" borderId="24" xfId="4" applyNumberFormat="1" applyFont="1" applyFill="1" applyBorder="1" applyAlignment="1" applyProtection="1">
      <alignment horizontal="left" vertical="center" wrapText="1" indent="1"/>
    </xf>
    <xf numFmtId="164" fontId="1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ill="1" applyBorder="1" applyAlignment="1" applyProtection="1">
      <alignment horizontal="left" vertical="center" wrapText="1" indent="1"/>
    </xf>
    <xf numFmtId="164" fontId="13" fillId="0" borderId="17" xfId="4" applyNumberFormat="1" applyFont="1" applyFill="1" applyBorder="1" applyAlignment="1" applyProtection="1">
      <alignment horizontal="left" vertical="center" wrapText="1" indent="1"/>
    </xf>
    <xf numFmtId="164" fontId="13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0" xfId="4" applyNumberFormat="1" applyFont="1" applyFill="1" applyBorder="1" applyAlignment="1" applyProtection="1">
      <alignment horizontal="left" vertical="center" wrapText="1" indent="1"/>
    </xf>
    <xf numFmtId="164" fontId="13" fillId="0" borderId="5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4" applyNumberFormat="1" applyFont="1" applyFill="1" applyBorder="1" applyAlignment="1" applyProtection="1">
      <alignment horizontal="left" vertical="center" wrapText="1" indent="1"/>
    </xf>
    <xf numFmtId="164" fontId="9" fillId="0" borderId="10" xfId="4" applyNumberFormat="1" applyFont="1" applyFill="1" applyBorder="1" applyAlignment="1" applyProtection="1">
      <alignment horizontal="left" vertical="center" wrapText="1" indent="1"/>
    </xf>
    <xf numFmtId="164" fontId="1" fillId="0" borderId="72" xfId="4" applyNumberFormat="1" applyFont="1" applyFill="1" applyBorder="1" applyAlignment="1" applyProtection="1">
      <alignment horizontal="left" vertical="center" wrapText="1" indent="1"/>
    </xf>
    <xf numFmtId="164" fontId="11" fillId="0" borderId="58" xfId="4" applyNumberFormat="1" applyFont="1" applyFill="1" applyBorder="1" applyAlignment="1" applyProtection="1">
      <alignment horizontal="left" vertical="center" wrapText="1" indent="1"/>
    </xf>
    <xf numFmtId="164" fontId="46" fillId="0" borderId="20" xfId="4" applyNumberFormat="1" applyFont="1" applyFill="1" applyBorder="1" applyAlignment="1" applyProtection="1">
      <alignment horizontal="center" vertical="center" wrapText="1"/>
    </xf>
    <xf numFmtId="164" fontId="11" fillId="0" borderId="17" xfId="4" applyNumberFormat="1" applyFont="1" applyFill="1" applyBorder="1" applyAlignment="1" applyProtection="1">
      <alignment horizontal="left" vertical="center" wrapText="1" indent="1"/>
    </xf>
    <xf numFmtId="164" fontId="11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ont="1" applyFill="1" applyBorder="1" applyAlignment="1" applyProtection="1">
      <alignment horizontal="left" vertical="center" wrapText="1" indent="1"/>
    </xf>
    <xf numFmtId="164" fontId="11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46" fillId="0" borderId="18" xfId="4" applyNumberFormat="1" applyFont="1" applyFill="1" applyBorder="1" applyAlignment="1" applyProtection="1">
      <alignment horizontal="center" vertical="center" wrapText="1"/>
    </xf>
    <xf numFmtId="164" fontId="11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10" xfId="4" applyNumberFormat="1" applyFont="1" applyFill="1" applyBorder="1" applyAlignment="1" applyProtection="1">
      <alignment horizontal="left" vertical="center" wrapText="1" indent="1"/>
    </xf>
    <xf numFmtId="164" fontId="27" fillId="0" borderId="28" xfId="4" applyNumberFormat="1" applyFont="1" applyFill="1" applyBorder="1" applyAlignment="1" applyProtection="1">
      <alignment horizontal="center" vertical="center" wrapText="1"/>
    </xf>
    <xf numFmtId="164" fontId="1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2" xfId="4" applyNumberFormat="1" applyFill="1" applyBorder="1" applyAlignment="1" applyProtection="1">
      <alignment horizontal="left" vertical="center" wrapText="1" indent="1"/>
    </xf>
    <xf numFmtId="164" fontId="13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8" xfId="4" applyNumberFormat="1" applyFont="1" applyFill="1" applyBorder="1" applyAlignment="1" applyProtection="1">
      <alignment horizontal="left" vertical="center" wrapText="1" indent="1"/>
    </xf>
    <xf numFmtId="164" fontId="1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4" applyNumberFormat="1" applyFont="1" applyFill="1" applyBorder="1" applyAlignment="1" applyProtection="1">
      <alignment horizontal="right" vertical="center" wrapText="1" indent="1"/>
    </xf>
    <xf numFmtId="164" fontId="9" fillId="0" borderId="12" xfId="4" applyNumberFormat="1" applyFont="1" applyFill="1" applyBorder="1" applyAlignment="1" applyProtection="1">
      <alignment horizontal="right" vertical="center" wrapText="1" indent="1"/>
    </xf>
    <xf numFmtId="164" fontId="46" fillId="0" borderId="58" xfId="4" applyNumberFormat="1" applyFont="1" applyFill="1" applyBorder="1" applyAlignment="1" applyProtection="1">
      <alignment horizontal="left" vertical="center" wrapText="1" indent="1"/>
    </xf>
    <xf numFmtId="164" fontId="46" fillId="0" borderId="23" xfId="4" applyNumberFormat="1" applyFont="1" applyFill="1" applyBorder="1" applyAlignment="1" applyProtection="1">
      <alignment horizontal="right" vertical="center" wrapText="1" indent="1"/>
    </xf>
    <xf numFmtId="164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4" applyNumberFormat="1" applyFont="1" applyFill="1" applyBorder="1" applyAlignment="1" applyProtection="1">
      <alignment horizontal="left" vertical="center" wrapText="1" indent="2"/>
    </xf>
    <xf numFmtId="164" fontId="1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4" applyNumberFormat="1" applyFont="1" applyFill="1" applyBorder="1" applyAlignment="1" applyProtection="1">
      <alignment horizontal="left" vertical="center" wrapText="1" indent="2"/>
    </xf>
    <xf numFmtId="164" fontId="46" fillId="0" borderId="18" xfId="4" applyNumberFormat="1" applyFont="1" applyFill="1" applyBorder="1" applyAlignment="1" applyProtection="1">
      <alignment horizontal="left" vertical="center" wrapText="1" indent="1"/>
    </xf>
    <xf numFmtId="164" fontId="46" fillId="0" borderId="18" xfId="4" applyNumberFormat="1" applyFont="1" applyFill="1" applyBorder="1" applyAlignment="1" applyProtection="1">
      <alignment horizontal="righ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2"/>
    </xf>
    <xf numFmtId="164" fontId="13" fillId="0" borderId="35" xfId="4" applyNumberFormat="1" applyFont="1" applyFill="1" applyBorder="1" applyAlignment="1" applyProtection="1">
      <alignment horizontal="left" vertical="center" wrapText="1" indent="2"/>
    </xf>
    <xf numFmtId="164" fontId="27" fillId="0" borderId="28" xfId="4" applyNumberFormat="1" applyFont="1" applyFill="1" applyBorder="1" applyAlignment="1" applyProtection="1">
      <alignment horizontal="right" vertical="center" wrapText="1" indent="1"/>
    </xf>
    <xf numFmtId="0" fontId="23" fillId="0" borderId="0" xfId="3" applyFont="1" applyAlignment="1"/>
    <xf numFmtId="0" fontId="18" fillId="0" borderId="0" xfId="3" applyAlignment="1"/>
    <xf numFmtId="0" fontId="23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3" fillId="0" borderId="0" xfId="3" applyFont="1"/>
    <xf numFmtId="0" fontId="23" fillId="0" borderId="0" xfId="3" applyFont="1" applyAlignment="1">
      <alignment horizontal="center"/>
    </xf>
    <xf numFmtId="0" fontId="23" fillId="0" borderId="0" xfId="3" applyFont="1" applyBorder="1"/>
    <xf numFmtId="0" fontId="23" fillId="0" borderId="0" xfId="3" applyFont="1" applyBorder="1" applyAlignment="1"/>
    <xf numFmtId="0" fontId="23" fillId="0" borderId="0" xfId="3" applyFont="1" applyBorder="1" applyAlignment="1">
      <alignment horizontal="center"/>
    </xf>
    <xf numFmtId="0" fontId="23" fillId="0" borderId="0" xfId="3" applyFont="1" applyBorder="1" applyAlignment="1">
      <alignment horizontal="right"/>
    </xf>
    <xf numFmtId="0" fontId="19" fillId="0" borderId="60" xfId="3" applyFont="1" applyBorder="1"/>
    <xf numFmtId="0" fontId="19" fillId="0" borderId="0" xfId="3" applyFont="1" applyBorder="1" applyAlignment="1">
      <alignment horizontal="left"/>
    </xf>
    <xf numFmtId="0" fontId="19" fillId="0" borderId="0" xfId="3" applyFont="1" applyBorder="1"/>
    <xf numFmtId="0" fontId="19" fillId="0" borderId="0" xfId="3" applyFont="1" applyBorder="1" applyAlignment="1">
      <alignment horizontal="right"/>
    </xf>
    <xf numFmtId="0" fontId="23" fillId="0" borderId="0" xfId="3" applyFont="1" applyFill="1" applyBorder="1"/>
    <xf numFmtId="0" fontId="23" fillId="0" borderId="0" xfId="3" applyFont="1" applyFill="1" applyBorder="1" applyAlignment="1">
      <alignment horizontal="left"/>
    </xf>
    <xf numFmtId="0" fontId="19" fillId="0" borderId="14" xfId="3" applyFont="1" applyBorder="1"/>
    <xf numFmtId="0" fontId="18" fillId="0" borderId="0" xfId="3" applyBorder="1"/>
    <xf numFmtId="0" fontId="19" fillId="0" borderId="67" xfId="3" applyFont="1" applyBorder="1"/>
    <xf numFmtId="0" fontId="19" fillId="0" borderId="63" xfId="3" applyFont="1" applyBorder="1"/>
    <xf numFmtId="0" fontId="19" fillId="0" borderId="57" xfId="3" applyFont="1" applyBorder="1" applyAlignment="1">
      <alignment horizontal="center"/>
    </xf>
    <xf numFmtId="0" fontId="19" fillId="0" borderId="32" xfId="3" applyFont="1" applyBorder="1" applyAlignment="1">
      <alignment horizontal="center"/>
    </xf>
    <xf numFmtId="0" fontId="19" fillId="0" borderId="63" xfId="3" applyFont="1" applyBorder="1" applyAlignment="1">
      <alignment horizontal="center"/>
    </xf>
    <xf numFmtId="0" fontId="19" fillId="0" borderId="48" xfId="3" applyFont="1" applyBorder="1"/>
    <xf numFmtId="0" fontId="23" fillId="0" borderId="73" xfId="3" applyFont="1" applyBorder="1" applyAlignment="1">
      <alignment horizontal="center"/>
    </xf>
    <xf numFmtId="0" fontId="23" fillId="0" borderId="59" xfId="3" applyFont="1" applyBorder="1" applyAlignment="1">
      <alignment horizontal="center"/>
    </xf>
    <xf numFmtId="0" fontId="19" fillId="0" borderId="48" xfId="3" applyFont="1" applyBorder="1" applyAlignment="1">
      <alignment horizontal="center"/>
    </xf>
    <xf numFmtId="0" fontId="19" fillId="0" borderId="51" xfId="3" applyFont="1" applyBorder="1"/>
    <xf numFmtId="0" fontId="23" fillId="0" borderId="52" xfId="3" applyFont="1" applyBorder="1" applyAlignment="1">
      <alignment horizontal="center"/>
    </xf>
    <xf numFmtId="0" fontId="23" fillId="0" borderId="50" xfId="3" applyFont="1" applyBorder="1" applyAlignment="1">
      <alignment horizontal="center"/>
    </xf>
    <xf numFmtId="0" fontId="19" fillId="0" borderId="51" xfId="3" applyFont="1" applyBorder="1" applyAlignment="1">
      <alignment horizontal="center"/>
    </xf>
    <xf numFmtId="0" fontId="19" fillId="0" borderId="54" xfId="3" applyFont="1" applyBorder="1"/>
    <xf numFmtId="0" fontId="23" fillId="0" borderId="55" xfId="3" applyFont="1" applyBorder="1" applyAlignment="1">
      <alignment horizontal="center"/>
    </xf>
    <xf numFmtId="0" fontId="23" fillId="0" borderId="53" xfId="3" applyFont="1" applyBorder="1" applyAlignment="1">
      <alignment horizontal="center"/>
    </xf>
    <xf numFmtId="0" fontId="19" fillId="0" borderId="54" xfId="3" applyFont="1" applyBorder="1" applyAlignment="1">
      <alignment horizontal="center"/>
    </xf>
    <xf numFmtId="0" fontId="35" fillId="0" borderId="33" xfId="0" applyFont="1" applyBorder="1"/>
    <xf numFmtId="0" fontId="19" fillId="0" borderId="29" xfId="3" applyFont="1" applyBorder="1" applyAlignment="1">
      <alignment horizontal="center"/>
    </xf>
    <xf numFmtId="0" fontId="19" fillId="0" borderId="41" xfId="3" applyFont="1" applyBorder="1" applyAlignment="1">
      <alignment horizontal="center"/>
    </xf>
    <xf numFmtId="0" fontId="19" fillId="0" borderId="33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19" fillId="0" borderId="33" xfId="3" applyFont="1" applyBorder="1"/>
    <xf numFmtId="0" fontId="19" fillId="0" borderId="8" xfId="3" applyFont="1" applyBorder="1" applyAlignment="1">
      <alignment horizontal="center"/>
    </xf>
    <xf numFmtId="0" fontId="23" fillId="0" borderId="63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3" fillId="0" borderId="3" xfId="3" applyFont="1" applyBorder="1" applyAlignment="1">
      <alignment horizontal="center"/>
    </xf>
    <xf numFmtId="0" fontId="23" fillId="0" borderId="43" xfId="3" applyFont="1" applyBorder="1" applyAlignment="1">
      <alignment horizontal="center"/>
    </xf>
    <xf numFmtId="0" fontId="23" fillId="0" borderId="33" xfId="3" applyFont="1" applyBorder="1" applyAlignment="1">
      <alignment horizontal="center"/>
    </xf>
    <xf numFmtId="0" fontId="23" fillId="0" borderId="70" xfId="3" applyFont="1" applyBorder="1" applyAlignment="1">
      <alignment vertical="top"/>
    </xf>
    <xf numFmtId="0" fontId="23" fillId="0" borderId="33" xfId="3" applyFont="1" applyBorder="1" applyAlignment="1"/>
    <xf numFmtId="0" fontId="23" fillId="0" borderId="10" xfId="3" applyFont="1" applyBorder="1" applyAlignment="1"/>
    <xf numFmtId="0" fontId="23" fillId="0" borderId="11" xfId="3" applyFont="1" applyBorder="1" applyAlignment="1"/>
    <xf numFmtId="0" fontId="19" fillId="0" borderId="75" xfId="3" applyFont="1" applyBorder="1"/>
    <xf numFmtId="0" fontId="19" fillId="0" borderId="44" xfId="3" applyFont="1" applyBorder="1" applyAlignment="1">
      <alignment horizontal="center"/>
    </xf>
    <xf numFmtId="0" fontId="19" fillId="0" borderId="0" xfId="3" applyFont="1" applyFill="1" applyBorder="1" applyAlignment="1"/>
    <xf numFmtId="0" fontId="18" fillId="0" borderId="0" xfId="3" applyFill="1" applyBorder="1"/>
    <xf numFmtId="0" fontId="19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23" fillId="0" borderId="0" xfId="3" applyFont="1" applyFill="1" applyBorder="1" applyAlignment="1">
      <alignment vertical="top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Border="1" applyAlignment="1"/>
    <xf numFmtId="0" fontId="1" fillId="0" borderId="0" xfId="4"/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1" fillId="0" borderId="0" xfId="4" applyProtection="1"/>
    <xf numFmtId="0" fontId="45" fillId="0" borderId="31" xfId="4" applyFont="1" applyBorder="1" applyAlignment="1" applyProtection="1">
      <alignment horizontal="center" vertical="center" wrapText="1"/>
    </xf>
    <xf numFmtId="0" fontId="45" fillId="0" borderId="8" xfId="4" applyFont="1" applyBorder="1" applyAlignment="1" applyProtection="1">
      <alignment horizontal="center" vertical="center"/>
    </xf>
    <xf numFmtId="0" fontId="45" fillId="0" borderId="9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right" vertical="center" indent="1"/>
    </xf>
    <xf numFmtId="0" fontId="11" fillId="0" borderId="2" xfId="4" applyFont="1" applyBorder="1" applyAlignment="1" applyProtection="1">
      <alignment horizontal="left" vertical="center" indent="1"/>
      <protection locked="0"/>
    </xf>
    <xf numFmtId="3" fontId="11" fillId="0" borderId="3" xfId="4" applyNumberFormat="1" applyFont="1" applyBorder="1" applyAlignment="1" applyProtection="1">
      <alignment horizontal="center" vertical="center"/>
      <protection locked="0"/>
    </xf>
    <xf numFmtId="0" fontId="11" fillId="0" borderId="17" xfId="4" applyFont="1" applyBorder="1" applyAlignment="1" applyProtection="1">
      <alignment horizontal="right" vertical="center" indent="1"/>
    </xf>
    <xf numFmtId="0" fontId="11" fillId="0" borderId="18" xfId="4" applyFont="1" applyBorder="1" applyAlignment="1" applyProtection="1">
      <alignment horizontal="left" vertical="center" indent="1"/>
      <protection locked="0"/>
    </xf>
    <xf numFmtId="3" fontId="11" fillId="0" borderId="19" xfId="4" applyNumberFormat="1" applyFont="1" applyBorder="1" applyAlignment="1" applyProtection="1">
      <alignment horizontal="center" vertical="center"/>
      <protection locked="0"/>
    </xf>
    <xf numFmtId="164" fontId="3" fillId="4" borderId="33" xfId="4" applyNumberFormat="1" applyFont="1" applyFill="1" applyBorder="1" applyAlignment="1" applyProtection="1">
      <alignment horizontal="left" vertical="center" wrapText="1" indent="2"/>
    </xf>
    <xf numFmtId="3" fontId="27" fillId="0" borderId="12" xfId="4" applyNumberFormat="1" applyFont="1" applyFill="1" applyBorder="1" applyAlignment="1" applyProtection="1">
      <alignment horizontal="center" vertical="center"/>
    </xf>
    <xf numFmtId="0" fontId="18" fillId="0" borderId="0" xfId="3" applyAlignment="1">
      <alignment horizontal="center"/>
    </xf>
    <xf numFmtId="0" fontId="21" fillId="0" borderId="10" xfId="3" applyFont="1" applyBorder="1" applyAlignment="1">
      <alignment horizontal="center" vertical="center" wrapText="1"/>
    </xf>
    <xf numFmtId="0" fontId="21" fillId="0" borderId="1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3" fillId="0" borderId="56" xfId="3" applyFont="1" applyBorder="1"/>
    <xf numFmtId="3" fontId="23" fillId="0" borderId="49" xfId="3" applyNumberFormat="1" applyFont="1" applyBorder="1" applyAlignment="1">
      <alignment horizontal="center" vertical="center"/>
    </xf>
    <xf numFmtId="3" fontId="23" fillId="0" borderId="23" xfId="3" applyNumberFormat="1" applyFont="1" applyBorder="1" applyAlignment="1">
      <alignment horizontal="center" vertical="center"/>
    </xf>
    <xf numFmtId="3" fontId="23" fillId="0" borderId="47" xfId="3" applyNumberFormat="1" applyFont="1" applyBorder="1" applyAlignment="1">
      <alignment horizontal="center" vertical="center"/>
    </xf>
    <xf numFmtId="3" fontId="23" fillId="0" borderId="48" xfId="3" applyNumberFormat="1" applyFont="1" applyBorder="1" applyAlignment="1">
      <alignment horizontal="center"/>
    </xf>
    <xf numFmtId="0" fontId="23" fillId="0" borderId="51" xfId="3" applyFont="1" applyBorder="1"/>
    <xf numFmtId="3" fontId="23" fillId="0" borderId="52" xfId="3" applyNumberFormat="1" applyFont="1" applyBorder="1" applyAlignment="1">
      <alignment horizontal="center" vertical="center"/>
    </xf>
    <xf numFmtId="3" fontId="23" fillId="0" borderId="50" xfId="3" applyNumberFormat="1" applyFont="1" applyBorder="1" applyAlignment="1">
      <alignment horizontal="center" vertical="center"/>
    </xf>
    <xf numFmtId="0" fontId="19" fillId="0" borderId="33" xfId="3" applyFont="1" applyBorder="1" applyAlignment="1">
      <alignment horizontal="left" vertical="center"/>
    </xf>
    <xf numFmtId="3" fontId="19" fillId="0" borderId="29" xfId="3" applyNumberFormat="1" applyFont="1" applyBorder="1" applyAlignment="1">
      <alignment horizontal="center" vertical="center"/>
    </xf>
    <xf numFmtId="0" fontId="19" fillId="0" borderId="0" xfId="3" applyFont="1" applyAlignment="1"/>
    <xf numFmtId="0" fontId="19" fillId="0" borderId="7" xfId="3" applyFont="1" applyBorder="1"/>
    <xf numFmtId="0" fontId="19" fillId="0" borderId="31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23" fillId="0" borderId="68" xfId="3" applyFont="1" applyBorder="1"/>
    <xf numFmtId="0" fontId="23" fillId="0" borderId="16" xfId="3" applyFont="1" applyBorder="1" applyAlignment="1">
      <alignment horizontal="center"/>
    </xf>
    <xf numFmtId="0" fontId="19" fillId="0" borderId="56" xfId="3" applyFont="1" applyBorder="1" applyAlignment="1">
      <alignment horizontal="center"/>
    </xf>
    <xf numFmtId="0" fontId="23" fillId="0" borderId="58" xfId="3" applyFont="1" applyBorder="1"/>
    <xf numFmtId="0" fontId="23" fillId="0" borderId="20" xfId="3" applyFont="1" applyBorder="1" applyAlignment="1">
      <alignment horizontal="center"/>
    </xf>
    <xf numFmtId="0" fontId="23" fillId="0" borderId="64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0" fontId="19" fillId="0" borderId="0" xfId="3" applyFont="1" applyBorder="1" applyAlignment="1"/>
    <xf numFmtId="0" fontId="19" fillId="0" borderId="32" xfId="3" applyFont="1" applyBorder="1" applyAlignment="1">
      <alignment horizontal="center" vertical="center" wrapText="1"/>
    </xf>
    <xf numFmtId="0" fontId="19" fillId="0" borderId="63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63" xfId="3" applyFont="1" applyBorder="1" applyAlignment="1">
      <alignment horizontal="center" vertical="center" wrapText="1"/>
    </xf>
    <xf numFmtId="0" fontId="19" fillId="0" borderId="57" xfId="3" applyFont="1" applyBorder="1" applyAlignment="1">
      <alignment horizontal="center" vertical="center"/>
    </xf>
    <xf numFmtId="0" fontId="23" fillId="0" borderId="1" xfId="3" applyFont="1" applyBorder="1"/>
    <xf numFmtId="0" fontId="23" fillId="0" borderId="48" xfId="3" applyFont="1" applyBorder="1" applyAlignment="1">
      <alignment horizontal="center"/>
    </xf>
    <xf numFmtId="0" fontId="23" fillId="0" borderId="69" xfId="3" applyFont="1" applyBorder="1"/>
    <xf numFmtId="0" fontId="23" fillId="0" borderId="51" xfId="3" applyFont="1" applyBorder="1" applyAlignment="1">
      <alignment horizontal="center"/>
    </xf>
    <xf numFmtId="0" fontId="23" fillId="0" borderId="18" xfId="3" applyFont="1" applyBorder="1" applyAlignment="1">
      <alignment horizontal="center"/>
    </xf>
    <xf numFmtId="0" fontId="23" fillId="0" borderId="19" xfId="3" applyFont="1" applyBorder="1" applyAlignment="1">
      <alignment horizontal="center"/>
    </xf>
    <xf numFmtId="0" fontId="23" fillId="0" borderId="4" xfId="3" applyFont="1" applyBorder="1"/>
    <xf numFmtId="0" fontId="23" fillId="0" borderId="74" xfId="3" applyFont="1" applyBorder="1" applyAlignment="1">
      <alignment horizontal="center"/>
    </xf>
    <xf numFmtId="0" fontId="23" fillId="0" borderId="36" xfId="3" applyFont="1" applyBorder="1" applyAlignment="1">
      <alignment horizontal="center"/>
    </xf>
    <xf numFmtId="0" fontId="23" fillId="0" borderId="22" xfId="3" applyFont="1" applyBorder="1" applyAlignment="1">
      <alignment horizontal="center"/>
    </xf>
    <xf numFmtId="0" fontId="19" fillId="0" borderId="75" xfId="3" applyFont="1" applyBorder="1" applyAlignment="1">
      <alignment horizontal="center"/>
    </xf>
    <xf numFmtId="0" fontId="19" fillId="0" borderId="12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9" fillId="0" borderId="38" xfId="3" applyFont="1" applyBorder="1"/>
    <xf numFmtId="0" fontId="19" fillId="0" borderId="1" xfId="3" applyFont="1" applyBorder="1"/>
    <xf numFmtId="0" fontId="19" fillId="0" borderId="48" xfId="3" applyFont="1" applyBorder="1" applyAlignment="1">
      <alignment horizontal="center" vertical="center"/>
    </xf>
    <xf numFmtId="0" fontId="19" fillId="0" borderId="74" xfId="3" applyFont="1" applyBorder="1" applyAlignment="1">
      <alignment horizontal="center" vertical="center"/>
    </xf>
    <xf numFmtId="0" fontId="12" fillId="0" borderId="0" xfId="5" applyFill="1" applyProtection="1"/>
    <xf numFmtId="0" fontId="12" fillId="0" borderId="0" xfId="5" applyFill="1" applyProtection="1">
      <protection locked="0"/>
    </xf>
    <xf numFmtId="0" fontId="25" fillId="0" borderId="0" xfId="5" applyFont="1" applyFill="1" applyAlignment="1" applyProtection="1">
      <alignment horizontal="right"/>
      <protection locked="0"/>
    </xf>
    <xf numFmtId="0" fontId="6" fillId="0" borderId="0" xfId="4" applyFont="1" applyFill="1" applyAlignment="1">
      <alignment horizontal="right"/>
    </xf>
    <xf numFmtId="0" fontId="45" fillId="0" borderId="31" xfId="5" applyFont="1" applyFill="1" applyBorder="1" applyAlignment="1" applyProtection="1">
      <alignment horizontal="center" vertical="center" wrapText="1"/>
    </xf>
    <xf numFmtId="0" fontId="45" fillId="0" borderId="8" xfId="5" applyFont="1" applyFill="1" applyBorder="1" applyAlignment="1" applyProtection="1">
      <alignment horizontal="center" vertical="center"/>
    </xf>
    <xf numFmtId="0" fontId="45" fillId="0" borderId="9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13" fillId="0" borderId="58" xfId="5" applyFont="1" applyFill="1" applyBorder="1" applyAlignment="1" applyProtection="1">
      <alignment horizontal="left" vertical="center" indent="1"/>
    </xf>
    <xf numFmtId="0" fontId="13" fillId="0" borderId="20" xfId="5" applyFont="1" applyFill="1" applyBorder="1" applyAlignment="1" applyProtection="1">
      <alignment horizontal="left" vertical="center" wrapText="1" indent="1"/>
    </xf>
    <xf numFmtId="164" fontId="13" fillId="0" borderId="20" xfId="5" applyNumberFormat="1" applyFont="1" applyFill="1" applyBorder="1" applyAlignment="1" applyProtection="1">
      <alignment vertical="center"/>
      <protection locked="0"/>
    </xf>
    <xf numFmtId="164" fontId="13" fillId="0" borderId="21" xfId="5" applyNumberFormat="1" applyFont="1" applyFill="1" applyBorder="1" applyAlignment="1" applyProtection="1">
      <alignment vertical="center"/>
    </xf>
    <xf numFmtId="0" fontId="13" fillId="0" borderId="17" xfId="5" applyFont="1" applyFill="1" applyBorder="1" applyAlignment="1" applyProtection="1">
      <alignment horizontal="left" vertical="center" indent="1"/>
    </xf>
    <xf numFmtId="0" fontId="13" fillId="0" borderId="18" xfId="5" applyFont="1" applyFill="1" applyBorder="1" applyAlignment="1" applyProtection="1">
      <alignment horizontal="left" vertical="center" wrapText="1" indent="1"/>
    </xf>
    <xf numFmtId="164" fontId="13" fillId="0" borderId="18" xfId="5" applyNumberFormat="1" applyFont="1" applyFill="1" applyBorder="1" applyAlignment="1" applyProtection="1">
      <alignment vertical="center"/>
      <protection locked="0"/>
    </xf>
    <xf numFmtId="164" fontId="13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0" fontId="13" fillId="0" borderId="23" xfId="5" applyFont="1" applyFill="1" applyBorder="1" applyAlignment="1" applyProtection="1">
      <alignment horizontal="left" vertical="center" wrapText="1" indent="1"/>
    </xf>
    <xf numFmtId="164" fontId="13" fillId="0" borderId="23" xfId="5" applyNumberFormat="1" applyFont="1" applyFill="1" applyBorder="1" applyAlignment="1" applyProtection="1">
      <alignment vertical="center"/>
      <protection locked="0"/>
    </xf>
    <xf numFmtId="164" fontId="13" fillId="0" borderId="25" xfId="5" applyNumberFormat="1" applyFont="1" applyFill="1" applyBorder="1" applyAlignment="1" applyProtection="1">
      <alignment vertical="center"/>
    </xf>
    <xf numFmtId="0" fontId="13" fillId="0" borderId="18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vertical="center" indent="1"/>
    </xf>
    <xf numFmtId="164" fontId="8" fillId="0" borderId="11" xfId="5" applyNumberFormat="1" applyFont="1" applyFill="1" applyBorder="1" applyAlignment="1" applyProtection="1">
      <alignment vertical="center"/>
    </xf>
    <xf numFmtId="164" fontId="8" fillId="0" borderId="12" xfId="5" applyNumberFormat="1" applyFont="1" applyFill="1" applyBorder="1" applyAlignment="1" applyProtection="1">
      <alignment vertical="center"/>
    </xf>
    <xf numFmtId="0" fontId="13" fillId="0" borderId="24" xfId="5" applyFont="1" applyFill="1" applyBorder="1" applyAlignment="1" applyProtection="1">
      <alignment horizontal="left" vertical="center" indent="1"/>
    </xf>
    <xf numFmtId="0" fontId="13" fillId="0" borderId="23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indent="1"/>
    </xf>
    <xf numFmtId="164" fontId="8" fillId="0" borderId="11" xfId="5" applyNumberFormat="1" applyFont="1" applyFill="1" applyBorder="1" applyProtection="1"/>
    <xf numFmtId="164" fontId="8" fillId="0" borderId="12" xfId="5" applyNumberFormat="1" applyFont="1" applyFill="1" applyBorder="1" applyProtection="1"/>
    <xf numFmtId="0" fontId="3" fillId="0" borderId="0" xfId="5" applyFont="1" applyFill="1" applyProtection="1"/>
    <xf numFmtId="0" fontId="51" fillId="0" borderId="0" xfId="5" applyFont="1" applyFill="1" applyProtection="1">
      <protection locked="0"/>
    </xf>
    <xf numFmtId="0" fontId="25" fillId="0" borderId="0" xfId="5" applyFont="1" applyFill="1" applyProtection="1">
      <protection locked="0"/>
    </xf>
    <xf numFmtId="0" fontId="1" fillId="0" borderId="0" xfId="4" applyFill="1" applyAlignment="1">
      <alignment horizontal="center" vertical="center" wrapText="1"/>
    </xf>
    <xf numFmtId="0" fontId="27" fillId="0" borderId="0" xfId="4" applyFont="1" applyFill="1" applyAlignment="1">
      <alignment horizontal="right" vertical="center" wrapText="1"/>
    </xf>
    <xf numFmtId="164" fontId="10" fillId="0" borderId="0" xfId="4" applyNumberFormat="1" applyFont="1" applyFill="1" applyAlignment="1">
      <alignment horizontal="center" vertical="center" wrapText="1"/>
    </xf>
    <xf numFmtId="164" fontId="10" fillId="0" borderId="0" xfId="4" applyNumberFormat="1" applyFont="1" applyFill="1" applyAlignment="1">
      <alignment vertical="center" wrapText="1"/>
    </xf>
    <xf numFmtId="164" fontId="6" fillId="0" borderId="0" xfId="4" applyNumberFormat="1" applyFont="1" applyFill="1" applyAlignment="1">
      <alignment horizontal="right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2" xfId="4" applyFont="1" applyFill="1" applyBorder="1" applyAlignment="1" applyProtection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 applyProtection="1">
      <alignment horizontal="left" vertical="center" wrapText="1" indent="1"/>
    </xf>
    <xf numFmtId="164" fontId="1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 applyProtection="1">
      <alignment horizontal="left" vertical="center" wrapText="1" indent="1"/>
    </xf>
    <xf numFmtId="164" fontId="1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52" xfId="4" applyFont="1" applyFill="1" applyBorder="1" applyAlignment="1" applyProtection="1">
      <alignment horizontal="left" vertical="center" wrapText="1" indent="8"/>
    </xf>
    <xf numFmtId="0" fontId="11" fillId="0" borderId="23" xfId="4" applyFont="1" applyFill="1" applyBorder="1" applyAlignment="1" applyProtection="1">
      <alignment vertical="center" wrapText="1"/>
      <protection locked="0"/>
    </xf>
    <xf numFmtId="0" fontId="11" fillId="0" borderId="18" xfId="4" applyFont="1" applyFill="1" applyBorder="1" applyAlignment="1" applyProtection="1">
      <alignment vertical="center" wrapText="1"/>
      <protection locked="0"/>
    </xf>
    <xf numFmtId="0" fontId="11" fillId="0" borderId="35" xfId="4" applyFont="1" applyFill="1" applyBorder="1" applyAlignment="1">
      <alignment horizontal="center" vertical="center" wrapText="1"/>
    </xf>
    <xf numFmtId="0" fontId="11" fillId="0" borderId="36" xfId="4" applyFont="1" applyFill="1" applyBorder="1" applyAlignment="1" applyProtection="1">
      <alignment vertical="center" wrapText="1"/>
      <protection locked="0"/>
    </xf>
    <xf numFmtId="164" fontId="11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4" applyFont="1" applyFill="1" applyBorder="1" applyAlignment="1">
      <alignment horizontal="center" vertical="center" wrapText="1"/>
    </xf>
    <xf numFmtId="0" fontId="45" fillId="0" borderId="11" xfId="4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164" fontId="6" fillId="0" borderId="0" xfId="4" applyNumberFormat="1" applyFont="1" applyFill="1" applyAlignment="1" applyProtection="1">
      <alignment horizontal="right"/>
    </xf>
    <xf numFmtId="164" fontId="52" fillId="0" borderId="0" xfId="4" applyNumberFormat="1" applyFont="1" applyFill="1" applyAlignment="1" applyProtection="1">
      <alignment vertical="center"/>
    </xf>
    <xf numFmtId="164" fontId="4" fillId="0" borderId="62" xfId="4" applyNumberFormat="1" applyFont="1" applyFill="1" applyBorder="1" applyAlignment="1" applyProtection="1">
      <alignment horizontal="center" vertical="center"/>
    </xf>
    <xf numFmtId="164" fontId="4" fillId="0" borderId="27" xfId="4" applyNumberFormat="1" applyFont="1" applyFill="1" applyBorder="1" applyAlignment="1" applyProtection="1">
      <alignment horizontal="center" vertical="center" wrapText="1"/>
    </xf>
    <xf numFmtId="164" fontId="52" fillId="0" borderId="0" xfId="4" applyNumberFormat="1" applyFont="1" applyFill="1" applyAlignment="1" applyProtection="1">
      <alignment horizontal="center" vertical="center"/>
    </xf>
    <xf numFmtId="164" fontId="8" fillId="0" borderId="7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center" vertical="center" wrapText="1"/>
    </xf>
    <xf numFmtId="164" fontId="8" fillId="0" borderId="41" xfId="4" applyNumberFormat="1" applyFont="1" applyFill="1" applyBorder="1" applyAlignment="1" applyProtection="1">
      <alignment horizontal="center" vertical="center" wrapText="1"/>
    </xf>
    <xf numFmtId="164" fontId="8" fillId="0" borderId="12" xfId="4" applyNumberFormat="1" applyFont="1" applyFill="1" applyBorder="1" applyAlignment="1" applyProtection="1">
      <alignment horizontal="center" vertical="center" wrapText="1"/>
    </xf>
    <xf numFmtId="164" fontId="8" fillId="0" borderId="72" xfId="4" applyNumberFormat="1" applyFont="1" applyFill="1" applyBorder="1" applyAlignment="1" applyProtection="1">
      <alignment horizontal="center" vertical="center" wrapText="1"/>
    </xf>
    <xf numFmtId="164" fontId="52" fillId="0" borderId="0" xfId="4" applyNumberFormat="1" applyFont="1" applyFill="1" applyAlignment="1" applyProtection="1">
      <alignment horizontal="center" vertical="center" wrapText="1"/>
    </xf>
    <xf numFmtId="164" fontId="8" fillId="0" borderId="10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left" vertical="center" wrapText="1" indent="1"/>
    </xf>
    <xf numFmtId="49" fontId="13" fillId="0" borderId="11" xfId="4" applyNumberFormat="1" applyFont="1" applyFill="1" applyBorder="1" applyAlignment="1" applyProtection="1">
      <alignment vertical="center" wrapText="1"/>
      <protection locked="0"/>
    </xf>
    <xf numFmtId="164" fontId="13" fillId="0" borderId="33" xfId="4" applyNumberFormat="1" applyFont="1" applyFill="1" applyBorder="1" applyAlignment="1" applyProtection="1">
      <alignment vertical="center" wrapText="1"/>
    </xf>
    <xf numFmtId="164" fontId="13" fillId="0" borderId="10" xfId="4" applyNumberFormat="1" applyFont="1" applyFill="1" applyBorder="1" applyAlignment="1" applyProtection="1">
      <alignment horizontal="center" vertical="center" wrapText="1"/>
    </xf>
    <xf numFmtId="164" fontId="13" fillId="0" borderId="11" xfId="4" applyNumberFormat="1" applyFont="1" applyFill="1" applyBorder="1" applyAlignment="1" applyProtection="1">
      <alignment horizontal="center" vertical="center" wrapText="1"/>
    </xf>
    <xf numFmtId="164" fontId="13" fillId="0" borderId="12" xfId="4" applyNumberFormat="1" applyFont="1" applyFill="1" applyBorder="1" applyAlignment="1" applyProtection="1">
      <alignment horizontal="center" vertical="center" wrapText="1"/>
    </xf>
    <xf numFmtId="164" fontId="13" fillId="0" borderId="33" xfId="4" applyNumberFormat="1" applyFont="1" applyFill="1" applyBorder="1" applyAlignment="1" applyProtection="1">
      <alignment horizontal="center" vertical="center" wrapText="1"/>
    </xf>
    <xf numFmtId="164" fontId="8" fillId="0" borderId="17" xfId="4" applyNumberFormat="1" applyFont="1" applyFill="1" applyBorder="1" applyAlignment="1" applyProtection="1">
      <alignment horizontal="center" vertical="center" wrapText="1"/>
    </xf>
    <xf numFmtId="164" fontId="13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8" xfId="4" applyNumberFormat="1" applyFont="1" applyFill="1" applyBorder="1" applyAlignment="1" applyProtection="1">
      <alignment vertical="center" wrapText="1"/>
      <protection locked="0"/>
    </xf>
    <xf numFmtId="164" fontId="13" fillId="0" borderId="51" xfId="4" applyNumberFormat="1" applyFont="1" applyFill="1" applyBorder="1" applyAlignment="1" applyProtection="1">
      <alignment vertical="center" wrapText="1"/>
      <protection locked="0"/>
    </xf>
    <xf numFmtId="164" fontId="1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1" xfId="4" applyNumberFormat="1" applyFont="1" applyFill="1" applyBorder="1" applyAlignment="1" applyProtection="1">
      <alignment horizontal="center" vertical="center" wrapText="1"/>
    </xf>
    <xf numFmtId="49" fontId="3" fillId="0" borderId="11" xfId="4" applyNumberFormat="1" applyFont="1" applyFill="1" applyBorder="1" applyAlignment="1" applyProtection="1">
      <alignment vertical="center" wrapText="1"/>
      <protection locked="0"/>
    </xf>
    <xf numFmtId="164" fontId="8" fillId="0" borderId="35" xfId="4" applyNumberFormat="1" applyFont="1" applyFill="1" applyBorder="1" applyAlignment="1" applyProtection="1">
      <alignment horizontal="center" vertical="center" wrapText="1"/>
    </xf>
    <xf numFmtId="164" fontId="13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6" xfId="4" applyNumberFormat="1" applyFont="1" applyFill="1" applyBorder="1" applyAlignment="1" applyProtection="1">
      <alignment vertical="center" wrapText="1"/>
      <protection locked="0"/>
    </xf>
    <xf numFmtId="164" fontId="13" fillId="0" borderId="54" xfId="4" applyNumberFormat="1" applyFont="1" applyFill="1" applyBorder="1" applyAlignment="1" applyProtection="1">
      <alignment vertical="center" wrapText="1"/>
      <protection locked="0"/>
    </xf>
    <xf numFmtId="164" fontId="1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4" applyNumberFormat="1" applyFont="1" applyFill="1" applyBorder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left" vertical="center" wrapText="1" indent="1"/>
    </xf>
    <xf numFmtId="164" fontId="8" fillId="0" borderId="58" xfId="4" applyNumberFormat="1" applyFont="1" applyFill="1" applyBorder="1" applyAlignment="1" applyProtection="1">
      <alignment horizontal="center" vertical="center" wrapText="1"/>
    </xf>
    <xf numFmtId="164" fontId="13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64" xfId="4" applyNumberFormat="1" applyFont="1" applyFill="1" applyBorder="1" applyAlignment="1" applyProtection="1">
      <alignment vertical="center" wrapText="1"/>
      <protection locked="0"/>
    </xf>
    <xf numFmtId="164" fontId="13" fillId="0" borderId="72" xfId="4" applyNumberFormat="1" applyFont="1" applyFill="1" applyBorder="1" applyAlignment="1" applyProtection="1">
      <alignment vertical="center" wrapText="1"/>
      <protection locked="0"/>
    </xf>
    <xf numFmtId="164" fontId="1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2" xfId="4" applyNumberFormat="1" applyFont="1" applyFill="1" applyBorder="1" applyAlignment="1" applyProtection="1">
      <alignment horizontal="center" vertical="center" wrapText="1"/>
    </xf>
    <xf numFmtId="164" fontId="3" fillId="5" borderId="41" xfId="4" applyNumberFormat="1" applyFont="1" applyFill="1" applyBorder="1" applyAlignment="1" applyProtection="1">
      <alignment vertical="center" wrapText="1"/>
    </xf>
    <xf numFmtId="0" fontId="25" fillId="0" borderId="0" xfId="5" applyFont="1" applyFill="1" applyAlignment="1" applyProtection="1">
      <alignment horizontal="center"/>
      <protection locked="0"/>
    </xf>
    <xf numFmtId="0" fontId="13" fillId="0" borderId="20" xfId="5" applyFont="1" applyFill="1" applyBorder="1" applyAlignment="1" applyProtection="1">
      <alignment horizontal="left" vertical="center" indent="1"/>
    </xf>
    <xf numFmtId="164" fontId="13" fillId="0" borderId="20" xfId="5" applyNumberFormat="1" applyFont="1" applyFill="1" applyBorder="1" applyAlignment="1" applyProtection="1">
      <alignment horizontal="center" vertical="center"/>
      <protection locked="0"/>
    </xf>
    <xf numFmtId="164" fontId="13" fillId="0" borderId="20" xfId="5" applyNumberFormat="1" applyFont="1" applyFill="1" applyBorder="1" applyAlignment="1" applyProtection="1">
      <alignment horizontal="center" vertical="center"/>
    </xf>
    <xf numFmtId="164" fontId="13" fillId="0" borderId="21" xfId="5" quotePrefix="1" applyNumberFormat="1" applyFont="1" applyFill="1" applyBorder="1" applyAlignment="1" applyProtection="1">
      <alignment horizontal="center" vertical="center"/>
    </xf>
    <xf numFmtId="164" fontId="13" fillId="0" borderId="18" xfId="5" applyNumberFormat="1" applyFont="1" applyFill="1" applyBorder="1" applyAlignment="1" applyProtection="1">
      <alignment horizontal="center" vertical="center"/>
      <protection locked="0"/>
    </xf>
    <xf numFmtId="164" fontId="13" fillId="0" borderId="19" xfId="5" applyNumberFormat="1" applyFont="1" applyFill="1" applyBorder="1" applyAlignment="1" applyProtection="1">
      <alignment horizontal="center" vertical="center"/>
    </xf>
    <xf numFmtId="164" fontId="13" fillId="0" borderId="23" xfId="5" applyNumberFormat="1" applyFont="1" applyFill="1" applyBorder="1" applyAlignment="1" applyProtection="1">
      <alignment horizontal="center" vertical="center"/>
      <protection locked="0"/>
    </xf>
    <xf numFmtId="164" fontId="13" fillId="0" borderId="25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 vertical="center"/>
    </xf>
    <xf numFmtId="164" fontId="8" fillId="0" borderId="12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/>
    </xf>
    <xf numFmtId="164" fontId="8" fillId="0" borderId="12" xfId="5" quotePrefix="1" applyNumberFormat="1" applyFont="1" applyFill="1" applyBorder="1" applyAlignment="1" applyProtection="1">
      <alignment horizontal="center"/>
    </xf>
    <xf numFmtId="0" fontId="19" fillId="0" borderId="66" xfId="3" applyFont="1" applyBorder="1"/>
    <xf numFmtId="0" fontId="23" fillId="0" borderId="8" xfId="3" applyFont="1" applyBorder="1" applyAlignment="1">
      <alignment vertical="center"/>
    </xf>
    <xf numFmtId="0" fontId="23" fillId="0" borderId="26" xfId="3" applyFont="1" applyBorder="1" applyAlignment="1">
      <alignment horizontal="center" wrapText="1"/>
    </xf>
    <xf numFmtId="0" fontId="19" fillId="0" borderId="63" xfId="3" applyFont="1" applyFill="1" applyBorder="1" applyAlignment="1">
      <alignment horizontal="center"/>
    </xf>
    <xf numFmtId="0" fontId="23" fillId="0" borderId="31" xfId="3" applyFont="1" applyBorder="1" applyAlignment="1">
      <alignment vertical="center" wrapText="1"/>
    </xf>
    <xf numFmtId="0" fontId="23" fillId="0" borderId="44" xfId="3" applyFont="1" applyBorder="1" applyAlignment="1">
      <alignment horizontal="center"/>
    </xf>
    <xf numFmtId="0" fontId="23" fillId="0" borderId="2" xfId="3" applyFont="1" applyBorder="1" applyAlignment="1">
      <alignment vertical="center"/>
    </xf>
    <xf numFmtId="0" fontId="23" fillId="0" borderId="32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23" fillId="0" borderId="41" xfId="3" applyFont="1" applyBorder="1" applyAlignment="1"/>
    <xf numFmtId="0" fontId="18" fillId="0" borderId="72" xfId="3" applyBorder="1"/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>
      <alignment horizontal="right"/>
    </xf>
    <xf numFmtId="3" fontId="36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 applyBorder="1"/>
    <xf numFmtId="3" fontId="38" fillId="0" borderId="66" xfId="0" applyNumberFormat="1" applyFont="1" applyBorder="1"/>
    <xf numFmtId="3" fontId="38" fillId="0" borderId="0" xfId="0" applyNumberFormat="1" applyFont="1" applyBorder="1"/>
    <xf numFmtId="3" fontId="36" fillId="0" borderId="0" xfId="0" applyNumberFormat="1" applyFont="1" applyBorder="1" applyAlignment="1"/>
    <xf numFmtId="3" fontId="36" fillId="0" borderId="0" xfId="0" applyNumberFormat="1" applyFont="1" applyBorder="1" applyAlignment="1">
      <alignment horizontal="right"/>
    </xf>
    <xf numFmtId="3" fontId="36" fillId="0" borderId="67" xfId="0" applyNumberFormat="1" applyFont="1" applyBorder="1" applyAlignment="1"/>
    <xf numFmtId="3" fontId="36" fillId="0" borderId="60" xfId="0" applyNumberFormat="1" applyFont="1" applyBorder="1"/>
    <xf numFmtId="3" fontId="35" fillId="0" borderId="60" xfId="0" applyNumberFormat="1" applyFont="1" applyBorder="1"/>
    <xf numFmtId="3" fontId="35" fillId="0" borderId="0" xfId="0" applyNumberFormat="1" applyFont="1" applyBorder="1"/>
    <xf numFmtId="3" fontId="39" fillId="0" borderId="0" xfId="0" applyNumberFormat="1" applyFont="1"/>
    <xf numFmtId="3" fontId="39" fillId="0" borderId="60" xfId="0" applyNumberFormat="1" applyFont="1" applyBorder="1"/>
    <xf numFmtId="3" fontId="35" fillId="0" borderId="0" xfId="0" applyNumberFormat="1" applyFont="1" applyAlignment="1">
      <alignment horizontal="right"/>
    </xf>
    <xf numFmtId="0" fontId="41" fillId="0" borderId="43" xfId="0" applyFont="1" applyBorder="1" applyAlignment="1">
      <alignment horizontal="left" wrapText="1"/>
    </xf>
    <xf numFmtId="0" fontId="41" fillId="0" borderId="58" xfId="0" applyFont="1" applyBorder="1" applyAlignment="1">
      <alignment horizontal="right" vertical="center" wrapText="1"/>
    </xf>
    <xf numFmtId="0" fontId="41" fillId="0" borderId="21" xfId="0" applyFont="1" applyBorder="1" applyAlignment="1">
      <alignment horizontal="right" vertical="center" wrapText="1"/>
    </xf>
    <xf numFmtId="3" fontId="41" fillId="0" borderId="35" xfId="0" applyNumberFormat="1" applyFont="1" applyBorder="1" applyAlignment="1"/>
    <xf numFmtId="3" fontId="41" fillId="0" borderId="22" xfId="0" applyNumberFormat="1" applyFont="1" applyBorder="1" applyAlignment="1"/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3" fontId="43" fillId="0" borderId="71" xfId="0" applyNumberFormat="1" applyFont="1" applyBorder="1"/>
    <xf numFmtId="3" fontId="43" fillId="0" borderId="21" xfId="0" applyNumberFormat="1" applyFont="1" applyBorder="1"/>
    <xf numFmtId="3" fontId="41" fillId="0" borderId="18" xfId="0" applyNumberFormat="1" applyFont="1" applyBorder="1"/>
    <xf numFmtId="49" fontId="41" fillId="0" borderId="16" xfId="0" applyNumberFormat="1" applyFont="1" applyBorder="1"/>
    <xf numFmtId="3" fontId="41" fillId="0" borderId="2" xfId="0" applyNumberFormat="1" applyFont="1" applyBorder="1"/>
    <xf numFmtId="3" fontId="41" fillId="0" borderId="3" xfId="0" applyNumberFormat="1" applyFont="1" applyBorder="1"/>
    <xf numFmtId="49" fontId="41" fillId="0" borderId="17" xfId="0" applyNumberFormat="1" applyFont="1" applyBorder="1"/>
    <xf numFmtId="49" fontId="41" fillId="0" borderId="61" xfId="0" applyNumberFormat="1" applyFont="1" applyBorder="1"/>
    <xf numFmtId="3" fontId="41" fillId="0" borderId="5" xfId="0" applyNumberFormat="1" applyFont="1" applyBorder="1"/>
    <xf numFmtId="3" fontId="41" fillId="0" borderId="27" xfId="0" applyNumberFormat="1" applyFont="1" applyBorder="1"/>
    <xf numFmtId="3" fontId="53" fillId="6" borderId="19" xfId="0" applyNumberFormat="1" applyFont="1" applyFill="1" applyBorder="1"/>
    <xf numFmtId="3" fontId="23" fillId="0" borderId="0" xfId="3" applyNumberFormat="1" applyFont="1" applyBorder="1" applyAlignment="1"/>
    <xf numFmtId="3" fontId="23" fillId="0" borderId="0" xfId="3" applyNumberFormat="1" applyFont="1" applyBorder="1" applyAlignment="1">
      <alignment horizontal="right"/>
    </xf>
    <xf numFmtId="3" fontId="19" fillId="0" borderId="66" xfId="3" applyNumberFormat="1" applyFont="1" applyBorder="1"/>
    <xf numFmtId="3" fontId="23" fillId="0" borderId="0" xfId="3" applyNumberFormat="1" applyFont="1" applyBorder="1"/>
    <xf numFmtId="3" fontId="19" fillId="0" borderId="60" xfId="3" applyNumberFormat="1" applyFont="1" applyBorder="1"/>
    <xf numFmtId="3" fontId="23" fillId="0" borderId="0" xfId="3" applyNumberFormat="1" applyFont="1"/>
    <xf numFmtId="3" fontId="19" fillId="0" borderId="14" xfId="3" applyNumberFormat="1" applyFont="1" applyBorder="1"/>
    <xf numFmtId="3" fontId="18" fillId="0" borderId="0" xfId="3" applyNumberFormat="1"/>
    <xf numFmtId="3" fontId="19" fillId="0" borderId="67" xfId="3" applyNumberFormat="1" applyFont="1" applyBorder="1"/>
    <xf numFmtId="0" fontId="23" fillId="0" borderId="42" xfId="3" applyFont="1" applyBorder="1" applyAlignment="1">
      <alignment horizontal="left" vertical="center" wrapText="1"/>
    </xf>
    <xf numFmtId="0" fontId="19" fillId="0" borderId="16" xfId="3" applyFont="1" applyFill="1" applyBorder="1" applyAlignment="1"/>
    <xf numFmtId="49" fontId="19" fillId="0" borderId="61" xfId="3" applyNumberFormat="1" applyFont="1" applyFill="1" applyBorder="1" applyAlignment="1">
      <alignment vertical="center" wrapText="1"/>
    </xf>
    <xf numFmtId="0" fontId="19" fillId="0" borderId="5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49" fontId="19" fillId="0" borderId="5" xfId="3" applyNumberFormat="1" applyFont="1" applyFill="1" applyBorder="1" applyAlignment="1">
      <alignment horizontal="center" vertical="center" wrapText="1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/>
    <xf numFmtId="0" fontId="23" fillId="0" borderId="72" xfId="3" applyFont="1" applyBorder="1"/>
    <xf numFmtId="3" fontId="19" fillId="0" borderId="44" xfId="3" applyNumberFormat="1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3" fontId="23" fillId="0" borderId="51" xfId="3" applyNumberFormat="1" applyFont="1" applyBorder="1" applyAlignment="1">
      <alignment horizontal="center"/>
    </xf>
    <xf numFmtId="3" fontId="23" fillId="0" borderId="74" xfId="3" applyNumberFormat="1" applyFont="1" applyBorder="1" applyAlignment="1">
      <alignment horizontal="center"/>
    </xf>
    <xf numFmtId="3" fontId="24" fillId="0" borderId="18" xfId="3" applyNumberFormat="1" applyFont="1" applyBorder="1" applyAlignment="1">
      <alignment horizontal="center" vertical="center"/>
    </xf>
    <xf numFmtId="3" fontId="24" fillId="0" borderId="50" xfId="3" applyNumberFormat="1" applyFont="1" applyBorder="1" applyAlignment="1">
      <alignment horizontal="center" vertical="center"/>
    </xf>
    <xf numFmtId="3" fontId="23" fillId="0" borderId="71" xfId="3" applyNumberFormat="1" applyFont="1" applyBorder="1" applyAlignment="1">
      <alignment horizontal="center" vertical="center"/>
    </xf>
    <xf numFmtId="3" fontId="23" fillId="0" borderId="20" xfId="3" applyNumberFormat="1" applyFont="1" applyBorder="1" applyAlignment="1">
      <alignment horizontal="center" vertical="center"/>
    </xf>
    <xf numFmtId="3" fontId="23" fillId="0" borderId="64" xfId="3" applyNumberFormat="1" applyFont="1" applyBorder="1" applyAlignment="1">
      <alignment horizontal="center" vertical="center"/>
    </xf>
    <xf numFmtId="3" fontId="19" fillId="0" borderId="34" xfId="3" applyNumberFormat="1" applyFont="1" applyBorder="1" applyAlignment="1">
      <alignment horizontal="center" vertical="center"/>
    </xf>
    <xf numFmtId="3" fontId="27" fillId="0" borderId="45" xfId="2" applyNumberFormat="1" applyFont="1" applyFill="1" applyBorder="1" applyAlignment="1" applyProtection="1">
      <alignment horizontal="center" vertical="center"/>
    </xf>
    <xf numFmtId="3" fontId="27" fillId="0" borderId="46" xfId="2" applyNumberFormat="1" applyFont="1" applyFill="1" applyBorder="1" applyAlignment="1" applyProtection="1">
      <alignment horizontal="center" vertical="center"/>
    </xf>
    <xf numFmtId="0" fontId="19" fillId="0" borderId="8" xfId="3" applyFont="1" applyBorder="1" applyAlignment="1">
      <alignment vertical="center" wrapText="1"/>
    </xf>
    <xf numFmtId="0" fontId="23" fillId="0" borderId="8" xfId="3" applyFont="1" applyBorder="1" applyAlignment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63" xfId="3" applyFont="1" applyBorder="1" applyAlignment="1">
      <alignment vertical="center"/>
    </xf>
    <xf numFmtId="0" fontId="19" fillId="0" borderId="32" xfId="3" applyFont="1" applyBorder="1" applyAlignment="1">
      <alignment vertical="center" wrapText="1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30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29" fillId="0" borderId="0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/>
    </xf>
    <xf numFmtId="0" fontId="6" fillId="0" borderId="0" xfId="4" applyFont="1" applyFill="1" applyBorder="1" applyAlignment="1" applyProtection="1">
      <alignment horizontal="center"/>
    </xf>
    <xf numFmtId="0" fontId="25" fillId="0" borderId="0" xfId="2" applyFont="1" applyFill="1" applyAlignment="1" applyProtection="1">
      <alignment horizontal="left"/>
    </xf>
    <xf numFmtId="0" fontId="25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0" fontId="6" fillId="0" borderId="38" xfId="4" applyFont="1" applyFill="1" applyBorder="1" applyAlignment="1" applyProtection="1">
      <alignment horizontal="center" vertical="center"/>
    </xf>
    <xf numFmtId="0" fontId="6" fillId="0" borderId="39" xfId="4" applyFont="1" applyFill="1" applyBorder="1" applyAlignment="1" applyProtection="1">
      <alignment horizontal="center" vertical="center"/>
    </xf>
    <xf numFmtId="0" fontId="6" fillId="0" borderId="40" xfId="4" applyFont="1" applyFill="1" applyBorder="1" applyAlignment="1" applyProtection="1">
      <alignment horizontal="center" vertical="center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8" fillId="0" borderId="66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37" fillId="0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9" fillId="0" borderId="60" xfId="0" applyFont="1" applyBorder="1" applyAlignment="1">
      <alignment horizontal="left"/>
    </xf>
    <xf numFmtId="0" fontId="35" fillId="0" borderId="6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5" fillId="0" borderId="67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36" fillId="0" borderId="67" xfId="0" applyFont="1" applyBorder="1" applyAlignment="1">
      <alignment horizontal="left"/>
    </xf>
    <xf numFmtId="0" fontId="37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 wrapText="1"/>
    </xf>
    <xf numFmtId="0" fontId="3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9" fillId="0" borderId="0" xfId="0" applyFont="1" applyAlignment="1">
      <alignment horizontal="right"/>
    </xf>
    <xf numFmtId="0" fontId="43" fillId="0" borderId="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49" fontId="43" fillId="0" borderId="70" xfId="0" applyNumberFormat="1" applyFont="1" applyBorder="1" applyAlignment="1">
      <alignment horizontal="center" vertical="top"/>
    </xf>
    <xf numFmtId="0" fontId="43" fillId="0" borderId="10" xfId="0" applyFont="1" applyBorder="1" applyAlignment="1">
      <alignment horizontal="left" wrapText="1"/>
    </xf>
    <xf numFmtId="0" fontId="43" fillId="0" borderId="12" xfId="0" applyFont="1" applyBorder="1" applyAlignment="1">
      <alignment horizontal="left" wrapText="1"/>
    </xf>
    <xf numFmtId="0" fontId="43" fillId="0" borderId="10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41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49" fontId="43" fillId="0" borderId="63" xfId="0" applyNumberFormat="1" applyFont="1" applyBorder="1" applyAlignment="1">
      <alignment horizontal="center" vertical="top"/>
    </xf>
    <xf numFmtId="49" fontId="43" fillId="0" borderId="72" xfId="0" applyNumberFormat="1" applyFont="1" applyBorder="1" applyAlignment="1">
      <alignment horizontal="center" vertical="top"/>
    </xf>
    <xf numFmtId="49" fontId="43" fillId="0" borderId="44" xfId="0" applyNumberFormat="1" applyFont="1" applyBorder="1" applyAlignment="1">
      <alignment horizontal="center" vertical="top"/>
    </xf>
    <xf numFmtId="49" fontId="43" fillId="0" borderId="1" xfId="0" applyNumberFormat="1" applyFont="1" applyBorder="1" applyAlignment="1">
      <alignment horizontal="left"/>
    </xf>
    <xf numFmtId="49" fontId="43" fillId="0" borderId="77" xfId="0" applyNumberFormat="1" applyFont="1" applyBorder="1" applyAlignment="1">
      <alignment horizontal="left"/>
    </xf>
    <xf numFmtId="49" fontId="43" fillId="0" borderId="41" xfId="0" applyNumberFormat="1" applyFont="1" applyBorder="1" applyAlignment="1">
      <alignment horizontal="left"/>
    </xf>
    <xf numFmtId="49" fontId="43" fillId="0" borderId="29" xfId="0" applyNumberFormat="1" applyFont="1" applyBorder="1" applyAlignment="1">
      <alignment horizontal="left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/>
    </xf>
    <xf numFmtId="49" fontId="43" fillId="0" borderId="11" xfId="0" applyNumberFormat="1" applyFont="1" applyBorder="1" applyAlignment="1">
      <alignment horizontal="center"/>
    </xf>
    <xf numFmtId="49" fontId="43" fillId="0" borderId="4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49" fontId="43" fillId="0" borderId="68" xfId="0" applyNumberFormat="1" applyFont="1" applyBorder="1" applyAlignment="1">
      <alignment horizontal="center" vertical="top"/>
    </xf>
    <xf numFmtId="49" fontId="43" fillId="0" borderId="69" xfId="0" applyNumberFormat="1" applyFont="1" applyBorder="1" applyAlignment="1">
      <alignment horizontal="center" vertical="top"/>
    </xf>
    <xf numFmtId="49" fontId="43" fillId="0" borderId="13" xfId="0" applyNumberFormat="1" applyFont="1" applyBorder="1" applyAlignment="1">
      <alignment horizontal="center" vertical="top"/>
    </xf>
    <xf numFmtId="49" fontId="43" fillId="0" borderId="4" xfId="0" applyNumberFormat="1" applyFont="1" applyBorder="1" applyAlignment="1">
      <alignment horizontal="center" vertical="top"/>
    </xf>
    <xf numFmtId="0" fontId="43" fillId="0" borderId="31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42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44" fillId="0" borderId="0" xfId="4" applyNumberFormat="1" applyFont="1" applyFill="1" applyAlignment="1" applyProtection="1">
      <alignment horizontal="center" textRotation="180" wrapText="1"/>
    </xf>
    <xf numFmtId="164" fontId="45" fillId="0" borderId="63" xfId="4" applyNumberFormat="1" applyFont="1" applyFill="1" applyBorder="1" applyAlignment="1" applyProtection="1">
      <alignment horizontal="center" vertical="center" wrapText="1"/>
    </xf>
    <xf numFmtId="164" fontId="45" fillId="0" borderId="44" xfId="4" applyNumberFormat="1" applyFont="1" applyFill="1" applyBorder="1" applyAlignment="1" applyProtection="1">
      <alignment horizontal="center" vertical="center" wrapText="1"/>
    </xf>
    <xf numFmtId="164" fontId="47" fillId="0" borderId="39" xfId="4" applyNumberFormat="1" applyFont="1" applyFill="1" applyBorder="1" applyAlignment="1" applyProtection="1">
      <alignment horizontal="center" vertical="center" wrapText="1"/>
    </xf>
    <xf numFmtId="164" fontId="45" fillId="0" borderId="48" xfId="4" applyNumberFormat="1" applyFont="1" applyFill="1" applyBorder="1" applyAlignment="1" applyProtection="1">
      <alignment horizontal="center" vertical="center" wrapText="1"/>
    </xf>
    <xf numFmtId="164" fontId="45" fillId="0" borderId="74" xfId="4" applyNumberFormat="1" applyFont="1" applyFill="1" applyBorder="1" applyAlignment="1" applyProtection="1">
      <alignment horizontal="center" vertical="center" wrapText="1"/>
    </xf>
    <xf numFmtId="0" fontId="19" fillId="0" borderId="66" xfId="3" applyFont="1" applyBorder="1" applyAlignment="1">
      <alignment horizontal="left"/>
    </xf>
    <xf numFmtId="0" fontId="23" fillId="0" borderId="67" xfId="3" applyFont="1" applyFill="1" applyBorder="1" applyAlignment="1">
      <alignment horizontal="left"/>
    </xf>
    <xf numFmtId="0" fontId="19" fillId="0" borderId="0" xfId="3" applyFont="1" applyAlignment="1">
      <alignment horizontal="right"/>
    </xf>
    <xf numFmtId="0" fontId="19" fillId="0" borderId="0" xfId="3" applyFont="1" applyAlignment="1">
      <alignment horizontal="center"/>
    </xf>
    <xf numFmtId="0" fontId="48" fillId="0" borderId="0" xfId="3" applyFont="1" applyBorder="1" applyAlignment="1">
      <alignment horizontal="left"/>
    </xf>
    <xf numFmtId="0" fontId="23" fillId="0" borderId="0" xfId="3" applyFont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0" fontId="19" fillId="0" borderId="67" xfId="3" applyFont="1" applyBorder="1" applyAlignment="1">
      <alignment horizontal="left" wrapText="1"/>
    </xf>
    <xf numFmtId="0" fontId="19" fillId="0" borderId="60" xfId="3" applyFont="1" applyBorder="1" applyAlignment="1">
      <alignment horizontal="left"/>
    </xf>
    <xf numFmtId="0" fontId="23" fillId="0" borderId="67" xfId="3" applyFont="1" applyFill="1" applyBorder="1" applyAlignment="1">
      <alignment horizontal="left" vertical="top"/>
    </xf>
    <xf numFmtId="0" fontId="19" fillId="0" borderId="14" xfId="3" applyFont="1" applyBorder="1" applyAlignment="1">
      <alignment horizontal="left"/>
    </xf>
    <xf numFmtId="0" fontId="19" fillId="0" borderId="0" xfId="3" applyFont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3" borderId="10" xfId="3" applyFont="1" applyFill="1" applyBorder="1" applyAlignment="1"/>
    <xf numFmtId="0" fontId="19" fillId="3" borderId="11" xfId="3" applyFont="1" applyFill="1" applyBorder="1" applyAlignment="1"/>
    <xf numFmtId="0" fontId="19" fillId="3" borderId="41" xfId="3" applyFont="1" applyFill="1" applyBorder="1" applyAlignment="1"/>
    <xf numFmtId="0" fontId="23" fillId="0" borderId="38" xfId="3" applyFont="1" applyBorder="1" applyAlignment="1">
      <alignment horizontal="left" vertical="top"/>
    </xf>
    <xf numFmtId="0" fontId="23" fillId="0" borderId="70" xfId="3" applyFont="1" applyBorder="1" applyAlignment="1">
      <alignment horizontal="left" vertical="top"/>
    </xf>
    <xf numFmtId="0" fontId="23" fillId="0" borderId="72" xfId="3" applyFont="1" applyBorder="1" applyAlignment="1">
      <alignment horizontal="left" vertical="top"/>
    </xf>
    <xf numFmtId="0" fontId="23" fillId="0" borderId="44" xfId="3" applyFont="1" applyBorder="1" applyAlignment="1">
      <alignment horizontal="left" vertical="top"/>
    </xf>
    <xf numFmtId="0" fontId="19" fillId="0" borderId="31" xfId="3" applyFont="1" applyBorder="1" applyAlignment="1">
      <alignment horizontal="center"/>
    </xf>
    <xf numFmtId="0" fontId="19" fillId="0" borderId="8" xfId="3" applyFont="1" applyBorder="1" applyAlignment="1">
      <alignment horizontal="center"/>
    </xf>
    <xf numFmtId="0" fontId="19" fillId="0" borderId="32" xfId="3" applyFont="1" applyBorder="1" applyAlignment="1">
      <alignment horizontal="center"/>
    </xf>
    <xf numFmtId="0" fontId="23" fillId="0" borderId="48" xfId="3" applyFont="1" applyBorder="1" applyAlignment="1">
      <alignment horizontal="center"/>
    </xf>
    <xf numFmtId="0" fontId="23" fillId="0" borderId="51" xfId="3" applyFont="1" applyBorder="1" applyAlignment="1">
      <alignment horizontal="center"/>
    </xf>
    <xf numFmtId="0" fontId="23" fillId="0" borderId="74" xfId="3" applyFont="1" applyBorder="1" applyAlignment="1">
      <alignment horizontal="center"/>
    </xf>
    <xf numFmtId="0" fontId="23" fillId="0" borderId="16" xfId="3" applyFont="1" applyBorder="1" applyAlignment="1">
      <alignment horizontal="left" vertical="center" wrapText="1"/>
    </xf>
    <xf numFmtId="0" fontId="23" fillId="0" borderId="17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 wrapText="1"/>
    </xf>
    <xf numFmtId="0" fontId="23" fillId="0" borderId="36" xfId="3" applyFont="1" applyBorder="1" applyAlignment="1">
      <alignment horizontal="center" wrapText="1"/>
    </xf>
    <xf numFmtId="0" fontId="23" fillId="0" borderId="26" xfId="3" applyFont="1" applyBorder="1" applyAlignment="1">
      <alignment horizontal="center" wrapText="1"/>
    </xf>
    <xf numFmtId="0" fontId="23" fillId="0" borderId="22" xfId="3" applyFont="1" applyBorder="1" applyAlignment="1">
      <alignment horizontal="center"/>
    </xf>
    <xf numFmtId="0" fontId="23" fillId="0" borderId="46" xfId="3" applyFont="1" applyBorder="1" applyAlignment="1">
      <alignment horizontal="center"/>
    </xf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49" fillId="0" borderId="0" xfId="4" applyFont="1" applyAlignment="1" applyProtection="1">
      <alignment horizontal="right"/>
    </xf>
    <xf numFmtId="0" fontId="45" fillId="0" borderId="7" xfId="4" applyFont="1" applyBorder="1" applyAlignment="1" applyProtection="1">
      <alignment horizontal="left" vertical="center" indent="2"/>
    </xf>
    <xf numFmtId="0" fontId="45" fillId="0" borderId="29" xfId="4" applyFont="1" applyBorder="1" applyAlignment="1" applyProtection="1">
      <alignment horizontal="left" vertical="center" indent="2"/>
    </xf>
    <xf numFmtId="0" fontId="21" fillId="0" borderId="0" xfId="3" applyFont="1" applyAlignment="1">
      <alignment horizontal="center"/>
    </xf>
    <xf numFmtId="0" fontId="19" fillId="0" borderId="0" xfId="3" applyFont="1" applyAlignment="1"/>
    <xf numFmtId="0" fontId="19" fillId="0" borderId="7" xfId="3" applyFont="1" applyBorder="1" applyAlignment="1">
      <alignment vertical="center" wrapText="1"/>
    </xf>
    <xf numFmtId="0" fontId="19" fillId="0" borderId="30" xfId="3" applyFont="1" applyBorder="1" applyAlignment="1">
      <alignment vertical="center" wrapText="1"/>
    </xf>
    <xf numFmtId="0" fontId="19" fillId="0" borderId="29" xfId="3" applyFont="1" applyBorder="1" applyAlignment="1">
      <alignment vertical="center" wrapText="1"/>
    </xf>
    <xf numFmtId="0" fontId="23" fillId="0" borderId="7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 wrapText="1"/>
    </xf>
    <xf numFmtId="0" fontId="19" fillId="0" borderId="39" xfId="3" applyFont="1" applyBorder="1" applyAlignment="1">
      <alignment horizontal="center" vertical="center" wrapText="1"/>
    </xf>
    <xf numFmtId="0" fontId="19" fillId="0" borderId="40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59" xfId="3" applyFont="1" applyBorder="1" applyAlignment="1">
      <alignment horizontal="center" vertical="center" wrapText="1"/>
    </xf>
    <xf numFmtId="0" fontId="23" fillId="0" borderId="61" xfId="3" applyFont="1" applyBorder="1" applyAlignment="1">
      <alignment horizontal="center"/>
    </xf>
    <xf numFmtId="0" fontId="23" fillId="0" borderId="5" xfId="3" applyFont="1" applyBorder="1" applyAlignment="1">
      <alignment horizontal="center"/>
    </xf>
    <xf numFmtId="0" fontId="23" fillId="0" borderId="62" xfId="3" applyFont="1" applyBorder="1" applyAlignment="1">
      <alignment horizontal="center"/>
    </xf>
    <xf numFmtId="0" fontId="19" fillId="0" borderId="75" xfId="3" applyFont="1" applyBorder="1" applyAlignment="1">
      <alignment horizontal="center"/>
    </xf>
    <xf numFmtId="0" fontId="19" fillId="0" borderId="37" xfId="3" applyFont="1" applyBorder="1" applyAlignment="1">
      <alignment horizontal="center"/>
    </xf>
    <xf numFmtId="0" fontId="19" fillId="0" borderId="6" xfId="3" applyFont="1" applyBorder="1" applyAlignment="1">
      <alignment horizontal="center"/>
    </xf>
    <xf numFmtId="0" fontId="25" fillId="0" borderId="0" xfId="5" applyFont="1" applyFill="1" applyAlignment="1" applyProtection="1">
      <alignment horizontal="right"/>
      <protection locked="0"/>
    </xf>
    <xf numFmtId="0" fontId="25" fillId="0" borderId="0" xfId="5" applyFont="1" applyFill="1" applyAlignment="1" applyProtection="1">
      <alignment horizontal="center" wrapText="1"/>
    </xf>
    <xf numFmtId="0" fontId="25" fillId="0" borderId="0" xfId="5" applyFont="1" applyFill="1" applyAlignment="1" applyProtection="1">
      <alignment horizontal="center"/>
    </xf>
    <xf numFmtId="0" fontId="50" fillId="0" borderId="41" xfId="5" applyFont="1" applyFill="1" applyBorder="1" applyAlignment="1" applyProtection="1">
      <alignment horizontal="left" vertical="center" indent="1"/>
    </xf>
    <xf numFmtId="0" fontId="50" fillId="0" borderId="30" xfId="5" applyFont="1" applyFill="1" applyBorder="1" applyAlignment="1" applyProtection="1">
      <alignment horizontal="left" vertical="center" indent="1"/>
    </xf>
    <xf numFmtId="0" fontId="50" fillId="0" borderId="28" xfId="5" applyFont="1" applyFill="1" applyBorder="1" applyAlignment="1" applyProtection="1">
      <alignment horizontal="left" vertical="center" indent="1"/>
    </xf>
    <xf numFmtId="0" fontId="27" fillId="0" borderId="0" xfId="4" applyFont="1" applyFill="1" applyAlignment="1">
      <alignment horizontal="right" vertical="center" wrapText="1"/>
    </xf>
    <xf numFmtId="0" fontId="25" fillId="0" borderId="0" xfId="4" applyFont="1" applyFill="1" applyAlignment="1">
      <alignment horizontal="center" vertical="center" wrapText="1"/>
    </xf>
    <xf numFmtId="0" fontId="11" fillId="0" borderId="39" xfId="4" applyFont="1" applyFill="1" applyBorder="1" applyAlignment="1">
      <alignment horizontal="justify" vertical="center" wrapText="1"/>
    </xf>
    <xf numFmtId="164" fontId="4" fillId="0" borderId="7" xfId="4" applyNumberFormat="1" applyFont="1" applyFill="1" applyBorder="1" applyAlignment="1" applyProtection="1">
      <alignment horizontal="left" vertical="center" wrapText="1" indent="2"/>
    </xf>
    <xf numFmtId="164" fontId="4" fillId="0" borderId="28" xfId="4" applyNumberFormat="1" applyFont="1" applyFill="1" applyBorder="1" applyAlignment="1" applyProtection="1">
      <alignment horizontal="left" vertical="center" wrapText="1" indent="2"/>
    </xf>
    <xf numFmtId="164" fontId="25" fillId="0" borderId="0" xfId="4" applyNumberFormat="1" applyFont="1" applyFill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 wrapText="1"/>
    </xf>
    <xf numFmtId="164" fontId="4" fillId="0" borderId="44" xfId="4" applyNumberFormat="1" applyFont="1" applyFill="1" applyBorder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/>
    </xf>
    <xf numFmtId="164" fontId="4" fillId="0" borderId="44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164" fontId="4" fillId="0" borderId="76" xfId="4" applyNumberFormat="1" applyFont="1" applyFill="1" applyBorder="1" applyAlignment="1" applyProtection="1">
      <alignment horizontal="center" vertical="center"/>
    </xf>
    <xf numFmtId="164" fontId="4" fillId="0" borderId="77" xfId="4" applyNumberFormat="1" applyFont="1" applyFill="1" applyBorder="1" applyAlignment="1" applyProtection="1">
      <alignment horizontal="center" vertical="center"/>
    </xf>
    <xf numFmtId="0" fontId="25" fillId="0" borderId="0" xfId="5" applyFont="1" applyFill="1" applyAlignment="1" applyProtection="1">
      <alignment horizontal="center" wrapText="1"/>
      <protection locked="0"/>
    </xf>
    <xf numFmtId="0" fontId="25" fillId="0" borderId="0" xfId="5" applyFont="1" applyFill="1" applyAlignment="1" applyProtection="1">
      <alignment horizontal="center"/>
      <protection locked="0"/>
    </xf>
  </cellXfs>
  <cellStyles count="6">
    <cellStyle name="Normál" xfId="0" builtinId="0"/>
    <cellStyle name="Normál 2" xfId="4"/>
    <cellStyle name="Normál 3" xfId="3"/>
    <cellStyle name="Normál 4" xfId="1"/>
    <cellStyle name="Normál_KVRENMUNKA" xfId="2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K157"/>
  <sheetViews>
    <sheetView showWhiteSpace="0" topLeftCell="B137" zoomScaleNormal="120" zoomScaleSheetLayoutView="100" zoomScalePageLayoutView="120" workbookViewId="0">
      <selection activeCell="G109" sqref="G109"/>
    </sheetView>
  </sheetViews>
  <sheetFormatPr defaultRowHeight="15.75" x14ac:dyDescent="0.25"/>
  <cols>
    <col min="1" max="1" width="9.140625" style="111"/>
    <col min="2" max="2" width="4" style="111" customWidth="1"/>
    <col min="3" max="3" width="8.140625" style="109" customWidth="1"/>
    <col min="4" max="4" width="49.28515625" style="109" customWidth="1"/>
    <col min="5" max="5" width="12" style="222" customWidth="1"/>
    <col min="6" max="6" width="14.28515625" style="111" customWidth="1"/>
    <col min="7" max="7" width="13.140625" style="111" customWidth="1"/>
    <col min="8" max="257" width="9.140625" style="111"/>
    <col min="258" max="258" width="4" style="111" customWidth="1"/>
    <col min="259" max="259" width="8.140625" style="111" customWidth="1"/>
    <col min="260" max="260" width="49.28515625" style="111" customWidth="1"/>
    <col min="261" max="261" width="12" style="111" customWidth="1"/>
    <col min="262" max="262" width="14.28515625" style="111" customWidth="1"/>
    <col min="263" max="263" width="13.140625" style="111" customWidth="1"/>
    <col min="264" max="513" width="9.140625" style="111"/>
    <col min="514" max="514" width="4" style="111" customWidth="1"/>
    <col min="515" max="515" width="8.140625" style="111" customWidth="1"/>
    <col min="516" max="516" width="49.28515625" style="111" customWidth="1"/>
    <col min="517" max="517" width="12" style="111" customWidth="1"/>
    <col min="518" max="518" width="14.28515625" style="111" customWidth="1"/>
    <col min="519" max="519" width="13.140625" style="111" customWidth="1"/>
    <col min="520" max="769" width="9.140625" style="111"/>
    <col min="770" max="770" width="4" style="111" customWidth="1"/>
    <col min="771" max="771" width="8.140625" style="111" customWidth="1"/>
    <col min="772" max="772" width="49.28515625" style="111" customWidth="1"/>
    <col min="773" max="773" width="12" style="111" customWidth="1"/>
    <col min="774" max="774" width="14.28515625" style="111" customWidth="1"/>
    <col min="775" max="775" width="13.140625" style="111" customWidth="1"/>
    <col min="776" max="1025" width="9.140625" style="111"/>
    <col min="1026" max="1026" width="4" style="111" customWidth="1"/>
    <col min="1027" max="1027" width="8.140625" style="111" customWidth="1"/>
    <col min="1028" max="1028" width="49.28515625" style="111" customWidth="1"/>
    <col min="1029" max="1029" width="12" style="111" customWidth="1"/>
    <col min="1030" max="1030" width="14.28515625" style="111" customWidth="1"/>
    <col min="1031" max="1031" width="13.140625" style="111" customWidth="1"/>
    <col min="1032" max="1281" width="9.140625" style="111"/>
    <col min="1282" max="1282" width="4" style="111" customWidth="1"/>
    <col min="1283" max="1283" width="8.140625" style="111" customWidth="1"/>
    <col min="1284" max="1284" width="49.28515625" style="111" customWidth="1"/>
    <col min="1285" max="1285" width="12" style="111" customWidth="1"/>
    <col min="1286" max="1286" width="14.28515625" style="111" customWidth="1"/>
    <col min="1287" max="1287" width="13.140625" style="111" customWidth="1"/>
    <col min="1288" max="1537" width="9.140625" style="111"/>
    <col min="1538" max="1538" width="4" style="111" customWidth="1"/>
    <col min="1539" max="1539" width="8.140625" style="111" customWidth="1"/>
    <col min="1540" max="1540" width="49.28515625" style="111" customWidth="1"/>
    <col min="1541" max="1541" width="12" style="111" customWidth="1"/>
    <col min="1542" max="1542" width="14.28515625" style="111" customWidth="1"/>
    <col min="1543" max="1543" width="13.140625" style="111" customWidth="1"/>
    <col min="1544" max="1793" width="9.140625" style="111"/>
    <col min="1794" max="1794" width="4" style="111" customWidth="1"/>
    <col min="1795" max="1795" width="8.140625" style="111" customWidth="1"/>
    <col min="1796" max="1796" width="49.28515625" style="111" customWidth="1"/>
    <col min="1797" max="1797" width="12" style="111" customWidth="1"/>
    <col min="1798" max="1798" width="14.28515625" style="111" customWidth="1"/>
    <col min="1799" max="1799" width="13.140625" style="111" customWidth="1"/>
    <col min="1800" max="2049" width="9.140625" style="111"/>
    <col min="2050" max="2050" width="4" style="111" customWidth="1"/>
    <col min="2051" max="2051" width="8.140625" style="111" customWidth="1"/>
    <col min="2052" max="2052" width="49.28515625" style="111" customWidth="1"/>
    <col min="2053" max="2053" width="12" style="111" customWidth="1"/>
    <col min="2054" max="2054" width="14.28515625" style="111" customWidth="1"/>
    <col min="2055" max="2055" width="13.140625" style="111" customWidth="1"/>
    <col min="2056" max="2305" width="9.140625" style="111"/>
    <col min="2306" max="2306" width="4" style="111" customWidth="1"/>
    <col min="2307" max="2307" width="8.140625" style="111" customWidth="1"/>
    <col min="2308" max="2308" width="49.28515625" style="111" customWidth="1"/>
    <col min="2309" max="2309" width="12" style="111" customWidth="1"/>
    <col min="2310" max="2310" width="14.28515625" style="111" customWidth="1"/>
    <col min="2311" max="2311" width="13.140625" style="111" customWidth="1"/>
    <col min="2312" max="2561" width="9.140625" style="111"/>
    <col min="2562" max="2562" width="4" style="111" customWidth="1"/>
    <col min="2563" max="2563" width="8.140625" style="111" customWidth="1"/>
    <col min="2564" max="2564" width="49.28515625" style="111" customWidth="1"/>
    <col min="2565" max="2565" width="12" style="111" customWidth="1"/>
    <col min="2566" max="2566" width="14.28515625" style="111" customWidth="1"/>
    <col min="2567" max="2567" width="13.140625" style="111" customWidth="1"/>
    <col min="2568" max="2817" width="9.140625" style="111"/>
    <col min="2818" max="2818" width="4" style="111" customWidth="1"/>
    <col min="2819" max="2819" width="8.140625" style="111" customWidth="1"/>
    <col min="2820" max="2820" width="49.28515625" style="111" customWidth="1"/>
    <col min="2821" max="2821" width="12" style="111" customWidth="1"/>
    <col min="2822" max="2822" width="14.28515625" style="111" customWidth="1"/>
    <col min="2823" max="2823" width="13.140625" style="111" customWidth="1"/>
    <col min="2824" max="3073" width="9.140625" style="111"/>
    <col min="3074" max="3074" width="4" style="111" customWidth="1"/>
    <col min="3075" max="3075" width="8.140625" style="111" customWidth="1"/>
    <col min="3076" max="3076" width="49.28515625" style="111" customWidth="1"/>
    <col min="3077" max="3077" width="12" style="111" customWidth="1"/>
    <col min="3078" max="3078" width="14.28515625" style="111" customWidth="1"/>
    <col min="3079" max="3079" width="13.140625" style="111" customWidth="1"/>
    <col min="3080" max="3329" width="9.140625" style="111"/>
    <col min="3330" max="3330" width="4" style="111" customWidth="1"/>
    <col min="3331" max="3331" width="8.140625" style="111" customWidth="1"/>
    <col min="3332" max="3332" width="49.28515625" style="111" customWidth="1"/>
    <col min="3333" max="3333" width="12" style="111" customWidth="1"/>
    <col min="3334" max="3334" width="14.28515625" style="111" customWidth="1"/>
    <col min="3335" max="3335" width="13.140625" style="111" customWidth="1"/>
    <col min="3336" max="3585" width="9.140625" style="111"/>
    <col min="3586" max="3586" width="4" style="111" customWidth="1"/>
    <col min="3587" max="3587" width="8.140625" style="111" customWidth="1"/>
    <col min="3588" max="3588" width="49.28515625" style="111" customWidth="1"/>
    <col min="3589" max="3589" width="12" style="111" customWidth="1"/>
    <col min="3590" max="3590" width="14.28515625" style="111" customWidth="1"/>
    <col min="3591" max="3591" width="13.140625" style="111" customWidth="1"/>
    <col min="3592" max="3841" width="9.140625" style="111"/>
    <col min="3842" max="3842" width="4" style="111" customWidth="1"/>
    <col min="3843" max="3843" width="8.140625" style="111" customWidth="1"/>
    <col min="3844" max="3844" width="49.28515625" style="111" customWidth="1"/>
    <col min="3845" max="3845" width="12" style="111" customWidth="1"/>
    <col min="3846" max="3846" width="14.28515625" style="111" customWidth="1"/>
    <col min="3847" max="3847" width="13.140625" style="111" customWidth="1"/>
    <col min="3848" max="4097" width="9.140625" style="111"/>
    <col min="4098" max="4098" width="4" style="111" customWidth="1"/>
    <col min="4099" max="4099" width="8.140625" style="111" customWidth="1"/>
    <col min="4100" max="4100" width="49.28515625" style="111" customWidth="1"/>
    <col min="4101" max="4101" width="12" style="111" customWidth="1"/>
    <col min="4102" max="4102" width="14.28515625" style="111" customWidth="1"/>
    <col min="4103" max="4103" width="13.140625" style="111" customWidth="1"/>
    <col min="4104" max="4353" width="9.140625" style="111"/>
    <col min="4354" max="4354" width="4" style="111" customWidth="1"/>
    <col min="4355" max="4355" width="8.140625" style="111" customWidth="1"/>
    <col min="4356" max="4356" width="49.28515625" style="111" customWidth="1"/>
    <col min="4357" max="4357" width="12" style="111" customWidth="1"/>
    <col min="4358" max="4358" width="14.28515625" style="111" customWidth="1"/>
    <col min="4359" max="4359" width="13.140625" style="111" customWidth="1"/>
    <col min="4360" max="4609" width="9.140625" style="111"/>
    <col min="4610" max="4610" width="4" style="111" customWidth="1"/>
    <col min="4611" max="4611" width="8.140625" style="111" customWidth="1"/>
    <col min="4612" max="4612" width="49.28515625" style="111" customWidth="1"/>
    <col min="4613" max="4613" width="12" style="111" customWidth="1"/>
    <col min="4614" max="4614" width="14.28515625" style="111" customWidth="1"/>
    <col min="4615" max="4615" width="13.140625" style="111" customWidth="1"/>
    <col min="4616" max="4865" width="9.140625" style="111"/>
    <col min="4866" max="4866" width="4" style="111" customWidth="1"/>
    <col min="4867" max="4867" width="8.140625" style="111" customWidth="1"/>
    <col min="4868" max="4868" width="49.28515625" style="111" customWidth="1"/>
    <col min="4869" max="4869" width="12" style="111" customWidth="1"/>
    <col min="4870" max="4870" width="14.28515625" style="111" customWidth="1"/>
    <col min="4871" max="4871" width="13.140625" style="111" customWidth="1"/>
    <col min="4872" max="5121" width="9.140625" style="111"/>
    <col min="5122" max="5122" width="4" style="111" customWidth="1"/>
    <col min="5123" max="5123" width="8.140625" style="111" customWidth="1"/>
    <col min="5124" max="5124" width="49.28515625" style="111" customWidth="1"/>
    <col min="5125" max="5125" width="12" style="111" customWidth="1"/>
    <col min="5126" max="5126" width="14.28515625" style="111" customWidth="1"/>
    <col min="5127" max="5127" width="13.140625" style="111" customWidth="1"/>
    <col min="5128" max="5377" width="9.140625" style="111"/>
    <col min="5378" max="5378" width="4" style="111" customWidth="1"/>
    <col min="5379" max="5379" width="8.140625" style="111" customWidth="1"/>
    <col min="5380" max="5380" width="49.28515625" style="111" customWidth="1"/>
    <col min="5381" max="5381" width="12" style="111" customWidth="1"/>
    <col min="5382" max="5382" width="14.28515625" style="111" customWidth="1"/>
    <col min="5383" max="5383" width="13.140625" style="111" customWidth="1"/>
    <col min="5384" max="5633" width="9.140625" style="111"/>
    <col min="5634" max="5634" width="4" style="111" customWidth="1"/>
    <col min="5635" max="5635" width="8.140625" style="111" customWidth="1"/>
    <col min="5636" max="5636" width="49.28515625" style="111" customWidth="1"/>
    <col min="5637" max="5637" width="12" style="111" customWidth="1"/>
    <col min="5638" max="5638" width="14.28515625" style="111" customWidth="1"/>
    <col min="5639" max="5639" width="13.140625" style="111" customWidth="1"/>
    <col min="5640" max="5889" width="9.140625" style="111"/>
    <col min="5890" max="5890" width="4" style="111" customWidth="1"/>
    <col min="5891" max="5891" width="8.140625" style="111" customWidth="1"/>
    <col min="5892" max="5892" width="49.28515625" style="111" customWidth="1"/>
    <col min="5893" max="5893" width="12" style="111" customWidth="1"/>
    <col min="5894" max="5894" width="14.28515625" style="111" customWidth="1"/>
    <col min="5895" max="5895" width="13.140625" style="111" customWidth="1"/>
    <col min="5896" max="6145" width="9.140625" style="111"/>
    <col min="6146" max="6146" width="4" style="111" customWidth="1"/>
    <col min="6147" max="6147" width="8.140625" style="111" customWidth="1"/>
    <col min="6148" max="6148" width="49.28515625" style="111" customWidth="1"/>
    <col min="6149" max="6149" width="12" style="111" customWidth="1"/>
    <col min="6150" max="6150" width="14.28515625" style="111" customWidth="1"/>
    <col min="6151" max="6151" width="13.140625" style="111" customWidth="1"/>
    <col min="6152" max="6401" width="9.140625" style="111"/>
    <col min="6402" max="6402" width="4" style="111" customWidth="1"/>
    <col min="6403" max="6403" width="8.140625" style="111" customWidth="1"/>
    <col min="6404" max="6404" width="49.28515625" style="111" customWidth="1"/>
    <col min="6405" max="6405" width="12" style="111" customWidth="1"/>
    <col min="6406" max="6406" width="14.28515625" style="111" customWidth="1"/>
    <col min="6407" max="6407" width="13.140625" style="111" customWidth="1"/>
    <col min="6408" max="6657" width="9.140625" style="111"/>
    <col min="6658" max="6658" width="4" style="111" customWidth="1"/>
    <col min="6659" max="6659" width="8.140625" style="111" customWidth="1"/>
    <col min="6660" max="6660" width="49.28515625" style="111" customWidth="1"/>
    <col min="6661" max="6661" width="12" style="111" customWidth="1"/>
    <col min="6662" max="6662" width="14.28515625" style="111" customWidth="1"/>
    <col min="6663" max="6663" width="13.140625" style="111" customWidth="1"/>
    <col min="6664" max="6913" width="9.140625" style="111"/>
    <col min="6914" max="6914" width="4" style="111" customWidth="1"/>
    <col min="6915" max="6915" width="8.140625" style="111" customWidth="1"/>
    <col min="6916" max="6916" width="49.28515625" style="111" customWidth="1"/>
    <col min="6917" max="6917" width="12" style="111" customWidth="1"/>
    <col min="6918" max="6918" width="14.28515625" style="111" customWidth="1"/>
    <col min="6919" max="6919" width="13.140625" style="111" customWidth="1"/>
    <col min="6920" max="7169" width="9.140625" style="111"/>
    <col min="7170" max="7170" width="4" style="111" customWidth="1"/>
    <col min="7171" max="7171" width="8.140625" style="111" customWidth="1"/>
    <col min="7172" max="7172" width="49.28515625" style="111" customWidth="1"/>
    <col min="7173" max="7173" width="12" style="111" customWidth="1"/>
    <col min="7174" max="7174" width="14.28515625" style="111" customWidth="1"/>
    <col min="7175" max="7175" width="13.140625" style="111" customWidth="1"/>
    <col min="7176" max="7425" width="9.140625" style="111"/>
    <col min="7426" max="7426" width="4" style="111" customWidth="1"/>
    <col min="7427" max="7427" width="8.140625" style="111" customWidth="1"/>
    <col min="7428" max="7428" width="49.28515625" style="111" customWidth="1"/>
    <col min="7429" max="7429" width="12" style="111" customWidth="1"/>
    <col min="7430" max="7430" width="14.28515625" style="111" customWidth="1"/>
    <col min="7431" max="7431" width="13.140625" style="111" customWidth="1"/>
    <col min="7432" max="7681" width="9.140625" style="111"/>
    <col min="7682" max="7682" width="4" style="111" customWidth="1"/>
    <col min="7683" max="7683" width="8.140625" style="111" customWidth="1"/>
    <col min="7684" max="7684" width="49.28515625" style="111" customWidth="1"/>
    <col min="7685" max="7685" width="12" style="111" customWidth="1"/>
    <col min="7686" max="7686" width="14.28515625" style="111" customWidth="1"/>
    <col min="7687" max="7687" width="13.140625" style="111" customWidth="1"/>
    <col min="7688" max="7937" width="9.140625" style="111"/>
    <col min="7938" max="7938" width="4" style="111" customWidth="1"/>
    <col min="7939" max="7939" width="8.140625" style="111" customWidth="1"/>
    <col min="7940" max="7940" width="49.28515625" style="111" customWidth="1"/>
    <col min="7941" max="7941" width="12" style="111" customWidth="1"/>
    <col min="7942" max="7942" width="14.28515625" style="111" customWidth="1"/>
    <col min="7943" max="7943" width="13.140625" style="111" customWidth="1"/>
    <col min="7944" max="8193" width="9.140625" style="111"/>
    <col min="8194" max="8194" width="4" style="111" customWidth="1"/>
    <col min="8195" max="8195" width="8.140625" style="111" customWidth="1"/>
    <col min="8196" max="8196" width="49.28515625" style="111" customWidth="1"/>
    <col min="8197" max="8197" width="12" style="111" customWidth="1"/>
    <col min="8198" max="8198" width="14.28515625" style="111" customWidth="1"/>
    <col min="8199" max="8199" width="13.140625" style="111" customWidth="1"/>
    <col min="8200" max="8449" width="9.140625" style="111"/>
    <col min="8450" max="8450" width="4" style="111" customWidth="1"/>
    <col min="8451" max="8451" width="8.140625" style="111" customWidth="1"/>
    <col min="8452" max="8452" width="49.28515625" style="111" customWidth="1"/>
    <col min="8453" max="8453" width="12" style="111" customWidth="1"/>
    <col min="8454" max="8454" width="14.28515625" style="111" customWidth="1"/>
    <col min="8455" max="8455" width="13.140625" style="111" customWidth="1"/>
    <col min="8456" max="8705" width="9.140625" style="111"/>
    <col min="8706" max="8706" width="4" style="111" customWidth="1"/>
    <col min="8707" max="8707" width="8.140625" style="111" customWidth="1"/>
    <col min="8708" max="8708" width="49.28515625" style="111" customWidth="1"/>
    <col min="8709" max="8709" width="12" style="111" customWidth="1"/>
    <col min="8710" max="8710" width="14.28515625" style="111" customWidth="1"/>
    <col min="8711" max="8711" width="13.140625" style="111" customWidth="1"/>
    <col min="8712" max="8961" width="9.140625" style="111"/>
    <col min="8962" max="8962" width="4" style="111" customWidth="1"/>
    <col min="8963" max="8963" width="8.140625" style="111" customWidth="1"/>
    <col min="8964" max="8964" width="49.28515625" style="111" customWidth="1"/>
    <col min="8965" max="8965" width="12" style="111" customWidth="1"/>
    <col min="8966" max="8966" width="14.28515625" style="111" customWidth="1"/>
    <col min="8967" max="8967" width="13.140625" style="111" customWidth="1"/>
    <col min="8968" max="9217" width="9.140625" style="111"/>
    <col min="9218" max="9218" width="4" style="111" customWidth="1"/>
    <col min="9219" max="9219" width="8.140625" style="111" customWidth="1"/>
    <col min="9220" max="9220" width="49.28515625" style="111" customWidth="1"/>
    <col min="9221" max="9221" width="12" style="111" customWidth="1"/>
    <col min="9222" max="9222" width="14.28515625" style="111" customWidth="1"/>
    <col min="9223" max="9223" width="13.140625" style="111" customWidth="1"/>
    <col min="9224" max="9473" width="9.140625" style="111"/>
    <col min="9474" max="9474" width="4" style="111" customWidth="1"/>
    <col min="9475" max="9475" width="8.140625" style="111" customWidth="1"/>
    <col min="9476" max="9476" width="49.28515625" style="111" customWidth="1"/>
    <col min="9477" max="9477" width="12" style="111" customWidth="1"/>
    <col min="9478" max="9478" width="14.28515625" style="111" customWidth="1"/>
    <col min="9479" max="9479" width="13.140625" style="111" customWidth="1"/>
    <col min="9480" max="9729" width="9.140625" style="111"/>
    <col min="9730" max="9730" width="4" style="111" customWidth="1"/>
    <col min="9731" max="9731" width="8.140625" style="111" customWidth="1"/>
    <col min="9732" max="9732" width="49.28515625" style="111" customWidth="1"/>
    <col min="9733" max="9733" width="12" style="111" customWidth="1"/>
    <col min="9734" max="9734" width="14.28515625" style="111" customWidth="1"/>
    <col min="9735" max="9735" width="13.140625" style="111" customWidth="1"/>
    <col min="9736" max="9985" width="9.140625" style="111"/>
    <col min="9986" max="9986" width="4" style="111" customWidth="1"/>
    <col min="9987" max="9987" width="8.140625" style="111" customWidth="1"/>
    <col min="9988" max="9988" width="49.28515625" style="111" customWidth="1"/>
    <col min="9989" max="9989" width="12" style="111" customWidth="1"/>
    <col min="9990" max="9990" width="14.28515625" style="111" customWidth="1"/>
    <col min="9991" max="9991" width="13.140625" style="111" customWidth="1"/>
    <col min="9992" max="10241" width="9.140625" style="111"/>
    <col min="10242" max="10242" width="4" style="111" customWidth="1"/>
    <col min="10243" max="10243" width="8.140625" style="111" customWidth="1"/>
    <col min="10244" max="10244" width="49.28515625" style="111" customWidth="1"/>
    <col min="10245" max="10245" width="12" style="111" customWidth="1"/>
    <col min="10246" max="10246" width="14.28515625" style="111" customWidth="1"/>
    <col min="10247" max="10247" width="13.140625" style="111" customWidth="1"/>
    <col min="10248" max="10497" width="9.140625" style="111"/>
    <col min="10498" max="10498" width="4" style="111" customWidth="1"/>
    <col min="10499" max="10499" width="8.140625" style="111" customWidth="1"/>
    <col min="10500" max="10500" width="49.28515625" style="111" customWidth="1"/>
    <col min="10501" max="10501" width="12" style="111" customWidth="1"/>
    <col min="10502" max="10502" width="14.28515625" style="111" customWidth="1"/>
    <col min="10503" max="10503" width="13.140625" style="111" customWidth="1"/>
    <col min="10504" max="10753" width="9.140625" style="111"/>
    <col min="10754" max="10754" width="4" style="111" customWidth="1"/>
    <col min="10755" max="10755" width="8.140625" style="111" customWidth="1"/>
    <col min="10756" max="10756" width="49.28515625" style="111" customWidth="1"/>
    <col min="10757" max="10757" width="12" style="111" customWidth="1"/>
    <col min="10758" max="10758" width="14.28515625" style="111" customWidth="1"/>
    <col min="10759" max="10759" width="13.140625" style="111" customWidth="1"/>
    <col min="10760" max="11009" width="9.140625" style="111"/>
    <col min="11010" max="11010" width="4" style="111" customWidth="1"/>
    <col min="11011" max="11011" width="8.140625" style="111" customWidth="1"/>
    <col min="11012" max="11012" width="49.28515625" style="111" customWidth="1"/>
    <col min="11013" max="11013" width="12" style="111" customWidth="1"/>
    <col min="11014" max="11014" width="14.28515625" style="111" customWidth="1"/>
    <col min="11015" max="11015" width="13.140625" style="111" customWidth="1"/>
    <col min="11016" max="11265" width="9.140625" style="111"/>
    <col min="11266" max="11266" width="4" style="111" customWidth="1"/>
    <col min="11267" max="11267" width="8.140625" style="111" customWidth="1"/>
    <col min="11268" max="11268" width="49.28515625" style="111" customWidth="1"/>
    <col min="11269" max="11269" width="12" style="111" customWidth="1"/>
    <col min="11270" max="11270" width="14.28515625" style="111" customWidth="1"/>
    <col min="11271" max="11271" width="13.140625" style="111" customWidth="1"/>
    <col min="11272" max="11521" width="9.140625" style="111"/>
    <col min="11522" max="11522" width="4" style="111" customWidth="1"/>
    <col min="11523" max="11523" width="8.140625" style="111" customWidth="1"/>
    <col min="11524" max="11524" width="49.28515625" style="111" customWidth="1"/>
    <col min="11525" max="11525" width="12" style="111" customWidth="1"/>
    <col min="11526" max="11526" width="14.28515625" style="111" customWidth="1"/>
    <col min="11527" max="11527" width="13.140625" style="111" customWidth="1"/>
    <col min="11528" max="11777" width="9.140625" style="111"/>
    <col min="11778" max="11778" width="4" style="111" customWidth="1"/>
    <col min="11779" max="11779" width="8.140625" style="111" customWidth="1"/>
    <col min="11780" max="11780" width="49.28515625" style="111" customWidth="1"/>
    <col min="11781" max="11781" width="12" style="111" customWidth="1"/>
    <col min="11782" max="11782" width="14.28515625" style="111" customWidth="1"/>
    <col min="11783" max="11783" width="13.140625" style="111" customWidth="1"/>
    <col min="11784" max="12033" width="9.140625" style="111"/>
    <col min="12034" max="12034" width="4" style="111" customWidth="1"/>
    <col min="12035" max="12035" width="8.140625" style="111" customWidth="1"/>
    <col min="12036" max="12036" width="49.28515625" style="111" customWidth="1"/>
    <col min="12037" max="12037" width="12" style="111" customWidth="1"/>
    <col min="12038" max="12038" width="14.28515625" style="111" customWidth="1"/>
    <col min="12039" max="12039" width="13.140625" style="111" customWidth="1"/>
    <col min="12040" max="12289" width="9.140625" style="111"/>
    <col min="12290" max="12290" width="4" style="111" customWidth="1"/>
    <col min="12291" max="12291" width="8.140625" style="111" customWidth="1"/>
    <col min="12292" max="12292" width="49.28515625" style="111" customWidth="1"/>
    <col min="12293" max="12293" width="12" style="111" customWidth="1"/>
    <col min="12294" max="12294" width="14.28515625" style="111" customWidth="1"/>
    <col min="12295" max="12295" width="13.140625" style="111" customWidth="1"/>
    <col min="12296" max="12545" width="9.140625" style="111"/>
    <col min="12546" max="12546" width="4" style="111" customWidth="1"/>
    <col min="12547" max="12547" width="8.140625" style="111" customWidth="1"/>
    <col min="12548" max="12548" width="49.28515625" style="111" customWidth="1"/>
    <col min="12549" max="12549" width="12" style="111" customWidth="1"/>
    <col min="12550" max="12550" width="14.28515625" style="111" customWidth="1"/>
    <col min="12551" max="12551" width="13.140625" style="111" customWidth="1"/>
    <col min="12552" max="12801" width="9.140625" style="111"/>
    <col min="12802" max="12802" width="4" style="111" customWidth="1"/>
    <col min="12803" max="12803" width="8.140625" style="111" customWidth="1"/>
    <col min="12804" max="12804" width="49.28515625" style="111" customWidth="1"/>
    <col min="12805" max="12805" width="12" style="111" customWidth="1"/>
    <col min="12806" max="12806" width="14.28515625" style="111" customWidth="1"/>
    <col min="12807" max="12807" width="13.140625" style="111" customWidth="1"/>
    <col min="12808" max="13057" width="9.140625" style="111"/>
    <col min="13058" max="13058" width="4" style="111" customWidth="1"/>
    <col min="13059" max="13059" width="8.140625" style="111" customWidth="1"/>
    <col min="13060" max="13060" width="49.28515625" style="111" customWidth="1"/>
    <col min="13061" max="13061" width="12" style="111" customWidth="1"/>
    <col min="13062" max="13062" width="14.28515625" style="111" customWidth="1"/>
    <col min="13063" max="13063" width="13.140625" style="111" customWidth="1"/>
    <col min="13064" max="13313" width="9.140625" style="111"/>
    <col min="13314" max="13314" width="4" style="111" customWidth="1"/>
    <col min="13315" max="13315" width="8.140625" style="111" customWidth="1"/>
    <col min="13316" max="13316" width="49.28515625" style="111" customWidth="1"/>
    <col min="13317" max="13317" width="12" style="111" customWidth="1"/>
    <col min="13318" max="13318" width="14.28515625" style="111" customWidth="1"/>
    <col min="13319" max="13319" width="13.140625" style="111" customWidth="1"/>
    <col min="13320" max="13569" width="9.140625" style="111"/>
    <col min="13570" max="13570" width="4" style="111" customWidth="1"/>
    <col min="13571" max="13571" width="8.140625" style="111" customWidth="1"/>
    <col min="13572" max="13572" width="49.28515625" style="111" customWidth="1"/>
    <col min="13573" max="13573" width="12" style="111" customWidth="1"/>
    <col min="13574" max="13574" width="14.28515625" style="111" customWidth="1"/>
    <col min="13575" max="13575" width="13.140625" style="111" customWidth="1"/>
    <col min="13576" max="13825" width="9.140625" style="111"/>
    <col min="13826" max="13826" width="4" style="111" customWidth="1"/>
    <col min="13827" max="13827" width="8.140625" style="111" customWidth="1"/>
    <col min="13828" max="13828" width="49.28515625" style="111" customWidth="1"/>
    <col min="13829" max="13829" width="12" style="111" customWidth="1"/>
    <col min="13830" max="13830" width="14.28515625" style="111" customWidth="1"/>
    <col min="13831" max="13831" width="13.140625" style="111" customWidth="1"/>
    <col min="13832" max="14081" width="9.140625" style="111"/>
    <col min="14082" max="14082" width="4" style="111" customWidth="1"/>
    <col min="14083" max="14083" width="8.140625" style="111" customWidth="1"/>
    <col min="14084" max="14084" width="49.28515625" style="111" customWidth="1"/>
    <col min="14085" max="14085" width="12" style="111" customWidth="1"/>
    <col min="14086" max="14086" width="14.28515625" style="111" customWidth="1"/>
    <col min="14087" max="14087" width="13.140625" style="111" customWidth="1"/>
    <col min="14088" max="14337" width="9.140625" style="111"/>
    <col min="14338" max="14338" width="4" style="111" customWidth="1"/>
    <col min="14339" max="14339" width="8.140625" style="111" customWidth="1"/>
    <col min="14340" max="14340" width="49.28515625" style="111" customWidth="1"/>
    <col min="14341" max="14341" width="12" style="111" customWidth="1"/>
    <col min="14342" max="14342" width="14.28515625" style="111" customWidth="1"/>
    <col min="14343" max="14343" width="13.140625" style="111" customWidth="1"/>
    <col min="14344" max="14593" width="9.140625" style="111"/>
    <col min="14594" max="14594" width="4" style="111" customWidth="1"/>
    <col min="14595" max="14595" width="8.140625" style="111" customWidth="1"/>
    <col min="14596" max="14596" width="49.28515625" style="111" customWidth="1"/>
    <col min="14597" max="14597" width="12" style="111" customWidth="1"/>
    <col min="14598" max="14598" width="14.28515625" style="111" customWidth="1"/>
    <col min="14599" max="14599" width="13.140625" style="111" customWidth="1"/>
    <col min="14600" max="14849" width="9.140625" style="111"/>
    <col min="14850" max="14850" width="4" style="111" customWidth="1"/>
    <col min="14851" max="14851" width="8.140625" style="111" customWidth="1"/>
    <col min="14852" max="14852" width="49.28515625" style="111" customWidth="1"/>
    <col min="14853" max="14853" width="12" style="111" customWidth="1"/>
    <col min="14854" max="14854" width="14.28515625" style="111" customWidth="1"/>
    <col min="14855" max="14855" width="13.140625" style="111" customWidth="1"/>
    <col min="14856" max="15105" width="9.140625" style="111"/>
    <col min="15106" max="15106" width="4" style="111" customWidth="1"/>
    <col min="15107" max="15107" width="8.140625" style="111" customWidth="1"/>
    <col min="15108" max="15108" width="49.28515625" style="111" customWidth="1"/>
    <col min="15109" max="15109" width="12" style="111" customWidth="1"/>
    <col min="15110" max="15110" width="14.28515625" style="111" customWidth="1"/>
    <col min="15111" max="15111" width="13.140625" style="111" customWidth="1"/>
    <col min="15112" max="15361" width="9.140625" style="111"/>
    <col min="15362" max="15362" width="4" style="111" customWidth="1"/>
    <col min="15363" max="15363" width="8.140625" style="111" customWidth="1"/>
    <col min="15364" max="15364" width="49.28515625" style="111" customWidth="1"/>
    <col min="15365" max="15365" width="12" style="111" customWidth="1"/>
    <col min="15366" max="15366" width="14.28515625" style="111" customWidth="1"/>
    <col min="15367" max="15367" width="13.140625" style="111" customWidth="1"/>
    <col min="15368" max="15617" width="9.140625" style="111"/>
    <col min="15618" max="15618" width="4" style="111" customWidth="1"/>
    <col min="15619" max="15619" width="8.140625" style="111" customWidth="1"/>
    <col min="15620" max="15620" width="49.28515625" style="111" customWidth="1"/>
    <col min="15621" max="15621" width="12" style="111" customWidth="1"/>
    <col min="15622" max="15622" width="14.28515625" style="111" customWidth="1"/>
    <col min="15623" max="15623" width="13.140625" style="111" customWidth="1"/>
    <col min="15624" max="15873" width="9.140625" style="111"/>
    <col min="15874" max="15874" width="4" style="111" customWidth="1"/>
    <col min="15875" max="15875" width="8.140625" style="111" customWidth="1"/>
    <col min="15876" max="15876" width="49.28515625" style="111" customWidth="1"/>
    <col min="15877" max="15877" width="12" style="111" customWidth="1"/>
    <col min="15878" max="15878" width="14.28515625" style="111" customWidth="1"/>
    <col min="15879" max="15879" width="13.140625" style="111" customWidth="1"/>
    <col min="15880" max="16129" width="9.140625" style="111"/>
    <col min="16130" max="16130" width="4" style="111" customWidth="1"/>
    <col min="16131" max="16131" width="8.140625" style="111" customWidth="1"/>
    <col min="16132" max="16132" width="49.28515625" style="111" customWidth="1"/>
    <col min="16133" max="16133" width="12" style="111" customWidth="1"/>
    <col min="16134" max="16134" width="14.28515625" style="111" customWidth="1"/>
    <col min="16135" max="16135" width="13.140625" style="111" customWidth="1"/>
    <col min="16136" max="16384" width="9.140625" style="111"/>
  </cols>
  <sheetData>
    <row r="1" spans="3:10" x14ac:dyDescent="0.25">
      <c r="D1" s="791" t="s">
        <v>824</v>
      </c>
      <c r="E1" s="791"/>
      <c r="F1" s="791"/>
      <c r="G1" s="791"/>
      <c r="H1" s="110"/>
      <c r="I1" s="110"/>
      <c r="J1" s="110"/>
    </row>
    <row r="3" spans="3:10" x14ac:dyDescent="0.25">
      <c r="C3" s="792" t="s">
        <v>121</v>
      </c>
      <c r="D3" s="792"/>
      <c r="E3" s="792"/>
      <c r="F3" s="792"/>
      <c r="G3" s="792"/>
    </row>
    <row r="4" spans="3:10" x14ac:dyDescent="0.25">
      <c r="C4" s="112"/>
      <c r="D4" s="112"/>
      <c r="E4" s="112"/>
      <c r="F4" s="112"/>
      <c r="G4" s="112"/>
    </row>
    <row r="5" spans="3:10" x14ac:dyDescent="0.25">
      <c r="C5" s="792" t="s">
        <v>825</v>
      </c>
      <c r="D5" s="792"/>
      <c r="E5" s="792"/>
      <c r="F5" s="792"/>
      <c r="G5" s="792"/>
    </row>
    <row r="7" spans="3:10" ht="15.95" customHeight="1" thickBot="1" x14ac:dyDescent="0.3">
      <c r="C7" s="786" t="s">
        <v>122</v>
      </c>
      <c r="D7" s="786"/>
      <c r="E7" s="786"/>
    </row>
    <row r="8" spans="3:10" ht="15.95" customHeight="1" thickBot="1" x14ac:dyDescent="0.3">
      <c r="C8" s="782" t="s">
        <v>123</v>
      </c>
      <c r="D8" s="782"/>
      <c r="E8" s="793" t="s">
        <v>124</v>
      </c>
      <c r="F8" s="794"/>
      <c r="G8" s="795"/>
    </row>
    <row r="9" spans="3:10" ht="15.95" customHeight="1" thickBot="1" x14ac:dyDescent="0.3">
      <c r="C9" s="113"/>
      <c r="D9" s="113"/>
      <c r="E9" s="783" t="s">
        <v>826</v>
      </c>
      <c r="F9" s="784"/>
      <c r="G9" s="785"/>
    </row>
    <row r="10" spans="3:10" ht="64.5" customHeight="1" thickBot="1" x14ac:dyDescent="0.3">
      <c r="C10" s="114" t="s">
        <v>125</v>
      </c>
      <c r="D10" s="115" t="s">
        <v>126</v>
      </c>
      <c r="E10" s="116" t="s">
        <v>97</v>
      </c>
      <c r="F10" s="117" t="s">
        <v>127</v>
      </c>
      <c r="G10" s="118" t="s">
        <v>128</v>
      </c>
    </row>
    <row r="11" spans="3:10" s="124" customFormat="1" ht="12" customHeight="1" thickBot="1" x14ac:dyDescent="0.25">
      <c r="C11" s="119" t="s">
        <v>129</v>
      </c>
      <c r="D11" s="120" t="s">
        <v>130</v>
      </c>
      <c r="E11" s="121" t="s">
        <v>131</v>
      </c>
      <c r="F11" s="122" t="s">
        <v>132</v>
      </c>
      <c r="G11" s="123" t="s">
        <v>133</v>
      </c>
    </row>
    <row r="12" spans="3:10" s="130" customFormat="1" ht="12" customHeight="1" thickBot="1" x14ac:dyDescent="0.25">
      <c r="C12" s="125" t="s">
        <v>9</v>
      </c>
      <c r="D12" s="126" t="s">
        <v>134</v>
      </c>
      <c r="E12" s="127">
        <f>SUM(F12:G12)</f>
        <v>114138</v>
      </c>
      <c r="F12" s="128">
        <f>SUM(F13:F18)</f>
        <v>114138</v>
      </c>
      <c r="G12" s="129">
        <f>SUM(G13:G18)</f>
        <v>0</v>
      </c>
    </row>
    <row r="13" spans="3:10" s="130" customFormat="1" ht="12" customHeight="1" x14ac:dyDescent="0.2">
      <c r="C13" s="131" t="s">
        <v>11</v>
      </c>
      <c r="D13" s="132" t="s">
        <v>135</v>
      </c>
      <c r="E13" s="133">
        <f t="shared" ref="E13:E76" si="0">SUM(F13:G13)</f>
        <v>54207</v>
      </c>
      <c r="F13" s="134">
        <v>54207</v>
      </c>
      <c r="G13" s="135"/>
    </row>
    <row r="14" spans="3:10" s="130" customFormat="1" ht="12" customHeight="1" x14ac:dyDescent="0.2">
      <c r="C14" s="136" t="s">
        <v>13</v>
      </c>
      <c r="D14" s="137" t="s">
        <v>136</v>
      </c>
      <c r="E14" s="138">
        <f t="shared" si="0"/>
        <v>34055</v>
      </c>
      <c r="F14" s="139">
        <v>34055</v>
      </c>
      <c r="G14" s="140"/>
    </row>
    <row r="15" spans="3:10" s="130" customFormat="1" ht="12" customHeight="1" x14ac:dyDescent="0.2">
      <c r="C15" s="136" t="s">
        <v>15</v>
      </c>
      <c r="D15" s="137" t="s">
        <v>137</v>
      </c>
      <c r="E15" s="138">
        <f t="shared" si="0"/>
        <v>24472</v>
      </c>
      <c r="F15" s="139">
        <v>24472</v>
      </c>
      <c r="G15" s="140"/>
    </row>
    <row r="16" spans="3:10" s="130" customFormat="1" ht="12" customHeight="1" x14ac:dyDescent="0.2">
      <c r="C16" s="136" t="s">
        <v>17</v>
      </c>
      <c r="D16" s="137" t="s">
        <v>138</v>
      </c>
      <c r="E16" s="138">
        <f t="shared" si="0"/>
        <v>1404</v>
      </c>
      <c r="F16" s="139">
        <v>1404</v>
      </c>
      <c r="G16" s="140"/>
    </row>
    <row r="17" spans="3:7" s="130" customFormat="1" ht="12" customHeight="1" x14ac:dyDescent="0.2">
      <c r="C17" s="136" t="s">
        <v>19</v>
      </c>
      <c r="D17" s="137" t="s">
        <v>139</v>
      </c>
      <c r="E17" s="138">
        <f t="shared" si="0"/>
        <v>0</v>
      </c>
      <c r="F17" s="139"/>
      <c r="G17" s="140"/>
    </row>
    <row r="18" spans="3:7" s="130" customFormat="1" ht="12" customHeight="1" thickBot="1" x14ac:dyDescent="0.25">
      <c r="C18" s="141" t="s">
        <v>21</v>
      </c>
      <c r="D18" s="142" t="s">
        <v>827</v>
      </c>
      <c r="E18" s="143">
        <f t="shared" si="0"/>
        <v>0</v>
      </c>
      <c r="F18" s="144"/>
      <c r="G18" s="145"/>
    </row>
    <row r="19" spans="3:7" s="130" customFormat="1" ht="21" customHeight="1" thickBot="1" x14ac:dyDescent="0.25">
      <c r="C19" s="146" t="s">
        <v>31</v>
      </c>
      <c r="D19" s="147" t="s">
        <v>141</v>
      </c>
      <c r="E19" s="148">
        <f t="shared" si="0"/>
        <v>57728</v>
      </c>
      <c r="F19" s="149">
        <v>56754</v>
      </c>
      <c r="G19" s="150">
        <v>974</v>
      </c>
    </row>
    <row r="20" spans="3:7" s="130" customFormat="1" ht="12" hidden="1" customHeight="1" x14ac:dyDescent="0.2">
      <c r="C20" s="131" t="s">
        <v>33</v>
      </c>
      <c r="D20" s="132" t="s">
        <v>34</v>
      </c>
      <c r="E20" s="151">
        <f t="shared" si="0"/>
        <v>0</v>
      </c>
      <c r="F20" s="134"/>
      <c r="G20" s="135"/>
    </row>
    <row r="21" spans="3:7" s="130" customFormat="1" ht="12" hidden="1" customHeight="1" x14ac:dyDescent="0.2">
      <c r="C21" s="136" t="s">
        <v>35</v>
      </c>
      <c r="D21" s="137" t="s">
        <v>142</v>
      </c>
      <c r="E21" s="138">
        <f t="shared" si="0"/>
        <v>0</v>
      </c>
      <c r="F21" s="139"/>
      <c r="G21" s="140"/>
    </row>
    <row r="22" spans="3:7" s="130" customFormat="1" ht="12" hidden="1" customHeight="1" x14ac:dyDescent="0.2">
      <c r="C22" s="136" t="s">
        <v>37</v>
      </c>
      <c r="D22" s="137" t="s">
        <v>143</v>
      </c>
      <c r="E22" s="138">
        <f t="shared" si="0"/>
        <v>0</v>
      </c>
      <c r="F22" s="139"/>
      <c r="G22" s="140"/>
    </row>
    <row r="23" spans="3:7" s="130" customFormat="1" ht="12" hidden="1" customHeight="1" x14ac:dyDescent="0.2">
      <c r="C23" s="136" t="s">
        <v>39</v>
      </c>
      <c r="D23" s="137" t="s">
        <v>144</v>
      </c>
      <c r="E23" s="138">
        <f t="shared" si="0"/>
        <v>0</v>
      </c>
      <c r="F23" s="139"/>
      <c r="G23" s="140"/>
    </row>
    <row r="24" spans="3:7" s="130" customFormat="1" ht="12" hidden="1" customHeight="1" x14ac:dyDescent="0.2">
      <c r="C24" s="136" t="s">
        <v>145</v>
      </c>
      <c r="D24" s="137" t="s">
        <v>146</v>
      </c>
      <c r="E24" s="138">
        <f t="shared" si="0"/>
        <v>18613</v>
      </c>
      <c r="F24" s="139">
        <v>18613</v>
      </c>
      <c r="G24" s="140"/>
    </row>
    <row r="25" spans="3:7" s="130" customFormat="1" ht="12" hidden="1" customHeight="1" thickBot="1" x14ac:dyDescent="0.25">
      <c r="C25" s="141" t="s">
        <v>147</v>
      </c>
      <c r="D25" s="142" t="s">
        <v>148</v>
      </c>
      <c r="E25" s="138">
        <f t="shared" si="0"/>
        <v>0</v>
      </c>
      <c r="F25" s="139"/>
      <c r="G25" s="140"/>
    </row>
    <row r="26" spans="3:7" s="130" customFormat="1" ht="21" customHeight="1" thickBot="1" x14ac:dyDescent="0.25">
      <c r="C26" s="146" t="s">
        <v>41</v>
      </c>
      <c r="D26" s="152" t="s">
        <v>149</v>
      </c>
      <c r="E26" s="138">
        <f t="shared" si="0"/>
        <v>0</v>
      </c>
      <c r="F26" s="139">
        <f>SUM(F27:F32)</f>
        <v>0</v>
      </c>
      <c r="G26" s="140">
        <f>SUM(G27:G32)</f>
        <v>0</v>
      </c>
    </row>
    <row r="27" spans="3:7" s="130" customFormat="1" ht="12" hidden="1" customHeight="1" x14ac:dyDescent="0.2">
      <c r="C27" s="131" t="s">
        <v>150</v>
      </c>
      <c r="D27" s="132" t="s">
        <v>151</v>
      </c>
      <c r="E27" s="138">
        <f t="shared" si="0"/>
        <v>0</v>
      </c>
      <c r="F27" s="139"/>
      <c r="G27" s="140"/>
    </row>
    <row r="28" spans="3:7" s="130" customFormat="1" ht="12" hidden="1" customHeight="1" x14ac:dyDescent="0.2">
      <c r="C28" s="136" t="s">
        <v>152</v>
      </c>
      <c r="D28" s="137" t="s">
        <v>153</v>
      </c>
      <c r="E28" s="138">
        <f t="shared" si="0"/>
        <v>0</v>
      </c>
      <c r="F28" s="139"/>
      <c r="G28" s="140"/>
    </row>
    <row r="29" spans="3:7" s="130" customFormat="1" ht="12" hidden="1" customHeight="1" x14ac:dyDescent="0.2">
      <c r="C29" s="136" t="s">
        <v>154</v>
      </c>
      <c r="D29" s="137" t="s">
        <v>155</v>
      </c>
      <c r="E29" s="138">
        <f t="shared" si="0"/>
        <v>0</v>
      </c>
      <c r="F29" s="139"/>
      <c r="G29" s="140"/>
    </row>
    <row r="30" spans="3:7" s="130" customFormat="1" ht="12" hidden="1" customHeight="1" x14ac:dyDescent="0.2">
      <c r="C30" s="136" t="s">
        <v>156</v>
      </c>
      <c r="D30" s="137" t="s">
        <v>157</v>
      </c>
      <c r="E30" s="138">
        <f t="shared" si="0"/>
        <v>0</v>
      </c>
      <c r="F30" s="139"/>
      <c r="G30" s="140"/>
    </row>
    <row r="31" spans="3:7" s="130" customFormat="1" ht="12" hidden="1" customHeight="1" x14ac:dyDescent="0.2">
      <c r="C31" s="136" t="s">
        <v>158</v>
      </c>
      <c r="D31" s="137" t="s">
        <v>159</v>
      </c>
      <c r="E31" s="138">
        <f t="shared" si="0"/>
        <v>0</v>
      </c>
      <c r="F31" s="139"/>
      <c r="G31" s="140"/>
    </row>
    <row r="32" spans="3:7" s="130" customFormat="1" ht="12" hidden="1" customHeight="1" thickBot="1" x14ac:dyDescent="0.25">
      <c r="C32" s="141" t="s">
        <v>160</v>
      </c>
      <c r="D32" s="142" t="s">
        <v>161</v>
      </c>
      <c r="E32" s="143">
        <f t="shared" si="0"/>
        <v>0</v>
      </c>
      <c r="F32" s="144"/>
      <c r="G32" s="145"/>
    </row>
    <row r="33" spans="3:7" s="130" customFormat="1" ht="12" customHeight="1" thickBot="1" x14ac:dyDescent="0.25">
      <c r="C33" s="146" t="s">
        <v>162</v>
      </c>
      <c r="D33" s="152" t="s">
        <v>163</v>
      </c>
      <c r="E33" s="148">
        <f t="shared" si="0"/>
        <v>14600</v>
      </c>
      <c r="F33" s="153">
        <f>SUM(F34:F39)</f>
        <v>14600</v>
      </c>
      <c r="G33" s="154">
        <f>SUM(G34,G37:G39)</f>
        <v>0</v>
      </c>
    </row>
    <row r="34" spans="3:7" s="130" customFormat="1" ht="12" customHeight="1" x14ac:dyDescent="0.2">
      <c r="C34" s="131" t="s">
        <v>45</v>
      </c>
      <c r="D34" s="132" t="s">
        <v>828</v>
      </c>
      <c r="E34" s="151"/>
      <c r="F34" s="134"/>
      <c r="G34" s="135"/>
    </row>
    <row r="35" spans="3:7" s="130" customFormat="1" ht="12" customHeight="1" x14ac:dyDescent="0.2">
      <c r="C35" s="136" t="s">
        <v>46</v>
      </c>
      <c r="D35" s="137" t="s">
        <v>829</v>
      </c>
      <c r="E35" s="138">
        <f t="shared" si="0"/>
        <v>11500</v>
      </c>
      <c r="F35" s="139">
        <v>11500</v>
      </c>
      <c r="G35" s="140"/>
    </row>
    <row r="36" spans="3:7" s="130" customFormat="1" ht="12" customHeight="1" x14ac:dyDescent="0.2">
      <c r="C36" s="136" t="s">
        <v>48</v>
      </c>
      <c r="D36" s="137" t="s">
        <v>830</v>
      </c>
      <c r="E36" s="138">
        <f t="shared" si="0"/>
        <v>0</v>
      </c>
      <c r="F36" s="139"/>
      <c r="G36" s="140"/>
    </row>
    <row r="37" spans="3:7" s="130" customFormat="1" ht="12" customHeight="1" x14ac:dyDescent="0.2">
      <c r="C37" s="136" t="s">
        <v>168</v>
      </c>
      <c r="D37" s="137" t="s">
        <v>166</v>
      </c>
      <c r="E37" s="138"/>
      <c r="F37" s="139">
        <v>3000</v>
      </c>
      <c r="G37" s="140"/>
    </row>
    <row r="38" spans="3:7" s="130" customFormat="1" ht="12" customHeight="1" x14ac:dyDescent="0.2">
      <c r="C38" s="136" t="s">
        <v>831</v>
      </c>
      <c r="D38" s="137" t="s">
        <v>167</v>
      </c>
      <c r="E38" s="138">
        <f t="shared" si="0"/>
        <v>0</v>
      </c>
      <c r="F38" s="139"/>
      <c r="G38" s="140"/>
    </row>
    <row r="39" spans="3:7" s="130" customFormat="1" ht="12" customHeight="1" thickBot="1" x14ac:dyDescent="0.25">
      <c r="C39" s="141" t="s">
        <v>832</v>
      </c>
      <c r="D39" s="142" t="s">
        <v>169</v>
      </c>
      <c r="E39" s="143">
        <f t="shared" si="0"/>
        <v>100</v>
      </c>
      <c r="F39" s="144">
        <v>100</v>
      </c>
      <c r="G39" s="145"/>
    </row>
    <row r="40" spans="3:7" s="130" customFormat="1" ht="12" customHeight="1" thickBot="1" x14ac:dyDescent="0.25">
      <c r="C40" s="146" t="s">
        <v>50</v>
      </c>
      <c r="D40" s="152" t="s">
        <v>170</v>
      </c>
      <c r="E40" s="148">
        <f t="shared" si="0"/>
        <v>9251</v>
      </c>
      <c r="F40" s="153">
        <f>SUM(F41:F50)</f>
        <v>9251</v>
      </c>
      <c r="G40" s="154">
        <f>SUM(G41:G50)</f>
        <v>0</v>
      </c>
    </row>
    <row r="41" spans="3:7" s="130" customFormat="1" ht="12" customHeight="1" x14ac:dyDescent="0.2">
      <c r="C41" s="131" t="s">
        <v>52</v>
      </c>
      <c r="D41" s="132" t="s">
        <v>12</v>
      </c>
      <c r="E41" s="151">
        <f t="shared" si="0"/>
        <v>60</v>
      </c>
      <c r="F41" s="134">
        <v>60</v>
      </c>
      <c r="G41" s="135"/>
    </row>
    <row r="42" spans="3:7" s="130" customFormat="1" ht="12" customHeight="1" x14ac:dyDescent="0.2">
      <c r="C42" s="136" t="s">
        <v>54</v>
      </c>
      <c r="D42" s="137" t="s">
        <v>14</v>
      </c>
      <c r="E42" s="138">
        <f t="shared" si="0"/>
        <v>2965</v>
      </c>
      <c r="F42" s="139">
        <v>2965</v>
      </c>
      <c r="G42" s="140"/>
    </row>
    <row r="43" spans="3:7" s="130" customFormat="1" ht="12" customHeight="1" x14ac:dyDescent="0.2">
      <c r="C43" s="136" t="s">
        <v>56</v>
      </c>
      <c r="D43" s="137" t="s">
        <v>16</v>
      </c>
      <c r="E43" s="138">
        <f t="shared" si="0"/>
        <v>280</v>
      </c>
      <c r="F43" s="139">
        <v>280</v>
      </c>
      <c r="G43" s="140"/>
    </row>
    <row r="44" spans="3:7" s="130" customFormat="1" ht="12" customHeight="1" x14ac:dyDescent="0.2">
      <c r="C44" s="136" t="s">
        <v>171</v>
      </c>
      <c r="D44" s="137" t="s">
        <v>18</v>
      </c>
      <c r="E44" s="138">
        <f t="shared" si="0"/>
        <v>0</v>
      </c>
      <c r="F44" s="139"/>
      <c r="G44" s="140"/>
    </row>
    <row r="45" spans="3:7" s="130" customFormat="1" ht="12" customHeight="1" x14ac:dyDescent="0.2">
      <c r="C45" s="136" t="s">
        <v>172</v>
      </c>
      <c r="D45" s="137" t="s">
        <v>20</v>
      </c>
      <c r="E45" s="138">
        <f t="shared" si="0"/>
        <v>4658</v>
      </c>
      <c r="F45" s="139">
        <v>4658</v>
      </c>
      <c r="G45" s="140"/>
    </row>
    <row r="46" spans="3:7" s="130" customFormat="1" ht="12" customHeight="1" x14ac:dyDescent="0.2">
      <c r="C46" s="136" t="s">
        <v>173</v>
      </c>
      <c r="D46" s="137" t="s">
        <v>174</v>
      </c>
      <c r="E46" s="138">
        <f t="shared" si="0"/>
        <v>1258</v>
      </c>
      <c r="F46" s="139">
        <v>1258</v>
      </c>
      <c r="G46" s="140"/>
    </row>
    <row r="47" spans="3:7" s="130" customFormat="1" ht="12" customHeight="1" x14ac:dyDescent="0.2">
      <c r="C47" s="136" t="s">
        <v>175</v>
      </c>
      <c r="D47" s="137" t="s">
        <v>176</v>
      </c>
      <c r="E47" s="138">
        <f t="shared" si="0"/>
        <v>0</v>
      </c>
      <c r="F47" s="139"/>
      <c r="G47" s="140"/>
    </row>
    <row r="48" spans="3:7" s="130" customFormat="1" ht="12" customHeight="1" x14ac:dyDescent="0.2">
      <c r="C48" s="136" t="s">
        <v>177</v>
      </c>
      <c r="D48" s="137" t="s">
        <v>26</v>
      </c>
      <c r="E48" s="138">
        <f t="shared" si="0"/>
        <v>30</v>
      </c>
      <c r="F48" s="139">
        <v>30</v>
      </c>
      <c r="G48" s="140"/>
    </row>
    <row r="49" spans="3:7" s="130" customFormat="1" ht="12" customHeight="1" x14ac:dyDescent="0.2">
      <c r="C49" s="136" t="s">
        <v>178</v>
      </c>
      <c r="D49" s="137" t="s">
        <v>28</v>
      </c>
      <c r="E49" s="138">
        <f t="shared" si="0"/>
        <v>0</v>
      </c>
      <c r="F49" s="139"/>
      <c r="G49" s="140"/>
    </row>
    <row r="50" spans="3:7" s="130" customFormat="1" ht="12" customHeight="1" thickBot="1" x14ac:dyDescent="0.25">
      <c r="C50" s="141" t="s">
        <v>179</v>
      </c>
      <c r="D50" s="142" t="s">
        <v>30</v>
      </c>
      <c r="E50" s="143">
        <f t="shared" si="0"/>
        <v>0</v>
      </c>
      <c r="F50" s="144"/>
      <c r="G50" s="145"/>
    </row>
    <row r="51" spans="3:7" s="130" customFormat="1" ht="12" customHeight="1" thickBot="1" x14ac:dyDescent="0.25">
      <c r="C51" s="146" t="s">
        <v>58</v>
      </c>
      <c r="D51" s="152" t="s">
        <v>180</v>
      </c>
      <c r="E51" s="148">
        <f t="shared" si="0"/>
        <v>550</v>
      </c>
      <c r="F51" s="153">
        <f>SUM(F52:F56)</f>
        <v>550</v>
      </c>
      <c r="G51" s="154">
        <f>SUM(G52:G56)</f>
        <v>0</v>
      </c>
    </row>
    <row r="52" spans="3:7" s="130" customFormat="1" ht="12" customHeight="1" x14ac:dyDescent="0.2">
      <c r="C52" s="131" t="s">
        <v>181</v>
      </c>
      <c r="D52" s="132" t="s">
        <v>53</v>
      </c>
      <c r="E52" s="151">
        <f t="shared" si="0"/>
        <v>0</v>
      </c>
      <c r="F52" s="134"/>
      <c r="G52" s="135"/>
    </row>
    <row r="53" spans="3:7" s="130" customFormat="1" ht="12" customHeight="1" x14ac:dyDescent="0.2">
      <c r="C53" s="136" t="s">
        <v>182</v>
      </c>
      <c r="D53" s="137" t="s">
        <v>55</v>
      </c>
      <c r="E53" s="138">
        <f t="shared" si="0"/>
        <v>550</v>
      </c>
      <c r="F53" s="139">
        <v>550</v>
      </c>
      <c r="G53" s="140"/>
    </row>
    <row r="54" spans="3:7" s="130" customFormat="1" ht="12" customHeight="1" x14ac:dyDescent="0.2">
      <c r="C54" s="136" t="s">
        <v>183</v>
      </c>
      <c r="D54" s="137" t="s">
        <v>57</v>
      </c>
      <c r="E54" s="138">
        <f t="shared" si="0"/>
        <v>0</v>
      </c>
      <c r="F54" s="139"/>
      <c r="G54" s="140"/>
    </row>
    <row r="55" spans="3:7" s="130" customFormat="1" ht="12" customHeight="1" x14ac:dyDescent="0.2">
      <c r="C55" s="136" t="s">
        <v>184</v>
      </c>
      <c r="D55" s="137" t="s">
        <v>185</v>
      </c>
      <c r="E55" s="138">
        <f t="shared" si="0"/>
        <v>0</v>
      </c>
      <c r="F55" s="139"/>
      <c r="G55" s="140"/>
    </row>
    <row r="56" spans="3:7" s="130" customFormat="1" ht="12" customHeight="1" thickBot="1" x14ac:dyDescent="0.25">
      <c r="C56" s="141" t="s">
        <v>186</v>
      </c>
      <c r="D56" s="142" t="s">
        <v>187</v>
      </c>
      <c r="E56" s="143">
        <f t="shared" si="0"/>
        <v>0</v>
      </c>
      <c r="F56" s="144"/>
      <c r="G56" s="145"/>
    </row>
    <row r="57" spans="3:7" s="130" customFormat="1" ht="12" customHeight="1" thickBot="1" x14ac:dyDescent="0.25">
      <c r="C57" s="146" t="s">
        <v>188</v>
      </c>
      <c r="D57" s="152" t="s">
        <v>189</v>
      </c>
      <c r="E57" s="148">
        <f t="shared" si="0"/>
        <v>0</v>
      </c>
      <c r="F57" s="153"/>
      <c r="G57" s="154">
        <f>SUM(G58:G61)</f>
        <v>0</v>
      </c>
    </row>
    <row r="58" spans="3:7" s="130" customFormat="1" ht="12" hidden="1" customHeight="1" x14ac:dyDescent="0.2">
      <c r="C58" s="131" t="s">
        <v>190</v>
      </c>
      <c r="D58" s="132" t="s">
        <v>191</v>
      </c>
      <c r="E58" s="151">
        <f t="shared" si="0"/>
        <v>0</v>
      </c>
      <c r="F58" s="134"/>
      <c r="G58" s="135"/>
    </row>
    <row r="59" spans="3:7" s="130" customFormat="1" ht="12" hidden="1" customHeight="1" x14ac:dyDescent="0.2">
      <c r="C59" s="136" t="s">
        <v>192</v>
      </c>
      <c r="D59" s="137" t="s">
        <v>193</v>
      </c>
      <c r="E59" s="138">
        <f t="shared" si="0"/>
        <v>0</v>
      </c>
      <c r="F59" s="139"/>
      <c r="G59" s="140"/>
    </row>
    <row r="60" spans="3:7" s="130" customFormat="1" ht="12" hidden="1" customHeight="1" x14ac:dyDescent="0.2">
      <c r="C60" s="136" t="s">
        <v>194</v>
      </c>
      <c r="D60" s="137" t="s">
        <v>195</v>
      </c>
      <c r="E60" s="138">
        <f t="shared" si="0"/>
        <v>0</v>
      </c>
      <c r="F60" s="139"/>
      <c r="G60" s="140"/>
    </row>
    <row r="61" spans="3:7" s="130" customFormat="1" ht="12" hidden="1" customHeight="1" thickBot="1" x14ac:dyDescent="0.25">
      <c r="C61" s="141" t="s">
        <v>196</v>
      </c>
      <c r="D61" s="142" t="s">
        <v>197</v>
      </c>
      <c r="E61" s="143">
        <f t="shared" si="0"/>
        <v>0</v>
      </c>
      <c r="F61" s="144"/>
      <c r="G61" s="145"/>
    </row>
    <row r="62" spans="3:7" s="130" customFormat="1" ht="12" customHeight="1" thickBot="1" x14ac:dyDescent="0.25">
      <c r="C62" s="146" t="s">
        <v>62</v>
      </c>
      <c r="D62" s="147" t="s">
        <v>198</v>
      </c>
      <c r="E62" s="148">
        <f t="shared" si="0"/>
        <v>0</v>
      </c>
      <c r="F62" s="153">
        <f>SUM(F63:F66)</f>
        <v>0</v>
      </c>
      <c r="G62" s="154">
        <f>SUM(G63:G66)</f>
        <v>0</v>
      </c>
    </row>
    <row r="63" spans="3:7" s="130" customFormat="1" ht="12" hidden="1" customHeight="1" x14ac:dyDescent="0.2">
      <c r="C63" s="131" t="s">
        <v>199</v>
      </c>
      <c r="D63" s="132" t="s">
        <v>200</v>
      </c>
      <c r="E63" s="151">
        <f t="shared" si="0"/>
        <v>0</v>
      </c>
      <c r="F63" s="134"/>
      <c r="G63" s="135"/>
    </row>
    <row r="64" spans="3:7" s="130" customFormat="1" ht="12" hidden="1" customHeight="1" x14ac:dyDescent="0.2">
      <c r="C64" s="136" t="s">
        <v>201</v>
      </c>
      <c r="D64" s="137" t="s">
        <v>202</v>
      </c>
      <c r="E64" s="138">
        <f t="shared" si="0"/>
        <v>0</v>
      </c>
      <c r="F64" s="139"/>
      <c r="G64" s="140"/>
    </row>
    <row r="65" spans="3:7" s="130" customFormat="1" ht="12" hidden="1" customHeight="1" x14ac:dyDescent="0.2">
      <c r="C65" s="136" t="s">
        <v>203</v>
      </c>
      <c r="D65" s="137" t="s">
        <v>204</v>
      </c>
      <c r="E65" s="138">
        <f t="shared" si="0"/>
        <v>0</v>
      </c>
      <c r="F65" s="139"/>
      <c r="G65" s="140"/>
    </row>
    <row r="66" spans="3:7" s="130" customFormat="1" ht="12" hidden="1" customHeight="1" thickBot="1" x14ac:dyDescent="0.25">
      <c r="C66" s="141" t="s">
        <v>205</v>
      </c>
      <c r="D66" s="142" t="s">
        <v>206</v>
      </c>
      <c r="E66" s="138">
        <f t="shared" si="0"/>
        <v>0</v>
      </c>
      <c r="F66" s="144"/>
      <c r="G66" s="145"/>
    </row>
    <row r="67" spans="3:7" s="130" customFormat="1" ht="21.75" customHeight="1" thickBot="1" x14ac:dyDescent="0.25">
      <c r="C67" s="146" t="s">
        <v>64</v>
      </c>
      <c r="D67" s="152" t="s">
        <v>207</v>
      </c>
      <c r="E67" s="155">
        <f t="shared" si="0"/>
        <v>196267</v>
      </c>
      <c r="F67" s="156">
        <f>SUM(F12,F19,F26,F33,F40,F51,F57,F62)</f>
        <v>195293</v>
      </c>
      <c r="G67" s="157">
        <f>SUM(G12,G19,G26,G33,G40,G51,G57,G62)</f>
        <v>974</v>
      </c>
    </row>
    <row r="68" spans="3:7" s="130" customFormat="1" ht="12" customHeight="1" thickBot="1" x14ac:dyDescent="0.25">
      <c r="C68" s="158" t="s">
        <v>208</v>
      </c>
      <c r="D68" s="147" t="s">
        <v>209</v>
      </c>
      <c r="E68" s="148">
        <f t="shared" si="0"/>
        <v>0</v>
      </c>
      <c r="F68" s="153">
        <f>SUM(F69:F71)</f>
        <v>0</v>
      </c>
      <c r="G68" s="154">
        <f>SUM(G69:G71)</f>
        <v>0</v>
      </c>
    </row>
    <row r="69" spans="3:7" s="130" customFormat="1" ht="12" hidden="1" customHeight="1" x14ac:dyDescent="0.2">
      <c r="C69" s="131" t="s">
        <v>210</v>
      </c>
      <c r="D69" s="132" t="s">
        <v>211</v>
      </c>
      <c r="E69" s="151">
        <f t="shared" si="0"/>
        <v>0</v>
      </c>
      <c r="F69" s="134"/>
      <c r="G69" s="135"/>
    </row>
    <row r="70" spans="3:7" s="130" customFormat="1" ht="12" hidden="1" customHeight="1" x14ac:dyDescent="0.2">
      <c r="C70" s="136" t="s">
        <v>212</v>
      </c>
      <c r="D70" s="137" t="s">
        <v>213</v>
      </c>
      <c r="E70" s="138">
        <f t="shared" si="0"/>
        <v>0</v>
      </c>
      <c r="F70" s="139"/>
      <c r="G70" s="140"/>
    </row>
    <row r="71" spans="3:7" s="130" customFormat="1" ht="12" hidden="1" customHeight="1" thickBot="1" x14ac:dyDescent="0.25">
      <c r="C71" s="141" t="s">
        <v>214</v>
      </c>
      <c r="D71" s="159" t="s">
        <v>215</v>
      </c>
      <c r="E71" s="143">
        <f t="shared" si="0"/>
        <v>0</v>
      </c>
      <c r="F71" s="144"/>
      <c r="G71" s="145"/>
    </row>
    <row r="72" spans="3:7" s="130" customFormat="1" ht="12" customHeight="1" thickBot="1" x14ac:dyDescent="0.25">
      <c r="C72" s="158" t="s">
        <v>216</v>
      </c>
      <c r="D72" s="147" t="s">
        <v>217</v>
      </c>
      <c r="E72" s="148">
        <f t="shared" si="0"/>
        <v>0</v>
      </c>
      <c r="F72" s="153">
        <f>SUM(F73:F76)</f>
        <v>0</v>
      </c>
      <c r="G72" s="154">
        <f>SUM(G73:G76)</f>
        <v>0</v>
      </c>
    </row>
    <row r="73" spans="3:7" s="130" customFormat="1" ht="12" hidden="1" customHeight="1" x14ac:dyDescent="0.2">
      <c r="C73" s="131" t="s">
        <v>218</v>
      </c>
      <c r="D73" s="132" t="s">
        <v>219</v>
      </c>
      <c r="E73" s="151">
        <f t="shared" si="0"/>
        <v>0</v>
      </c>
      <c r="F73" s="134"/>
      <c r="G73" s="135"/>
    </row>
    <row r="74" spans="3:7" s="130" customFormat="1" ht="12" hidden="1" customHeight="1" x14ac:dyDescent="0.2">
      <c r="C74" s="136" t="s">
        <v>220</v>
      </c>
      <c r="D74" s="137" t="s">
        <v>221</v>
      </c>
      <c r="E74" s="138">
        <f t="shared" si="0"/>
        <v>0</v>
      </c>
      <c r="F74" s="139"/>
      <c r="G74" s="140"/>
    </row>
    <row r="75" spans="3:7" s="130" customFormat="1" ht="12" hidden="1" customHeight="1" x14ac:dyDescent="0.2">
      <c r="C75" s="136" t="s">
        <v>222</v>
      </c>
      <c r="D75" s="137" t="s">
        <v>223</v>
      </c>
      <c r="E75" s="138">
        <f t="shared" si="0"/>
        <v>0</v>
      </c>
      <c r="F75" s="139"/>
      <c r="G75" s="140"/>
    </row>
    <row r="76" spans="3:7" s="130" customFormat="1" ht="12" hidden="1" customHeight="1" thickBot="1" x14ac:dyDescent="0.25">
      <c r="C76" s="141" t="s">
        <v>224</v>
      </c>
      <c r="D76" s="142" t="s">
        <v>225</v>
      </c>
      <c r="E76" s="143">
        <f t="shared" si="0"/>
        <v>0</v>
      </c>
      <c r="F76" s="144"/>
      <c r="G76" s="145"/>
    </row>
    <row r="77" spans="3:7" s="130" customFormat="1" ht="12" customHeight="1" thickBot="1" x14ac:dyDescent="0.25">
      <c r="C77" s="158" t="s">
        <v>226</v>
      </c>
      <c r="D77" s="147" t="s">
        <v>227</v>
      </c>
      <c r="E77" s="148">
        <f t="shared" ref="E77:E90" si="1">SUM(F77:G77)</f>
        <v>28046</v>
      </c>
      <c r="F77" s="153">
        <f>SUM(F78:F79)</f>
        <v>27716</v>
      </c>
      <c r="G77" s="154">
        <f>SUM(G78:G79)</f>
        <v>330</v>
      </c>
    </row>
    <row r="78" spans="3:7" s="130" customFormat="1" ht="12" customHeight="1" x14ac:dyDescent="0.2">
      <c r="C78" s="131" t="s">
        <v>228</v>
      </c>
      <c r="D78" s="132" t="s">
        <v>229</v>
      </c>
      <c r="E78" s="151">
        <f t="shared" si="1"/>
        <v>28046</v>
      </c>
      <c r="F78" s="134">
        <v>27716</v>
      </c>
      <c r="G78" s="135">
        <v>330</v>
      </c>
    </row>
    <row r="79" spans="3:7" s="130" customFormat="1" ht="12" customHeight="1" thickBot="1" x14ac:dyDescent="0.25">
      <c r="C79" s="141" t="s">
        <v>230</v>
      </c>
      <c r="D79" s="142" t="s">
        <v>231</v>
      </c>
      <c r="E79" s="143">
        <f t="shared" si="1"/>
        <v>0</v>
      </c>
      <c r="F79" s="144"/>
      <c r="G79" s="145"/>
    </row>
    <row r="80" spans="3:7" s="130" customFormat="1" ht="12" customHeight="1" thickBot="1" x14ac:dyDescent="0.25">
      <c r="C80" s="158" t="s">
        <v>232</v>
      </c>
      <c r="D80" s="147" t="s">
        <v>233</v>
      </c>
      <c r="E80" s="148">
        <f t="shared" si="1"/>
        <v>0</v>
      </c>
      <c r="F80" s="153">
        <f>SUM(F81:F83)</f>
        <v>0</v>
      </c>
      <c r="G80" s="154">
        <f>SUM(G81:G83)</f>
        <v>0</v>
      </c>
    </row>
    <row r="81" spans="3:7" s="130" customFormat="1" ht="12" hidden="1" customHeight="1" x14ac:dyDescent="0.2">
      <c r="C81" s="131" t="s">
        <v>234</v>
      </c>
      <c r="D81" s="132" t="s">
        <v>235</v>
      </c>
      <c r="E81" s="151">
        <f t="shared" si="1"/>
        <v>0</v>
      </c>
      <c r="F81" s="134"/>
      <c r="G81" s="135"/>
    </row>
    <row r="82" spans="3:7" s="130" customFormat="1" ht="12" hidden="1" customHeight="1" x14ac:dyDescent="0.2">
      <c r="C82" s="136" t="s">
        <v>236</v>
      </c>
      <c r="D82" s="137" t="s">
        <v>237</v>
      </c>
      <c r="E82" s="138">
        <f t="shared" si="1"/>
        <v>0</v>
      </c>
      <c r="F82" s="139"/>
      <c r="G82" s="140"/>
    </row>
    <row r="83" spans="3:7" s="130" customFormat="1" ht="12" hidden="1" customHeight="1" thickBot="1" x14ac:dyDescent="0.25">
      <c r="C83" s="141" t="s">
        <v>238</v>
      </c>
      <c r="D83" s="142" t="s">
        <v>239</v>
      </c>
      <c r="E83" s="143">
        <f t="shared" si="1"/>
        <v>0</v>
      </c>
      <c r="F83" s="144"/>
      <c r="G83" s="145"/>
    </row>
    <row r="84" spans="3:7" s="130" customFormat="1" ht="12" customHeight="1" thickBot="1" x14ac:dyDescent="0.25">
      <c r="C84" s="158" t="s">
        <v>240</v>
      </c>
      <c r="D84" s="147" t="s">
        <v>241</v>
      </c>
      <c r="E84" s="148">
        <f t="shared" si="1"/>
        <v>0</v>
      </c>
      <c r="F84" s="153">
        <f>SUM(F85:F88)</f>
        <v>0</v>
      </c>
      <c r="G84" s="154">
        <f>SUM(G85:G88)</f>
        <v>0</v>
      </c>
    </row>
    <row r="85" spans="3:7" s="130" customFormat="1" ht="12" hidden="1" customHeight="1" x14ac:dyDescent="0.2">
      <c r="C85" s="160" t="s">
        <v>242</v>
      </c>
      <c r="D85" s="132" t="s">
        <v>243</v>
      </c>
      <c r="E85" s="151">
        <f t="shared" si="1"/>
        <v>0</v>
      </c>
      <c r="F85" s="134"/>
      <c r="G85" s="135"/>
    </row>
    <row r="86" spans="3:7" s="130" customFormat="1" ht="12" hidden="1" customHeight="1" x14ac:dyDescent="0.2">
      <c r="C86" s="161" t="s">
        <v>244</v>
      </c>
      <c r="D86" s="137" t="s">
        <v>245</v>
      </c>
      <c r="E86" s="138">
        <f t="shared" si="1"/>
        <v>0</v>
      </c>
      <c r="F86" s="139"/>
      <c r="G86" s="140"/>
    </row>
    <row r="87" spans="3:7" s="130" customFormat="1" ht="12" hidden="1" customHeight="1" x14ac:dyDescent="0.2">
      <c r="C87" s="161" t="s">
        <v>246</v>
      </c>
      <c r="D87" s="137" t="s">
        <v>247</v>
      </c>
      <c r="E87" s="138">
        <f t="shared" si="1"/>
        <v>0</v>
      </c>
      <c r="F87" s="139"/>
      <c r="G87" s="140"/>
    </row>
    <row r="88" spans="3:7" s="130" customFormat="1" ht="12" hidden="1" customHeight="1" thickBot="1" x14ac:dyDescent="0.25">
      <c r="C88" s="162" t="s">
        <v>248</v>
      </c>
      <c r="D88" s="142" t="s">
        <v>249</v>
      </c>
      <c r="E88" s="143">
        <f t="shared" si="1"/>
        <v>0</v>
      </c>
      <c r="F88" s="139"/>
      <c r="G88" s="140"/>
    </row>
    <row r="89" spans="3:7" s="130" customFormat="1" ht="13.5" customHeight="1" thickBot="1" x14ac:dyDescent="0.25">
      <c r="C89" s="158" t="s">
        <v>250</v>
      </c>
      <c r="D89" s="147" t="s">
        <v>251</v>
      </c>
      <c r="E89" s="148">
        <f t="shared" si="1"/>
        <v>0</v>
      </c>
      <c r="F89" s="144"/>
      <c r="G89" s="145"/>
    </row>
    <row r="90" spans="3:7" s="130" customFormat="1" ht="15.75" customHeight="1" thickBot="1" x14ac:dyDescent="0.25">
      <c r="C90" s="158" t="s">
        <v>252</v>
      </c>
      <c r="D90" s="163" t="s">
        <v>253</v>
      </c>
      <c r="E90" s="164">
        <f t="shared" si="1"/>
        <v>28046</v>
      </c>
      <c r="F90" s="165">
        <f>SUM(F68,F72,F77,F80,E84,E89)</f>
        <v>27716</v>
      </c>
      <c r="G90" s="166">
        <f>SUM(G68,G72,G77,G80,F84,F89)</f>
        <v>330</v>
      </c>
    </row>
    <row r="91" spans="3:7" s="130" customFormat="1" ht="32.25" customHeight="1" thickBot="1" x14ac:dyDescent="0.25">
      <c r="C91" s="167" t="s">
        <v>254</v>
      </c>
      <c r="D91" s="168" t="s">
        <v>255</v>
      </c>
      <c r="E91" s="169">
        <f>+E67+E90</f>
        <v>224313</v>
      </c>
      <c r="F91" s="170">
        <f>SUM(F90,F67)</f>
        <v>223009</v>
      </c>
      <c r="G91" s="171">
        <f>SUM(G90,G67)</f>
        <v>1304</v>
      </c>
    </row>
    <row r="92" spans="3:7" s="130" customFormat="1" ht="83.25" customHeight="1" x14ac:dyDescent="0.2">
      <c r="C92" s="172"/>
      <c r="D92" s="173"/>
      <c r="E92" s="174"/>
    </row>
    <row r="93" spans="3:7" ht="16.5" customHeight="1" x14ac:dyDescent="0.25">
      <c r="C93" s="786" t="s">
        <v>256</v>
      </c>
      <c r="D93" s="786"/>
      <c r="E93" s="786"/>
      <c r="F93" s="786"/>
      <c r="G93" s="786"/>
    </row>
    <row r="94" spans="3:7" ht="16.5" customHeight="1" x14ac:dyDescent="0.25">
      <c r="C94" s="175"/>
      <c r="D94" s="175"/>
      <c r="E94" s="787" t="s">
        <v>124</v>
      </c>
      <c r="F94" s="787"/>
      <c r="G94" s="787"/>
    </row>
    <row r="95" spans="3:7" s="110" customFormat="1" ht="16.5" customHeight="1" thickBot="1" x14ac:dyDescent="0.3">
      <c r="C95" s="788" t="s">
        <v>257</v>
      </c>
      <c r="D95" s="788"/>
      <c r="E95" s="789" t="s">
        <v>826</v>
      </c>
      <c r="F95" s="789"/>
      <c r="G95" s="789"/>
    </row>
    <row r="96" spans="3:7" ht="54.75" customHeight="1" thickBot="1" x14ac:dyDescent="0.3">
      <c r="C96" s="176" t="s">
        <v>125</v>
      </c>
      <c r="D96" s="177" t="s">
        <v>258</v>
      </c>
      <c r="E96" s="178" t="s">
        <v>97</v>
      </c>
      <c r="F96" s="176" t="str">
        <f>F10</f>
        <v>Önkormányzat</v>
      </c>
      <c r="G96" s="179" t="str">
        <f>G10</f>
        <v>Pápateszéri Közös Önkormányzati Hivatal</v>
      </c>
    </row>
    <row r="97" spans="3:7" s="124" customFormat="1" ht="12" customHeight="1" thickBot="1" x14ac:dyDescent="0.25">
      <c r="C97" s="119" t="s">
        <v>129</v>
      </c>
      <c r="D97" s="120" t="s">
        <v>130</v>
      </c>
      <c r="E97" s="121" t="s">
        <v>131</v>
      </c>
      <c r="F97" s="180" t="s">
        <v>132</v>
      </c>
      <c r="G97" s="181" t="s">
        <v>133</v>
      </c>
    </row>
    <row r="98" spans="3:7" ht="18" customHeight="1" thickBot="1" x14ac:dyDescent="0.3">
      <c r="C98" s="182" t="s">
        <v>9</v>
      </c>
      <c r="D98" s="183" t="s">
        <v>259</v>
      </c>
      <c r="E98" s="148">
        <f>SUM(F98:G98)</f>
        <v>203902</v>
      </c>
      <c r="F98" s="184">
        <f>SUM(F99:F103)</f>
        <v>164905</v>
      </c>
      <c r="G98" s="154">
        <f>SUM(G99:G103)</f>
        <v>38997</v>
      </c>
    </row>
    <row r="99" spans="3:7" ht="12" customHeight="1" x14ac:dyDescent="0.25">
      <c r="C99" s="185" t="s">
        <v>11</v>
      </c>
      <c r="D99" s="186" t="s">
        <v>76</v>
      </c>
      <c r="E99" s="187">
        <f t="shared" ref="E99:E151" si="2">SUM(F99:G99)</f>
        <v>73373</v>
      </c>
      <c r="F99" s="134">
        <v>45988</v>
      </c>
      <c r="G99" s="135">
        <v>27385</v>
      </c>
    </row>
    <row r="100" spans="3:7" ht="12" customHeight="1" x14ac:dyDescent="0.25">
      <c r="C100" s="136" t="s">
        <v>13</v>
      </c>
      <c r="D100" s="188" t="s">
        <v>77</v>
      </c>
      <c r="E100" s="189">
        <f t="shared" si="2"/>
        <v>15158</v>
      </c>
      <c r="F100" s="139">
        <v>7744</v>
      </c>
      <c r="G100" s="140">
        <v>7414</v>
      </c>
    </row>
    <row r="101" spans="3:7" ht="12" customHeight="1" x14ac:dyDescent="0.25">
      <c r="C101" s="136" t="s">
        <v>15</v>
      </c>
      <c r="D101" s="188" t="s">
        <v>78</v>
      </c>
      <c r="E101" s="189">
        <f t="shared" si="2"/>
        <v>63029</v>
      </c>
      <c r="F101" s="139">
        <v>60332</v>
      </c>
      <c r="G101" s="140">
        <v>2697</v>
      </c>
    </row>
    <row r="102" spans="3:7" ht="12" customHeight="1" x14ac:dyDescent="0.25">
      <c r="C102" s="136" t="s">
        <v>17</v>
      </c>
      <c r="D102" s="190" t="s">
        <v>79</v>
      </c>
      <c r="E102" s="189">
        <f t="shared" si="2"/>
        <v>8682</v>
      </c>
      <c r="F102" s="139">
        <v>8682</v>
      </c>
      <c r="G102" s="140"/>
    </row>
    <row r="103" spans="3:7" ht="12" customHeight="1" x14ac:dyDescent="0.25">
      <c r="C103" s="136" t="s">
        <v>260</v>
      </c>
      <c r="D103" s="191" t="s">
        <v>80</v>
      </c>
      <c r="E103" s="189">
        <f t="shared" si="2"/>
        <v>43660</v>
      </c>
      <c r="F103" s="139">
        <v>42159</v>
      </c>
      <c r="G103" s="140">
        <v>1501</v>
      </c>
    </row>
    <row r="104" spans="3:7" ht="12" customHeight="1" x14ac:dyDescent="0.25">
      <c r="C104" s="136" t="s">
        <v>21</v>
      </c>
      <c r="D104" s="188" t="s">
        <v>833</v>
      </c>
      <c r="E104" s="189">
        <f t="shared" si="2"/>
        <v>0</v>
      </c>
      <c r="F104" s="139"/>
      <c r="G104" s="140"/>
    </row>
    <row r="105" spans="3:7" ht="12" customHeight="1" x14ac:dyDescent="0.25">
      <c r="C105" s="136" t="s">
        <v>23</v>
      </c>
      <c r="D105" s="192" t="s">
        <v>834</v>
      </c>
      <c r="E105" s="189">
        <f t="shared" si="2"/>
        <v>0</v>
      </c>
      <c r="F105" s="139"/>
      <c r="G105" s="140"/>
    </row>
    <row r="106" spans="3:7" ht="12" customHeight="1" x14ac:dyDescent="0.25">
      <c r="C106" s="136" t="s">
        <v>25</v>
      </c>
      <c r="D106" s="193" t="s">
        <v>835</v>
      </c>
      <c r="E106" s="189">
        <f t="shared" si="2"/>
        <v>0</v>
      </c>
      <c r="F106" s="139"/>
      <c r="G106" s="140"/>
    </row>
    <row r="107" spans="3:7" ht="25.5" customHeight="1" x14ac:dyDescent="0.25">
      <c r="C107" s="136" t="s">
        <v>27</v>
      </c>
      <c r="D107" s="193" t="s">
        <v>264</v>
      </c>
      <c r="E107" s="189">
        <f t="shared" si="2"/>
        <v>691</v>
      </c>
      <c r="F107" s="139"/>
      <c r="G107" s="140">
        <v>691</v>
      </c>
    </row>
    <row r="108" spans="3:7" ht="12" customHeight="1" x14ac:dyDescent="0.25">
      <c r="C108" s="136" t="s">
        <v>29</v>
      </c>
      <c r="D108" s="192" t="s">
        <v>265</v>
      </c>
      <c r="E108" s="189">
        <f t="shared" si="2"/>
        <v>36805</v>
      </c>
      <c r="F108" s="139">
        <v>35995</v>
      </c>
      <c r="G108" s="140">
        <v>810</v>
      </c>
    </row>
    <row r="109" spans="3:7" ht="12" customHeight="1" x14ac:dyDescent="0.25">
      <c r="C109" s="136" t="s">
        <v>266</v>
      </c>
      <c r="D109" s="192" t="s">
        <v>267</v>
      </c>
      <c r="E109" s="189">
        <f t="shared" si="2"/>
        <v>0</v>
      </c>
      <c r="F109" s="139"/>
      <c r="G109" s="140"/>
    </row>
    <row r="110" spans="3:7" ht="23.25" customHeight="1" x14ac:dyDescent="0.25">
      <c r="C110" s="136" t="s">
        <v>268</v>
      </c>
      <c r="D110" s="193" t="s">
        <v>269</v>
      </c>
      <c r="E110" s="189">
        <f t="shared" si="2"/>
        <v>0</v>
      </c>
      <c r="F110" s="139"/>
      <c r="G110" s="140"/>
    </row>
    <row r="111" spans="3:7" ht="12" customHeight="1" x14ac:dyDescent="0.25">
      <c r="C111" s="194" t="s">
        <v>270</v>
      </c>
      <c r="D111" s="195" t="s">
        <v>271</v>
      </c>
      <c r="E111" s="189">
        <f t="shared" si="2"/>
        <v>0</v>
      </c>
      <c r="F111" s="139"/>
      <c r="G111" s="140"/>
    </row>
    <row r="112" spans="3:7" ht="12" customHeight="1" x14ac:dyDescent="0.25">
      <c r="C112" s="136" t="s">
        <v>272</v>
      </c>
      <c r="D112" s="195" t="s">
        <v>273</v>
      </c>
      <c r="E112" s="189">
        <f t="shared" si="2"/>
        <v>0</v>
      </c>
      <c r="F112" s="139"/>
      <c r="G112" s="140"/>
    </row>
    <row r="113" spans="3:7" ht="23.25" customHeight="1" thickBot="1" x14ac:dyDescent="0.3">
      <c r="C113" s="196" t="s">
        <v>274</v>
      </c>
      <c r="D113" s="197" t="s">
        <v>275</v>
      </c>
      <c r="E113" s="198">
        <f t="shared" si="2"/>
        <v>6164</v>
      </c>
      <c r="F113" s="144">
        <v>6164</v>
      </c>
      <c r="G113" s="145"/>
    </row>
    <row r="114" spans="3:7" ht="12" customHeight="1" thickBot="1" x14ac:dyDescent="0.3">
      <c r="C114" s="146" t="s">
        <v>31</v>
      </c>
      <c r="D114" s="199" t="s">
        <v>276</v>
      </c>
      <c r="E114" s="148">
        <f t="shared" si="2"/>
        <v>8708</v>
      </c>
      <c r="F114" s="200">
        <f>SUM(F115,F117,F119)</f>
        <v>8708</v>
      </c>
      <c r="G114" s="154">
        <f>SUM(G115,G117,G119)</f>
        <v>0</v>
      </c>
    </row>
    <row r="115" spans="3:7" ht="12" customHeight="1" x14ac:dyDescent="0.25">
      <c r="C115" s="131" t="s">
        <v>33</v>
      </c>
      <c r="D115" s="188" t="s">
        <v>82</v>
      </c>
      <c r="E115" s="201">
        <f t="shared" si="2"/>
        <v>0</v>
      </c>
      <c r="F115" s="134"/>
      <c r="G115" s="135"/>
    </row>
    <row r="116" spans="3:7" ht="12" customHeight="1" x14ac:dyDescent="0.25">
      <c r="C116" s="131" t="s">
        <v>35</v>
      </c>
      <c r="D116" s="202" t="s">
        <v>277</v>
      </c>
      <c r="E116" s="189">
        <f t="shared" si="2"/>
        <v>0</v>
      </c>
      <c r="F116" s="139"/>
      <c r="G116" s="140"/>
    </row>
    <row r="117" spans="3:7" ht="12" customHeight="1" x14ac:dyDescent="0.25">
      <c r="C117" s="131" t="s">
        <v>37</v>
      </c>
      <c r="D117" s="202" t="s">
        <v>83</v>
      </c>
      <c r="E117" s="189">
        <f t="shared" si="2"/>
        <v>0</v>
      </c>
      <c r="F117" s="139"/>
      <c r="G117" s="140"/>
    </row>
    <row r="118" spans="3:7" ht="12" customHeight="1" x14ac:dyDescent="0.25">
      <c r="C118" s="131" t="s">
        <v>39</v>
      </c>
      <c r="D118" s="202" t="s">
        <v>278</v>
      </c>
      <c r="E118" s="189">
        <f t="shared" si="2"/>
        <v>0</v>
      </c>
      <c r="F118" s="139"/>
      <c r="G118" s="140"/>
    </row>
    <row r="119" spans="3:7" ht="12" customHeight="1" x14ac:dyDescent="0.25">
      <c r="C119" s="131" t="s">
        <v>145</v>
      </c>
      <c r="D119" s="203" t="s">
        <v>279</v>
      </c>
      <c r="E119" s="189">
        <f t="shared" si="2"/>
        <v>8708</v>
      </c>
      <c r="F119" s="139">
        <v>8708</v>
      </c>
      <c r="G119" s="140"/>
    </row>
    <row r="120" spans="3:7" ht="12" customHeight="1" x14ac:dyDescent="0.25">
      <c r="C120" s="131" t="s">
        <v>147</v>
      </c>
      <c r="D120" s="204" t="s">
        <v>280</v>
      </c>
      <c r="E120" s="189">
        <f t="shared" si="2"/>
        <v>0</v>
      </c>
      <c r="F120" s="139"/>
      <c r="G120" s="140"/>
    </row>
    <row r="121" spans="3:7" ht="19.5" customHeight="1" x14ac:dyDescent="0.25">
      <c r="C121" s="131" t="s">
        <v>281</v>
      </c>
      <c r="D121" s="205" t="s">
        <v>282</v>
      </c>
      <c r="E121" s="189">
        <f t="shared" si="2"/>
        <v>0</v>
      </c>
      <c r="F121" s="139"/>
      <c r="G121" s="140"/>
    </row>
    <row r="122" spans="3:7" ht="22.5" x14ac:dyDescent="0.25">
      <c r="C122" s="131" t="s">
        <v>283</v>
      </c>
      <c r="D122" s="193" t="s">
        <v>264</v>
      </c>
      <c r="E122" s="189">
        <f t="shared" si="2"/>
        <v>0</v>
      </c>
      <c r="F122" s="139"/>
      <c r="G122" s="140"/>
    </row>
    <row r="123" spans="3:7" ht="12" customHeight="1" x14ac:dyDescent="0.25">
      <c r="C123" s="131" t="s">
        <v>284</v>
      </c>
      <c r="D123" s="193" t="s">
        <v>285</v>
      </c>
      <c r="E123" s="189">
        <f t="shared" si="2"/>
        <v>0</v>
      </c>
      <c r="F123" s="139"/>
      <c r="G123" s="140"/>
    </row>
    <row r="124" spans="3:7" ht="12" customHeight="1" x14ac:dyDescent="0.25">
      <c r="C124" s="131" t="s">
        <v>286</v>
      </c>
      <c r="D124" s="193" t="s">
        <v>287</v>
      </c>
      <c r="E124" s="189">
        <f t="shared" si="2"/>
        <v>0</v>
      </c>
      <c r="F124" s="139"/>
      <c r="G124" s="140"/>
    </row>
    <row r="125" spans="3:7" ht="21.75" customHeight="1" x14ac:dyDescent="0.25">
      <c r="C125" s="131" t="s">
        <v>288</v>
      </c>
      <c r="D125" s="193" t="s">
        <v>269</v>
      </c>
      <c r="E125" s="189">
        <f t="shared" si="2"/>
        <v>0</v>
      </c>
      <c r="F125" s="139"/>
      <c r="G125" s="140"/>
    </row>
    <row r="126" spans="3:7" ht="12" customHeight="1" x14ac:dyDescent="0.25">
      <c r="C126" s="131" t="s">
        <v>289</v>
      </c>
      <c r="D126" s="193" t="s">
        <v>290</v>
      </c>
      <c r="E126" s="189">
        <f t="shared" si="2"/>
        <v>0</v>
      </c>
      <c r="F126" s="139"/>
      <c r="G126" s="140"/>
    </row>
    <row r="127" spans="3:7" ht="23.25" thickBot="1" x14ac:dyDescent="0.3">
      <c r="C127" s="194" t="s">
        <v>291</v>
      </c>
      <c r="D127" s="193" t="s">
        <v>292</v>
      </c>
      <c r="E127" s="198">
        <f t="shared" si="2"/>
        <v>0</v>
      </c>
      <c r="F127" s="144"/>
      <c r="G127" s="145"/>
    </row>
    <row r="128" spans="3:7" ht="12" customHeight="1" thickBot="1" x14ac:dyDescent="0.3">
      <c r="C128" s="146" t="s">
        <v>41</v>
      </c>
      <c r="D128" s="206" t="s">
        <v>293</v>
      </c>
      <c r="E128" s="148">
        <f t="shared" si="2"/>
        <v>7706</v>
      </c>
      <c r="F128" s="200">
        <f>SUM(F129:F130)</f>
        <v>7706</v>
      </c>
      <c r="G128" s="154">
        <f>SUM(G129:G130)</f>
        <v>0</v>
      </c>
    </row>
    <row r="129" spans="3:7" ht="12" customHeight="1" x14ac:dyDescent="0.25">
      <c r="C129" s="131" t="s">
        <v>150</v>
      </c>
      <c r="D129" s="207" t="s">
        <v>294</v>
      </c>
      <c r="E129" s="201">
        <f t="shared" si="2"/>
        <v>0</v>
      </c>
      <c r="F129" s="134"/>
      <c r="G129" s="135"/>
    </row>
    <row r="130" spans="3:7" ht="12" customHeight="1" thickBot="1" x14ac:dyDescent="0.3">
      <c r="C130" s="141" t="s">
        <v>152</v>
      </c>
      <c r="D130" s="202" t="s">
        <v>295</v>
      </c>
      <c r="E130" s="198">
        <f t="shared" si="2"/>
        <v>7706</v>
      </c>
      <c r="F130" s="144">
        <v>7706</v>
      </c>
      <c r="G130" s="145"/>
    </row>
    <row r="131" spans="3:7" ht="16.5" customHeight="1" thickBot="1" x14ac:dyDescent="0.3">
      <c r="C131" s="182" t="s">
        <v>43</v>
      </c>
      <c r="D131" s="208" t="s">
        <v>296</v>
      </c>
      <c r="E131" s="209">
        <f t="shared" si="2"/>
        <v>220316</v>
      </c>
      <c r="F131" s="210">
        <f>SUM(F98,F114,F128)</f>
        <v>181319</v>
      </c>
      <c r="G131" s="211">
        <f>SUM(G98,G114,G128)</f>
        <v>38997</v>
      </c>
    </row>
    <row r="132" spans="3:7" ht="24" customHeight="1" thickBot="1" x14ac:dyDescent="0.3">
      <c r="C132" s="146" t="s">
        <v>50</v>
      </c>
      <c r="D132" s="40" t="s">
        <v>297</v>
      </c>
      <c r="E132" s="212">
        <f t="shared" si="2"/>
        <v>0</v>
      </c>
      <c r="F132" s="213"/>
      <c r="G132" s="214"/>
    </row>
    <row r="133" spans="3:7" ht="12" customHeight="1" x14ac:dyDescent="0.25">
      <c r="C133" s="131" t="s">
        <v>52</v>
      </c>
      <c r="D133" s="207" t="s">
        <v>298</v>
      </c>
      <c r="E133" s="201">
        <f t="shared" si="2"/>
        <v>0</v>
      </c>
      <c r="F133" s="134"/>
      <c r="G133" s="135"/>
    </row>
    <row r="134" spans="3:7" ht="21" customHeight="1" x14ac:dyDescent="0.25">
      <c r="C134" s="131" t="s">
        <v>54</v>
      </c>
      <c r="D134" s="207" t="s">
        <v>299</v>
      </c>
      <c r="E134" s="189">
        <f t="shared" si="2"/>
        <v>0</v>
      </c>
      <c r="F134" s="139"/>
      <c r="G134" s="140"/>
    </row>
    <row r="135" spans="3:7" ht="12" customHeight="1" thickBot="1" x14ac:dyDescent="0.3">
      <c r="C135" s="194" t="s">
        <v>56</v>
      </c>
      <c r="D135" s="215" t="s">
        <v>300</v>
      </c>
      <c r="E135" s="198">
        <f t="shared" si="2"/>
        <v>0</v>
      </c>
      <c r="F135" s="144"/>
      <c r="G135" s="145"/>
    </row>
    <row r="136" spans="3:7" ht="12" customHeight="1" thickBot="1" x14ac:dyDescent="0.3">
      <c r="C136" s="146" t="s">
        <v>58</v>
      </c>
      <c r="D136" s="206" t="s">
        <v>301</v>
      </c>
      <c r="E136" s="216">
        <f t="shared" si="2"/>
        <v>0</v>
      </c>
      <c r="F136" s="200"/>
      <c r="G136" s="154"/>
    </row>
    <row r="137" spans="3:7" ht="12" customHeight="1" x14ac:dyDescent="0.25">
      <c r="C137" s="131" t="s">
        <v>181</v>
      </c>
      <c r="D137" s="207" t="s">
        <v>302</v>
      </c>
      <c r="E137" s="201">
        <f t="shared" si="2"/>
        <v>0</v>
      </c>
      <c r="F137" s="134"/>
      <c r="G137" s="135"/>
    </row>
    <row r="138" spans="3:7" ht="12" customHeight="1" x14ac:dyDescent="0.25">
      <c r="C138" s="131" t="s">
        <v>182</v>
      </c>
      <c r="D138" s="207" t="s">
        <v>303</v>
      </c>
      <c r="E138" s="189">
        <f t="shared" si="2"/>
        <v>0</v>
      </c>
      <c r="F138" s="139"/>
      <c r="G138" s="140"/>
    </row>
    <row r="139" spans="3:7" ht="12" customHeight="1" x14ac:dyDescent="0.25">
      <c r="C139" s="131" t="s">
        <v>183</v>
      </c>
      <c r="D139" s="207" t="s">
        <v>304</v>
      </c>
      <c r="E139" s="189">
        <f t="shared" si="2"/>
        <v>0</v>
      </c>
      <c r="F139" s="139"/>
      <c r="G139" s="140"/>
    </row>
    <row r="140" spans="3:7" ht="12" customHeight="1" thickBot="1" x14ac:dyDescent="0.3">
      <c r="C140" s="194" t="s">
        <v>184</v>
      </c>
      <c r="D140" s="215" t="s">
        <v>305</v>
      </c>
      <c r="E140" s="198">
        <f t="shared" si="2"/>
        <v>0</v>
      </c>
      <c r="F140" s="144"/>
      <c r="G140" s="145"/>
    </row>
    <row r="141" spans="3:7" ht="12" customHeight="1" thickBot="1" x14ac:dyDescent="0.3">
      <c r="C141" s="146" t="s">
        <v>60</v>
      </c>
      <c r="D141" s="206" t="s">
        <v>306</v>
      </c>
      <c r="E141" s="216">
        <f t="shared" si="2"/>
        <v>3997</v>
      </c>
      <c r="F141" s="200">
        <f>SUM(F142:F145)</f>
        <v>3997</v>
      </c>
      <c r="G141" s="154"/>
    </row>
    <row r="142" spans="3:7" ht="12" customHeight="1" x14ac:dyDescent="0.25">
      <c r="C142" s="131" t="s">
        <v>190</v>
      </c>
      <c r="D142" s="207" t="s">
        <v>307</v>
      </c>
      <c r="E142" s="201">
        <f t="shared" si="2"/>
        <v>0</v>
      </c>
      <c r="F142" s="134"/>
      <c r="G142" s="135"/>
    </row>
    <row r="143" spans="3:7" ht="12" customHeight="1" x14ac:dyDescent="0.25">
      <c r="C143" s="131" t="s">
        <v>192</v>
      </c>
      <c r="D143" s="207" t="s">
        <v>308</v>
      </c>
      <c r="E143" s="189">
        <f t="shared" si="2"/>
        <v>3997</v>
      </c>
      <c r="F143" s="139">
        <v>3997</v>
      </c>
      <c r="G143" s="140"/>
    </row>
    <row r="144" spans="3:7" ht="12" customHeight="1" x14ac:dyDescent="0.25">
      <c r="C144" s="131" t="s">
        <v>194</v>
      </c>
      <c r="D144" s="207" t="s">
        <v>309</v>
      </c>
      <c r="E144" s="189">
        <f t="shared" si="2"/>
        <v>0</v>
      </c>
      <c r="F144" s="139"/>
      <c r="G144" s="140"/>
    </row>
    <row r="145" spans="3:11" ht="12" customHeight="1" thickBot="1" x14ac:dyDescent="0.3">
      <c r="C145" s="194" t="s">
        <v>196</v>
      </c>
      <c r="D145" s="215" t="s">
        <v>310</v>
      </c>
      <c r="E145" s="198">
        <f t="shared" si="2"/>
        <v>0</v>
      </c>
      <c r="F145" s="144"/>
      <c r="G145" s="145"/>
    </row>
    <row r="146" spans="3:11" ht="12" customHeight="1" thickBot="1" x14ac:dyDescent="0.3">
      <c r="C146" s="146" t="s">
        <v>62</v>
      </c>
      <c r="D146" s="206" t="s">
        <v>882</v>
      </c>
      <c r="E146" s="216">
        <f t="shared" si="2"/>
        <v>0</v>
      </c>
      <c r="F146" s="200"/>
      <c r="G146" s="154"/>
    </row>
    <row r="147" spans="3:11" ht="12" customHeight="1" x14ac:dyDescent="0.25">
      <c r="C147" s="131" t="s">
        <v>199</v>
      </c>
      <c r="D147" s="207" t="s">
        <v>311</v>
      </c>
      <c r="E147" s="201">
        <f t="shared" si="2"/>
        <v>0</v>
      </c>
      <c r="F147" s="134"/>
      <c r="G147" s="135"/>
    </row>
    <row r="148" spans="3:11" ht="12" customHeight="1" x14ac:dyDescent="0.25">
      <c r="C148" s="131" t="s">
        <v>201</v>
      </c>
      <c r="D148" s="207" t="s">
        <v>312</v>
      </c>
      <c r="E148" s="189">
        <f t="shared" si="2"/>
        <v>0</v>
      </c>
      <c r="F148" s="139"/>
      <c r="G148" s="140"/>
    </row>
    <row r="149" spans="3:11" ht="12" customHeight="1" x14ac:dyDescent="0.25">
      <c r="C149" s="131" t="s">
        <v>203</v>
      </c>
      <c r="D149" s="207" t="s">
        <v>313</v>
      </c>
      <c r="E149" s="189">
        <f t="shared" si="2"/>
        <v>0</v>
      </c>
      <c r="F149" s="139"/>
      <c r="G149" s="140"/>
    </row>
    <row r="150" spans="3:11" ht="12" customHeight="1" thickBot="1" x14ac:dyDescent="0.3">
      <c r="C150" s="131" t="s">
        <v>205</v>
      </c>
      <c r="D150" s="207" t="s">
        <v>314</v>
      </c>
      <c r="E150" s="198">
        <f t="shared" si="2"/>
        <v>0</v>
      </c>
      <c r="F150" s="144"/>
      <c r="G150" s="145"/>
    </row>
    <row r="151" spans="3:11" ht="15" customHeight="1" thickBot="1" x14ac:dyDescent="0.3">
      <c r="C151" s="146" t="s">
        <v>64</v>
      </c>
      <c r="D151" s="206" t="s">
        <v>315</v>
      </c>
      <c r="E151" s="216">
        <f t="shared" si="2"/>
        <v>3997</v>
      </c>
      <c r="F151" s="200">
        <f>SUM(F132,F136,F141,F146)</f>
        <v>3997</v>
      </c>
      <c r="G151" s="154">
        <f>SUM(G132,G136,G141,G146)</f>
        <v>0</v>
      </c>
      <c r="H151" s="217"/>
      <c r="I151" s="218"/>
      <c r="J151" s="218"/>
      <c r="K151" s="218"/>
    </row>
    <row r="152" spans="3:11" s="130" customFormat="1" ht="19.5" customHeight="1" thickBot="1" x14ac:dyDescent="0.25">
      <c r="C152" s="219" t="s">
        <v>72</v>
      </c>
      <c r="D152" s="220" t="s">
        <v>316</v>
      </c>
      <c r="E152" s="221">
        <f>+E131+E151</f>
        <v>224313</v>
      </c>
      <c r="F152" s="774">
        <f>SUM(F131,F151)</f>
        <v>185316</v>
      </c>
      <c r="G152" s="775">
        <f>SUM(G131,G151)</f>
        <v>38997</v>
      </c>
    </row>
    <row r="153" spans="3:11" ht="7.5" customHeight="1" x14ac:dyDescent="0.25">
      <c r="F153" s="130"/>
      <c r="G153" s="130"/>
    </row>
    <row r="154" spans="3:11" x14ac:dyDescent="0.25">
      <c r="C154" s="790" t="s">
        <v>317</v>
      </c>
      <c r="D154" s="790"/>
      <c r="E154" s="790"/>
      <c r="F154" s="790"/>
      <c r="G154" s="790"/>
    </row>
    <row r="155" spans="3:11" ht="15" customHeight="1" thickBot="1" x14ac:dyDescent="0.3">
      <c r="C155" s="782" t="s">
        <v>318</v>
      </c>
      <c r="D155" s="782"/>
      <c r="E155" s="223" t="s">
        <v>124</v>
      </c>
      <c r="F155" s="130"/>
      <c r="G155" s="130"/>
    </row>
    <row r="156" spans="3:11" ht="21" customHeight="1" thickBot="1" x14ac:dyDescent="0.3">
      <c r="C156" s="146">
        <v>1</v>
      </c>
      <c r="D156" s="224" t="s">
        <v>319</v>
      </c>
      <c r="E156" s="225">
        <f>+E67-E131</f>
        <v>-24049</v>
      </c>
      <c r="F156" s="226">
        <f>+F67-F131</f>
        <v>13974</v>
      </c>
      <c r="G156" s="227">
        <f>+G67-G131</f>
        <v>-38023</v>
      </c>
    </row>
    <row r="157" spans="3:11" ht="27.75" customHeight="1" thickBot="1" x14ac:dyDescent="0.3">
      <c r="C157" s="146" t="s">
        <v>31</v>
      </c>
      <c r="D157" s="224" t="s">
        <v>320</v>
      </c>
      <c r="E157" s="225">
        <f>+E90-E151</f>
        <v>24049</v>
      </c>
      <c r="F157" s="228">
        <f>+F90-F151</f>
        <v>23719</v>
      </c>
      <c r="G157" s="229">
        <f>+G90-G151</f>
        <v>330</v>
      </c>
    </row>
  </sheetData>
  <mergeCells count="13">
    <mergeCell ref="D1:G1"/>
    <mergeCell ref="C3:G3"/>
    <mergeCell ref="C5:G5"/>
    <mergeCell ref="C7:E7"/>
    <mergeCell ref="C8:D8"/>
    <mergeCell ref="E8:G8"/>
    <mergeCell ref="C155:D155"/>
    <mergeCell ref="E9:G9"/>
    <mergeCell ref="C93:G93"/>
    <mergeCell ref="E94:G94"/>
    <mergeCell ref="C95:D95"/>
    <mergeCell ref="E95:G95"/>
    <mergeCell ref="C154:G15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/>
  <rowBreaks count="1" manualBreakCount="1">
    <brk id="92" min="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F37" sqref="F37"/>
    </sheetView>
  </sheetViews>
  <sheetFormatPr defaultRowHeight="12.75" x14ac:dyDescent="0.2"/>
  <cols>
    <col min="1" max="1" width="8.42578125" style="78" customWidth="1"/>
    <col min="2" max="2" width="3.5703125" style="78" hidden="1" customWidth="1"/>
    <col min="3" max="3" width="38.42578125" style="78" customWidth="1"/>
    <col min="4" max="4" width="14.140625" style="78" bestFit="1" customWidth="1"/>
    <col min="5" max="5" width="9.140625" style="78"/>
    <col min="6" max="6" width="12.42578125" style="78" customWidth="1"/>
    <col min="7" max="256" width="9.140625" style="78"/>
    <col min="257" max="257" width="8.42578125" style="78" customWidth="1"/>
    <col min="258" max="258" width="0" style="78" hidden="1" customWidth="1"/>
    <col min="259" max="259" width="38.42578125" style="78" customWidth="1"/>
    <col min="260" max="260" width="14.140625" style="78" bestFit="1" customWidth="1"/>
    <col min="261" max="512" width="9.140625" style="78"/>
    <col min="513" max="513" width="8.42578125" style="78" customWidth="1"/>
    <col min="514" max="514" width="0" style="78" hidden="1" customWidth="1"/>
    <col min="515" max="515" width="38.42578125" style="78" customWidth="1"/>
    <col min="516" max="516" width="14.140625" style="78" bestFit="1" customWidth="1"/>
    <col min="517" max="768" width="9.140625" style="78"/>
    <col min="769" max="769" width="8.42578125" style="78" customWidth="1"/>
    <col min="770" max="770" width="0" style="78" hidden="1" customWidth="1"/>
    <col min="771" max="771" width="38.42578125" style="78" customWidth="1"/>
    <col min="772" max="772" width="14.140625" style="78" bestFit="1" customWidth="1"/>
    <col min="773" max="1024" width="9.140625" style="78"/>
    <col min="1025" max="1025" width="8.42578125" style="78" customWidth="1"/>
    <col min="1026" max="1026" width="0" style="78" hidden="1" customWidth="1"/>
    <col min="1027" max="1027" width="38.42578125" style="78" customWidth="1"/>
    <col min="1028" max="1028" width="14.140625" style="78" bestFit="1" customWidth="1"/>
    <col min="1029" max="1280" width="9.140625" style="78"/>
    <col min="1281" max="1281" width="8.42578125" style="78" customWidth="1"/>
    <col min="1282" max="1282" width="0" style="78" hidden="1" customWidth="1"/>
    <col min="1283" max="1283" width="38.42578125" style="78" customWidth="1"/>
    <col min="1284" max="1284" width="14.140625" style="78" bestFit="1" customWidth="1"/>
    <col min="1285" max="1536" width="9.140625" style="78"/>
    <col min="1537" max="1537" width="8.42578125" style="78" customWidth="1"/>
    <col min="1538" max="1538" width="0" style="78" hidden="1" customWidth="1"/>
    <col min="1539" max="1539" width="38.42578125" style="78" customWidth="1"/>
    <col min="1540" max="1540" width="14.140625" style="78" bestFit="1" customWidth="1"/>
    <col min="1541" max="1792" width="9.140625" style="78"/>
    <col min="1793" max="1793" width="8.42578125" style="78" customWidth="1"/>
    <col min="1794" max="1794" width="0" style="78" hidden="1" customWidth="1"/>
    <col min="1795" max="1795" width="38.42578125" style="78" customWidth="1"/>
    <col min="1796" max="1796" width="14.140625" style="78" bestFit="1" customWidth="1"/>
    <col min="1797" max="2048" width="9.140625" style="78"/>
    <col min="2049" max="2049" width="8.42578125" style="78" customWidth="1"/>
    <col min="2050" max="2050" width="0" style="78" hidden="1" customWidth="1"/>
    <col min="2051" max="2051" width="38.42578125" style="78" customWidth="1"/>
    <col min="2052" max="2052" width="14.140625" style="78" bestFit="1" customWidth="1"/>
    <col min="2053" max="2304" width="9.140625" style="78"/>
    <col min="2305" max="2305" width="8.42578125" style="78" customWidth="1"/>
    <col min="2306" max="2306" width="0" style="78" hidden="1" customWidth="1"/>
    <col min="2307" max="2307" width="38.42578125" style="78" customWidth="1"/>
    <col min="2308" max="2308" width="14.140625" style="78" bestFit="1" customWidth="1"/>
    <col min="2309" max="2560" width="9.140625" style="78"/>
    <col min="2561" max="2561" width="8.42578125" style="78" customWidth="1"/>
    <col min="2562" max="2562" width="0" style="78" hidden="1" customWidth="1"/>
    <col min="2563" max="2563" width="38.42578125" style="78" customWidth="1"/>
    <col min="2564" max="2564" width="14.140625" style="78" bestFit="1" customWidth="1"/>
    <col min="2565" max="2816" width="9.140625" style="78"/>
    <col min="2817" max="2817" width="8.42578125" style="78" customWidth="1"/>
    <col min="2818" max="2818" width="0" style="78" hidden="1" customWidth="1"/>
    <col min="2819" max="2819" width="38.42578125" style="78" customWidth="1"/>
    <col min="2820" max="2820" width="14.140625" style="78" bestFit="1" customWidth="1"/>
    <col min="2821" max="3072" width="9.140625" style="78"/>
    <col min="3073" max="3073" width="8.42578125" style="78" customWidth="1"/>
    <col min="3074" max="3074" width="0" style="78" hidden="1" customWidth="1"/>
    <col min="3075" max="3075" width="38.42578125" style="78" customWidth="1"/>
    <col min="3076" max="3076" width="14.140625" style="78" bestFit="1" customWidth="1"/>
    <col min="3077" max="3328" width="9.140625" style="78"/>
    <col min="3329" max="3329" width="8.42578125" style="78" customWidth="1"/>
    <col min="3330" max="3330" width="0" style="78" hidden="1" customWidth="1"/>
    <col min="3331" max="3331" width="38.42578125" style="78" customWidth="1"/>
    <col min="3332" max="3332" width="14.140625" style="78" bestFit="1" customWidth="1"/>
    <col min="3333" max="3584" width="9.140625" style="78"/>
    <col min="3585" max="3585" width="8.42578125" style="78" customWidth="1"/>
    <col min="3586" max="3586" width="0" style="78" hidden="1" customWidth="1"/>
    <col min="3587" max="3587" width="38.42578125" style="78" customWidth="1"/>
    <col min="3588" max="3588" width="14.140625" style="78" bestFit="1" customWidth="1"/>
    <col min="3589" max="3840" width="9.140625" style="78"/>
    <col min="3841" max="3841" width="8.42578125" style="78" customWidth="1"/>
    <col min="3842" max="3842" width="0" style="78" hidden="1" customWidth="1"/>
    <col min="3843" max="3843" width="38.42578125" style="78" customWidth="1"/>
    <col min="3844" max="3844" width="14.140625" style="78" bestFit="1" customWidth="1"/>
    <col min="3845" max="4096" width="9.140625" style="78"/>
    <col min="4097" max="4097" width="8.42578125" style="78" customWidth="1"/>
    <col min="4098" max="4098" width="0" style="78" hidden="1" customWidth="1"/>
    <col min="4099" max="4099" width="38.42578125" style="78" customWidth="1"/>
    <col min="4100" max="4100" width="14.140625" style="78" bestFit="1" customWidth="1"/>
    <col min="4101" max="4352" width="9.140625" style="78"/>
    <col min="4353" max="4353" width="8.42578125" style="78" customWidth="1"/>
    <col min="4354" max="4354" width="0" style="78" hidden="1" customWidth="1"/>
    <col min="4355" max="4355" width="38.42578125" style="78" customWidth="1"/>
    <col min="4356" max="4356" width="14.140625" style="78" bestFit="1" customWidth="1"/>
    <col min="4357" max="4608" width="9.140625" style="78"/>
    <col min="4609" max="4609" width="8.42578125" style="78" customWidth="1"/>
    <col min="4610" max="4610" width="0" style="78" hidden="1" customWidth="1"/>
    <col min="4611" max="4611" width="38.42578125" style="78" customWidth="1"/>
    <col min="4612" max="4612" width="14.140625" style="78" bestFit="1" customWidth="1"/>
    <col min="4613" max="4864" width="9.140625" style="78"/>
    <col min="4865" max="4865" width="8.42578125" style="78" customWidth="1"/>
    <col min="4866" max="4866" width="0" style="78" hidden="1" customWidth="1"/>
    <col min="4867" max="4867" width="38.42578125" style="78" customWidth="1"/>
    <col min="4868" max="4868" width="14.140625" style="78" bestFit="1" customWidth="1"/>
    <col min="4869" max="5120" width="9.140625" style="78"/>
    <col min="5121" max="5121" width="8.42578125" style="78" customWidth="1"/>
    <col min="5122" max="5122" width="0" style="78" hidden="1" customWidth="1"/>
    <col min="5123" max="5123" width="38.42578125" style="78" customWidth="1"/>
    <col min="5124" max="5124" width="14.140625" style="78" bestFit="1" customWidth="1"/>
    <col min="5125" max="5376" width="9.140625" style="78"/>
    <col min="5377" max="5377" width="8.42578125" style="78" customWidth="1"/>
    <col min="5378" max="5378" width="0" style="78" hidden="1" customWidth="1"/>
    <col min="5379" max="5379" width="38.42578125" style="78" customWidth="1"/>
    <col min="5380" max="5380" width="14.140625" style="78" bestFit="1" customWidth="1"/>
    <col min="5381" max="5632" width="9.140625" style="78"/>
    <col min="5633" max="5633" width="8.42578125" style="78" customWidth="1"/>
    <col min="5634" max="5634" width="0" style="78" hidden="1" customWidth="1"/>
    <col min="5635" max="5635" width="38.42578125" style="78" customWidth="1"/>
    <col min="5636" max="5636" width="14.140625" style="78" bestFit="1" customWidth="1"/>
    <col min="5637" max="5888" width="9.140625" style="78"/>
    <col min="5889" max="5889" width="8.42578125" style="78" customWidth="1"/>
    <col min="5890" max="5890" width="0" style="78" hidden="1" customWidth="1"/>
    <col min="5891" max="5891" width="38.42578125" style="78" customWidth="1"/>
    <col min="5892" max="5892" width="14.140625" style="78" bestFit="1" customWidth="1"/>
    <col min="5893" max="6144" width="9.140625" style="78"/>
    <col min="6145" max="6145" width="8.42578125" style="78" customWidth="1"/>
    <col min="6146" max="6146" width="0" style="78" hidden="1" customWidth="1"/>
    <col min="6147" max="6147" width="38.42578125" style="78" customWidth="1"/>
    <col min="6148" max="6148" width="14.140625" style="78" bestFit="1" customWidth="1"/>
    <col min="6149" max="6400" width="9.140625" style="78"/>
    <col min="6401" max="6401" width="8.42578125" style="78" customWidth="1"/>
    <col min="6402" max="6402" width="0" style="78" hidden="1" customWidth="1"/>
    <col min="6403" max="6403" width="38.42578125" style="78" customWidth="1"/>
    <col min="6404" max="6404" width="14.140625" style="78" bestFit="1" customWidth="1"/>
    <col min="6405" max="6656" width="9.140625" style="78"/>
    <col min="6657" max="6657" width="8.42578125" style="78" customWidth="1"/>
    <col min="6658" max="6658" width="0" style="78" hidden="1" customWidth="1"/>
    <col min="6659" max="6659" width="38.42578125" style="78" customWidth="1"/>
    <col min="6660" max="6660" width="14.140625" style="78" bestFit="1" customWidth="1"/>
    <col min="6661" max="6912" width="9.140625" style="78"/>
    <col min="6913" max="6913" width="8.42578125" style="78" customWidth="1"/>
    <col min="6914" max="6914" width="0" style="78" hidden="1" customWidth="1"/>
    <col min="6915" max="6915" width="38.42578125" style="78" customWidth="1"/>
    <col min="6916" max="6916" width="14.140625" style="78" bestFit="1" customWidth="1"/>
    <col min="6917" max="7168" width="9.140625" style="78"/>
    <col min="7169" max="7169" width="8.42578125" style="78" customWidth="1"/>
    <col min="7170" max="7170" width="0" style="78" hidden="1" customWidth="1"/>
    <col min="7171" max="7171" width="38.42578125" style="78" customWidth="1"/>
    <col min="7172" max="7172" width="14.140625" style="78" bestFit="1" customWidth="1"/>
    <col min="7173" max="7424" width="9.140625" style="78"/>
    <col min="7425" max="7425" width="8.42578125" style="78" customWidth="1"/>
    <col min="7426" max="7426" width="0" style="78" hidden="1" customWidth="1"/>
    <col min="7427" max="7427" width="38.42578125" style="78" customWidth="1"/>
    <col min="7428" max="7428" width="14.140625" style="78" bestFit="1" customWidth="1"/>
    <col min="7429" max="7680" width="9.140625" style="78"/>
    <col min="7681" max="7681" width="8.42578125" style="78" customWidth="1"/>
    <col min="7682" max="7682" width="0" style="78" hidden="1" customWidth="1"/>
    <col min="7683" max="7683" width="38.42578125" style="78" customWidth="1"/>
    <col min="7684" max="7684" width="14.140625" style="78" bestFit="1" customWidth="1"/>
    <col min="7685" max="7936" width="9.140625" style="78"/>
    <col min="7937" max="7937" width="8.42578125" style="78" customWidth="1"/>
    <col min="7938" max="7938" width="0" style="78" hidden="1" customWidth="1"/>
    <col min="7939" max="7939" width="38.42578125" style="78" customWidth="1"/>
    <col min="7940" max="7940" width="14.140625" style="78" bestFit="1" customWidth="1"/>
    <col min="7941" max="8192" width="9.140625" style="78"/>
    <col min="8193" max="8193" width="8.42578125" style="78" customWidth="1"/>
    <col min="8194" max="8194" width="0" style="78" hidden="1" customWidth="1"/>
    <col min="8195" max="8195" width="38.42578125" style="78" customWidth="1"/>
    <col min="8196" max="8196" width="14.140625" style="78" bestFit="1" customWidth="1"/>
    <col min="8197" max="8448" width="9.140625" style="78"/>
    <col min="8449" max="8449" width="8.42578125" style="78" customWidth="1"/>
    <col min="8450" max="8450" width="0" style="78" hidden="1" customWidth="1"/>
    <col min="8451" max="8451" width="38.42578125" style="78" customWidth="1"/>
    <col min="8452" max="8452" width="14.140625" style="78" bestFit="1" customWidth="1"/>
    <col min="8453" max="8704" width="9.140625" style="78"/>
    <col min="8705" max="8705" width="8.42578125" style="78" customWidth="1"/>
    <col min="8706" max="8706" width="0" style="78" hidden="1" customWidth="1"/>
    <col min="8707" max="8707" width="38.42578125" style="78" customWidth="1"/>
    <col min="8708" max="8708" width="14.140625" style="78" bestFit="1" customWidth="1"/>
    <col min="8709" max="8960" width="9.140625" style="78"/>
    <col min="8961" max="8961" width="8.42578125" style="78" customWidth="1"/>
    <col min="8962" max="8962" width="0" style="78" hidden="1" customWidth="1"/>
    <col min="8963" max="8963" width="38.42578125" style="78" customWidth="1"/>
    <col min="8964" max="8964" width="14.140625" style="78" bestFit="1" customWidth="1"/>
    <col min="8965" max="9216" width="9.140625" style="78"/>
    <col min="9217" max="9217" width="8.42578125" style="78" customWidth="1"/>
    <col min="9218" max="9218" width="0" style="78" hidden="1" customWidth="1"/>
    <col min="9219" max="9219" width="38.42578125" style="78" customWidth="1"/>
    <col min="9220" max="9220" width="14.140625" style="78" bestFit="1" customWidth="1"/>
    <col min="9221" max="9472" width="9.140625" style="78"/>
    <col min="9473" max="9473" width="8.42578125" style="78" customWidth="1"/>
    <col min="9474" max="9474" width="0" style="78" hidden="1" customWidth="1"/>
    <col min="9475" max="9475" width="38.42578125" style="78" customWidth="1"/>
    <col min="9476" max="9476" width="14.140625" style="78" bestFit="1" customWidth="1"/>
    <col min="9477" max="9728" width="9.140625" style="78"/>
    <col min="9729" max="9729" width="8.42578125" style="78" customWidth="1"/>
    <col min="9730" max="9730" width="0" style="78" hidden="1" customWidth="1"/>
    <col min="9731" max="9731" width="38.42578125" style="78" customWidth="1"/>
    <col min="9732" max="9732" width="14.140625" style="78" bestFit="1" customWidth="1"/>
    <col min="9733" max="9984" width="9.140625" style="78"/>
    <col min="9985" max="9985" width="8.42578125" style="78" customWidth="1"/>
    <col min="9986" max="9986" width="0" style="78" hidden="1" customWidth="1"/>
    <col min="9987" max="9987" width="38.42578125" style="78" customWidth="1"/>
    <col min="9988" max="9988" width="14.140625" style="78" bestFit="1" customWidth="1"/>
    <col min="9989" max="10240" width="9.140625" style="78"/>
    <col min="10241" max="10241" width="8.42578125" style="78" customWidth="1"/>
    <col min="10242" max="10242" width="0" style="78" hidden="1" customWidth="1"/>
    <col min="10243" max="10243" width="38.42578125" style="78" customWidth="1"/>
    <col min="10244" max="10244" width="14.140625" style="78" bestFit="1" customWidth="1"/>
    <col min="10245" max="10496" width="9.140625" style="78"/>
    <col min="10497" max="10497" width="8.42578125" style="78" customWidth="1"/>
    <col min="10498" max="10498" width="0" style="78" hidden="1" customWidth="1"/>
    <col min="10499" max="10499" width="38.42578125" style="78" customWidth="1"/>
    <col min="10500" max="10500" width="14.140625" style="78" bestFit="1" customWidth="1"/>
    <col min="10501" max="10752" width="9.140625" style="78"/>
    <col min="10753" max="10753" width="8.42578125" style="78" customWidth="1"/>
    <col min="10754" max="10754" width="0" style="78" hidden="1" customWidth="1"/>
    <col min="10755" max="10755" width="38.42578125" style="78" customWidth="1"/>
    <col min="10756" max="10756" width="14.140625" style="78" bestFit="1" customWidth="1"/>
    <col min="10757" max="11008" width="9.140625" style="78"/>
    <col min="11009" max="11009" width="8.42578125" style="78" customWidth="1"/>
    <col min="11010" max="11010" width="0" style="78" hidden="1" customWidth="1"/>
    <col min="11011" max="11011" width="38.42578125" style="78" customWidth="1"/>
    <col min="11012" max="11012" width="14.140625" style="78" bestFit="1" customWidth="1"/>
    <col min="11013" max="11264" width="9.140625" style="78"/>
    <col min="11265" max="11265" width="8.42578125" style="78" customWidth="1"/>
    <col min="11266" max="11266" width="0" style="78" hidden="1" customWidth="1"/>
    <col min="11267" max="11267" width="38.42578125" style="78" customWidth="1"/>
    <col min="11268" max="11268" width="14.140625" style="78" bestFit="1" customWidth="1"/>
    <col min="11269" max="11520" width="9.140625" style="78"/>
    <col min="11521" max="11521" width="8.42578125" style="78" customWidth="1"/>
    <col min="11522" max="11522" width="0" style="78" hidden="1" customWidth="1"/>
    <col min="11523" max="11523" width="38.42578125" style="78" customWidth="1"/>
    <col min="11524" max="11524" width="14.140625" style="78" bestFit="1" customWidth="1"/>
    <col min="11525" max="11776" width="9.140625" style="78"/>
    <col min="11777" max="11777" width="8.42578125" style="78" customWidth="1"/>
    <col min="11778" max="11778" width="0" style="78" hidden="1" customWidth="1"/>
    <col min="11779" max="11779" width="38.42578125" style="78" customWidth="1"/>
    <col min="11780" max="11780" width="14.140625" style="78" bestFit="1" customWidth="1"/>
    <col min="11781" max="12032" width="9.140625" style="78"/>
    <col min="12033" max="12033" width="8.42578125" style="78" customWidth="1"/>
    <col min="12034" max="12034" width="0" style="78" hidden="1" customWidth="1"/>
    <col min="12035" max="12035" width="38.42578125" style="78" customWidth="1"/>
    <col min="12036" max="12036" width="14.140625" style="78" bestFit="1" customWidth="1"/>
    <col min="12037" max="12288" width="9.140625" style="78"/>
    <col min="12289" max="12289" width="8.42578125" style="78" customWidth="1"/>
    <col min="12290" max="12290" width="0" style="78" hidden="1" customWidth="1"/>
    <col min="12291" max="12291" width="38.42578125" style="78" customWidth="1"/>
    <col min="12292" max="12292" width="14.140625" style="78" bestFit="1" customWidth="1"/>
    <col min="12293" max="12544" width="9.140625" style="78"/>
    <col min="12545" max="12545" width="8.42578125" style="78" customWidth="1"/>
    <col min="12546" max="12546" width="0" style="78" hidden="1" customWidth="1"/>
    <col min="12547" max="12547" width="38.42578125" style="78" customWidth="1"/>
    <col min="12548" max="12548" width="14.140625" style="78" bestFit="1" customWidth="1"/>
    <col min="12549" max="12800" width="9.140625" style="78"/>
    <col min="12801" max="12801" width="8.42578125" style="78" customWidth="1"/>
    <col min="12802" max="12802" width="0" style="78" hidden="1" customWidth="1"/>
    <col min="12803" max="12803" width="38.42578125" style="78" customWidth="1"/>
    <col min="12804" max="12804" width="14.140625" style="78" bestFit="1" customWidth="1"/>
    <col min="12805" max="13056" width="9.140625" style="78"/>
    <col min="13057" max="13057" width="8.42578125" style="78" customWidth="1"/>
    <col min="13058" max="13058" width="0" style="78" hidden="1" customWidth="1"/>
    <col min="13059" max="13059" width="38.42578125" style="78" customWidth="1"/>
    <col min="13060" max="13060" width="14.140625" style="78" bestFit="1" customWidth="1"/>
    <col min="13061" max="13312" width="9.140625" style="78"/>
    <col min="13313" max="13313" width="8.42578125" style="78" customWidth="1"/>
    <col min="13314" max="13314" width="0" style="78" hidden="1" customWidth="1"/>
    <col min="13315" max="13315" width="38.42578125" style="78" customWidth="1"/>
    <col min="13316" max="13316" width="14.140625" style="78" bestFit="1" customWidth="1"/>
    <col min="13317" max="13568" width="9.140625" style="78"/>
    <col min="13569" max="13569" width="8.42578125" style="78" customWidth="1"/>
    <col min="13570" max="13570" width="0" style="78" hidden="1" customWidth="1"/>
    <col min="13571" max="13571" width="38.42578125" style="78" customWidth="1"/>
    <col min="13572" max="13572" width="14.140625" style="78" bestFit="1" customWidth="1"/>
    <col min="13573" max="13824" width="9.140625" style="78"/>
    <col min="13825" max="13825" width="8.42578125" style="78" customWidth="1"/>
    <col min="13826" max="13826" width="0" style="78" hidden="1" customWidth="1"/>
    <col min="13827" max="13827" width="38.42578125" style="78" customWidth="1"/>
    <col min="13828" max="13828" width="14.140625" style="78" bestFit="1" customWidth="1"/>
    <col min="13829" max="14080" width="9.140625" style="78"/>
    <col min="14081" max="14081" width="8.42578125" style="78" customWidth="1"/>
    <col min="14082" max="14082" width="0" style="78" hidden="1" customWidth="1"/>
    <col min="14083" max="14083" width="38.42578125" style="78" customWidth="1"/>
    <col min="14084" max="14084" width="14.140625" style="78" bestFit="1" customWidth="1"/>
    <col min="14085" max="14336" width="9.140625" style="78"/>
    <col min="14337" max="14337" width="8.42578125" style="78" customWidth="1"/>
    <col min="14338" max="14338" width="0" style="78" hidden="1" customWidth="1"/>
    <col min="14339" max="14339" width="38.42578125" style="78" customWidth="1"/>
    <col min="14340" max="14340" width="14.140625" style="78" bestFit="1" customWidth="1"/>
    <col min="14341" max="14592" width="9.140625" style="78"/>
    <col min="14593" max="14593" width="8.42578125" style="78" customWidth="1"/>
    <col min="14594" max="14594" width="0" style="78" hidden="1" customWidth="1"/>
    <col min="14595" max="14595" width="38.42578125" style="78" customWidth="1"/>
    <col min="14596" max="14596" width="14.140625" style="78" bestFit="1" customWidth="1"/>
    <col min="14597" max="14848" width="9.140625" style="78"/>
    <col min="14849" max="14849" width="8.42578125" style="78" customWidth="1"/>
    <col min="14850" max="14850" width="0" style="78" hidden="1" customWidth="1"/>
    <col min="14851" max="14851" width="38.42578125" style="78" customWidth="1"/>
    <col min="14852" max="14852" width="14.140625" style="78" bestFit="1" customWidth="1"/>
    <col min="14853" max="15104" width="9.140625" style="78"/>
    <col min="15105" max="15105" width="8.42578125" style="78" customWidth="1"/>
    <col min="15106" max="15106" width="0" style="78" hidden="1" customWidth="1"/>
    <col min="15107" max="15107" width="38.42578125" style="78" customWidth="1"/>
    <col min="15108" max="15108" width="14.140625" style="78" bestFit="1" customWidth="1"/>
    <col min="15109" max="15360" width="9.140625" style="78"/>
    <col min="15361" max="15361" width="8.42578125" style="78" customWidth="1"/>
    <col min="15362" max="15362" width="0" style="78" hidden="1" customWidth="1"/>
    <col min="15363" max="15363" width="38.42578125" style="78" customWidth="1"/>
    <col min="15364" max="15364" width="14.140625" style="78" bestFit="1" customWidth="1"/>
    <col min="15365" max="15616" width="9.140625" style="78"/>
    <col min="15617" max="15617" width="8.42578125" style="78" customWidth="1"/>
    <col min="15618" max="15618" width="0" style="78" hidden="1" customWidth="1"/>
    <col min="15619" max="15619" width="38.42578125" style="78" customWidth="1"/>
    <col min="15620" max="15620" width="14.140625" style="78" bestFit="1" customWidth="1"/>
    <col min="15621" max="15872" width="9.140625" style="78"/>
    <col min="15873" max="15873" width="8.42578125" style="78" customWidth="1"/>
    <col min="15874" max="15874" width="0" style="78" hidden="1" customWidth="1"/>
    <col min="15875" max="15875" width="38.42578125" style="78" customWidth="1"/>
    <col min="15876" max="15876" width="14.140625" style="78" bestFit="1" customWidth="1"/>
    <col min="15877" max="16128" width="9.140625" style="78"/>
    <col min="16129" max="16129" width="8.42578125" style="78" customWidth="1"/>
    <col min="16130" max="16130" width="0" style="78" hidden="1" customWidth="1"/>
    <col min="16131" max="16131" width="38.42578125" style="78" customWidth="1"/>
    <col min="16132" max="16132" width="14.140625" style="78" bestFit="1" customWidth="1"/>
    <col min="16133" max="16384" width="9.140625" style="78"/>
  </cols>
  <sheetData>
    <row r="1" spans="1:10" ht="15.75" x14ac:dyDescent="0.25">
      <c r="A1" s="865" t="s">
        <v>841</v>
      </c>
      <c r="B1" s="865"/>
      <c r="C1" s="865"/>
      <c r="D1" s="865"/>
      <c r="E1" s="865"/>
      <c r="F1" s="865"/>
      <c r="G1" s="449"/>
      <c r="H1" s="449"/>
      <c r="I1" s="450"/>
      <c r="J1" s="450"/>
    </row>
    <row r="2" spans="1:10" ht="15.75" x14ac:dyDescent="0.25">
      <c r="A2" s="451"/>
      <c r="B2" s="451"/>
      <c r="C2" s="451"/>
      <c r="D2" s="451"/>
      <c r="E2" s="451"/>
      <c r="F2" s="451"/>
      <c r="G2" s="449"/>
      <c r="H2" s="449"/>
      <c r="I2" s="450"/>
      <c r="J2" s="450"/>
    </row>
    <row r="3" spans="1:10" ht="15.75" x14ac:dyDescent="0.25">
      <c r="A3" s="451"/>
      <c r="B3" s="451"/>
      <c r="C3" s="451"/>
      <c r="D3" s="451"/>
      <c r="E3" s="451"/>
      <c r="F3" s="451"/>
      <c r="G3" s="449"/>
      <c r="H3" s="449"/>
      <c r="I3" s="450"/>
      <c r="J3" s="450"/>
    </row>
    <row r="4" spans="1:10" ht="15.75" x14ac:dyDescent="0.25">
      <c r="A4" s="452"/>
      <c r="B4" s="452"/>
      <c r="C4" s="452"/>
      <c r="D4" s="452"/>
      <c r="E4" s="452"/>
      <c r="F4" s="452"/>
      <c r="G4" s="449"/>
      <c r="H4" s="449"/>
      <c r="I4" s="450"/>
      <c r="J4" s="450"/>
    </row>
    <row r="5" spans="1:10" ht="15.75" x14ac:dyDescent="0.25">
      <c r="A5" s="866" t="s">
        <v>599</v>
      </c>
      <c r="B5" s="866"/>
      <c r="C5" s="866"/>
      <c r="D5" s="866"/>
      <c r="E5" s="866"/>
      <c r="F5" s="866"/>
      <c r="G5" s="449"/>
      <c r="H5" s="449"/>
      <c r="I5" s="450"/>
      <c r="J5" s="450"/>
    </row>
    <row r="6" spans="1:10" ht="15.75" x14ac:dyDescent="0.25">
      <c r="A6" s="866" t="s">
        <v>842</v>
      </c>
      <c r="B6" s="866"/>
      <c r="C6" s="866" t="s">
        <v>600</v>
      </c>
      <c r="D6" s="866"/>
      <c r="E6" s="866"/>
      <c r="F6" s="866"/>
      <c r="G6" s="453"/>
      <c r="H6" s="453"/>
    </row>
    <row r="7" spans="1:10" ht="15.75" x14ac:dyDescent="0.25">
      <c r="A7" s="454"/>
      <c r="B7" s="454"/>
      <c r="C7" s="454"/>
      <c r="D7" s="454"/>
      <c r="E7" s="454" t="s">
        <v>845</v>
      </c>
      <c r="F7" s="454" t="s">
        <v>846</v>
      </c>
      <c r="G7" s="453"/>
      <c r="H7" s="453"/>
    </row>
    <row r="8" spans="1:10" ht="15.75" x14ac:dyDescent="0.25">
      <c r="A8" s="449"/>
      <c r="B8" s="449"/>
      <c r="C8" s="449"/>
      <c r="D8" s="449"/>
      <c r="E8" s="455" t="s">
        <v>329</v>
      </c>
      <c r="F8" s="455" t="s">
        <v>739</v>
      </c>
      <c r="G8" s="449"/>
      <c r="H8" s="449"/>
      <c r="I8" s="450"/>
      <c r="J8" s="450"/>
    </row>
    <row r="9" spans="1:10" ht="21.75" customHeight="1" x14ac:dyDescent="0.25">
      <c r="A9" s="455"/>
      <c r="B9" s="455"/>
      <c r="C9" s="867" t="s">
        <v>601</v>
      </c>
      <c r="D9" s="867"/>
      <c r="G9" s="453"/>
      <c r="H9" s="453"/>
    </row>
    <row r="10" spans="1:10" ht="15.75" x14ac:dyDescent="0.25">
      <c r="A10" s="456"/>
      <c r="B10" s="456"/>
      <c r="C10" s="868" t="s">
        <v>602</v>
      </c>
      <c r="D10" s="868"/>
      <c r="E10" s="456">
        <v>37602</v>
      </c>
      <c r="F10" s="744">
        <v>37693400</v>
      </c>
      <c r="G10" s="449"/>
      <c r="H10" s="449"/>
      <c r="I10" s="450"/>
      <c r="J10" s="450"/>
    </row>
    <row r="11" spans="1:10" ht="15.75" x14ac:dyDescent="0.25">
      <c r="A11" s="457"/>
      <c r="B11" s="457"/>
      <c r="C11" s="868" t="s">
        <v>603</v>
      </c>
      <c r="D11" s="868"/>
      <c r="E11" s="458">
        <v>10355</v>
      </c>
      <c r="F11" s="745">
        <v>10355315</v>
      </c>
      <c r="G11" s="454"/>
      <c r="H11" s="454"/>
      <c r="I11" s="450"/>
      <c r="J11" s="450"/>
    </row>
    <row r="12" spans="1:10" ht="15.75" x14ac:dyDescent="0.25">
      <c r="A12" s="456"/>
      <c r="B12" s="456"/>
      <c r="C12" s="869" t="s">
        <v>604</v>
      </c>
      <c r="D12" s="869"/>
      <c r="E12" s="456">
        <v>5000</v>
      </c>
      <c r="F12" s="744">
        <v>6000000</v>
      </c>
      <c r="G12" s="449"/>
      <c r="H12" s="449"/>
      <c r="I12" s="450"/>
      <c r="J12" s="450"/>
    </row>
    <row r="13" spans="1:10" ht="15.75" x14ac:dyDescent="0.25">
      <c r="A13" s="456"/>
      <c r="B13" s="456"/>
      <c r="C13" s="869" t="s">
        <v>352</v>
      </c>
      <c r="D13" s="869"/>
      <c r="E13" s="456">
        <v>7954</v>
      </c>
      <c r="F13" s="744">
        <v>0</v>
      </c>
      <c r="G13" s="449"/>
      <c r="H13" s="449"/>
      <c r="I13" s="450"/>
      <c r="J13" s="450"/>
    </row>
    <row r="14" spans="1:10" ht="15.75" x14ac:dyDescent="0.25">
      <c r="A14" s="456"/>
      <c r="B14" s="456"/>
      <c r="C14" s="869" t="s">
        <v>733</v>
      </c>
      <c r="D14" s="869"/>
      <c r="E14" s="456">
        <v>66</v>
      </c>
      <c r="F14" s="744">
        <v>68850</v>
      </c>
      <c r="G14" s="449"/>
      <c r="H14" s="449"/>
      <c r="I14" s="450"/>
      <c r="J14" s="450"/>
    </row>
    <row r="15" spans="1:10" ht="15.75" x14ac:dyDescent="0.25">
      <c r="A15" s="456"/>
      <c r="B15" s="456"/>
      <c r="C15" s="864" t="s">
        <v>844</v>
      </c>
      <c r="D15" s="864"/>
      <c r="E15" s="456">
        <v>0</v>
      </c>
      <c r="F15" s="744">
        <v>89281</v>
      </c>
      <c r="G15" s="449"/>
      <c r="H15" s="449"/>
      <c r="I15" s="450"/>
      <c r="J15" s="450"/>
    </row>
    <row r="16" spans="1:10" ht="16.5" thickBot="1" x14ac:dyDescent="0.3">
      <c r="A16" s="455"/>
      <c r="B16" s="455"/>
      <c r="C16" s="863" t="s">
        <v>605</v>
      </c>
      <c r="D16" s="863"/>
      <c r="E16" s="691">
        <f>SUM(E10:E15)</f>
        <v>60977</v>
      </c>
      <c r="F16" s="746">
        <f>SUM(F10:F15)</f>
        <v>54206846</v>
      </c>
      <c r="G16" s="453"/>
      <c r="H16" s="453"/>
    </row>
    <row r="17" spans="1:8" ht="15.75" x14ac:dyDescent="0.25">
      <c r="A17" s="455"/>
      <c r="B17" s="455"/>
      <c r="C17" s="460"/>
      <c r="D17" s="460"/>
      <c r="E17" s="461"/>
      <c r="F17" s="747"/>
      <c r="G17" s="453"/>
      <c r="H17" s="453"/>
    </row>
    <row r="18" spans="1:8" ht="29.25" customHeight="1" x14ac:dyDescent="0.25">
      <c r="A18" s="455"/>
      <c r="B18" s="455"/>
      <c r="C18" s="867" t="s">
        <v>354</v>
      </c>
      <c r="D18" s="867"/>
      <c r="E18" s="462"/>
      <c r="F18" s="747"/>
      <c r="G18" s="453"/>
      <c r="H18" s="453"/>
    </row>
    <row r="19" spans="1:8" ht="15.75" x14ac:dyDescent="0.25">
      <c r="A19" s="455"/>
      <c r="B19" s="455"/>
      <c r="C19" s="869" t="s">
        <v>606</v>
      </c>
      <c r="D19" s="869"/>
      <c r="E19" s="455">
        <v>21564</v>
      </c>
      <c r="F19" s="747">
        <v>22561300</v>
      </c>
      <c r="G19" s="453"/>
      <c r="H19" s="453"/>
    </row>
    <row r="20" spans="1:8" ht="15.75" x14ac:dyDescent="0.25">
      <c r="A20" s="455"/>
      <c r="B20" s="455"/>
      <c r="C20" s="869" t="s">
        <v>607</v>
      </c>
      <c r="D20" s="869"/>
      <c r="E20" s="455">
        <v>7200</v>
      </c>
      <c r="F20" s="747">
        <v>7200000</v>
      </c>
      <c r="G20" s="453"/>
      <c r="H20" s="453"/>
    </row>
    <row r="21" spans="1:8" ht="15.75" x14ac:dyDescent="0.25">
      <c r="A21" s="455"/>
      <c r="B21" s="455"/>
      <c r="C21" s="869" t="s">
        <v>608</v>
      </c>
      <c r="D21" s="869"/>
      <c r="E21" s="455">
        <v>3803</v>
      </c>
      <c r="F21" s="747">
        <v>4293334</v>
      </c>
      <c r="G21" s="453"/>
      <c r="H21" s="453"/>
    </row>
    <row r="22" spans="1:8" ht="15.75" x14ac:dyDescent="0.25">
      <c r="A22" s="455"/>
      <c r="B22" s="455"/>
      <c r="C22" s="871" t="s">
        <v>609</v>
      </c>
      <c r="D22" s="871"/>
      <c r="E22" s="459">
        <f>SUM(E19:E21)</f>
        <v>32567</v>
      </c>
      <c r="F22" s="748">
        <f>SUM(F19:F21)</f>
        <v>34054634</v>
      </c>
      <c r="G22" s="453"/>
      <c r="H22" s="453"/>
    </row>
    <row r="23" spans="1:8" ht="15.75" x14ac:dyDescent="0.25">
      <c r="A23" s="455"/>
      <c r="B23" s="455"/>
      <c r="C23" s="460"/>
      <c r="D23" s="460"/>
      <c r="E23" s="461"/>
      <c r="F23" s="747"/>
      <c r="G23" s="453"/>
      <c r="H23" s="453"/>
    </row>
    <row r="24" spans="1:8" ht="27.75" customHeight="1" x14ac:dyDescent="0.25">
      <c r="A24" s="455"/>
      <c r="B24" s="455"/>
      <c r="C24" s="867" t="s">
        <v>610</v>
      </c>
      <c r="D24" s="867"/>
      <c r="E24" s="455"/>
      <c r="F24" s="747"/>
      <c r="G24" s="453"/>
      <c r="H24" s="453"/>
    </row>
    <row r="25" spans="1:8" ht="15.75" customHeight="1" x14ac:dyDescent="0.25">
      <c r="A25" s="455"/>
      <c r="B25" s="455"/>
      <c r="C25" s="869" t="s">
        <v>611</v>
      </c>
      <c r="D25" s="869"/>
      <c r="E25" s="463">
        <v>8263</v>
      </c>
      <c r="F25" s="747">
        <v>8682465</v>
      </c>
      <c r="G25" s="453"/>
      <c r="H25" s="453"/>
    </row>
    <row r="26" spans="1:8" ht="16.5" customHeight="1" x14ac:dyDescent="0.25">
      <c r="A26" s="455"/>
      <c r="B26" s="455"/>
      <c r="C26" s="869" t="s">
        <v>107</v>
      </c>
      <c r="D26" s="869"/>
      <c r="E26" s="455">
        <v>2989</v>
      </c>
      <c r="F26" s="747">
        <v>2435840</v>
      </c>
      <c r="G26" s="453"/>
      <c r="H26" s="453"/>
    </row>
    <row r="27" spans="1:8" ht="16.5" customHeight="1" x14ac:dyDescent="0.25">
      <c r="A27" s="455"/>
      <c r="B27" s="455"/>
      <c r="C27" s="464" t="s">
        <v>612</v>
      </c>
      <c r="D27" s="464"/>
      <c r="E27" s="455">
        <v>0</v>
      </c>
      <c r="F27" s="747">
        <v>0</v>
      </c>
      <c r="G27" s="453"/>
      <c r="H27" s="453"/>
    </row>
    <row r="28" spans="1:8" ht="16.5" customHeight="1" x14ac:dyDescent="0.25">
      <c r="A28" s="455"/>
      <c r="B28" s="455"/>
      <c r="C28" s="464" t="s">
        <v>613</v>
      </c>
      <c r="D28" s="464"/>
      <c r="E28" s="455">
        <v>7752</v>
      </c>
      <c r="F28" s="747">
        <v>7719360</v>
      </c>
      <c r="G28" s="453"/>
      <c r="H28" s="453"/>
    </row>
    <row r="29" spans="1:8" ht="16.5" customHeight="1" x14ac:dyDescent="0.25">
      <c r="A29" s="455"/>
      <c r="B29" s="455"/>
      <c r="C29" s="464" t="s">
        <v>614</v>
      </c>
      <c r="D29" s="464"/>
      <c r="E29" s="455">
        <v>4426</v>
      </c>
      <c r="F29" s="747">
        <v>4594054</v>
      </c>
      <c r="G29" s="453"/>
      <c r="H29" s="453"/>
    </row>
    <row r="30" spans="1:8" ht="16.5" customHeight="1" x14ac:dyDescent="0.25">
      <c r="A30" s="455"/>
      <c r="B30" s="455"/>
      <c r="C30" s="864" t="s">
        <v>843</v>
      </c>
      <c r="D30" s="864"/>
      <c r="E30" s="455">
        <v>0</v>
      </c>
      <c r="F30" s="747">
        <v>1040250</v>
      </c>
      <c r="G30" s="453"/>
      <c r="H30" s="453"/>
    </row>
    <row r="31" spans="1:8" ht="15.75" x14ac:dyDescent="0.25">
      <c r="A31" s="455"/>
      <c r="B31" s="455"/>
      <c r="C31" s="871" t="s">
        <v>615</v>
      </c>
      <c r="D31" s="871"/>
      <c r="E31" s="459">
        <f>SUM(E25:E30)</f>
        <v>23430</v>
      </c>
      <c r="F31" s="748">
        <f>SUM(F25:F30)</f>
        <v>24471969</v>
      </c>
      <c r="G31" s="453"/>
      <c r="H31" s="453"/>
    </row>
    <row r="32" spans="1:8" ht="15.75" x14ac:dyDescent="0.25">
      <c r="A32" s="455"/>
      <c r="B32" s="455"/>
      <c r="C32" s="460"/>
      <c r="D32" s="460"/>
      <c r="E32" s="461"/>
      <c r="F32" s="747"/>
      <c r="G32" s="453"/>
      <c r="H32" s="453"/>
    </row>
    <row r="33" spans="1:8" ht="23.25" customHeight="1" x14ac:dyDescent="0.25">
      <c r="A33" s="455"/>
      <c r="B33" s="455"/>
      <c r="C33" s="867" t="s">
        <v>616</v>
      </c>
      <c r="D33" s="867"/>
      <c r="E33" s="461"/>
      <c r="F33" s="747"/>
      <c r="G33" s="453"/>
      <c r="H33" s="453"/>
    </row>
    <row r="34" spans="1:8" ht="15.75" x14ac:dyDescent="0.25">
      <c r="A34" s="453"/>
      <c r="B34" s="453"/>
      <c r="C34" s="872" t="s">
        <v>617</v>
      </c>
      <c r="D34" s="872"/>
      <c r="E34" s="453">
        <v>1397</v>
      </c>
      <c r="F34" s="749">
        <v>1404480</v>
      </c>
      <c r="G34" s="453"/>
      <c r="H34" s="453"/>
    </row>
    <row r="35" spans="1:8" ht="15.75" x14ac:dyDescent="0.25">
      <c r="C35" s="873" t="s">
        <v>618</v>
      </c>
      <c r="D35" s="873"/>
      <c r="E35" s="465">
        <f>E34</f>
        <v>1397</v>
      </c>
      <c r="F35" s="750">
        <f>F34</f>
        <v>1404480</v>
      </c>
    </row>
    <row r="36" spans="1:8" ht="15.75" x14ac:dyDescent="0.25">
      <c r="C36" s="460"/>
      <c r="D36" s="460"/>
      <c r="E36" s="461"/>
      <c r="F36" s="751"/>
    </row>
    <row r="37" spans="1:8" ht="39" customHeight="1" x14ac:dyDescent="0.25">
      <c r="C37" s="870" t="s">
        <v>619</v>
      </c>
      <c r="D37" s="870"/>
      <c r="E37" s="467">
        <f>SUM(E16,E22,E31,E35)</f>
        <v>118371</v>
      </c>
      <c r="F37" s="752">
        <f>SUM(F16,F22,F31,F35)</f>
        <v>114137929</v>
      </c>
    </row>
  </sheetData>
  <mergeCells count="25">
    <mergeCell ref="C37:D37"/>
    <mergeCell ref="C25:D25"/>
    <mergeCell ref="C26:D26"/>
    <mergeCell ref="C31:D31"/>
    <mergeCell ref="C18:D18"/>
    <mergeCell ref="C19:D19"/>
    <mergeCell ref="C33:D33"/>
    <mergeCell ref="C34:D34"/>
    <mergeCell ref="C35:D35"/>
    <mergeCell ref="C24:D24"/>
    <mergeCell ref="C30:D30"/>
    <mergeCell ref="C20:D20"/>
    <mergeCell ref="C21:D21"/>
    <mergeCell ref="C22:D22"/>
    <mergeCell ref="C16:D16"/>
    <mergeCell ref="C15:D15"/>
    <mergeCell ref="A1:F1"/>
    <mergeCell ref="A5:F5"/>
    <mergeCell ref="A6:F6"/>
    <mergeCell ref="C9:D9"/>
    <mergeCell ref="C10:D10"/>
    <mergeCell ref="C13:D13"/>
    <mergeCell ref="C14:D14"/>
    <mergeCell ref="C11:D11"/>
    <mergeCell ref="C12:D12"/>
  </mergeCell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0" zoomScaleNormal="100" workbookViewId="0">
      <selection activeCell="D11" sqref="D11"/>
    </sheetView>
  </sheetViews>
  <sheetFormatPr defaultRowHeight="12.75" x14ac:dyDescent="0.2"/>
  <cols>
    <col min="1" max="1" width="30.85546875" style="78" bestFit="1" customWidth="1"/>
    <col min="2" max="2" width="15" style="78" customWidth="1"/>
    <col min="3" max="3" width="13.5703125" style="78" customWidth="1"/>
    <col min="4" max="5" width="12.7109375" style="78" customWidth="1"/>
    <col min="6" max="256" width="9.140625" style="78"/>
    <col min="257" max="257" width="30.42578125" style="78" bestFit="1" customWidth="1"/>
    <col min="258" max="258" width="13.28515625" style="78" customWidth="1"/>
    <col min="259" max="259" width="12.140625" style="78" customWidth="1"/>
    <col min="260" max="261" width="12.7109375" style="78" customWidth="1"/>
    <col min="262" max="512" width="9.140625" style="78"/>
    <col min="513" max="513" width="30.42578125" style="78" bestFit="1" customWidth="1"/>
    <col min="514" max="514" width="13.28515625" style="78" customWidth="1"/>
    <col min="515" max="515" width="12.140625" style="78" customWidth="1"/>
    <col min="516" max="517" width="12.7109375" style="78" customWidth="1"/>
    <col min="518" max="768" width="9.140625" style="78"/>
    <col min="769" max="769" width="30.42578125" style="78" bestFit="1" customWidth="1"/>
    <col min="770" max="770" width="13.28515625" style="78" customWidth="1"/>
    <col min="771" max="771" width="12.140625" style="78" customWidth="1"/>
    <col min="772" max="773" width="12.7109375" style="78" customWidth="1"/>
    <col min="774" max="1024" width="9.140625" style="78"/>
    <col min="1025" max="1025" width="30.42578125" style="78" bestFit="1" customWidth="1"/>
    <col min="1026" max="1026" width="13.28515625" style="78" customWidth="1"/>
    <col min="1027" max="1027" width="12.140625" style="78" customWidth="1"/>
    <col min="1028" max="1029" width="12.7109375" style="78" customWidth="1"/>
    <col min="1030" max="1280" width="9.140625" style="78"/>
    <col min="1281" max="1281" width="30.42578125" style="78" bestFit="1" customWidth="1"/>
    <col min="1282" max="1282" width="13.28515625" style="78" customWidth="1"/>
    <col min="1283" max="1283" width="12.140625" style="78" customWidth="1"/>
    <col min="1284" max="1285" width="12.7109375" style="78" customWidth="1"/>
    <col min="1286" max="1536" width="9.140625" style="78"/>
    <col min="1537" max="1537" width="30.42578125" style="78" bestFit="1" customWidth="1"/>
    <col min="1538" max="1538" width="13.28515625" style="78" customWidth="1"/>
    <col min="1539" max="1539" width="12.140625" style="78" customWidth="1"/>
    <col min="1540" max="1541" width="12.7109375" style="78" customWidth="1"/>
    <col min="1542" max="1792" width="9.140625" style="78"/>
    <col min="1793" max="1793" width="30.42578125" style="78" bestFit="1" customWidth="1"/>
    <col min="1794" max="1794" width="13.28515625" style="78" customWidth="1"/>
    <col min="1795" max="1795" width="12.140625" style="78" customWidth="1"/>
    <col min="1796" max="1797" width="12.7109375" style="78" customWidth="1"/>
    <col min="1798" max="2048" width="9.140625" style="78"/>
    <col min="2049" max="2049" width="30.42578125" style="78" bestFit="1" customWidth="1"/>
    <col min="2050" max="2050" width="13.28515625" style="78" customWidth="1"/>
    <col min="2051" max="2051" width="12.140625" style="78" customWidth="1"/>
    <col min="2052" max="2053" width="12.7109375" style="78" customWidth="1"/>
    <col min="2054" max="2304" width="9.140625" style="78"/>
    <col min="2305" max="2305" width="30.42578125" style="78" bestFit="1" customWidth="1"/>
    <col min="2306" max="2306" width="13.28515625" style="78" customWidth="1"/>
    <col min="2307" max="2307" width="12.140625" style="78" customWidth="1"/>
    <col min="2308" max="2309" width="12.7109375" style="78" customWidth="1"/>
    <col min="2310" max="2560" width="9.140625" style="78"/>
    <col min="2561" max="2561" width="30.42578125" style="78" bestFit="1" customWidth="1"/>
    <col min="2562" max="2562" width="13.28515625" style="78" customWidth="1"/>
    <col min="2563" max="2563" width="12.140625" style="78" customWidth="1"/>
    <col min="2564" max="2565" width="12.7109375" style="78" customWidth="1"/>
    <col min="2566" max="2816" width="9.140625" style="78"/>
    <col min="2817" max="2817" width="30.42578125" style="78" bestFit="1" customWidth="1"/>
    <col min="2818" max="2818" width="13.28515625" style="78" customWidth="1"/>
    <col min="2819" max="2819" width="12.140625" style="78" customWidth="1"/>
    <col min="2820" max="2821" width="12.7109375" style="78" customWidth="1"/>
    <col min="2822" max="3072" width="9.140625" style="78"/>
    <col min="3073" max="3073" width="30.42578125" style="78" bestFit="1" customWidth="1"/>
    <col min="3074" max="3074" width="13.28515625" style="78" customWidth="1"/>
    <col min="3075" max="3075" width="12.140625" style="78" customWidth="1"/>
    <col min="3076" max="3077" width="12.7109375" style="78" customWidth="1"/>
    <col min="3078" max="3328" width="9.140625" style="78"/>
    <col min="3329" max="3329" width="30.42578125" style="78" bestFit="1" customWidth="1"/>
    <col min="3330" max="3330" width="13.28515625" style="78" customWidth="1"/>
    <col min="3331" max="3331" width="12.140625" style="78" customWidth="1"/>
    <col min="3332" max="3333" width="12.7109375" style="78" customWidth="1"/>
    <col min="3334" max="3584" width="9.140625" style="78"/>
    <col min="3585" max="3585" width="30.42578125" style="78" bestFit="1" customWidth="1"/>
    <col min="3586" max="3586" width="13.28515625" style="78" customWidth="1"/>
    <col min="3587" max="3587" width="12.140625" style="78" customWidth="1"/>
    <col min="3588" max="3589" width="12.7109375" style="78" customWidth="1"/>
    <col min="3590" max="3840" width="9.140625" style="78"/>
    <col min="3841" max="3841" width="30.42578125" style="78" bestFit="1" customWidth="1"/>
    <col min="3842" max="3842" width="13.28515625" style="78" customWidth="1"/>
    <col min="3843" max="3843" width="12.140625" style="78" customWidth="1"/>
    <col min="3844" max="3845" width="12.7109375" style="78" customWidth="1"/>
    <col min="3846" max="4096" width="9.140625" style="78"/>
    <col min="4097" max="4097" width="30.42578125" style="78" bestFit="1" customWidth="1"/>
    <col min="4098" max="4098" width="13.28515625" style="78" customWidth="1"/>
    <col min="4099" max="4099" width="12.140625" style="78" customWidth="1"/>
    <col min="4100" max="4101" width="12.7109375" style="78" customWidth="1"/>
    <col min="4102" max="4352" width="9.140625" style="78"/>
    <col min="4353" max="4353" width="30.42578125" style="78" bestFit="1" customWidth="1"/>
    <col min="4354" max="4354" width="13.28515625" style="78" customWidth="1"/>
    <col min="4355" max="4355" width="12.140625" style="78" customWidth="1"/>
    <col min="4356" max="4357" width="12.7109375" style="78" customWidth="1"/>
    <col min="4358" max="4608" width="9.140625" style="78"/>
    <col min="4609" max="4609" width="30.42578125" style="78" bestFit="1" customWidth="1"/>
    <col min="4610" max="4610" width="13.28515625" style="78" customWidth="1"/>
    <col min="4611" max="4611" width="12.140625" style="78" customWidth="1"/>
    <col min="4612" max="4613" width="12.7109375" style="78" customWidth="1"/>
    <col min="4614" max="4864" width="9.140625" style="78"/>
    <col min="4865" max="4865" width="30.42578125" style="78" bestFit="1" customWidth="1"/>
    <col min="4866" max="4866" width="13.28515625" style="78" customWidth="1"/>
    <col min="4867" max="4867" width="12.140625" style="78" customWidth="1"/>
    <col min="4868" max="4869" width="12.7109375" style="78" customWidth="1"/>
    <col min="4870" max="5120" width="9.140625" style="78"/>
    <col min="5121" max="5121" width="30.42578125" style="78" bestFit="1" customWidth="1"/>
    <col min="5122" max="5122" width="13.28515625" style="78" customWidth="1"/>
    <col min="5123" max="5123" width="12.140625" style="78" customWidth="1"/>
    <col min="5124" max="5125" width="12.7109375" style="78" customWidth="1"/>
    <col min="5126" max="5376" width="9.140625" style="78"/>
    <col min="5377" max="5377" width="30.42578125" style="78" bestFit="1" customWidth="1"/>
    <col min="5378" max="5378" width="13.28515625" style="78" customWidth="1"/>
    <col min="5379" max="5379" width="12.140625" style="78" customWidth="1"/>
    <col min="5380" max="5381" width="12.7109375" style="78" customWidth="1"/>
    <col min="5382" max="5632" width="9.140625" style="78"/>
    <col min="5633" max="5633" width="30.42578125" style="78" bestFit="1" customWidth="1"/>
    <col min="5634" max="5634" width="13.28515625" style="78" customWidth="1"/>
    <col min="5635" max="5635" width="12.140625" style="78" customWidth="1"/>
    <col min="5636" max="5637" width="12.7109375" style="78" customWidth="1"/>
    <col min="5638" max="5888" width="9.140625" style="78"/>
    <col min="5889" max="5889" width="30.42578125" style="78" bestFit="1" customWidth="1"/>
    <col min="5890" max="5890" width="13.28515625" style="78" customWidth="1"/>
    <col min="5891" max="5891" width="12.140625" style="78" customWidth="1"/>
    <col min="5892" max="5893" width="12.7109375" style="78" customWidth="1"/>
    <col min="5894" max="6144" width="9.140625" style="78"/>
    <col min="6145" max="6145" width="30.42578125" style="78" bestFit="1" customWidth="1"/>
    <col min="6146" max="6146" width="13.28515625" style="78" customWidth="1"/>
    <col min="6147" max="6147" width="12.140625" style="78" customWidth="1"/>
    <col min="6148" max="6149" width="12.7109375" style="78" customWidth="1"/>
    <col min="6150" max="6400" width="9.140625" style="78"/>
    <col min="6401" max="6401" width="30.42578125" style="78" bestFit="1" customWidth="1"/>
    <col min="6402" max="6402" width="13.28515625" style="78" customWidth="1"/>
    <col min="6403" max="6403" width="12.140625" style="78" customWidth="1"/>
    <col min="6404" max="6405" width="12.7109375" style="78" customWidth="1"/>
    <col min="6406" max="6656" width="9.140625" style="78"/>
    <col min="6657" max="6657" width="30.42578125" style="78" bestFit="1" customWidth="1"/>
    <col min="6658" max="6658" width="13.28515625" style="78" customWidth="1"/>
    <col min="6659" max="6659" width="12.140625" style="78" customWidth="1"/>
    <col min="6660" max="6661" width="12.7109375" style="78" customWidth="1"/>
    <col min="6662" max="6912" width="9.140625" style="78"/>
    <col min="6913" max="6913" width="30.42578125" style="78" bestFit="1" customWidth="1"/>
    <col min="6914" max="6914" width="13.28515625" style="78" customWidth="1"/>
    <col min="6915" max="6915" width="12.140625" style="78" customWidth="1"/>
    <col min="6916" max="6917" width="12.7109375" style="78" customWidth="1"/>
    <col min="6918" max="7168" width="9.140625" style="78"/>
    <col min="7169" max="7169" width="30.42578125" style="78" bestFit="1" customWidth="1"/>
    <col min="7170" max="7170" width="13.28515625" style="78" customWidth="1"/>
    <col min="7171" max="7171" width="12.140625" style="78" customWidth="1"/>
    <col min="7172" max="7173" width="12.7109375" style="78" customWidth="1"/>
    <col min="7174" max="7424" width="9.140625" style="78"/>
    <col min="7425" max="7425" width="30.42578125" style="78" bestFit="1" customWidth="1"/>
    <col min="7426" max="7426" width="13.28515625" style="78" customWidth="1"/>
    <col min="7427" max="7427" width="12.140625" style="78" customWidth="1"/>
    <col min="7428" max="7429" width="12.7109375" style="78" customWidth="1"/>
    <col min="7430" max="7680" width="9.140625" style="78"/>
    <col min="7681" max="7681" width="30.42578125" style="78" bestFit="1" customWidth="1"/>
    <col min="7682" max="7682" width="13.28515625" style="78" customWidth="1"/>
    <col min="7683" max="7683" width="12.140625" style="78" customWidth="1"/>
    <col min="7684" max="7685" width="12.7109375" style="78" customWidth="1"/>
    <col min="7686" max="7936" width="9.140625" style="78"/>
    <col min="7937" max="7937" width="30.42578125" style="78" bestFit="1" customWidth="1"/>
    <col min="7938" max="7938" width="13.28515625" style="78" customWidth="1"/>
    <col min="7939" max="7939" width="12.140625" style="78" customWidth="1"/>
    <col min="7940" max="7941" width="12.7109375" style="78" customWidth="1"/>
    <col min="7942" max="8192" width="9.140625" style="78"/>
    <col min="8193" max="8193" width="30.42578125" style="78" bestFit="1" customWidth="1"/>
    <col min="8194" max="8194" width="13.28515625" style="78" customWidth="1"/>
    <col min="8195" max="8195" width="12.140625" style="78" customWidth="1"/>
    <col min="8196" max="8197" width="12.7109375" style="78" customWidth="1"/>
    <col min="8198" max="8448" width="9.140625" style="78"/>
    <col min="8449" max="8449" width="30.42578125" style="78" bestFit="1" customWidth="1"/>
    <col min="8450" max="8450" width="13.28515625" style="78" customWidth="1"/>
    <col min="8451" max="8451" width="12.140625" style="78" customWidth="1"/>
    <col min="8452" max="8453" width="12.7109375" style="78" customWidth="1"/>
    <col min="8454" max="8704" width="9.140625" style="78"/>
    <col min="8705" max="8705" width="30.42578125" style="78" bestFit="1" customWidth="1"/>
    <col min="8706" max="8706" width="13.28515625" style="78" customWidth="1"/>
    <col min="8707" max="8707" width="12.140625" style="78" customWidth="1"/>
    <col min="8708" max="8709" width="12.7109375" style="78" customWidth="1"/>
    <col min="8710" max="8960" width="9.140625" style="78"/>
    <col min="8961" max="8961" width="30.42578125" style="78" bestFit="1" customWidth="1"/>
    <col min="8962" max="8962" width="13.28515625" style="78" customWidth="1"/>
    <col min="8963" max="8963" width="12.140625" style="78" customWidth="1"/>
    <col min="8964" max="8965" width="12.7109375" style="78" customWidth="1"/>
    <col min="8966" max="9216" width="9.140625" style="78"/>
    <col min="9217" max="9217" width="30.42578125" style="78" bestFit="1" customWidth="1"/>
    <col min="9218" max="9218" width="13.28515625" style="78" customWidth="1"/>
    <col min="9219" max="9219" width="12.140625" style="78" customWidth="1"/>
    <col min="9220" max="9221" width="12.7109375" style="78" customWidth="1"/>
    <col min="9222" max="9472" width="9.140625" style="78"/>
    <col min="9473" max="9473" width="30.42578125" style="78" bestFit="1" customWidth="1"/>
    <col min="9474" max="9474" width="13.28515625" style="78" customWidth="1"/>
    <col min="9475" max="9475" width="12.140625" style="78" customWidth="1"/>
    <col min="9476" max="9477" width="12.7109375" style="78" customWidth="1"/>
    <col min="9478" max="9728" width="9.140625" style="78"/>
    <col min="9729" max="9729" width="30.42578125" style="78" bestFit="1" customWidth="1"/>
    <col min="9730" max="9730" width="13.28515625" style="78" customWidth="1"/>
    <col min="9731" max="9731" width="12.140625" style="78" customWidth="1"/>
    <col min="9732" max="9733" width="12.7109375" style="78" customWidth="1"/>
    <col min="9734" max="9984" width="9.140625" style="78"/>
    <col min="9985" max="9985" width="30.42578125" style="78" bestFit="1" customWidth="1"/>
    <col min="9986" max="9986" width="13.28515625" style="78" customWidth="1"/>
    <col min="9987" max="9987" width="12.140625" style="78" customWidth="1"/>
    <col min="9988" max="9989" width="12.7109375" style="78" customWidth="1"/>
    <col min="9990" max="10240" width="9.140625" style="78"/>
    <col min="10241" max="10241" width="30.42578125" style="78" bestFit="1" customWidth="1"/>
    <col min="10242" max="10242" width="13.28515625" style="78" customWidth="1"/>
    <col min="10243" max="10243" width="12.140625" style="78" customWidth="1"/>
    <col min="10244" max="10245" width="12.7109375" style="78" customWidth="1"/>
    <col min="10246" max="10496" width="9.140625" style="78"/>
    <col min="10497" max="10497" width="30.42578125" style="78" bestFit="1" customWidth="1"/>
    <col min="10498" max="10498" width="13.28515625" style="78" customWidth="1"/>
    <col min="10499" max="10499" width="12.140625" style="78" customWidth="1"/>
    <col min="10500" max="10501" width="12.7109375" style="78" customWidth="1"/>
    <col min="10502" max="10752" width="9.140625" style="78"/>
    <col min="10753" max="10753" width="30.42578125" style="78" bestFit="1" customWidth="1"/>
    <col min="10754" max="10754" width="13.28515625" style="78" customWidth="1"/>
    <col min="10755" max="10755" width="12.140625" style="78" customWidth="1"/>
    <col min="10756" max="10757" width="12.7109375" style="78" customWidth="1"/>
    <col min="10758" max="11008" width="9.140625" style="78"/>
    <col min="11009" max="11009" width="30.42578125" style="78" bestFit="1" customWidth="1"/>
    <col min="11010" max="11010" width="13.28515625" style="78" customWidth="1"/>
    <col min="11011" max="11011" width="12.140625" style="78" customWidth="1"/>
    <col min="11012" max="11013" width="12.7109375" style="78" customWidth="1"/>
    <col min="11014" max="11264" width="9.140625" style="78"/>
    <col min="11265" max="11265" width="30.42578125" style="78" bestFit="1" customWidth="1"/>
    <col min="11266" max="11266" width="13.28515625" style="78" customWidth="1"/>
    <col min="11267" max="11267" width="12.140625" style="78" customWidth="1"/>
    <col min="11268" max="11269" width="12.7109375" style="78" customWidth="1"/>
    <col min="11270" max="11520" width="9.140625" style="78"/>
    <col min="11521" max="11521" width="30.42578125" style="78" bestFit="1" customWidth="1"/>
    <col min="11522" max="11522" width="13.28515625" style="78" customWidth="1"/>
    <col min="11523" max="11523" width="12.140625" style="78" customWidth="1"/>
    <col min="11524" max="11525" width="12.7109375" style="78" customWidth="1"/>
    <col min="11526" max="11776" width="9.140625" style="78"/>
    <col min="11777" max="11777" width="30.42578125" style="78" bestFit="1" customWidth="1"/>
    <col min="11778" max="11778" width="13.28515625" style="78" customWidth="1"/>
    <col min="11779" max="11779" width="12.140625" style="78" customWidth="1"/>
    <col min="11780" max="11781" width="12.7109375" style="78" customWidth="1"/>
    <col min="11782" max="12032" width="9.140625" style="78"/>
    <col min="12033" max="12033" width="30.42578125" style="78" bestFit="1" customWidth="1"/>
    <col min="12034" max="12034" width="13.28515625" style="78" customWidth="1"/>
    <col min="12035" max="12035" width="12.140625" style="78" customWidth="1"/>
    <col min="12036" max="12037" width="12.7109375" style="78" customWidth="1"/>
    <col min="12038" max="12288" width="9.140625" style="78"/>
    <col min="12289" max="12289" width="30.42578125" style="78" bestFit="1" customWidth="1"/>
    <col min="12290" max="12290" width="13.28515625" style="78" customWidth="1"/>
    <col min="12291" max="12291" width="12.140625" style="78" customWidth="1"/>
    <col min="12292" max="12293" width="12.7109375" style="78" customWidth="1"/>
    <col min="12294" max="12544" width="9.140625" style="78"/>
    <col min="12545" max="12545" width="30.42578125" style="78" bestFit="1" customWidth="1"/>
    <col min="12546" max="12546" width="13.28515625" style="78" customWidth="1"/>
    <col min="12547" max="12547" width="12.140625" style="78" customWidth="1"/>
    <col min="12548" max="12549" width="12.7109375" style="78" customWidth="1"/>
    <col min="12550" max="12800" width="9.140625" style="78"/>
    <col min="12801" max="12801" width="30.42578125" style="78" bestFit="1" customWidth="1"/>
    <col min="12802" max="12802" width="13.28515625" style="78" customWidth="1"/>
    <col min="12803" max="12803" width="12.140625" style="78" customWidth="1"/>
    <col min="12804" max="12805" width="12.7109375" style="78" customWidth="1"/>
    <col min="12806" max="13056" width="9.140625" style="78"/>
    <col min="13057" max="13057" width="30.42578125" style="78" bestFit="1" customWidth="1"/>
    <col min="13058" max="13058" width="13.28515625" style="78" customWidth="1"/>
    <col min="13059" max="13059" width="12.140625" style="78" customWidth="1"/>
    <col min="13060" max="13061" width="12.7109375" style="78" customWidth="1"/>
    <col min="13062" max="13312" width="9.140625" style="78"/>
    <col min="13313" max="13313" width="30.42578125" style="78" bestFit="1" customWidth="1"/>
    <col min="13314" max="13314" width="13.28515625" style="78" customWidth="1"/>
    <col min="13315" max="13315" width="12.140625" style="78" customWidth="1"/>
    <col min="13316" max="13317" width="12.7109375" style="78" customWidth="1"/>
    <col min="13318" max="13568" width="9.140625" style="78"/>
    <col min="13569" max="13569" width="30.42578125" style="78" bestFit="1" customWidth="1"/>
    <col min="13570" max="13570" width="13.28515625" style="78" customWidth="1"/>
    <col min="13571" max="13571" width="12.140625" style="78" customWidth="1"/>
    <col min="13572" max="13573" width="12.7109375" style="78" customWidth="1"/>
    <col min="13574" max="13824" width="9.140625" style="78"/>
    <col min="13825" max="13825" width="30.42578125" style="78" bestFit="1" customWidth="1"/>
    <col min="13826" max="13826" width="13.28515625" style="78" customWidth="1"/>
    <col min="13827" max="13827" width="12.140625" style="78" customWidth="1"/>
    <col min="13828" max="13829" width="12.7109375" style="78" customWidth="1"/>
    <col min="13830" max="14080" width="9.140625" style="78"/>
    <col min="14081" max="14081" width="30.42578125" style="78" bestFit="1" customWidth="1"/>
    <col min="14082" max="14082" width="13.28515625" style="78" customWidth="1"/>
    <col min="14083" max="14083" width="12.140625" style="78" customWidth="1"/>
    <col min="14084" max="14085" width="12.7109375" style="78" customWidth="1"/>
    <col min="14086" max="14336" width="9.140625" style="78"/>
    <col min="14337" max="14337" width="30.42578125" style="78" bestFit="1" customWidth="1"/>
    <col min="14338" max="14338" width="13.28515625" style="78" customWidth="1"/>
    <col min="14339" max="14339" width="12.140625" style="78" customWidth="1"/>
    <col min="14340" max="14341" width="12.7109375" style="78" customWidth="1"/>
    <col min="14342" max="14592" width="9.140625" style="78"/>
    <col min="14593" max="14593" width="30.42578125" style="78" bestFit="1" customWidth="1"/>
    <col min="14594" max="14594" width="13.28515625" style="78" customWidth="1"/>
    <col min="14595" max="14595" width="12.140625" style="78" customWidth="1"/>
    <col min="14596" max="14597" width="12.7109375" style="78" customWidth="1"/>
    <col min="14598" max="14848" width="9.140625" style="78"/>
    <col min="14849" max="14849" width="30.42578125" style="78" bestFit="1" customWidth="1"/>
    <col min="14850" max="14850" width="13.28515625" style="78" customWidth="1"/>
    <col min="14851" max="14851" width="12.140625" style="78" customWidth="1"/>
    <col min="14852" max="14853" width="12.7109375" style="78" customWidth="1"/>
    <col min="14854" max="15104" width="9.140625" style="78"/>
    <col min="15105" max="15105" width="30.42578125" style="78" bestFit="1" customWidth="1"/>
    <col min="15106" max="15106" width="13.28515625" style="78" customWidth="1"/>
    <col min="15107" max="15107" width="12.140625" style="78" customWidth="1"/>
    <col min="15108" max="15109" width="12.7109375" style="78" customWidth="1"/>
    <col min="15110" max="15360" width="9.140625" style="78"/>
    <col min="15361" max="15361" width="30.42578125" style="78" bestFit="1" customWidth="1"/>
    <col min="15362" max="15362" width="13.28515625" style="78" customWidth="1"/>
    <col min="15363" max="15363" width="12.140625" style="78" customWidth="1"/>
    <col min="15364" max="15365" width="12.7109375" style="78" customWidth="1"/>
    <col min="15366" max="15616" width="9.140625" style="78"/>
    <col min="15617" max="15617" width="30.42578125" style="78" bestFit="1" customWidth="1"/>
    <col min="15618" max="15618" width="13.28515625" style="78" customWidth="1"/>
    <col min="15619" max="15619" width="12.140625" style="78" customWidth="1"/>
    <col min="15620" max="15621" width="12.7109375" style="78" customWidth="1"/>
    <col min="15622" max="15872" width="9.140625" style="78"/>
    <col min="15873" max="15873" width="30.42578125" style="78" bestFit="1" customWidth="1"/>
    <col min="15874" max="15874" width="13.28515625" style="78" customWidth="1"/>
    <col min="15875" max="15875" width="12.140625" style="78" customWidth="1"/>
    <col min="15876" max="15877" width="12.7109375" style="78" customWidth="1"/>
    <col min="15878" max="16128" width="9.140625" style="78"/>
    <col min="16129" max="16129" width="30.42578125" style="78" bestFit="1" customWidth="1"/>
    <col min="16130" max="16130" width="13.28515625" style="78" customWidth="1"/>
    <col min="16131" max="16131" width="12.140625" style="78" customWidth="1"/>
    <col min="16132" max="16133" width="12.7109375" style="78" customWidth="1"/>
    <col min="16134" max="16384" width="9.140625" style="78"/>
  </cols>
  <sheetData>
    <row r="1" spans="1:5" ht="15.75" x14ac:dyDescent="0.25">
      <c r="A1" s="865" t="s">
        <v>847</v>
      </c>
      <c r="B1" s="865"/>
      <c r="C1" s="865"/>
      <c r="D1" s="865"/>
      <c r="E1" s="865"/>
    </row>
    <row r="2" spans="1:5" ht="15.75" x14ac:dyDescent="0.25">
      <c r="A2" s="452"/>
      <c r="B2" s="452"/>
      <c r="C2" s="452"/>
      <c r="D2" s="452"/>
      <c r="E2" s="452"/>
    </row>
    <row r="3" spans="1:5" ht="15.75" x14ac:dyDescent="0.25">
      <c r="A3" s="452"/>
      <c r="B3" s="452"/>
      <c r="C3" s="452"/>
      <c r="D3" s="452"/>
      <c r="E3" s="452"/>
    </row>
    <row r="4" spans="1:5" ht="15.75" x14ac:dyDescent="0.25">
      <c r="A4" s="866" t="s">
        <v>848</v>
      </c>
      <c r="B4" s="866"/>
      <c r="C4" s="866"/>
      <c r="D4" s="866"/>
    </row>
    <row r="5" spans="1:5" ht="15.75" x14ac:dyDescent="0.25">
      <c r="A5" s="866" t="s">
        <v>620</v>
      </c>
      <c r="B5" s="866"/>
      <c r="C5" s="866"/>
      <c r="D5" s="866"/>
    </row>
    <row r="6" spans="1:5" ht="16.5" thickBot="1" x14ac:dyDescent="0.3">
      <c r="A6" s="454"/>
      <c r="B6" s="454"/>
      <c r="C6" s="454"/>
      <c r="D6" s="454"/>
    </row>
    <row r="7" spans="1:5" ht="16.5" thickBot="1" x14ac:dyDescent="0.3">
      <c r="A7" s="468" t="s">
        <v>621</v>
      </c>
      <c r="B7" s="469" t="s">
        <v>622</v>
      </c>
      <c r="C7" s="470" t="s">
        <v>623</v>
      </c>
      <c r="D7" s="471" t="s">
        <v>97</v>
      </c>
    </row>
    <row r="8" spans="1:5" ht="15.75" x14ac:dyDescent="0.25">
      <c r="A8" s="472" t="s">
        <v>624</v>
      </c>
      <c r="B8" s="473">
        <v>508</v>
      </c>
      <c r="C8" s="474">
        <v>8200</v>
      </c>
      <c r="D8" s="475">
        <f>SUM(B8:C8)</f>
        <v>8708</v>
      </c>
    </row>
    <row r="9" spans="1:5" ht="16.5" thickBot="1" x14ac:dyDescent="0.3">
      <c r="A9" s="476" t="s">
        <v>625</v>
      </c>
      <c r="B9" s="477"/>
      <c r="C9" s="478">
        <v>0</v>
      </c>
      <c r="D9" s="479">
        <f>SUM(B9:C9)</f>
        <v>0</v>
      </c>
    </row>
    <row r="10" spans="1:5" ht="16.5" hidden="1" thickBot="1" x14ac:dyDescent="0.3">
      <c r="A10" s="480"/>
      <c r="B10" s="481"/>
      <c r="C10" s="482"/>
      <c r="D10" s="483"/>
    </row>
    <row r="11" spans="1:5" ht="16.5" thickBot="1" x14ac:dyDescent="0.3">
      <c r="A11" s="484" t="s">
        <v>97</v>
      </c>
      <c r="B11" s="485">
        <f>SUM(B8:B10)</f>
        <v>508</v>
      </c>
      <c r="C11" s="486">
        <f>SUM(C8:C10)</f>
        <v>8200</v>
      </c>
      <c r="D11" s="487">
        <f>SUM(D8:D10)</f>
        <v>8708</v>
      </c>
    </row>
    <row r="12" spans="1:5" ht="15.75" x14ac:dyDescent="0.25">
      <c r="A12" s="345"/>
      <c r="B12" s="488"/>
      <c r="C12" s="488"/>
      <c r="D12" s="488"/>
    </row>
    <row r="14" spans="1:5" ht="15.75" x14ac:dyDescent="0.25">
      <c r="A14" s="865" t="s">
        <v>849</v>
      </c>
      <c r="B14" s="865"/>
      <c r="C14" s="865"/>
      <c r="D14" s="865"/>
      <c r="E14" s="865"/>
    </row>
    <row r="15" spans="1:5" ht="15.75" x14ac:dyDescent="0.25">
      <c r="A15" s="452"/>
      <c r="B15" s="452"/>
      <c r="C15" s="452"/>
      <c r="D15" s="452"/>
      <c r="E15" s="452"/>
    </row>
    <row r="16" spans="1:5" ht="15.75" x14ac:dyDescent="0.25">
      <c r="A16" s="452"/>
      <c r="B16" s="452"/>
      <c r="C16" s="452"/>
      <c r="D16" s="452"/>
      <c r="E16" s="452"/>
    </row>
    <row r="17" spans="1:5" ht="15.75" x14ac:dyDescent="0.25">
      <c r="A17" s="866" t="s">
        <v>850</v>
      </c>
      <c r="B17" s="866"/>
      <c r="C17" s="866"/>
      <c r="D17" s="866"/>
    </row>
    <row r="18" spans="1:5" ht="15.75" x14ac:dyDescent="0.25">
      <c r="A18" s="866" t="s">
        <v>738</v>
      </c>
      <c r="B18" s="866"/>
      <c r="C18" s="866"/>
      <c r="D18" s="866"/>
    </row>
    <row r="19" spans="1:5" ht="13.5" thickBot="1" x14ac:dyDescent="0.25"/>
    <row r="20" spans="1:5" ht="24" customHeight="1" thickBot="1" x14ac:dyDescent="0.3">
      <c r="A20" s="489" t="s">
        <v>621</v>
      </c>
      <c r="B20" s="469" t="s">
        <v>855</v>
      </c>
      <c r="C20" s="490" t="s">
        <v>90</v>
      </c>
      <c r="D20" s="470" t="s">
        <v>626</v>
      </c>
      <c r="E20" s="694" t="s">
        <v>97</v>
      </c>
    </row>
    <row r="21" spans="1:5" ht="24" customHeight="1" thickBot="1" x14ac:dyDescent="0.3">
      <c r="A21" s="879" t="s">
        <v>624</v>
      </c>
      <c r="B21" s="695" t="s">
        <v>734</v>
      </c>
      <c r="C21" s="692" t="s">
        <v>851</v>
      </c>
      <c r="D21" s="698">
        <v>400</v>
      </c>
      <c r="E21" s="491">
        <f>SUM(D21)</f>
        <v>400</v>
      </c>
    </row>
    <row r="22" spans="1:5" ht="24" customHeight="1" x14ac:dyDescent="0.2">
      <c r="A22" s="880"/>
      <c r="B22" s="889" t="s">
        <v>405</v>
      </c>
      <c r="C22" s="697" t="s">
        <v>852</v>
      </c>
      <c r="D22" s="699">
        <v>4500</v>
      </c>
      <c r="E22" s="886">
        <f>SUM(D22:D24)</f>
        <v>6500</v>
      </c>
    </row>
    <row r="23" spans="1:5" ht="15.75" customHeight="1" x14ac:dyDescent="0.2">
      <c r="A23" s="880"/>
      <c r="B23" s="890"/>
      <c r="C23" s="892" t="s">
        <v>853</v>
      </c>
      <c r="D23" s="894">
        <v>2000</v>
      </c>
      <c r="E23" s="887"/>
    </row>
    <row r="24" spans="1:5" ht="15.75" customHeight="1" thickBot="1" x14ac:dyDescent="0.25">
      <c r="A24" s="880"/>
      <c r="B24" s="891"/>
      <c r="C24" s="893"/>
      <c r="D24" s="895"/>
      <c r="E24" s="888"/>
    </row>
    <row r="25" spans="1:5" ht="32.25" thickBot="1" x14ac:dyDescent="0.3">
      <c r="A25" s="881"/>
      <c r="B25" s="753" t="s">
        <v>854</v>
      </c>
      <c r="C25" s="693" t="s">
        <v>853</v>
      </c>
      <c r="D25" s="494">
        <v>1100</v>
      </c>
      <c r="E25" s="696">
        <f>SUM(D25)</f>
        <v>1100</v>
      </c>
    </row>
    <row r="26" spans="1:5" ht="23.25" customHeight="1" thickBot="1" x14ac:dyDescent="0.3">
      <c r="A26" s="882"/>
      <c r="B26" s="883" t="s">
        <v>97</v>
      </c>
      <c r="C26" s="884"/>
      <c r="D26" s="885"/>
      <c r="E26" s="471">
        <f>SUM(E21:E25)</f>
        <v>8000</v>
      </c>
    </row>
    <row r="27" spans="1:5" ht="12.75" hidden="1" customHeight="1" x14ac:dyDescent="0.2">
      <c r="A27" s="496"/>
      <c r="E27" s="701"/>
    </row>
    <row r="28" spans="1:5" ht="23.25" customHeight="1" thickBot="1" x14ac:dyDescent="0.3">
      <c r="A28" s="497" t="s">
        <v>625</v>
      </c>
      <c r="B28" s="498"/>
      <c r="C28" s="499"/>
      <c r="D28" s="700">
        <v>0</v>
      </c>
      <c r="E28" s="495">
        <f>SUM(D28:D28)</f>
        <v>0</v>
      </c>
    </row>
    <row r="29" spans="1:5" ht="30.75" customHeight="1" thickBot="1" x14ac:dyDescent="0.3">
      <c r="A29" s="500" t="s">
        <v>111</v>
      </c>
      <c r="B29" s="876"/>
      <c r="C29" s="877"/>
      <c r="D29" s="878"/>
      <c r="E29" s="501">
        <f>SUM(E26:E28)</f>
        <v>8000</v>
      </c>
    </row>
    <row r="31" spans="1:5" ht="15.75" x14ac:dyDescent="0.25">
      <c r="A31" s="874" t="s">
        <v>860</v>
      </c>
      <c r="B31" s="874"/>
      <c r="C31" s="874"/>
      <c r="D31" s="874"/>
      <c r="E31" s="874"/>
    </row>
    <row r="32" spans="1:5" ht="15.75" x14ac:dyDescent="0.25">
      <c r="A32" s="875" t="s">
        <v>859</v>
      </c>
      <c r="B32" s="875"/>
      <c r="C32" s="875"/>
      <c r="D32" s="875"/>
      <c r="E32" s="875"/>
    </row>
    <row r="33" spans="1:5" ht="16.5" thickBot="1" x14ac:dyDescent="0.3">
      <c r="A33" s="505"/>
      <c r="B33" s="505"/>
      <c r="C33" s="505"/>
      <c r="D33" s="505"/>
      <c r="E33" s="505"/>
    </row>
    <row r="34" spans="1:5" ht="15.75" x14ac:dyDescent="0.25">
      <c r="A34" s="754" t="s">
        <v>621</v>
      </c>
      <c r="B34" s="758" t="s">
        <v>856</v>
      </c>
      <c r="C34" s="758" t="s">
        <v>90</v>
      </c>
      <c r="D34" s="758" t="s">
        <v>626</v>
      </c>
      <c r="E34" s="759" t="s">
        <v>97</v>
      </c>
    </row>
    <row r="35" spans="1:5" ht="65.25" customHeight="1" thickBot="1" x14ac:dyDescent="0.25">
      <c r="A35" s="755" t="s">
        <v>624</v>
      </c>
      <c r="B35" s="760" t="s">
        <v>857</v>
      </c>
      <c r="C35" s="760" t="s">
        <v>858</v>
      </c>
      <c r="D35" s="756">
        <v>508</v>
      </c>
      <c r="E35" s="757">
        <v>508</v>
      </c>
    </row>
    <row r="36" spans="1:5" ht="15.75" x14ac:dyDescent="0.25">
      <c r="A36" s="502"/>
      <c r="B36" s="502"/>
      <c r="C36" s="502"/>
      <c r="D36" s="502"/>
      <c r="E36" s="503"/>
    </row>
    <row r="37" spans="1:5" ht="15.75" x14ac:dyDescent="0.25">
      <c r="A37" s="504"/>
      <c r="B37" s="504"/>
      <c r="C37" s="504"/>
      <c r="D37" s="504"/>
      <c r="E37" s="503"/>
    </row>
    <row r="38" spans="1:5" ht="15.75" x14ac:dyDescent="0.25">
      <c r="A38" s="504"/>
      <c r="B38" s="505"/>
      <c r="C38" s="505"/>
      <c r="D38" s="505"/>
      <c r="E38" s="505"/>
    </row>
    <row r="39" spans="1:5" ht="12.75" customHeight="1" x14ac:dyDescent="0.25">
      <c r="A39" s="506"/>
      <c r="B39" s="507"/>
      <c r="C39" s="507"/>
      <c r="D39" s="507"/>
      <c r="E39" s="508"/>
    </row>
    <row r="40" spans="1:5" ht="12.75" customHeight="1" x14ac:dyDescent="0.25">
      <c r="A40" s="506"/>
      <c r="B40" s="507"/>
      <c r="C40" s="507"/>
      <c r="D40" s="507"/>
      <c r="E40" s="508"/>
    </row>
    <row r="41" spans="1:5" ht="12.75" customHeight="1" x14ac:dyDescent="0.25">
      <c r="A41" s="508"/>
      <c r="B41" s="508"/>
      <c r="C41" s="508"/>
      <c r="D41" s="508"/>
      <c r="E41" s="508"/>
    </row>
    <row r="42" spans="1:5" ht="13.5" customHeight="1" x14ac:dyDescent="0.25">
      <c r="A42" s="508"/>
      <c r="B42" s="508"/>
      <c r="C42" s="508"/>
      <c r="D42" s="508"/>
      <c r="E42" s="508"/>
    </row>
    <row r="43" spans="1:5" ht="25.5" customHeight="1" x14ac:dyDescent="0.25">
      <c r="A43" s="504"/>
      <c r="B43" s="502"/>
      <c r="C43" s="502"/>
      <c r="D43" s="502"/>
      <c r="E43" s="505"/>
    </row>
  </sheetData>
  <mergeCells count="15">
    <mergeCell ref="A18:D18"/>
    <mergeCell ref="E22:E24"/>
    <mergeCell ref="B22:B24"/>
    <mergeCell ref="C23:C24"/>
    <mergeCell ref="D23:D24"/>
    <mergeCell ref="A1:E1"/>
    <mergeCell ref="A4:D4"/>
    <mergeCell ref="A5:D5"/>
    <mergeCell ref="A14:E14"/>
    <mergeCell ref="A17:D17"/>
    <mergeCell ref="A31:E31"/>
    <mergeCell ref="A32:E32"/>
    <mergeCell ref="B29:D29"/>
    <mergeCell ref="A21:A26"/>
    <mergeCell ref="B26:D26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D17" sqref="D17"/>
    </sheetView>
  </sheetViews>
  <sheetFormatPr defaultRowHeight="12.75" x14ac:dyDescent="0.2"/>
  <cols>
    <col min="1" max="1" width="5.7109375" style="509" customWidth="1"/>
    <col min="2" max="2" width="34.42578125" style="509" customWidth="1"/>
    <col min="3" max="3" width="28.5703125" style="509" customWidth="1"/>
    <col min="4" max="4" width="12.7109375" style="509" customWidth="1"/>
    <col min="5" max="256" width="9.140625" style="509"/>
    <col min="257" max="257" width="5.7109375" style="509" customWidth="1"/>
    <col min="258" max="258" width="34.42578125" style="509" customWidth="1"/>
    <col min="259" max="259" width="28.5703125" style="509" customWidth="1"/>
    <col min="260" max="260" width="12.7109375" style="509" customWidth="1"/>
    <col min="261" max="512" width="9.140625" style="509"/>
    <col min="513" max="513" width="5.7109375" style="509" customWidth="1"/>
    <col min="514" max="514" width="34.42578125" style="509" customWidth="1"/>
    <col min="515" max="515" width="28.5703125" style="509" customWidth="1"/>
    <col min="516" max="516" width="12.7109375" style="509" customWidth="1"/>
    <col min="517" max="768" width="9.140625" style="509"/>
    <col min="769" max="769" width="5.7109375" style="509" customWidth="1"/>
    <col min="770" max="770" width="34.42578125" style="509" customWidth="1"/>
    <col min="771" max="771" width="28.5703125" style="509" customWidth="1"/>
    <col min="772" max="772" width="12.7109375" style="509" customWidth="1"/>
    <col min="773" max="1024" width="9.140625" style="509"/>
    <col min="1025" max="1025" width="5.7109375" style="509" customWidth="1"/>
    <col min="1026" max="1026" width="34.42578125" style="509" customWidth="1"/>
    <col min="1027" max="1027" width="28.5703125" style="509" customWidth="1"/>
    <col min="1028" max="1028" width="12.7109375" style="509" customWidth="1"/>
    <col min="1029" max="1280" width="9.140625" style="509"/>
    <col min="1281" max="1281" width="5.7109375" style="509" customWidth="1"/>
    <col min="1282" max="1282" width="34.42578125" style="509" customWidth="1"/>
    <col min="1283" max="1283" width="28.5703125" style="509" customWidth="1"/>
    <col min="1284" max="1284" width="12.7109375" style="509" customWidth="1"/>
    <col min="1285" max="1536" width="9.140625" style="509"/>
    <col min="1537" max="1537" width="5.7109375" style="509" customWidth="1"/>
    <col min="1538" max="1538" width="34.42578125" style="509" customWidth="1"/>
    <col min="1539" max="1539" width="28.5703125" style="509" customWidth="1"/>
    <col min="1540" max="1540" width="12.7109375" style="509" customWidth="1"/>
    <col min="1541" max="1792" width="9.140625" style="509"/>
    <col min="1793" max="1793" width="5.7109375" style="509" customWidth="1"/>
    <col min="1794" max="1794" width="34.42578125" style="509" customWidth="1"/>
    <col min="1795" max="1795" width="28.5703125" style="509" customWidth="1"/>
    <col min="1796" max="1796" width="12.7109375" style="509" customWidth="1"/>
    <col min="1797" max="2048" width="9.140625" style="509"/>
    <col min="2049" max="2049" width="5.7109375" style="509" customWidth="1"/>
    <col min="2050" max="2050" width="34.42578125" style="509" customWidth="1"/>
    <col min="2051" max="2051" width="28.5703125" style="509" customWidth="1"/>
    <col min="2052" max="2052" width="12.7109375" style="509" customWidth="1"/>
    <col min="2053" max="2304" width="9.140625" style="509"/>
    <col min="2305" max="2305" width="5.7109375" style="509" customWidth="1"/>
    <col min="2306" max="2306" width="34.42578125" style="509" customWidth="1"/>
    <col min="2307" max="2307" width="28.5703125" style="509" customWidth="1"/>
    <col min="2308" max="2308" width="12.7109375" style="509" customWidth="1"/>
    <col min="2309" max="2560" width="9.140625" style="509"/>
    <col min="2561" max="2561" width="5.7109375" style="509" customWidth="1"/>
    <col min="2562" max="2562" width="34.42578125" style="509" customWidth="1"/>
    <col min="2563" max="2563" width="28.5703125" style="509" customWidth="1"/>
    <col min="2564" max="2564" width="12.7109375" style="509" customWidth="1"/>
    <col min="2565" max="2816" width="9.140625" style="509"/>
    <col min="2817" max="2817" width="5.7109375" style="509" customWidth="1"/>
    <col min="2818" max="2818" width="34.42578125" style="509" customWidth="1"/>
    <col min="2819" max="2819" width="28.5703125" style="509" customWidth="1"/>
    <col min="2820" max="2820" width="12.7109375" style="509" customWidth="1"/>
    <col min="2821" max="3072" width="9.140625" style="509"/>
    <col min="3073" max="3073" width="5.7109375" style="509" customWidth="1"/>
    <col min="3074" max="3074" width="34.42578125" style="509" customWidth="1"/>
    <col min="3075" max="3075" width="28.5703125" style="509" customWidth="1"/>
    <col min="3076" max="3076" width="12.7109375" style="509" customWidth="1"/>
    <col min="3077" max="3328" width="9.140625" style="509"/>
    <col min="3329" max="3329" width="5.7109375" style="509" customWidth="1"/>
    <col min="3330" max="3330" width="34.42578125" style="509" customWidth="1"/>
    <col min="3331" max="3331" width="28.5703125" style="509" customWidth="1"/>
    <col min="3332" max="3332" width="12.7109375" style="509" customWidth="1"/>
    <col min="3333" max="3584" width="9.140625" style="509"/>
    <col min="3585" max="3585" width="5.7109375" style="509" customWidth="1"/>
    <col min="3586" max="3586" width="34.42578125" style="509" customWidth="1"/>
    <col min="3587" max="3587" width="28.5703125" style="509" customWidth="1"/>
    <col min="3588" max="3588" width="12.7109375" style="509" customWidth="1"/>
    <col min="3589" max="3840" width="9.140625" style="509"/>
    <col min="3841" max="3841" width="5.7109375" style="509" customWidth="1"/>
    <col min="3842" max="3842" width="34.42578125" style="509" customWidth="1"/>
    <col min="3843" max="3843" width="28.5703125" style="509" customWidth="1"/>
    <col min="3844" max="3844" width="12.7109375" style="509" customWidth="1"/>
    <col min="3845" max="4096" width="9.140625" style="509"/>
    <col min="4097" max="4097" width="5.7109375" style="509" customWidth="1"/>
    <col min="4098" max="4098" width="34.42578125" style="509" customWidth="1"/>
    <col min="4099" max="4099" width="28.5703125" style="509" customWidth="1"/>
    <col min="4100" max="4100" width="12.7109375" style="509" customWidth="1"/>
    <col min="4101" max="4352" width="9.140625" style="509"/>
    <col min="4353" max="4353" width="5.7109375" style="509" customWidth="1"/>
    <col min="4354" max="4354" width="34.42578125" style="509" customWidth="1"/>
    <col min="4355" max="4355" width="28.5703125" style="509" customWidth="1"/>
    <col min="4356" max="4356" width="12.7109375" style="509" customWidth="1"/>
    <col min="4357" max="4608" width="9.140625" style="509"/>
    <col min="4609" max="4609" width="5.7109375" style="509" customWidth="1"/>
    <col min="4610" max="4610" width="34.42578125" style="509" customWidth="1"/>
    <col min="4611" max="4611" width="28.5703125" style="509" customWidth="1"/>
    <col min="4612" max="4612" width="12.7109375" style="509" customWidth="1"/>
    <col min="4613" max="4864" width="9.140625" style="509"/>
    <col min="4865" max="4865" width="5.7109375" style="509" customWidth="1"/>
    <col min="4866" max="4866" width="34.42578125" style="509" customWidth="1"/>
    <col min="4867" max="4867" width="28.5703125" style="509" customWidth="1"/>
    <col min="4868" max="4868" width="12.7109375" style="509" customWidth="1"/>
    <col min="4869" max="5120" width="9.140625" style="509"/>
    <col min="5121" max="5121" width="5.7109375" style="509" customWidth="1"/>
    <col min="5122" max="5122" width="34.42578125" style="509" customWidth="1"/>
    <col min="5123" max="5123" width="28.5703125" style="509" customWidth="1"/>
    <col min="5124" max="5124" width="12.7109375" style="509" customWidth="1"/>
    <col min="5125" max="5376" width="9.140625" style="509"/>
    <col min="5377" max="5377" width="5.7109375" style="509" customWidth="1"/>
    <col min="5378" max="5378" width="34.42578125" style="509" customWidth="1"/>
    <col min="5379" max="5379" width="28.5703125" style="509" customWidth="1"/>
    <col min="5380" max="5380" width="12.7109375" style="509" customWidth="1"/>
    <col min="5381" max="5632" width="9.140625" style="509"/>
    <col min="5633" max="5633" width="5.7109375" style="509" customWidth="1"/>
    <col min="5634" max="5634" width="34.42578125" style="509" customWidth="1"/>
    <col min="5635" max="5635" width="28.5703125" style="509" customWidth="1"/>
    <col min="5636" max="5636" width="12.7109375" style="509" customWidth="1"/>
    <col min="5637" max="5888" width="9.140625" style="509"/>
    <col min="5889" max="5889" width="5.7109375" style="509" customWidth="1"/>
    <col min="5890" max="5890" width="34.42578125" style="509" customWidth="1"/>
    <col min="5891" max="5891" width="28.5703125" style="509" customWidth="1"/>
    <col min="5892" max="5892" width="12.7109375" style="509" customWidth="1"/>
    <col min="5893" max="6144" width="9.140625" style="509"/>
    <col min="6145" max="6145" width="5.7109375" style="509" customWidth="1"/>
    <col min="6146" max="6146" width="34.42578125" style="509" customWidth="1"/>
    <col min="6147" max="6147" width="28.5703125" style="509" customWidth="1"/>
    <col min="6148" max="6148" width="12.7109375" style="509" customWidth="1"/>
    <col min="6149" max="6400" width="9.140625" style="509"/>
    <col min="6401" max="6401" width="5.7109375" style="509" customWidth="1"/>
    <col min="6402" max="6402" width="34.42578125" style="509" customWidth="1"/>
    <col min="6403" max="6403" width="28.5703125" style="509" customWidth="1"/>
    <col min="6404" max="6404" width="12.7109375" style="509" customWidth="1"/>
    <col min="6405" max="6656" width="9.140625" style="509"/>
    <col min="6657" max="6657" width="5.7109375" style="509" customWidth="1"/>
    <col min="6658" max="6658" width="34.42578125" style="509" customWidth="1"/>
    <col min="6659" max="6659" width="28.5703125" style="509" customWidth="1"/>
    <col min="6660" max="6660" width="12.7109375" style="509" customWidth="1"/>
    <col min="6661" max="6912" width="9.140625" style="509"/>
    <col min="6913" max="6913" width="5.7109375" style="509" customWidth="1"/>
    <col min="6914" max="6914" width="34.42578125" style="509" customWidth="1"/>
    <col min="6915" max="6915" width="28.5703125" style="509" customWidth="1"/>
    <col min="6916" max="6916" width="12.7109375" style="509" customWidth="1"/>
    <col min="6917" max="7168" width="9.140625" style="509"/>
    <col min="7169" max="7169" width="5.7109375" style="509" customWidth="1"/>
    <col min="7170" max="7170" width="34.42578125" style="509" customWidth="1"/>
    <col min="7171" max="7171" width="28.5703125" style="509" customWidth="1"/>
    <col min="7172" max="7172" width="12.7109375" style="509" customWidth="1"/>
    <col min="7173" max="7424" width="9.140625" style="509"/>
    <col min="7425" max="7425" width="5.7109375" style="509" customWidth="1"/>
    <col min="7426" max="7426" width="34.42578125" style="509" customWidth="1"/>
    <col min="7427" max="7427" width="28.5703125" style="509" customWidth="1"/>
    <col min="7428" max="7428" width="12.7109375" style="509" customWidth="1"/>
    <col min="7429" max="7680" width="9.140625" style="509"/>
    <col min="7681" max="7681" width="5.7109375" style="509" customWidth="1"/>
    <col min="7682" max="7682" width="34.42578125" style="509" customWidth="1"/>
    <col min="7683" max="7683" width="28.5703125" style="509" customWidth="1"/>
    <col min="7684" max="7684" width="12.7109375" style="509" customWidth="1"/>
    <col min="7685" max="7936" width="9.140625" style="509"/>
    <col min="7937" max="7937" width="5.7109375" style="509" customWidth="1"/>
    <col min="7938" max="7938" width="34.42578125" style="509" customWidth="1"/>
    <col min="7939" max="7939" width="28.5703125" style="509" customWidth="1"/>
    <col min="7940" max="7940" width="12.7109375" style="509" customWidth="1"/>
    <col min="7941" max="8192" width="9.140625" style="509"/>
    <col min="8193" max="8193" width="5.7109375" style="509" customWidth="1"/>
    <col min="8194" max="8194" width="34.42578125" style="509" customWidth="1"/>
    <col min="8195" max="8195" width="28.5703125" style="509" customWidth="1"/>
    <col min="8196" max="8196" width="12.7109375" style="509" customWidth="1"/>
    <col min="8197" max="8448" width="9.140625" style="509"/>
    <col min="8449" max="8449" width="5.7109375" style="509" customWidth="1"/>
    <col min="8450" max="8450" width="34.42578125" style="509" customWidth="1"/>
    <col min="8451" max="8451" width="28.5703125" style="509" customWidth="1"/>
    <col min="8452" max="8452" width="12.7109375" style="509" customWidth="1"/>
    <col min="8453" max="8704" width="9.140625" style="509"/>
    <col min="8705" max="8705" width="5.7109375" style="509" customWidth="1"/>
    <col min="8706" max="8706" width="34.42578125" style="509" customWidth="1"/>
    <col min="8707" max="8707" width="28.5703125" style="509" customWidth="1"/>
    <col min="8708" max="8708" width="12.7109375" style="509" customWidth="1"/>
    <col min="8709" max="8960" width="9.140625" style="509"/>
    <col min="8961" max="8961" width="5.7109375" style="509" customWidth="1"/>
    <col min="8962" max="8962" width="34.42578125" style="509" customWidth="1"/>
    <col min="8963" max="8963" width="28.5703125" style="509" customWidth="1"/>
    <col min="8964" max="8964" width="12.7109375" style="509" customWidth="1"/>
    <col min="8965" max="9216" width="9.140625" style="509"/>
    <col min="9217" max="9217" width="5.7109375" style="509" customWidth="1"/>
    <col min="9218" max="9218" width="34.42578125" style="509" customWidth="1"/>
    <col min="9219" max="9219" width="28.5703125" style="509" customWidth="1"/>
    <col min="9220" max="9220" width="12.7109375" style="509" customWidth="1"/>
    <col min="9221" max="9472" width="9.140625" style="509"/>
    <col min="9473" max="9473" width="5.7109375" style="509" customWidth="1"/>
    <col min="9474" max="9474" width="34.42578125" style="509" customWidth="1"/>
    <col min="9475" max="9475" width="28.5703125" style="509" customWidth="1"/>
    <col min="9476" max="9476" width="12.7109375" style="509" customWidth="1"/>
    <col min="9477" max="9728" width="9.140625" style="509"/>
    <col min="9729" max="9729" width="5.7109375" style="509" customWidth="1"/>
    <col min="9730" max="9730" width="34.42578125" style="509" customWidth="1"/>
    <col min="9731" max="9731" width="28.5703125" style="509" customWidth="1"/>
    <col min="9732" max="9732" width="12.7109375" style="509" customWidth="1"/>
    <col min="9733" max="9984" width="9.140625" style="509"/>
    <col min="9985" max="9985" width="5.7109375" style="509" customWidth="1"/>
    <col min="9986" max="9986" width="34.42578125" style="509" customWidth="1"/>
    <col min="9987" max="9987" width="28.5703125" style="509" customWidth="1"/>
    <col min="9988" max="9988" width="12.7109375" style="509" customWidth="1"/>
    <col min="9989" max="10240" width="9.140625" style="509"/>
    <col min="10241" max="10241" width="5.7109375" style="509" customWidth="1"/>
    <col min="10242" max="10242" width="34.42578125" style="509" customWidth="1"/>
    <col min="10243" max="10243" width="28.5703125" style="509" customWidth="1"/>
    <col min="10244" max="10244" width="12.7109375" style="509" customWidth="1"/>
    <col min="10245" max="10496" width="9.140625" style="509"/>
    <col min="10497" max="10497" width="5.7109375" style="509" customWidth="1"/>
    <col min="10498" max="10498" width="34.42578125" style="509" customWidth="1"/>
    <col min="10499" max="10499" width="28.5703125" style="509" customWidth="1"/>
    <col min="10500" max="10500" width="12.7109375" style="509" customWidth="1"/>
    <col min="10501" max="10752" width="9.140625" style="509"/>
    <col min="10753" max="10753" width="5.7109375" style="509" customWidth="1"/>
    <col min="10754" max="10754" width="34.42578125" style="509" customWidth="1"/>
    <col min="10755" max="10755" width="28.5703125" style="509" customWidth="1"/>
    <col min="10756" max="10756" width="12.7109375" style="509" customWidth="1"/>
    <col min="10757" max="11008" width="9.140625" style="509"/>
    <col min="11009" max="11009" width="5.7109375" style="509" customWidth="1"/>
    <col min="11010" max="11010" width="34.42578125" style="509" customWidth="1"/>
    <col min="11011" max="11011" width="28.5703125" style="509" customWidth="1"/>
    <col min="11012" max="11012" width="12.7109375" style="509" customWidth="1"/>
    <col min="11013" max="11264" width="9.140625" style="509"/>
    <col min="11265" max="11265" width="5.7109375" style="509" customWidth="1"/>
    <col min="11266" max="11266" width="34.42578125" style="509" customWidth="1"/>
    <col min="11267" max="11267" width="28.5703125" style="509" customWidth="1"/>
    <col min="11268" max="11268" width="12.7109375" style="509" customWidth="1"/>
    <col min="11269" max="11520" width="9.140625" style="509"/>
    <col min="11521" max="11521" width="5.7109375" style="509" customWidth="1"/>
    <col min="11522" max="11522" width="34.42578125" style="509" customWidth="1"/>
    <col min="11523" max="11523" width="28.5703125" style="509" customWidth="1"/>
    <col min="11524" max="11524" width="12.7109375" style="509" customWidth="1"/>
    <col min="11525" max="11776" width="9.140625" style="509"/>
    <col min="11777" max="11777" width="5.7109375" style="509" customWidth="1"/>
    <col min="11778" max="11778" width="34.42578125" style="509" customWidth="1"/>
    <col min="11779" max="11779" width="28.5703125" style="509" customWidth="1"/>
    <col min="11780" max="11780" width="12.7109375" style="509" customWidth="1"/>
    <col min="11781" max="12032" width="9.140625" style="509"/>
    <col min="12033" max="12033" width="5.7109375" style="509" customWidth="1"/>
    <col min="12034" max="12034" width="34.42578125" style="509" customWidth="1"/>
    <col min="12035" max="12035" width="28.5703125" style="509" customWidth="1"/>
    <col min="12036" max="12036" width="12.7109375" style="509" customWidth="1"/>
    <col min="12037" max="12288" width="9.140625" style="509"/>
    <col min="12289" max="12289" width="5.7109375" style="509" customWidth="1"/>
    <col min="12290" max="12290" width="34.42578125" style="509" customWidth="1"/>
    <col min="12291" max="12291" width="28.5703125" style="509" customWidth="1"/>
    <col min="12292" max="12292" width="12.7109375" style="509" customWidth="1"/>
    <col min="12293" max="12544" width="9.140625" style="509"/>
    <col min="12545" max="12545" width="5.7109375" style="509" customWidth="1"/>
    <col min="12546" max="12546" width="34.42578125" style="509" customWidth="1"/>
    <col min="12547" max="12547" width="28.5703125" style="509" customWidth="1"/>
    <col min="12548" max="12548" width="12.7109375" style="509" customWidth="1"/>
    <col min="12549" max="12800" width="9.140625" style="509"/>
    <col min="12801" max="12801" width="5.7109375" style="509" customWidth="1"/>
    <col min="12802" max="12802" width="34.42578125" style="509" customWidth="1"/>
    <col min="12803" max="12803" width="28.5703125" style="509" customWidth="1"/>
    <col min="12804" max="12804" width="12.7109375" style="509" customWidth="1"/>
    <col min="12805" max="13056" width="9.140625" style="509"/>
    <col min="13057" max="13057" width="5.7109375" style="509" customWidth="1"/>
    <col min="13058" max="13058" width="34.42578125" style="509" customWidth="1"/>
    <col min="13059" max="13059" width="28.5703125" style="509" customWidth="1"/>
    <col min="13060" max="13060" width="12.7109375" style="509" customWidth="1"/>
    <col min="13061" max="13312" width="9.140625" style="509"/>
    <col min="13313" max="13313" width="5.7109375" style="509" customWidth="1"/>
    <col min="13314" max="13314" width="34.42578125" style="509" customWidth="1"/>
    <col min="13315" max="13315" width="28.5703125" style="509" customWidth="1"/>
    <col min="13316" max="13316" width="12.7109375" style="509" customWidth="1"/>
    <col min="13317" max="13568" width="9.140625" style="509"/>
    <col min="13569" max="13569" width="5.7109375" style="509" customWidth="1"/>
    <col min="13570" max="13570" width="34.42578125" style="509" customWidth="1"/>
    <col min="13571" max="13571" width="28.5703125" style="509" customWidth="1"/>
    <col min="13572" max="13572" width="12.7109375" style="509" customWidth="1"/>
    <col min="13573" max="13824" width="9.140625" style="509"/>
    <col min="13825" max="13825" width="5.7109375" style="509" customWidth="1"/>
    <col min="13826" max="13826" width="34.42578125" style="509" customWidth="1"/>
    <col min="13827" max="13827" width="28.5703125" style="509" customWidth="1"/>
    <col min="13828" max="13828" width="12.7109375" style="509" customWidth="1"/>
    <col min="13829" max="14080" width="9.140625" style="509"/>
    <col min="14081" max="14081" width="5.7109375" style="509" customWidth="1"/>
    <col min="14082" max="14082" width="34.42578125" style="509" customWidth="1"/>
    <col min="14083" max="14083" width="28.5703125" style="509" customWidth="1"/>
    <col min="14084" max="14084" width="12.7109375" style="509" customWidth="1"/>
    <col min="14085" max="14336" width="9.140625" style="509"/>
    <col min="14337" max="14337" width="5.7109375" style="509" customWidth="1"/>
    <col min="14338" max="14338" width="34.42578125" style="509" customWidth="1"/>
    <col min="14339" max="14339" width="28.5703125" style="509" customWidth="1"/>
    <col min="14340" max="14340" width="12.7109375" style="509" customWidth="1"/>
    <col min="14341" max="14592" width="9.140625" style="509"/>
    <col min="14593" max="14593" width="5.7109375" style="509" customWidth="1"/>
    <col min="14594" max="14594" width="34.42578125" style="509" customWidth="1"/>
    <col min="14595" max="14595" width="28.5703125" style="509" customWidth="1"/>
    <col min="14596" max="14596" width="12.7109375" style="509" customWidth="1"/>
    <col min="14597" max="14848" width="9.140625" style="509"/>
    <col min="14849" max="14849" width="5.7109375" style="509" customWidth="1"/>
    <col min="14850" max="14850" width="34.42578125" style="509" customWidth="1"/>
    <col min="14851" max="14851" width="28.5703125" style="509" customWidth="1"/>
    <col min="14852" max="14852" width="12.7109375" style="509" customWidth="1"/>
    <col min="14853" max="15104" width="9.140625" style="509"/>
    <col min="15105" max="15105" width="5.7109375" style="509" customWidth="1"/>
    <col min="15106" max="15106" width="34.42578125" style="509" customWidth="1"/>
    <col min="15107" max="15107" width="28.5703125" style="509" customWidth="1"/>
    <col min="15108" max="15108" width="12.7109375" style="509" customWidth="1"/>
    <col min="15109" max="15360" width="9.140625" style="509"/>
    <col min="15361" max="15361" width="5.7109375" style="509" customWidth="1"/>
    <col min="15362" max="15362" width="34.42578125" style="509" customWidth="1"/>
    <col min="15363" max="15363" width="28.5703125" style="509" customWidth="1"/>
    <col min="15364" max="15364" width="12.7109375" style="509" customWidth="1"/>
    <col min="15365" max="15616" width="9.140625" style="509"/>
    <col min="15617" max="15617" width="5.7109375" style="509" customWidth="1"/>
    <col min="15618" max="15618" width="34.42578125" style="509" customWidth="1"/>
    <col min="15619" max="15619" width="28.5703125" style="509" customWidth="1"/>
    <col min="15620" max="15620" width="12.7109375" style="509" customWidth="1"/>
    <col min="15621" max="15872" width="9.140625" style="509"/>
    <col min="15873" max="15873" width="5.7109375" style="509" customWidth="1"/>
    <col min="15874" max="15874" width="34.42578125" style="509" customWidth="1"/>
    <col min="15875" max="15875" width="28.5703125" style="509" customWidth="1"/>
    <col min="15876" max="15876" width="12.7109375" style="509" customWidth="1"/>
    <col min="15877" max="16128" width="9.140625" style="509"/>
    <col min="16129" max="16129" width="5.7109375" style="509" customWidth="1"/>
    <col min="16130" max="16130" width="34.42578125" style="509" customWidth="1"/>
    <col min="16131" max="16131" width="28.5703125" style="509" customWidth="1"/>
    <col min="16132" max="16132" width="12.7109375" style="509" customWidth="1"/>
    <col min="16133" max="16384" width="9.140625" style="509"/>
  </cols>
  <sheetData>
    <row r="1" spans="1:4" ht="15.75" x14ac:dyDescent="0.25">
      <c r="B1" s="896" t="s">
        <v>861</v>
      </c>
      <c r="C1" s="896"/>
      <c r="D1" s="896"/>
    </row>
    <row r="2" spans="1:4" ht="15.75" x14ac:dyDescent="0.25">
      <c r="B2" s="510"/>
      <c r="C2" s="510"/>
      <c r="D2" s="510"/>
    </row>
    <row r="4" spans="1:4" ht="15.75" x14ac:dyDescent="0.25">
      <c r="A4" s="897" t="s">
        <v>627</v>
      </c>
      <c r="B4" s="897"/>
      <c r="C4" s="897"/>
      <c r="D4" s="897"/>
    </row>
    <row r="5" spans="1:4" ht="15.75" x14ac:dyDescent="0.25">
      <c r="A5" s="511"/>
      <c r="B5" s="511"/>
      <c r="C5" s="511"/>
      <c r="D5" s="511"/>
    </row>
    <row r="6" spans="1:4" ht="15.75" x14ac:dyDescent="0.25">
      <c r="A6" s="897" t="s">
        <v>862</v>
      </c>
      <c r="B6" s="897"/>
      <c r="C6" s="897"/>
      <c r="D6" s="897"/>
    </row>
    <row r="7" spans="1:4" ht="15.75" x14ac:dyDescent="0.25">
      <c r="A7" s="511"/>
      <c r="B7" s="511"/>
      <c r="C7" s="511"/>
      <c r="D7" s="511"/>
    </row>
    <row r="8" spans="1:4" ht="15.75" x14ac:dyDescent="0.25">
      <c r="A8" s="511"/>
      <c r="B8" s="511"/>
      <c r="C8" s="511"/>
      <c r="D8" s="511"/>
    </row>
    <row r="9" spans="1:4" ht="15.75" thickBot="1" x14ac:dyDescent="0.3">
      <c r="A9" s="512"/>
      <c r="B9" s="512"/>
      <c r="C9" s="898"/>
      <c r="D9" s="898"/>
    </row>
    <row r="10" spans="1:4" ht="42.75" customHeight="1" thickBot="1" x14ac:dyDescent="0.25">
      <c r="A10" s="513" t="s">
        <v>125</v>
      </c>
      <c r="B10" s="514" t="s">
        <v>628</v>
      </c>
      <c r="C10" s="514" t="s">
        <v>629</v>
      </c>
      <c r="D10" s="515" t="s">
        <v>630</v>
      </c>
    </row>
    <row r="11" spans="1:4" ht="20.100000000000001" customHeight="1" x14ac:dyDescent="0.2">
      <c r="A11" s="516" t="s">
        <v>9</v>
      </c>
      <c r="B11" s="517" t="s">
        <v>631</v>
      </c>
      <c r="C11" s="517" t="s">
        <v>632</v>
      </c>
      <c r="D11" s="518">
        <v>100</v>
      </c>
    </row>
    <row r="12" spans="1:4" ht="20.100000000000001" customHeight="1" x14ac:dyDescent="0.2">
      <c r="A12" s="519" t="s">
        <v>31</v>
      </c>
      <c r="B12" s="520" t="s">
        <v>633</v>
      </c>
      <c r="C12" s="520" t="s">
        <v>634</v>
      </c>
      <c r="D12" s="521">
        <v>250</v>
      </c>
    </row>
    <row r="13" spans="1:4" ht="20.100000000000001" customHeight="1" x14ac:dyDescent="0.2">
      <c r="A13" s="519" t="s">
        <v>41</v>
      </c>
      <c r="B13" s="520" t="s">
        <v>635</v>
      </c>
      <c r="C13" s="520" t="s">
        <v>636</v>
      </c>
      <c r="D13" s="521">
        <v>300</v>
      </c>
    </row>
    <row r="14" spans="1:4" ht="20.100000000000001" customHeight="1" x14ac:dyDescent="0.2">
      <c r="A14" s="519" t="s">
        <v>43</v>
      </c>
      <c r="B14" s="520" t="s">
        <v>637</v>
      </c>
      <c r="C14" s="520" t="s">
        <v>638</v>
      </c>
      <c r="D14" s="521">
        <v>500</v>
      </c>
    </row>
    <row r="15" spans="1:4" ht="20.100000000000001" customHeight="1" x14ac:dyDescent="0.2">
      <c r="A15" s="519" t="s">
        <v>50</v>
      </c>
      <c r="B15" s="520" t="s">
        <v>639</v>
      </c>
      <c r="C15" s="520" t="s">
        <v>638</v>
      </c>
      <c r="D15" s="521">
        <v>50</v>
      </c>
    </row>
    <row r="16" spans="1:4" ht="20.100000000000001" customHeight="1" thickBot="1" x14ac:dyDescent="0.25">
      <c r="A16" s="519" t="s">
        <v>58</v>
      </c>
      <c r="B16" s="520" t="s">
        <v>735</v>
      </c>
      <c r="C16" s="520" t="s">
        <v>638</v>
      </c>
      <c r="D16" s="521">
        <v>10</v>
      </c>
    </row>
    <row r="17" spans="1:4" ht="15.95" customHeight="1" thickBot="1" x14ac:dyDescent="0.25">
      <c r="A17" s="899" t="s">
        <v>111</v>
      </c>
      <c r="B17" s="900"/>
      <c r="C17" s="522"/>
      <c r="D17" s="523">
        <f>SUM(D11:D16)</f>
        <v>1210</v>
      </c>
    </row>
  </sheetData>
  <mergeCells count="5">
    <mergeCell ref="B1:D1"/>
    <mergeCell ref="A4:D4"/>
    <mergeCell ref="A6:D6"/>
    <mergeCell ref="C9:D9"/>
    <mergeCell ref="A17:B17"/>
  </mergeCells>
  <conditionalFormatting sqref="D17">
    <cfRule type="cellIs" dxfId="0" priority="1" stopIfTrue="1" operator="equal">
      <formula>0</formula>
    </cfRule>
  </conditionalFormatting>
  <printOptions horizontalCentered="1"/>
  <pageMargins left="0.78740157480314965" right="0.78740157480314965" top="1.57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zoomScaleNormal="100" zoomScalePageLayoutView="80" workbookViewId="0">
      <selection activeCell="E15" sqref="E15"/>
    </sheetView>
  </sheetViews>
  <sheetFormatPr defaultRowHeight="12.75" x14ac:dyDescent="0.2"/>
  <cols>
    <col min="1" max="1" width="42.85546875" style="78" customWidth="1"/>
    <col min="2" max="2" width="18.5703125" style="78" customWidth="1"/>
    <col min="3" max="3" width="16.5703125" style="78" customWidth="1"/>
    <col min="4" max="4" width="15" style="78" customWidth="1"/>
    <col min="5" max="5" width="14.85546875" style="78" customWidth="1"/>
    <col min="6" max="6" width="16.5703125" style="78" customWidth="1"/>
    <col min="7" max="7" width="16.42578125" style="78" customWidth="1"/>
    <col min="8" max="256" width="9.140625" style="78"/>
    <col min="257" max="257" width="42.85546875" style="78" customWidth="1"/>
    <col min="258" max="258" width="18.5703125" style="78" customWidth="1"/>
    <col min="259" max="259" width="16.5703125" style="78" customWidth="1"/>
    <col min="260" max="260" width="15" style="78" customWidth="1"/>
    <col min="261" max="261" width="14.85546875" style="78" customWidth="1"/>
    <col min="262" max="262" width="16.5703125" style="78" customWidth="1"/>
    <col min="263" max="263" width="16.42578125" style="78" customWidth="1"/>
    <col min="264" max="512" width="9.140625" style="78"/>
    <col min="513" max="513" width="42.85546875" style="78" customWidth="1"/>
    <col min="514" max="514" width="18.5703125" style="78" customWidth="1"/>
    <col min="515" max="515" width="16.5703125" style="78" customWidth="1"/>
    <col min="516" max="516" width="15" style="78" customWidth="1"/>
    <col min="517" max="517" width="14.85546875" style="78" customWidth="1"/>
    <col min="518" max="518" width="16.5703125" style="78" customWidth="1"/>
    <col min="519" max="519" width="16.42578125" style="78" customWidth="1"/>
    <col min="520" max="768" width="9.140625" style="78"/>
    <col min="769" max="769" width="42.85546875" style="78" customWidth="1"/>
    <col min="770" max="770" width="18.5703125" style="78" customWidth="1"/>
    <col min="771" max="771" width="16.5703125" style="78" customWidth="1"/>
    <col min="772" max="772" width="15" style="78" customWidth="1"/>
    <col min="773" max="773" width="14.85546875" style="78" customWidth="1"/>
    <col min="774" max="774" width="16.5703125" style="78" customWidth="1"/>
    <col min="775" max="775" width="16.42578125" style="78" customWidth="1"/>
    <col min="776" max="1024" width="9.140625" style="78"/>
    <col min="1025" max="1025" width="42.85546875" style="78" customWidth="1"/>
    <col min="1026" max="1026" width="18.5703125" style="78" customWidth="1"/>
    <col min="1027" max="1027" width="16.5703125" style="78" customWidth="1"/>
    <col min="1028" max="1028" width="15" style="78" customWidth="1"/>
    <col min="1029" max="1029" width="14.85546875" style="78" customWidth="1"/>
    <col min="1030" max="1030" width="16.5703125" style="78" customWidth="1"/>
    <col min="1031" max="1031" width="16.42578125" style="78" customWidth="1"/>
    <col min="1032" max="1280" width="9.140625" style="78"/>
    <col min="1281" max="1281" width="42.85546875" style="78" customWidth="1"/>
    <col min="1282" max="1282" width="18.5703125" style="78" customWidth="1"/>
    <col min="1283" max="1283" width="16.5703125" style="78" customWidth="1"/>
    <col min="1284" max="1284" width="15" style="78" customWidth="1"/>
    <col min="1285" max="1285" width="14.85546875" style="78" customWidth="1"/>
    <col min="1286" max="1286" width="16.5703125" style="78" customWidth="1"/>
    <col min="1287" max="1287" width="16.42578125" style="78" customWidth="1"/>
    <col min="1288" max="1536" width="9.140625" style="78"/>
    <col min="1537" max="1537" width="42.85546875" style="78" customWidth="1"/>
    <col min="1538" max="1538" width="18.5703125" style="78" customWidth="1"/>
    <col min="1539" max="1539" width="16.5703125" style="78" customWidth="1"/>
    <col min="1540" max="1540" width="15" style="78" customWidth="1"/>
    <col min="1541" max="1541" width="14.85546875" style="78" customWidth="1"/>
    <col min="1542" max="1542" width="16.5703125" style="78" customWidth="1"/>
    <col min="1543" max="1543" width="16.42578125" style="78" customWidth="1"/>
    <col min="1544" max="1792" width="9.140625" style="78"/>
    <col min="1793" max="1793" width="42.85546875" style="78" customWidth="1"/>
    <col min="1794" max="1794" width="18.5703125" style="78" customWidth="1"/>
    <col min="1795" max="1795" width="16.5703125" style="78" customWidth="1"/>
    <col min="1796" max="1796" width="15" style="78" customWidth="1"/>
    <col min="1797" max="1797" width="14.85546875" style="78" customWidth="1"/>
    <col min="1798" max="1798" width="16.5703125" style="78" customWidth="1"/>
    <col min="1799" max="1799" width="16.42578125" style="78" customWidth="1"/>
    <col min="1800" max="2048" width="9.140625" style="78"/>
    <col min="2049" max="2049" width="42.85546875" style="78" customWidth="1"/>
    <col min="2050" max="2050" width="18.5703125" style="78" customWidth="1"/>
    <col min="2051" max="2051" width="16.5703125" style="78" customWidth="1"/>
    <col min="2052" max="2052" width="15" style="78" customWidth="1"/>
    <col min="2053" max="2053" width="14.85546875" style="78" customWidth="1"/>
    <col min="2054" max="2054" width="16.5703125" style="78" customWidth="1"/>
    <col min="2055" max="2055" width="16.42578125" style="78" customWidth="1"/>
    <col min="2056" max="2304" width="9.140625" style="78"/>
    <col min="2305" max="2305" width="42.85546875" style="78" customWidth="1"/>
    <col min="2306" max="2306" width="18.5703125" style="78" customWidth="1"/>
    <col min="2307" max="2307" width="16.5703125" style="78" customWidth="1"/>
    <col min="2308" max="2308" width="15" style="78" customWidth="1"/>
    <col min="2309" max="2309" width="14.85546875" style="78" customWidth="1"/>
    <col min="2310" max="2310" width="16.5703125" style="78" customWidth="1"/>
    <col min="2311" max="2311" width="16.42578125" style="78" customWidth="1"/>
    <col min="2312" max="2560" width="9.140625" style="78"/>
    <col min="2561" max="2561" width="42.85546875" style="78" customWidth="1"/>
    <col min="2562" max="2562" width="18.5703125" style="78" customWidth="1"/>
    <col min="2563" max="2563" width="16.5703125" style="78" customWidth="1"/>
    <col min="2564" max="2564" width="15" style="78" customWidth="1"/>
    <col min="2565" max="2565" width="14.85546875" style="78" customWidth="1"/>
    <col min="2566" max="2566" width="16.5703125" style="78" customWidth="1"/>
    <col min="2567" max="2567" width="16.42578125" style="78" customWidth="1"/>
    <col min="2568" max="2816" width="9.140625" style="78"/>
    <col min="2817" max="2817" width="42.85546875" style="78" customWidth="1"/>
    <col min="2818" max="2818" width="18.5703125" style="78" customWidth="1"/>
    <col min="2819" max="2819" width="16.5703125" style="78" customWidth="1"/>
    <col min="2820" max="2820" width="15" style="78" customWidth="1"/>
    <col min="2821" max="2821" width="14.85546875" style="78" customWidth="1"/>
    <col min="2822" max="2822" width="16.5703125" style="78" customWidth="1"/>
    <col min="2823" max="2823" width="16.42578125" style="78" customWidth="1"/>
    <col min="2824" max="3072" width="9.140625" style="78"/>
    <col min="3073" max="3073" width="42.85546875" style="78" customWidth="1"/>
    <col min="3074" max="3074" width="18.5703125" style="78" customWidth="1"/>
    <col min="3075" max="3075" width="16.5703125" style="78" customWidth="1"/>
    <col min="3076" max="3076" width="15" style="78" customWidth="1"/>
    <col min="3077" max="3077" width="14.85546875" style="78" customWidth="1"/>
    <col min="3078" max="3078" width="16.5703125" style="78" customWidth="1"/>
    <col min="3079" max="3079" width="16.42578125" style="78" customWidth="1"/>
    <col min="3080" max="3328" width="9.140625" style="78"/>
    <col min="3329" max="3329" width="42.85546875" style="78" customWidth="1"/>
    <col min="3330" max="3330" width="18.5703125" style="78" customWidth="1"/>
    <col min="3331" max="3331" width="16.5703125" style="78" customWidth="1"/>
    <col min="3332" max="3332" width="15" style="78" customWidth="1"/>
    <col min="3333" max="3333" width="14.85546875" style="78" customWidth="1"/>
    <col min="3334" max="3334" width="16.5703125" style="78" customWidth="1"/>
    <col min="3335" max="3335" width="16.42578125" style="78" customWidth="1"/>
    <col min="3336" max="3584" width="9.140625" style="78"/>
    <col min="3585" max="3585" width="42.85546875" style="78" customWidth="1"/>
    <col min="3586" max="3586" width="18.5703125" style="78" customWidth="1"/>
    <col min="3587" max="3587" width="16.5703125" style="78" customWidth="1"/>
    <col min="3588" max="3588" width="15" style="78" customWidth="1"/>
    <col min="3589" max="3589" width="14.85546875" style="78" customWidth="1"/>
    <col min="3590" max="3590" width="16.5703125" style="78" customWidth="1"/>
    <col min="3591" max="3591" width="16.42578125" style="78" customWidth="1"/>
    <col min="3592" max="3840" width="9.140625" style="78"/>
    <col min="3841" max="3841" width="42.85546875" style="78" customWidth="1"/>
    <col min="3842" max="3842" width="18.5703125" style="78" customWidth="1"/>
    <col min="3843" max="3843" width="16.5703125" style="78" customWidth="1"/>
    <col min="3844" max="3844" width="15" style="78" customWidth="1"/>
    <col min="3845" max="3845" width="14.85546875" style="78" customWidth="1"/>
    <col min="3846" max="3846" width="16.5703125" style="78" customWidth="1"/>
    <col min="3847" max="3847" width="16.42578125" style="78" customWidth="1"/>
    <col min="3848" max="4096" width="9.140625" style="78"/>
    <col min="4097" max="4097" width="42.85546875" style="78" customWidth="1"/>
    <col min="4098" max="4098" width="18.5703125" style="78" customWidth="1"/>
    <col min="4099" max="4099" width="16.5703125" style="78" customWidth="1"/>
    <col min="4100" max="4100" width="15" style="78" customWidth="1"/>
    <col min="4101" max="4101" width="14.85546875" style="78" customWidth="1"/>
    <col min="4102" max="4102" width="16.5703125" style="78" customWidth="1"/>
    <col min="4103" max="4103" width="16.42578125" style="78" customWidth="1"/>
    <col min="4104" max="4352" width="9.140625" style="78"/>
    <col min="4353" max="4353" width="42.85546875" style="78" customWidth="1"/>
    <col min="4354" max="4354" width="18.5703125" style="78" customWidth="1"/>
    <col min="4355" max="4355" width="16.5703125" style="78" customWidth="1"/>
    <col min="4356" max="4356" width="15" style="78" customWidth="1"/>
    <col min="4357" max="4357" width="14.85546875" style="78" customWidth="1"/>
    <col min="4358" max="4358" width="16.5703125" style="78" customWidth="1"/>
    <col min="4359" max="4359" width="16.42578125" style="78" customWidth="1"/>
    <col min="4360" max="4608" width="9.140625" style="78"/>
    <col min="4609" max="4609" width="42.85546875" style="78" customWidth="1"/>
    <col min="4610" max="4610" width="18.5703125" style="78" customWidth="1"/>
    <col min="4611" max="4611" width="16.5703125" style="78" customWidth="1"/>
    <col min="4612" max="4612" width="15" style="78" customWidth="1"/>
    <col min="4613" max="4613" width="14.85546875" style="78" customWidth="1"/>
    <col min="4614" max="4614" width="16.5703125" style="78" customWidth="1"/>
    <col min="4615" max="4615" width="16.42578125" style="78" customWidth="1"/>
    <col min="4616" max="4864" width="9.140625" style="78"/>
    <col min="4865" max="4865" width="42.85546875" style="78" customWidth="1"/>
    <col min="4866" max="4866" width="18.5703125" style="78" customWidth="1"/>
    <col min="4867" max="4867" width="16.5703125" style="78" customWidth="1"/>
    <col min="4868" max="4868" width="15" style="78" customWidth="1"/>
    <col min="4869" max="4869" width="14.85546875" style="78" customWidth="1"/>
    <col min="4870" max="4870" width="16.5703125" style="78" customWidth="1"/>
    <col min="4871" max="4871" width="16.42578125" style="78" customWidth="1"/>
    <col min="4872" max="5120" width="9.140625" style="78"/>
    <col min="5121" max="5121" width="42.85546875" style="78" customWidth="1"/>
    <col min="5122" max="5122" width="18.5703125" style="78" customWidth="1"/>
    <col min="5123" max="5123" width="16.5703125" style="78" customWidth="1"/>
    <col min="5124" max="5124" width="15" style="78" customWidth="1"/>
    <col min="5125" max="5125" width="14.85546875" style="78" customWidth="1"/>
    <col min="5126" max="5126" width="16.5703125" style="78" customWidth="1"/>
    <col min="5127" max="5127" width="16.42578125" style="78" customWidth="1"/>
    <col min="5128" max="5376" width="9.140625" style="78"/>
    <col min="5377" max="5377" width="42.85546875" style="78" customWidth="1"/>
    <col min="5378" max="5378" width="18.5703125" style="78" customWidth="1"/>
    <col min="5379" max="5379" width="16.5703125" style="78" customWidth="1"/>
    <col min="5380" max="5380" width="15" style="78" customWidth="1"/>
    <col min="5381" max="5381" width="14.85546875" style="78" customWidth="1"/>
    <col min="5382" max="5382" width="16.5703125" style="78" customWidth="1"/>
    <col min="5383" max="5383" width="16.42578125" style="78" customWidth="1"/>
    <col min="5384" max="5632" width="9.140625" style="78"/>
    <col min="5633" max="5633" width="42.85546875" style="78" customWidth="1"/>
    <col min="5634" max="5634" width="18.5703125" style="78" customWidth="1"/>
    <col min="5635" max="5635" width="16.5703125" style="78" customWidth="1"/>
    <col min="5636" max="5636" width="15" style="78" customWidth="1"/>
    <col min="5637" max="5637" width="14.85546875" style="78" customWidth="1"/>
    <col min="5638" max="5638" width="16.5703125" style="78" customWidth="1"/>
    <col min="5639" max="5639" width="16.42578125" style="78" customWidth="1"/>
    <col min="5640" max="5888" width="9.140625" style="78"/>
    <col min="5889" max="5889" width="42.85546875" style="78" customWidth="1"/>
    <col min="5890" max="5890" width="18.5703125" style="78" customWidth="1"/>
    <col min="5891" max="5891" width="16.5703125" style="78" customWidth="1"/>
    <col min="5892" max="5892" width="15" style="78" customWidth="1"/>
    <col min="5893" max="5893" width="14.85546875" style="78" customWidth="1"/>
    <col min="5894" max="5894" width="16.5703125" style="78" customWidth="1"/>
    <col min="5895" max="5895" width="16.42578125" style="78" customWidth="1"/>
    <col min="5896" max="6144" width="9.140625" style="78"/>
    <col min="6145" max="6145" width="42.85546875" style="78" customWidth="1"/>
    <col min="6146" max="6146" width="18.5703125" style="78" customWidth="1"/>
    <col min="6147" max="6147" width="16.5703125" style="78" customWidth="1"/>
    <col min="6148" max="6148" width="15" style="78" customWidth="1"/>
    <col min="6149" max="6149" width="14.85546875" style="78" customWidth="1"/>
    <col min="6150" max="6150" width="16.5703125" style="78" customWidth="1"/>
    <col min="6151" max="6151" width="16.42578125" style="78" customWidth="1"/>
    <col min="6152" max="6400" width="9.140625" style="78"/>
    <col min="6401" max="6401" width="42.85546875" style="78" customWidth="1"/>
    <col min="6402" max="6402" width="18.5703125" style="78" customWidth="1"/>
    <col min="6403" max="6403" width="16.5703125" style="78" customWidth="1"/>
    <col min="6404" max="6404" width="15" style="78" customWidth="1"/>
    <col min="6405" max="6405" width="14.85546875" style="78" customWidth="1"/>
    <col min="6406" max="6406" width="16.5703125" style="78" customWidth="1"/>
    <col min="6407" max="6407" width="16.42578125" style="78" customWidth="1"/>
    <col min="6408" max="6656" width="9.140625" style="78"/>
    <col min="6657" max="6657" width="42.85546875" style="78" customWidth="1"/>
    <col min="6658" max="6658" width="18.5703125" style="78" customWidth="1"/>
    <col min="6659" max="6659" width="16.5703125" style="78" customWidth="1"/>
    <col min="6660" max="6660" width="15" style="78" customWidth="1"/>
    <col min="6661" max="6661" width="14.85546875" style="78" customWidth="1"/>
    <col min="6662" max="6662" width="16.5703125" style="78" customWidth="1"/>
    <col min="6663" max="6663" width="16.42578125" style="78" customWidth="1"/>
    <col min="6664" max="6912" width="9.140625" style="78"/>
    <col min="6913" max="6913" width="42.85546875" style="78" customWidth="1"/>
    <col min="6914" max="6914" width="18.5703125" style="78" customWidth="1"/>
    <col min="6915" max="6915" width="16.5703125" style="78" customWidth="1"/>
    <col min="6916" max="6916" width="15" style="78" customWidth="1"/>
    <col min="6917" max="6917" width="14.85546875" style="78" customWidth="1"/>
    <col min="6918" max="6918" width="16.5703125" style="78" customWidth="1"/>
    <col min="6919" max="6919" width="16.42578125" style="78" customWidth="1"/>
    <col min="6920" max="7168" width="9.140625" style="78"/>
    <col min="7169" max="7169" width="42.85546875" style="78" customWidth="1"/>
    <col min="7170" max="7170" width="18.5703125" style="78" customWidth="1"/>
    <col min="7171" max="7171" width="16.5703125" style="78" customWidth="1"/>
    <col min="7172" max="7172" width="15" style="78" customWidth="1"/>
    <col min="7173" max="7173" width="14.85546875" style="78" customWidth="1"/>
    <col min="7174" max="7174" width="16.5703125" style="78" customWidth="1"/>
    <col min="7175" max="7175" width="16.42578125" style="78" customWidth="1"/>
    <col min="7176" max="7424" width="9.140625" style="78"/>
    <col min="7425" max="7425" width="42.85546875" style="78" customWidth="1"/>
    <col min="7426" max="7426" width="18.5703125" style="78" customWidth="1"/>
    <col min="7427" max="7427" width="16.5703125" style="78" customWidth="1"/>
    <col min="7428" max="7428" width="15" style="78" customWidth="1"/>
    <col min="7429" max="7429" width="14.85546875" style="78" customWidth="1"/>
    <col min="7430" max="7430" width="16.5703125" style="78" customWidth="1"/>
    <col min="7431" max="7431" width="16.42578125" style="78" customWidth="1"/>
    <col min="7432" max="7680" width="9.140625" style="78"/>
    <col min="7681" max="7681" width="42.85546875" style="78" customWidth="1"/>
    <col min="7682" max="7682" width="18.5703125" style="78" customWidth="1"/>
    <col min="7683" max="7683" width="16.5703125" style="78" customWidth="1"/>
    <col min="7684" max="7684" width="15" style="78" customWidth="1"/>
    <col min="7685" max="7685" width="14.85546875" style="78" customWidth="1"/>
    <col min="7686" max="7686" width="16.5703125" style="78" customWidth="1"/>
    <col min="7687" max="7687" width="16.42578125" style="78" customWidth="1"/>
    <col min="7688" max="7936" width="9.140625" style="78"/>
    <col min="7937" max="7937" width="42.85546875" style="78" customWidth="1"/>
    <col min="7938" max="7938" width="18.5703125" style="78" customWidth="1"/>
    <col min="7939" max="7939" width="16.5703125" style="78" customWidth="1"/>
    <col min="7940" max="7940" width="15" style="78" customWidth="1"/>
    <col min="7941" max="7941" width="14.85546875" style="78" customWidth="1"/>
    <col min="7942" max="7942" width="16.5703125" style="78" customWidth="1"/>
    <col min="7943" max="7943" width="16.42578125" style="78" customWidth="1"/>
    <col min="7944" max="8192" width="9.140625" style="78"/>
    <col min="8193" max="8193" width="42.85546875" style="78" customWidth="1"/>
    <col min="8194" max="8194" width="18.5703125" style="78" customWidth="1"/>
    <col min="8195" max="8195" width="16.5703125" style="78" customWidth="1"/>
    <col min="8196" max="8196" width="15" style="78" customWidth="1"/>
    <col min="8197" max="8197" width="14.85546875" style="78" customWidth="1"/>
    <col min="8198" max="8198" width="16.5703125" style="78" customWidth="1"/>
    <col min="8199" max="8199" width="16.42578125" style="78" customWidth="1"/>
    <col min="8200" max="8448" width="9.140625" style="78"/>
    <col min="8449" max="8449" width="42.85546875" style="78" customWidth="1"/>
    <col min="8450" max="8450" width="18.5703125" style="78" customWidth="1"/>
    <col min="8451" max="8451" width="16.5703125" style="78" customWidth="1"/>
    <col min="8452" max="8452" width="15" style="78" customWidth="1"/>
    <col min="8453" max="8453" width="14.85546875" style="78" customWidth="1"/>
    <col min="8454" max="8454" width="16.5703125" style="78" customWidth="1"/>
    <col min="8455" max="8455" width="16.42578125" style="78" customWidth="1"/>
    <col min="8456" max="8704" width="9.140625" style="78"/>
    <col min="8705" max="8705" width="42.85546875" style="78" customWidth="1"/>
    <col min="8706" max="8706" width="18.5703125" style="78" customWidth="1"/>
    <col min="8707" max="8707" width="16.5703125" style="78" customWidth="1"/>
    <col min="8708" max="8708" width="15" style="78" customWidth="1"/>
    <col min="8709" max="8709" width="14.85546875" style="78" customWidth="1"/>
    <col min="8710" max="8710" width="16.5703125" style="78" customWidth="1"/>
    <col min="8711" max="8711" width="16.42578125" style="78" customWidth="1"/>
    <col min="8712" max="8960" width="9.140625" style="78"/>
    <col min="8961" max="8961" width="42.85546875" style="78" customWidth="1"/>
    <col min="8962" max="8962" width="18.5703125" style="78" customWidth="1"/>
    <col min="8963" max="8963" width="16.5703125" style="78" customWidth="1"/>
    <col min="8964" max="8964" width="15" style="78" customWidth="1"/>
    <col min="8965" max="8965" width="14.85546875" style="78" customWidth="1"/>
    <col min="8966" max="8966" width="16.5703125" style="78" customWidth="1"/>
    <col min="8967" max="8967" width="16.42578125" style="78" customWidth="1"/>
    <col min="8968" max="9216" width="9.140625" style="78"/>
    <col min="9217" max="9217" width="42.85546875" style="78" customWidth="1"/>
    <col min="9218" max="9218" width="18.5703125" style="78" customWidth="1"/>
    <col min="9219" max="9219" width="16.5703125" style="78" customWidth="1"/>
    <col min="9220" max="9220" width="15" style="78" customWidth="1"/>
    <col min="9221" max="9221" width="14.85546875" style="78" customWidth="1"/>
    <col min="9222" max="9222" width="16.5703125" style="78" customWidth="1"/>
    <col min="9223" max="9223" width="16.42578125" style="78" customWidth="1"/>
    <col min="9224" max="9472" width="9.140625" style="78"/>
    <col min="9473" max="9473" width="42.85546875" style="78" customWidth="1"/>
    <col min="9474" max="9474" width="18.5703125" style="78" customWidth="1"/>
    <col min="9475" max="9475" width="16.5703125" style="78" customWidth="1"/>
    <col min="9476" max="9476" width="15" style="78" customWidth="1"/>
    <col min="9477" max="9477" width="14.85546875" style="78" customWidth="1"/>
    <col min="9478" max="9478" width="16.5703125" style="78" customWidth="1"/>
    <col min="9479" max="9479" width="16.42578125" style="78" customWidth="1"/>
    <col min="9480" max="9728" width="9.140625" style="78"/>
    <col min="9729" max="9729" width="42.85546875" style="78" customWidth="1"/>
    <col min="9730" max="9730" width="18.5703125" style="78" customWidth="1"/>
    <col min="9731" max="9731" width="16.5703125" style="78" customWidth="1"/>
    <col min="9732" max="9732" width="15" style="78" customWidth="1"/>
    <col min="9733" max="9733" width="14.85546875" style="78" customWidth="1"/>
    <col min="9734" max="9734" width="16.5703125" style="78" customWidth="1"/>
    <col min="9735" max="9735" width="16.42578125" style="78" customWidth="1"/>
    <col min="9736" max="9984" width="9.140625" style="78"/>
    <col min="9985" max="9985" width="42.85546875" style="78" customWidth="1"/>
    <col min="9986" max="9986" width="18.5703125" style="78" customWidth="1"/>
    <col min="9987" max="9987" width="16.5703125" style="78" customWidth="1"/>
    <col min="9988" max="9988" width="15" style="78" customWidth="1"/>
    <col min="9989" max="9989" width="14.85546875" style="78" customWidth="1"/>
    <col min="9990" max="9990" width="16.5703125" style="78" customWidth="1"/>
    <col min="9991" max="9991" width="16.42578125" style="78" customWidth="1"/>
    <col min="9992" max="10240" width="9.140625" style="78"/>
    <col min="10241" max="10241" width="42.85546875" style="78" customWidth="1"/>
    <col min="10242" max="10242" width="18.5703125" style="78" customWidth="1"/>
    <col min="10243" max="10243" width="16.5703125" style="78" customWidth="1"/>
    <col min="10244" max="10244" width="15" style="78" customWidth="1"/>
    <col min="10245" max="10245" width="14.85546875" style="78" customWidth="1"/>
    <col min="10246" max="10246" width="16.5703125" style="78" customWidth="1"/>
    <col min="10247" max="10247" width="16.42578125" style="78" customWidth="1"/>
    <col min="10248" max="10496" width="9.140625" style="78"/>
    <col min="10497" max="10497" width="42.85546875" style="78" customWidth="1"/>
    <col min="10498" max="10498" width="18.5703125" style="78" customWidth="1"/>
    <col min="10499" max="10499" width="16.5703125" style="78" customWidth="1"/>
    <col min="10500" max="10500" width="15" style="78" customWidth="1"/>
    <col min="10501" max="10501" width="14.85546875" style="78" customWidth="1"/>
    <col min="10502" max="10502" width="16.5703125" style="78" customWidth="1"/>
    <col min="10503" max="10503" width="16.42578125" style="78" customWidth="1"/>
    <col min="10504" max="10752" width="9.140625" style="78"/>
    <col min="10753" max="10753" width="42.85546875" style="78" customWidth="1"/>
    <col min="10754" max="10754" width="18.5703125" style="78" customWidth="1"/>
    <col min="10755" max="10755" width="16.5703125" style="78" customWidth="1"/>
    <col min="10756" max="10756" width="15" style="78" customWidth="1"/>
    <col min="10757" max="10757" width="14.85546875" style="78" customWidth="1"/>
    <col min="10758" max="10758" width="16.5703125" style="78" customWidth="1"/>
    <col min="10759" max="10759" width="16.42578125" style="78" customWidth="1"/>
    <col min="10760" max="11008" width="9.140625" style="78"/>
    <col min="11009" max="11009" width="42.85546875" style="78" customWidth="1"/>
    <col min="11010" max="11010" width="18.5703125" style="78" customWidth="1"/>
    <col min="11011" max="11011" width="16.5703125" style="78" customWidth="1"/>
    <col min="11012" max="11012" width="15" style="78" customWidth="1"/>
    <col min="11013" max="11013" width="14.85546875" style="78" customWidth="1"/>
    <col min="11014" max="11014" width="16.5703125" style="78" customWidth="1"/>
    <col min="11015" max="11015" width="16.42578125" style="78" customWidth="1"/>
    <col min="11016" max="11264" width="9.140625" style="78"/>
    <col min="11265" max="11265" width="42.85546875" style="78" customWidth="1"/>
    <col min="11266" max="11266" width="18.5703125" style="78" customWidth="1"/>
    <col min="11267" max="11267" width="16.5703125" style="78" customWidth="1"/>
    <col min="11268" max="11268" width="15" style="78" customWidth="1"/>
    <col min="11269" max="11269" width="14.85546875" style="78" customWidth="1"/>
    <col min="11270" max="11270" width="16.5703125" style="78" customWidth="1"/>
    <col min="11271" max="11271" width="16.42578125" style="78" customWidth="1"/>
    <col min="11272" max="11520" width="9.140625" style="78"/>
    <col min="11521" max="11521" width="42.85546875" style="78" customWidth="1"/>
    <col min="11522" max="11522" width="18.5703125" style="78" customWidth="1"/>
    <col min="11523" max="11523" width="16.5703125" style="78" customWidth="1"/>
    <col min="11524" max="11524" width="15" style="78" customWidth="1"/>
    <col min="11525" max="11525" width="14.85546875" style="78" customWidth="1"/>
    <col min="11526" max="11526" width="16.5703125" style="78" customWidth="1"/>
    <col min="11527" max="11527" width="16.42578125" style="78" customWidth="1"/>
    <col min="11528" max="11776" width="9.140625" style="78"/>
    <col min="11777" max="11777" width="42.85546875" style="78" customWidth="1"/>
    <col min="11778" max="11778" width="18.5703125" style="78" customWidth="1"/>
    <col min="11779" max="11779" width="16.5703125" style="78" customWidth="1"/>
    <col min="11780" max="11780" width="15" style="78" customWidth="1"/>
    <col min="11781" max="11781" width="14.85546875" style="78" customWidth="1"/>
    <col min="11782" max="11782" width="16.5703125" style="78" customWidth="1"/>
    <col min="11783" max="11783" width="16.42578125" style="78" customWidth="1"/>
    <col min="11784" max="12032" width="9.140625" style="78"/>
    <col min="12033" max="12033" width="42.85546875" style="78" customWidth="1"/>
    <col min="12034" max="12034" width="18.5703125" style="78" customWidth="1"/>
    <col min="12035" max="12035" width="16.5703125" style="78" customWidth="1"/>
    <col min="12036" max="12036" width="15" style="78" customWidth="1"/>
    <col min="12037" max="12037" width="14.85546875" style="78" customWidth="1"/>
    <col min="12038" max="12038" width="16.5703125" style="78" customWidth="1"/>
    <col min="12039" max="12039" width="16.42578125" style="78" customWidth="1"/>
    <col min="12040" max="12288" width="9.140625" style="78"/>
    <col min="12289" max="12289" width="42.85546875" style="78" customWidth="1"/>
    <col min="12290" max="12290" width="18.5703125" style="78" customWidth="1"/>
    <col min="12291" max="12291" width="16.5703125" style="78" customWidth="1"/>
    <col min="12292" max="12292" width="15" style="78" customWidth="1"/>
    <col min="12293" max="12293" width="14.85546875" style="78" customWidth="1"/>
    <col min="12294" max="12294" width="16.5703125" style="78" customWidth="1"/>
    <col min="12295" max="12295" width="16.42578125" style="78" customWidth="1"/>
    <col min="12296" max="12544" width="9.140625" style="78"/>
    <col min="12545" max="12545" width="42.85546875" style="78" customWidth="1"/>
    <col min="12546" max="12546" width="18.5703125" style="78" customWidth="1"/>
    <col min="12547" max="12547" width="16.5703125" style="78" customWidth="1"/>
    <col min="12548" max="12548" width="15" style="78" customWidth="1"/>
    <col min="12549" max="12549" width="14.85546875" style="78" customWidth="1"/>
    <col min="12550" max="12550" width="16.5703125" style="78" customWidth="1"/>
    <col min="12551" max="12551" width="16.42578125" style="78" customWidth="1"/>
    <col min="12552" max="12800" width="9.140625" style="78"/>
    <col min="12801" max="12801" width="42.85546875" style="78" customWidth="1"/>
    <col min="12802" max="12802" width="18.5703125" style="78" customWidth="1"/>
    <col min="12803" max="12803" width="16.5703125" style="78" customWidth="1"/>
    <col min="12804" max="12804" width="15" style="78" customWidth="1"/>
    <col min="12805" max="12805" width="14.85546875" style="78" customWidth="1"/>
    <col min="12806" max="12806" width="16.5703125" style="78" customWidth="1"/>
    <col min="12807" max="12807" width="16.42578125" style="78" customWidth="1"/>
    <col min="12808" max="13056" width="9.140625" style="78"/>
    <col min="13057" max="13057" width="42.85546875" style="78" customWidth="1"/>
    <col min="13058" max="13058" width="18.5703125" style="78" customWidth="1"/>
    <col min="13059" max="13059" width="16.5703125" style="78" customWidth="1"/>
    <col min="13060" max="13060" width="15" style="78" customWidth="1"/>
    <col min="13061" max="13061" width="14.85546875" style="78" customWidth="1"/>
    <col min="13062" max="13062" width="16.5703125" style="78" customWidth="1"/>
    <col min="13063" max="13063" width="16.42578125" style="78" customWidth="1"/>
    <col min="13064" max="13312" width="9.140625" style="78"/>
    <col min="13313" max="13313" width="42.85546875" style="78" customWidth="1"/>
    <col min="13314" max="13314" width="18.5703125" style="78" customWidth="1"/>
    <col min="13315" max="13315" width="16.5703125" style="78" customWidth="1"/>
    <col min="13316" max="13316" width="15" style="78" customWidth="1"/>
    <col min="13317" max="13317" width="14.85546875" style="78" customWidth="1"/>
    <col min="13318" max="13318" width="16.5703125" style="78" customWidth="1"/>
    <col min="13319" max="13319" width="16.42578125" style="78" customWidth="1"/>
    <col min="13320" max="13568" width="9.140625" style="78"/>
    <col min="13569" max="13569" width="42.85546875" style="78" customWidth="1"/>
    <col min="13570" max="13570" width="18.5703125" style="78" customWidth="1"/>
    <col min="13571" max="13571" width="16.5703125" style="78" customWidth="1"/>
    <col min="13572" max="13572" width="15" style="78" customWidth="1"/>
    <col min="13573" max="13573" width="14.85546875" style="78" customWidth="1"/>
    <col min="13574" max="13574" width="16.5703125" style="78" customWidth="1"/>
    <col min="13575" max="13575" width="16.42578125" style="78" customWidth="1"/>
    <col min="13576" max="13824" width="9.140625" style="78"/>
    <col min="13825" max="13825" width="42.85546875" style="78" customWidth="1"/>
    <col min="13826" max="13826" width="18.5703125" style="78" customWidth="1"/>
    <col min="13827" max="13827" width="16.5703125" style="78" customWidth="1"/>
    <col min="13828" max="13828" width="15" style="78" customWidth="1"/>
    <col min="13829" max="13829" width="14.85546875" style="78" customWidth="1"/>
    <col min="13830" max="13830" width="16.5703125" style="78" customWidth="1"/>
    <col min="13831" max="13831" width="16.42578125" style="78" customWidth="1"/>
    <col min="13832" max="14080" width="9.140625" style="78"/>
    <col min="14081" max="14081" width="42.85546875" style="78" customWidth="1"/>
    <col min="14082" max="14082" width="18.5703125" style="78" customWidth="1"/>
    <col min="14083" max="14083" width="16.5703125" style="78" customWidth="1"/>
    <col min="14084" max="14084" width="15" style="78" customWidth="1"/>
    <col min="14085" max="14085" width="14.85546875" style="78" customWidth="1"/>
    <col min="14086" max="14086" width="16.5703125" style="78" customWidth="1"/>
    <col min="14087" max="14087" width="16.42578125" style="78" customWidth="1"/>
    <col min="14088" max="14336" width="9.140625" style="78"/>
    <col min="14337" max="14337" width="42.85546875" style="78" customWidth="1"/>
    <col min="14338" max="14338" width="18.5703125" style="78" customWidth="1"/>
    <col min="14339" max="14339" width="16.5703125" style="78" customWidth="1"/>
    <col min="14340" max="14340" width="15" style="78" customWidth="1"/>
    <col min="14341" max="14341" width="14.85546875" style="78" customWidth="1"/>
    <col min="14342" max="14342" width="16.5703125" style="78" customWidth="1"/>
    <col min="14343" max="14343" width="16.42578125" style="78" customWidth="1"/>
    <col min="14344" max="14592" width="9.140625" style="78"/>
    <col min="14593" max="14593" width="42.85546875" style="78" customWidth="1"/>
    <col min="14594" max="14594" width="18.5703125" style="78" customWidth="1"/>
    <col min="14595" max="14595" width="16.5703125" style="78" customWidth="1"/>
    <col min="14596" max="14596" width="15" style="78" customWidth="1"/>
    <col min="14597" max="14597" width="14.85546875" style="78" customWidth="1"/>
    <col min="14598" max="14598" width="16.5703125" style="78" customWidth="1"/>
    <col min="14599" max="14599" width="16.42578125" style="78" customWidth="1"/>
    <col min="14600" max="14848" width="9.140625" style="78"/>
    <col min="14849" max="14849" width="42.85546875" style="78" customWidth="1"/>
    <col min="14850" max="14850" width="18.5703125" style="78" customWidth="1"/>
    <col min="14851" max="14851" width="16.5703125" style="78" customWidth="1"/>
    <col min="14852" max="14852" width="15" style="78" customWidth="1"/>
    <col min="14853" max="14853" width="14.85546875" style="78" customWidth="1"/>
    <col min="14854" max="14854" width="16.5703125" style="78" customWidth="1"/>
    <col min="14855" max="14855" width="16.42578125" style="78" customWidth="1"/>
    <col min="14856" max="15104" width="9.140625" style="78"/>
    <col min="15105" max="15105" width="42.85546875" style="78" customWidth="1"/>
    <col min="15106" max="15106" width="18.5703125" style="78" customWidth="1"/>
    <col min="15107" max="15107" width="16.5703125" style="78" customWidth="1"/>
    <col min="15108" max="15108" width="15" style="78" customWidth="1"/>
    <col min="15109" max="15109" width="14.85546875" style="78" customWidth="1"/>
    <col min="15110" max="15110" width="16.5703125" style="78" customWidth="1"/>
    <col min="15111" max="15111" width="16.42578125" style="78" customWidth="1"/>
    <col min="15112" max="15360" width="9.140625" style="78"/>
    <col min="15361" max="15361" width="42.85546875" style="78" customWidth="1"/>
    <col min="15362" max="15362" width="18.5703125" style="78" customWidth="1"/>
    <col min="15363" max="15363" width="16.5703125" style="78" customWidth="1"/>
    <col min="15364" max="15364" width="15" style="78" customWidth="1"/>
    <col min="15365" max="15365" width="14.85546875" style="78" customWidth="1"/>
    <col min="15366" max="15366" width="16.5703125" style="78" customWidth="1"/>
    <col min="15367" max="15367" width="16.42578125" style="78" customWidth="1"/>
    <col min="15368" max="15616" width="9.140625" style="78"/>
    <col min="15617" max="15617" width="42.85546875" style="78" customWidth="1"/>
    <col min="15618" max="15618" width="18.5703125" style="78" customWidth="1"/>
    <col min="15619" max="15619" width="16.5703125" style="78" customWidth="1"/>
    <col min="15620" max="15620" width="15" style="78" customWidth="1"/>
    <col min="15621" max="15621" width="14.85546875" style="78" customWidth="1"/>
    <col min="15622" max="15622" width="16.5703125" style="78" customWidth="1"/>
    <col min="15623" max="15623" width="16.42578125" style="78" customWidth="1"/>
    <col min="15624" max="15872" width="9.140625" style="78"/>
    <col min="15873" max="15873" width="42.85546875" style="78" customWidth="1"/>
    <col min="15874" max="15874" width="18.5703125" style="78" customWidth="1"/>
    <col min="15875" max="15875" width="16.5703125" style="78" customWidth="1"/>
    <col min="15876" max="15876" width="15" style="78" customWidth="1"/>
    <col min="15877" max="15877" width="14.85546875" style="78" customWidth="1"/>
    <col min="15878" max="15878" width="16.5703125" style="78" customWidth="1"/>
    <col min="15879" max="15879" width="16.42578125" style="78" customWidth="1"/>
    <col min="15880" max="16128" width="9.140625" style="78"/>
    <col min="16129" max="16129" width="42.85546875" style="78" customWidth="1"/>
    <col min="16130" max="16130" width="18.5703125" style="78" customWidth="1"/>
    <col min="16131" max="16131" width="16.5703125" style="78" customWidth="1"/>
    <col min="16132" max="16132" width="15" style="78" customWidth="1"/>
    <col min="16133" max="16133" width="14.85546875" style="78" customWidth="1"/>
    <col min="16134" max="16134" width="16.5703125" style="78" customWidth="1"/>
    <col min="16135" max="16135" width="16.42578125" style="78" customWidth="1"/>
    <col min="16136" max="16384" width="9.140625" style="78"/>
  </cols>
  <sheetData>
    <row r="1" spans="1:9" x14ac:dyDescent="0.2">
      <c r="G1" s="524"/>
    </row>
    <row r="2" spans="1:9" ht="15.75" x14ac:dyDescent="0.25">
      <c r="D2" s="866" t="s">
        <v>863</v>
      </c>
      <c r="E2" s="866"/>
      <c r="F2" s="866"/>
      <c r="G2" s="866"/>
      <c r="H2" s="80"/>
      <c r="I2" s="80"/>
    </row>
    <row r="3" spans="1:9" x14ac:dyDescent="0.2">
      <c r="D3" s="81"/>
      <c r="E3" s="81"/>
      <c r="F3" s="81"/>
      <c r="G3" s="81"/>
      <c r="H3" s="80"/>
      <c r="I3" s="80"/>
    </row>
    <row r="5" spans="1:9" ht="15.75" x14ac:dyDescent="0.25">
      <c r="A5" s="866" t="s">
        <v>864</v>
      </c>
      <c r="B5" s="866"/>
      <c r="C5" s="866"/>
      <c r="D5" s="866"/>
      <c r="E5" s="866"/>
      <c r="F5" s="866"/>
      <c r="G5" s="866"/>
      <c r="H5" s="82"/>
    </row>
    <row r="6" spans="1:9" ht="15.75" x14ac:dyDescent="0.25">
      <c r="A6" s="866" t="s">
        <v>89</v>
      </c>
      <c r="B6" s="866"/>
      <c r="C6" s="866"/>
      <c r="D6" s="866"/>
      <c r="E6" s="866"/>
      <c r="F6" s="866"/>
      <c r="G6" s="866"/>
      <c r="H6" s="82"/>
    </row>
    <row r="7" spans="1:9" ht="15" x14ac:dyDescent="0.25">
      <c r="A7" s="83"/>
      <c r="B7" s="83"/>
      <c r="C7" s="83"/>
      <c r="D7" s="83"/>
      <c r="E7" s="83"/>
      <c r="F7" s="83"/>
      <c r="G7" s="83"/>
      <c r="H7" s="83"/>
    </row>
    <row r="8" spans="1:9" ht="15.75" thickBot="1" x14ac:dyDescent="0.3">
      <c r="A8" s="83"/>
      <c r="B8" s="83"/>
      <c r="C8" s="83"/>
      <c r="D8" s="83"/>
      <c r="E8" s="83"/>
      <c r="F8" s="83"/>
      <c r="G8" s="83"/>
      <c r="H8" s="83"/>
    </row>
    <row r="9" spans="1:9" ht="37.5" customHeight="1" thickBot="1" x14ac:dyDescent="0.3">
      <c r="A9" s="88" t="s">
        <v>90</v>
      </c>
      <c r="B9" s="525" t="s">
        <v>640</v>
      </c>
      <c r="C9" s="526" t="s">
        <v>641</v>
      </c>
      <c r="D9" s="526" t="s">
        <v>642</v>
      </c>
      <c r="E9" s="526" t="s">
        <v>571</v>
      </c>
      <c r="F9" s="527" t="s">
        <v>643</v>
      </c>
      <c r="G9" s="765" t="s">
        <v>97</v>
      </c>
      <c r="H9" s="83"/>
    </row>
    <row r="10" spans="1:9" ht="19.5" customHeight="1" x14ac:dyDescent="0.25">
      <c r="A10" s="528" t="s">
        <v>749</v>
      </c>
      <c r="B10" s="529">
        <v>1216</v>
      </c>
      <c r="C10" s="530"/>
      <c r="D10" s="530"/>
      <c r="E10" s="530"/>
      <c r="F10" s="531"/>
      <c r="G10" s="532">
        <f t="shared" ref="G10:G23" si="0">SUM(B10:F10)</f>
        <v>1216</v>
      </c>
      <c r="H10" s="83"/>
    </row>
    <row r="11" spans="1:9" ht="19.5" customHeight="1" x14ac:dyDescent="0.25">
      <c r="A11" s="533" t="s">
        <v>644</v>
      </c>
      <c r="B11" s="534">
        <v>410</v>
      </c>
      <c r="C11" s="95"/>
      <c r="D11" s="95">
        <v>412</v>
      </c>
      <c r="E11" s="95"/>
      <c r="F11" s="535"/>
      <c r="G11" s="766">
        <f t="shared" si="0"/>
        <v>822</v>
      </c>
      <c r="H11" s="83"/>
    </row>
    <row r="12" spans="1:9" ht="19.5" customHeight="1" x14ac:dyDescent="0.25">
      <c r="A12" s="533" t="s">
        <v>645</v>
      </c>
      <c r="B12" s="534">
        <v>2670</v>
      </c>
      <c r="C12" s="95"/>
      <c r="D12" s="95"/>
      <c r="E12" s="95"/>
      <c r="F12" s="535"/>
      <c r="G12" s="766">
        <f t="shared" si="0"/>
        <v>2670</v>
      </c>
      <c r="H12" s="83"/>
    </row>
    <row r="13" spans="1:9" ht="19.5" customHeight="1" x14ac:dyDescent="0.25">
      <c r="A13" s="533" t="s">
        <v>736</v>
      </c>
      <c r="B13" s="534">
        <v>14500</v>
      </c>
      <c r="C13" s="95"/>
      <c r="D13" s="95"/>
      <c r="E13" s="95"/>
      <c r="F13" s="535"/>
      <c r="G13" s="766">
        <f t="shared" si="0"/>
        <v>14500</v>
      </c>
      <c r="H13" s="83"/>
    </row>
    <row r="14" spans="1:9" ht="19.5" customHeight="1" x14ac:dyDescent="0.25">
      <c r="A14" s="533" t="s">
        <v>755</v>
      </c>
      <c r="B14" s="534"/>
      <c r="C14" s="95"/>
      <c r="D14" s="95"/>
      <c r="E14" s="95">
        <v>550</v>
      </c>
      <c r="F14" s="535"/>
      <c r="G14" s="766">
        <f t="shared" si="0"/>
        <v>550</v>
      </c>
      <c r="H14" s="83"/>
    </row>
    <row r="15" spans="1:9" ht="19.5" customHeight="1" x14ac:dyDescent="0.25">
      <c r="A15" s="533" t="s">
        <v>646</v>
      </c>
      <c r="B15" s="534"/>
      <c r="C15" s="95">
        <v>114138</v>
      </c>
      <c r="D15" s="95"/>
      <c r="E15" s="95"/>
      <c r="F15" s="535"/>
      <c r="G15" s="766">
        <f t="shared" si="0"/>
        <v>114138</v>
      </c>
      <c r="H15" s="83"/>
    </row>
    <row r="16" spans="1:9" ht="19.5" customHeight="1" x14ac:dyDescent="0.25">
      <c r="A16" s="533" t="s">
        <v>104</v>
      </c>
      <c r="B16" s="534"/>
      <c r="C16" s="95"/>
      <c r="D16" s="95">
        <v>5250</v>
      </c>
      <c r="E16" s="95"/>
      <c r="F16" s="535"/>
      <c r="G16" s="766">
        <f t="shared" si="0"/>
        <v>5250</v>
      </c>
      <c r="H16" s="83"/>
    </row>
    <row r="17" spans="1:8" ht="19.5" customHeight="1" x14ac:dyDescent="0.25">
      <c r="A17" s="533" t="s">
        <v>647</v>
      </c>
      <c r="B17" s="534"/>
      <c r="C17" s="95"/>
      <c r="D17" s="95">
        <v>4450</v>
      </c>
      <c r="E17" s="95"/>
      <c r="F17" s="535"/>
      <c r="G17" s="766">
        <f t="shared" si="0"/>
        <v>4450</v>
      </c>
      <c r="H17" s="83"/>
    </row>
    <row r="18" spans="1:8" ht="19.5" customHeight="1" x14ac:dyDescent="0.25">
      <c r="A18" s="533" t="s">
        <v>371</v>
      </c>
      <c r="B18" s="534"/>
      <c r="C18" s="95"/>
      <c r="D18" s="95">
        <v>94</v>
      </c>
      <c r="E18" s="768"/>
      <c r="F18" s="769"/>
      <c r="G18" s="766">
        <f t="shared" si="0"/>
        <v>94</v>
      </c>
      <c r="H18" s="83"/>
    </row>
    <row r="19" spans="1:8" ht="24" customHeight="1" x14ac:dyDescent="0.25">
      <c r="A19" s="533" t="s">
        <v>107</v>
      </c>
      <c r="B19" s="534">
        <v>4700</v>
      </c>
      <c r="C19" s="95"/>
      <c r="D19" s="95"/>
      <c r="E19" s="95"/>
      <c r="F19" s="535"/>
      <c r="G19" s="766">
        <f t="shared" si="0"/>
        <v>4700</v>
      </c>
      <c r="H19" s="83"/>
    </row>
    <row r="20" spans="1:8" ht="24" customHeight="1" x14ac:dyDescent="0.25">
      <c r="A20" s="533" t="s">
        <v>648</v>
      </c>
      <c r="B20" s="534"/>
      <c r="C20" s="95"/>
      <c r="D20" s="95">
        <v>4950</v>
      </c>
      <c r="E20" s="95"/>
      <c r="F20" s="535"/>
      <c r="G20" s="766">
        <f t="shared" si="0"/>
        <v>4950</v>
      </c>
      <c r="H20" s="83"/>
    </row>
    <row r="21" spans="1:8" ht="24" customHeight="1" x14ac:dyDescent="0.25">
      <c r="A21" s="533" t="s">
        <v>757</v>
      </c>
      <c r="B21" s="534">
        <v>60</v>
      </c>
      <c r="C21" s="95"/>
      <c r="D21" s="95">
        <v>41598</v>
      </c>
      <c r="E21" s="95"/>
      <c r="F21" s="535"/>
      <c r="G21" s="766">
        <f t="shared" si="0"/>
        <v>41658</v>
      </c>
      <c r="H21" s="83"/>
    </row>
    <row r="22" spans="1:8" ht="24" customHeight="1" x14ac:dyDescent="0.25">
      <c r="A22" s="533" t="s">
        <v>760</v>
      </c>
      <c r="B22" s="534">
        <v>295</v>
      </c>
      <c r="C22" s="95"/>
      <c r="D22" s="95"/>
      <c r="E22" s="95"/>
      <c r="F22" s="535"/>
      <c r="G22" s="766">
        <f t="shared" si="0"/>
        <v>295</v>
      </c>
      <c r="H22" s="83"/>
    </row>
    <row r="23" spans="1:8" ht="24" customHeight="1" thickBot="1" x14ac:dyDescent="0.3">
      <c r="A23" s="763" t="s">
        <v>754</v>
      </c>
      <c r="B23" s="770"/>
      <c r="C23" s="771"/>
      <c r="D23" s="771"/>
      <c r="E23" s="771"/>
      <c r="F23" s="772">
        <v>27716</v>
      </c>
      <c r="G23" s="767">
        <f t="shared" si="0"/>
        <v>27716</v>
      </c>
      <c r="H23" s="83"/>
    </row>
    <row r="24" spans="1:8" ht="27" customHeight="1" thickBot="1" x14ac:dyDescent="0.25">
      <c r="A24" s="536" t="s">
        <v>111</v>
      </c>
      <c r="B24" s="537">
        <f t="shared" ref="B24:E24" si="1">SUM(B10:B22)</f>
        <v>23851</v>
      </c>
      <c r="C24" s="105">
        <f t="shared" si="1"/>
        <v>114138</v>
      </c>
      <c r="D24" s="105">
        <f t="shared" si="1"/>
        <v>56754</v>
      </c>
      <c r="E24" s="105">
        <f t="shared" si="1"/>
        <v>550</v>
      </c>
      <c r="F24" s="105">
        <f>SUM(F10:F23)</f>
        <v>27716</v>
      </c>
      <c r="G24" s="764">
        <f>SUM(G10:G23)</f>
        <v>223009</v>
      </c>
    </row>
    <row r="25" spans="1:8" x14ac:dyDescent="0.2">
      <c r="B25" s="751"/>
      <c r="C25" s="751"/>
      <c r="D25" s="751"/>
      <c r="E25" s="751"/>
      <c r="F25" s="751"/>
      <c r="G25" s="108">
        <f>SUM(B24:F24)</f>
        <v>223009</v>
      </c>
    </row>
  </sheetData>
  <mergeCells count="3">
    <mergeCell ref="D2:G2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75" zoomScaleNormal="75" zoomScalePageLayoutView="80" workbookViewId="0">
      <selection activeCell="D33" sqref="D33"/>
    </sheetView>
  </sheetViews>
  <sheetFormatPr defaultRowHeight="12.75" x14ac:dyDescent="0.2"/>
  <cols>
    <col min="1" max="1" width="40.28515625" style="78" customWidth="1"/>
    <col min="2" max="2" width="9.140625" style="78"/>
    <col min="3" max="3" width="18.5703125" style="78" customWidth="1"/>
    <col min="4" max="4" width="12.140625" style="78" customWidth="1"/>
    <col min="5" max="5" width="12.28515625" style="78" bestFit="1" customWidth="1"/>
    <col min="6" max="6" width="13.28515625" style="78" customWidth="1"/>
    <col min="7" max="7" width="14.5703125" style="78" customWidth="1"/>
    <col min="8" max="8" width="10.7109375" style="78" customWidth="1"/>
    <col min="9" max="9" width="12.5703125" style="78" customWidth="1"/>
    <col min="10" max="256" width="9.140625" style="78"/>
    <col min="257" max="257" width="40.28515625" style="78" customWidth="1"/>
    <col min="258" max="258" width="9.140625" style="78"/>
    <col min="259" max="259" width="18.5703125" style="78" customWidth="1"/>
    <col min="260" max="260" width="12.140625" style="78" customWidth="1"/>
    <col min="261" max="261" width="12.28515625" style="78" bestFit="1" customWidth="1"/>
    <col min="262" max="262" width="13.28515625" style="78" customWidth="1"/>
    <col min="263" max="263" width="14.140625" style="78" customWidth="1"/>
    <col min="264" max="264" width="10.7109375" style="78" customWidth="1"/>
    <col min="265" max="265" width="12.5703125" style="78" customWidth="1"/>
    <col min="266" max="512" width="9.140625" style="78"/>
    <col min="513" max="513" width="40.28515625" style="78" customWidth="1"/>
    <col min="514" max="514" width="9.140625" style="78"/>
    <col min="515" max="515" width="18.5703125" style="78" customWidth="1"/>
    <col min="516" max="516" width="12.140625" style="78" customWidth="1"/>
    <col min="517" max="517" width="12.28515625" style="78" bestFit="1" customWidth="1"/>
    <col min="518" max="518" width="13.28515625" style="78" customWidth="1"/>
    <col min="519" max="519" width="14.140625" style="78" customWidth="1"/>
    <col min="520" max="520" width="10.7109375" style="78" customWidth="1"/>
    <col min="521" max="521" width="12.5703125" style="78" customWidth="1"/>
    <col min="522" max="768" width="9.140625" style="78"/>
    <col min="769" max="769" width="40.28515625" style="78" customWidth="1"/>
    <col min="770" max="770" width="9.140625" style="78"/>
    <col min="771" max="771" width="18.5703125" style="78" customWidth="1"/>
    <col min="772" max="772" width="12.140625" style="78" customWidth="1"/>
    <col min="773" max="773" width="12.28515625" style="78" bestFit="1" customWidth="1"/>
    <col min="774" max="774" width="13.28515625" style="78" customWidth="1"/>
    <col min="775" max="775" width="14.140625" style="78" customWidth="1"/>
    <col min="776" max="776" width="10.7109375" style="78" customWidth="1"/>
    <col min="777" max="777" width="12.5703125" style="78" customWidth="1"/>
    <col min="778" max="1024" width="9.140625" style="78"/>
    <col min="1025" max="1025" width="40.28515625" style="78" customWidth="1"/>
    <col min="1026" max="1026" width="9.140625" style="78"/>
    <col min="1027" max="1027" width="18.5703125" style="78" customWidth="1"/>
    <col min="1028" max="1028" width="12.140625" style="78" customWidth="1"/>
    <col min="1029" max="1029" width="12.28515625" style="78" bestFit="1" customWidth="1"/>
    <col min="1030" max="1030" width="13.28515625" style="78" customWidth="1"/>
    <col min="1031" max="1031" width="14.140625" style="78" customWidth="1"/>
    <col min="1032" max="1032" width="10.7109375" style="78" customWidth="1"/>
    <col min="1033" max="1033" width="12.5703125" style="78" customWidth="1"/>
    <col min="1034" max="1280" width="9.140625" style="78"/>
    <col min="1281" max="1281" width="40.28515625" style="78" customWidth="1"/>
    <col min="1282" max="1282" width="9.140625" style="78"/>
    <col min="1283" max="1283" width="18.5703125" style="78" customWidth="1"/>
    <col min="1284" max="1284" width="12.140625" style="78" customWidth="1"/>
    <col min="1285" max="1285" width="12.28515625" style="78" bestFit="1" customWidth="1"/>
    <col min="1286" max="1286" width="13.28515625" style="78" customWidth="1"/>
    <col min="1287" max="1287" width="14.140625" style="78" customWidth="1"/>
    <col min="1288" max="1288" width="10.7109375" style="78" customWidth="1"/>
    <col min="1289" max="1289" width="12.5703125" style="78" customWidth="1"/>
    <col min="1290" max="1536" width="9.140625" style="78"/>
    <col min="1537" max="1537" width="40.28515625" style="78" customWidth="1"/>
    <col min="1538" max="1538" width="9.140625" style="78"/>
    <col min="1539" max="1539" width="18.5703125" style="78" customWidth="1"/>
    <col min="1540" max="1540" width="12.140625" style="78" customWidth="1"/>
    <col min="1541" max="1541" width="12.28515625" style="78" bestFit="1" customWidth="1"/>
    <col min="1542" max="1542" width="13.28515625" style="78" customWidth="1"/>
    <col min="1543" max="1543" width="14.140625" style="78" customWidth="1"/>
    <col min="1544" max="1544" width="10.7109375" style="78" customWidth="1"/>
    <col min="1545" max="1545" width="12.5703125" style="78" customWidth="1"/>
    <col min="1546" max="1792" width="9.140625" style="78"/>
    <col min="1793" max="1793" width="40.28515625" style="78" customWidth="1"/>
    <col min="1794" max="1794" width="9.140625" style="78"/>
    <col min="1795" max="1795" width="18.5703125" style="78" customWidth="1"/>
    <col min="1796" max="1796" width="12.140625" style="78" customWidth="1"/>
    <col min="1797" max="1797" width="12.28515625" style="78" bestFit="1" customWidth="1"/>
    <col min="1798" max="1798" width="13.28515625" style="78" customWidth="1"/>
    <col min="1799" max="1799" width="14.140625" style="78" customWidth="1"/>
    <col min="1800" max="1800" width="10.7109375" style="78" customWidth="1"/>
    <col min="1801" max="1801" width="12.5703125" style="78" customWidth="1"/>
    <col min="1802" max="2048" width="9.140625" style="78"/>
    <col min="2049" max="2049" width="40.28515625" style="78" customWidth="1"/>
    <col min="2050" max="2050" width="9.140625" style="78"/>
    <col min="2051" max="2051" width="18.5703125" style="78" customWidth="1"/>
    <col min="2052" max="2052" width="12.140625" style="78" customWidth="1"/>
    <col min="2053" max="2053" width="12.28515625" style="78" bestFit="1" customWidth="1"/>
    <col min="2054" max="2054" width="13.28515625" style="78" customWidth="1"/>
    <col min="2055" max="2055" width="14.140625" style="78" customWidth="1"/>
    <col min="2056" max="2056" width="10.7109375" style="78" customWidth="1"/>
    <col min="2057" max="2057" width="12.5703125" style="78" customWidth="1"/>
    <col min="2058" max="2304" width="9.140625" style="78"/>
    <col min="2305" max="2305" width="40.28515625" style="78" customWidth="1"/>
    <col min="2306" max="2306" width="9.140625" style="78"/>
    <col min="2307" max="2307" width="18.5703125" style="78" customWidth="1"/>
    <col min="2308" max="2308" width="12.140625" style="78" customWidth="1"/>
    <col min="2309" max="2309" width="12.28515625" style="78" bestFit="1" customWidth="1"/>
    <col min="2310" max="2310" width="13.28515625" style="78" customWidth="1"/>
    <col min="2311" max="2311" width="14.140625" style="78" customWidth="1"/>
    <col min="2312" max="2312" width="10.7109375" style="78" customWidth="1"/>
    <col min="2313" max="2313" width="12.5703125" style="78" customWidth="1"/>
    <col min="2314" max="2560" width="9.140625" style="78"/>
    <col min="2561" max="2561" width="40.28515625" style="78" customWidth="1"/>
    <col min="2562" max="2562" width="9.140625" style="78"/>
    <col min="2563" max="2563" width="18.5703125" style="78" customWidth="1"/>
    <col min="2564" max="2564" width="12.140625" style="78" customWidth="1"/>
    <col min="2565" max="2565" width="12.28515625" style="78" bestFit="1" customWidth="1"/>
    <col min="2566" max="2566" width="13.28515625" style="78" customWidth="1"/>
    <col min="2567" max="2567" width="14.140625" style="78" customWidth="1"/>
    <col min="2568" max="2568" width="10.7109375" style="78" customWidth="1"/>
    <col min="2569" max="2569" width="12.5703125" style="78" customWidth="1"/>
    <col min="2570" max="2816" width="9.140625" style="78"/>
    <col min="2817" max="2817" width="40.28515625" style="78" customWidth="1"/>
    <col min="2818" max="2818" width="9.140625" style="78"/>
    <col min="2819" max="2819" width="18.5703125" style="78" customWidth="1"/>
    <col min="2820" max="2820" width="12.140625" style="78" customWidth="1"/>
    <col min="2821" max="2821" width="12.28515625" style="78" bestFit="1" customWidth="1"/>
    <col min="2822" max="2822" width="13.28515625" style="78" customWidth="1"/>
    <col min="2823" max="2823" width="14.140625" style="78" customWidth="1"/>
    <col min="2824" max="2824" width="10.7109375" style="78" customWidth="1"/>
    <col min="2825" max="2825" width="12.5703125" style="78" customWidth="1"/>
    <col min="2826" max="3072" width="9.140625" style="78"/>
    <col min="3073" max="3073" width="40.28515625" style="78" customWidth="1"/>
    <col min="3074" max="3074" width="9.140625" style="78"/>
    <col min="3075" max="3075" width="18.5703125" style="78" customWidth="1"/>
    <col min="3076" max="3076" width="12.140625" style="78" customWidth="1"/>
    <col min="3077" max="3077" width="12.28515625" style="78" bestFit="1" customWidth="1"/>
    <col min="3078" max="3078" width="13.28515625" style="78" customWidth="1"/>
    <col min="3079" max="3079" width="14.140625" style="78" customWidth="1"/>
    <col min="3080" max="3080" width="10.7109375" style="78" customWidth="1"/>
    <col min="3081" max="3081" width="12.5703125" style="78" customWidth="1"/>
    <col min="3082" max="3328" width="9.140625" style="78"/>
    <col min="3329" max="3329" width="40.28515625" style="78" customWidth="1"/>
    <col min="3330" max="3330" width="9.140625" style="78"/>
    <col min="3331" max="3331" width="18.5703125" style="78" customWidth="1"/>
    <col min="3332" max="3332" width="12.140625" style="78" customWidth="1"/>
    <col min="3333" max="3333" width="12.28515625" style="78" bestFit="1" customWidth="1"/>
    <col min="3334" max="3334" width="13.28515625" style="78" customWidth="1"/>
    <col min="3335" max="3335" width="14.140625" style="78" customWidth="1"/>
    <col min="3336" max="3336" width="10.7109375" style="78" customWidth="1"/>
    <col min="3337" max="3337" width="12.5703125" style="78" customWidth="1"/>
    <col min="3338" max="3584" width="9.140625" style="78"/>
    <col min="3585" max="3585" width="40.28515625" style="78" customWidth="1"/>
    <col min="3586" max="3586" width="9.140625" style="78"/>
    <col min="3587" max="3587" width="18.5703125" style="78" customWidth="1"/>
    <col min="3588" max="3588" width="12.140625" style="78" customWidth="1"/>
    <col min="3589" max="3589" width="12.28515625" style="78" bestFit="1" customWidth="1"/>
    <col min="3590" max="3590" width="13.28515625" style="78" customWidth="1"/>
    <col min="3591" max="3591" width="14.140625" style="78" customWidth="1"/>
    <col min="3592" max="3592" width="10.7109375" style="78" customWidth="1"/>
    <col min="3593" max="3593" width="12.5703125" style="78" customWidth="1"/>
    <col min="3594" max="3840" width="9.140625" style="78"/>
    <col min="3841" max="3841" width="40.28515625" style="78" customWidth="1"/>
    <col min="3842" max="3842" width="9.140625" style="78"/>
    <col min="3843" max="3843" width="18.5703125" style="78" customWidth="1"/>
    <col min="3844" max="3844" width="12.140625" style="78" customWidth="1"/>
    <col min="3845" max="3845" width="12.28515625" style="78" bestFit="1" customWidth="1"/>
    <col min="3846" max="3846" width="13.28515625" style="78" customWidth="1"/>
    <col min="3847" max="3847" width="14.140625" style="78" customWidth="1"/>
    <col min="3848" max="3848" width="10.7109375" style="78" customWidth="1"/>
    <col min="3849" max="3849" width="12.5703125" style="78" customWidth="1"/>
    <col min="3850" max="4096" width="9.140625" style="78"/>
    <col min="4097" max="4097" width="40.28515625" style="78" customWidth="1"/>
    <col min="4098" max="4098" width="9.140625" style="78"/>
    <col min="4099" max="4099" width="18.5703125" style="78" customWidth="1"/>
    <col min="4100" max="4100" width="12.140625" style="78" customWidth="1"/>
    <col min="4101" max="4101" width="12.28515625" style="78" bestFit="1" customWidth="1"/>
    <col min="4102" max="4102" width="13.28515625" style="78" customWidth="1"/>
    <col min="4103" max="4103" width="14.140625" style="78" customWidth="1"/>
    <col min="4104" max="4104" width="10.7109375" style="78" customWidth="1"/>
    <col min="4105" max="4105" width="12.5703125" style="78" customWidth="1"/>
    <col min="4106" max="4352" width="9.140625" style="78"/>
    <col min="4353" max="4353" width="40.28515625" style="78" customWidth="1"/>
    <col min="4354" max="4354" width="9.140625" style="78"/>
    <col min="4355" max="4355" width="18.5703125" style="78" customWidth="1"/>
    <col min="4356" max="4356" width="12.140625" style="78" customWidth="1"/>
    <col min="4357" max="4357" width="12.28515625" style="78" bestFit="1" customWidth="1"/>
    <col min="4358" max="4358" width="13.28515625" style="78" customWidth="1"/>
    <col min="4359" max="4359" width="14.140625" style="78" customWidth="1"/>
    <col min="4360" max="4360" width="10.7109375" style="78" customWidth="1"/>
    <col min="4361" max="4361" width="12.5703125" style="78" customWidth="1"/>
    <col min="4362" max="4608" width="9.140625" style="78"/>
    <col min="4609" max="4609" width="40.28515625" style="78" customWidth="1"/>
    <col min="4610" max="4610" width="9.140625" style="78"/>
    <col min="4611" max="4611" width="18.5703125" style="78" customWidth="1"/>
    <col min="4612" max="4612" width="12.140625" style="78" customWidth="1"/>
    <col min="4613" max="4613" width="12.28515625" style="78" bestFit="1" customWidth="1"/>
    <col min="4614" max="4614" width="13.28515625" style="78" customWidth="1"/>
    <col min="4615" max="4615" width="14.140625" style="78" customWidth="1"/>
    <col min="4616" max="4616" width="10.7109375" style="78" customWidth="1"/>
    <col min="4617" max="4617" width="12.5703125" style="78" customWidth="1"/>
    <col min="4618" max="4864" width="9.140625" style="78"/>
    <col min="4865" max="4865" width="40.28515625" style="78" customWidth="1"/>
    <col min="4866" max="4866" width="9.140625" style="78"/>
    <col min="4867" max="4867" width="18.5703125" style="78" customWidth="1"/>
    <col min="4868" max="4868" width="12.140625" style="78" customWidth="1"/>
    <col min="4869" max="4869" width="12.28515625" style="78" bestFit="1" customWidth="1"/>
    <col min="4870" max="4870" width="13.28515625" style="78" customWidth="1"/>
    <col min="4871" max="4871" width="14.140625" style="78" customWidth="1"/>
    <col min="4872" max="4872" width="10.7109375" style="78" customWidth="1"/>
    <col min="4873" max="4873" width="12.5703125" style="78" customWidth="1"/>
    <col min="4874" max="5120" width="9.140625" style="78"/>
    <col min="5121" max="5121" width="40.28515625" style="78" customWidth="1"/>
    <col min="5122" max="5122" width="9.140625" style="78"/>
    <col min="5123" max="5123" width="18.5703125" style="78" customWidth="1"/>
    <col min="5124" max="5124" width="12.140625" style="78" customWidth="1"/>
    <col min="5125" max="5125" width="12.28515625" style="78" bestFit="1" customWidth="1"/>
    <col min="5126" max="5126" width="13.28515625" style="78" customWidth="1"/>
    <col min="5127" max="5127" width="14.140625" style="78" customWidth="1"/>
    <col min="5128" max="5128" width="10.7109375" style="78" customWidth="1"/>
    <col min="5129" max="5129" width="12.5703125" style="78" customWidth="1"/>
    <col min="5130" max="5376" width="9.140625" style="78"/>
    <col min="5377" max="5377" width="40.28515625" style="78" customWidth="1"/>
    <col min="5378" max="5378" width="9.140625" style="78"/>
    <col min="5379" max="5379" width="18.5703125" style="78" customWidth="1"/>
    <col min="5380" max="5380" width="12.140625" style="78" customWidth="1"/>
    <col min="5381" max="5381" width="12.28515625" style="78" bestFit="1" customWidth="1"/>
    <col min="5382" max="5382" width="13.28515625" style="78" customWidth="1"/>
    <col min="5383" max="5383" width="14.140625" style="78" customWidth="1"/>
    <col min="5384" max="5384" width="10.7109375" style="78" customWidth="1"/>
    <col min="5385" max="5385" width="12.5703125" style="78" customWidth="1"/>
    <col min="5386" max="5632" width="9.140625" style="78"/>
    <col min="5633" max="5633" width="40.28515625" style="78" customWidth="1"/>
    <col min="5634" max="5634" width="9.140625" style="78"/>
    <col min="5635" max="5635" width="18.5703125" style="78" customWidth="1"/>
    <col min="5636" max="5636" width="12.140625" style="78" customWidth="1"/>
    <col min="5637" max="5637" width="12.28515625" style="78" bestFit="1" customWidth="1"/>
    <col min="5638" max="5638" width="13.28515625" style="78" customWidth="1"/>
    <col min="5639" max="5639" width="14.140625" style="78" customWidth="1"/>
    <col min="5640" max="5640" width="10.7109375" style="78" customWidth="1"/>
    <col min="5641" max="5641" width="12.5703125" style="78" customWidth="1"/>
    <col min="5642" max="5888" width="9.140625" style="78"/>
    <col min="5889" max="5889" width="40.28515625" style="78" customWidth="1"/>
    <col min="5890" max="5890" width="9.140625" style="78"/>
    <col min="5891" max="5891" width="18.5703125" style="78" customWidth="1"/>
    <col min="5892" max="5892" width="12.140625" style="78" customWidth="1"/>
    <col min="5893" max="5893" width="12.28515625" style="78" bestFit="1" customWidth="1"/>
    <col min="5894" max="5894" width="13.28515625" style="78" customWidth="1"/>
    <col min="5895" max="5895" width="14.140625" style="78" customWidth="1"/>
    <col min="5896" max="5896" width="10.7109375" style="78" customWidth="1"/>
    <col min="5897" max="5897" width="12.5703125" style="78" customWidth="1"/>
    <col min="5898" max="6144" width="9.140625" style="78"/>
    <col min="6145" max="6145" width="40.28515625" style="78" customWidth="1"/>
    <col min="6146" max="6146" width="9.140625" style="78"/>
    <col min="6147" max="6147" width="18.5703125" style="78" customWidth="1"/>
    <col min="6148" max="6148" width="12.140625" style="78" customWidth="1"/>
    <col min="6149" max="6149" width="12.28515625" style="78" bestFit="1" customWidth="1"/>
    <col min="6150" max="6150" width="13.28515625" style="78" customWidth="1"/>
    <col min="6151" max="6151" width="14.140625" style="78" customWidth="1"/>
    <col min="6152" max="6152" width="10.7109375" style="78" customWidth="1"/>
    <col min="6153" max="6153" width="12.5703125" style="78" customWidth="1"/>
    <col min="6154" max="6400" width="9.140625" style="78"/>
    <col min="6401" max="6401" width="40.28515625" style="78" customWidth="1"/>
    <col min="6402" max="6402" width="9.140625" style="78"/>
    <col min="6403" max="6403" width="18.5703125" style="78" customWidth="1"/>
    <col min="6404" max="6404" width="12.140625" style="78" customWidth="1"/>
    <col min="6405" max="6405" width="12.28515625" style="78" bestFit="1" customWidth="1"/>
    <col min="6406" max="6406" width="13.28515625" style="78" customWidth="1"/>
    <col min="6407" max="6407" width="14.140625" style="78" customWidth="1"/>
    <col min="6408" max="6408" width="10.7109375" style="78" customWidth="1"/>
    <col min="6409" max="6409" width="12.5703125" style="78" customWidth="1"/>
    <col min="6410" max="6656" width="9.140625" style="78"/>
    <col min="6657" max="6657" width="40.28515625" style="78" customWidth="1"/>
    <col min="6658" max="6658" width="9.140625" style="78"/>
    <col min="6659" max="6659" width="18.5703125" style="78" customWidth="1"/>
    <col min="6660" max="6660" width="12.140625" style="78" customWidth="1"/>
    <col min="6661" max="6661" width="12.28515625" style="78" bestFit="1" customWidth="1"/>
    <col min="6662" max="6662" width="13.28515625" style="78" customWidth="1"/>
    <col min="6663" max="6663" width="14.140625" style="78" customWidth="1"/>
    <col min="6664" max="6664" width="10.7109375" style="78" customWidth="1"/>
    <col min="6665" max="6665" width="12.5703125" style="78" customWidth="1"/>
    <col min="6666" max="6912" width="9.140625" style="78"/>
    <col min="6913" max="6913" width="40.28515625" style="78" customWidth="1"/>
    <col min="6914" max="6914" width="9.140625" style="78"/>
    <col min="6915" max="6915" width="18.5703125" style="78" customWidth="1"/>
    <col min="6916" max="6916" width="12.140625" style="78" customWidth="1"/>
    <col min="6917" max="6917" width="12.28515625" style="78" bestFit="1" customWidth="1"/>
    <col min="6918" max="6918" width="13.28515625" style="78" customWidth="1"/>
    <col min="6919" max="6919" width="14.140625" style="78" customWidth="1"/>
    <col min="6920" max="6920" width="10.7109375" style="78" customWidth="1"/>
    <col min="6921" max="6921" width="12.5703125" style="78" customWidth="1"/>
    <col min="6922" max="7168" width="9.140625" style="78"/>
    <col min="7169" max="7169" width="40.28515625" style="78" customWidth="1"/>
    <col min="7170" max="7170" width="9.140625" style="78"/>
    <col min="7171" max="7171" width="18.5703125" style="78" customWidth="1"/>
    <col min="7172" max="7172" width="12.140625" style="78" customWidth="1"/>
    <col min="7173" max="7173" width="12.28515625" style="78" bestFit="1" customWidth="1"/>
    <col min="7174" max="7174" width="13.28515625" style="78" customWidth="1"/>
    <col min="7175" max="7175" width="14.140625" style="78" customWidth="1"/>
    <col min="7176" max="7176" width="10.7109375" style="78" customWidth="1"/>
    <col min="7177" max="7177" width="12.5703125" style="78" customWidth="1"/>
    <col min="7178" max="7424" width="9.140625" style="78"/>
    <col min="7425" max="7425" width="40.28515625" style="78" customWidth="1"/>
    <col min="7426" max="7426" width="9.140625" style="78"/>
    <col min="7427" max="7427" width="18.5703125" style="78" customWidth="1"/>
    <col min="7428" max="7428" width="12.140625" style="78" customWidth="1"/>
    <col min="7429" max="7429" width="12.28515625" style="78" bestFit="1" customWidth="1"/>
    <col min="7430" max="7430" width="13.28515625" style="78" customWidth="1"/>
    <col min="7431" max="7431" width="14.140625" style="78" customWidth="1"/>
    <col min="7432" max="7432" width="10.7109375" style="78" customWidth="1"/>
    <col min="7433" max="7433" width="12.5703125" style="78" customWidth="1"/>
    <col min="7434" max="7680" width="9.140625" style="78"/>
    <col min="7681" max="7681" width="40.28515625" style="78" customWidth="1"/>
    <col min="7682" max="7682" width="9.140625" style="78"/>
    <col min="7683" max="7683" width="18.5703125" style="78" customWidth="1"/>
    <col min="7684" max="7684" width="12.140625" style="78" customWidth="1"/>
    <col min="7685" max="7685" width="12.28515625" style="78" bestFit="1" customWidth="1"/>
    <col min="7686" max="7686" width="13.28515625" style="78" customWidth="1"/>
    <col min="7687" max="7687" width="14.140625" style="78" customWidth="1"/>
    <col min="7688" max="7688" width="10.7109375" style="78" customWidth="1"/>
    <col min="7689" max="7689" width="12.5703125" style="78" customWidth="1"/>
    <col min="7690" max="7936" width="9.140625" style="78"/>
    <col min="7937" max="7937" width="40.28515625" style="78" customWidth="1"/>
    <col min="7938" max="7938" width="9.140625" style="78"/>
    <col min="7939" max="7939" width="18.5703125" style="78" customWidth="1"/>
    <col min="7940" max="7940" width="12.140625" style="78" customWidth="1"/>
    <col min="7941" max="7941" width="12.28515625" style="78" bestFit="1" customWidth="1"/>
    <col min="7942" max="7942" width="13.28515625" style="78" customWidth="1"/>
    <col min="7943" max="7943" width="14.140625" style="78" customWidth="1"/>
    <col min="7944" max="7944" width="10.7109375" style="78" customWidth="1"/>
    <col min="7945" max="7945" width="12.5703125" style="78" customWidth="1"/>
    <col min="7946" max="8192" width="9.140625" style="78"/>
    <col min="8193" max="8193" width="40.28515625" style="78" customWidth="1"/>
    <col min="8194" max="8194" width="9.140625" style="78"/>
    <col min="8195" max="8195" width="18.5703125" style="78" customWidth="1"/>
    <col min="8196" max="8196" width="12.140625" style="78" customWidth="1"/>
    <col min="8197" max="8197" width="12.28515625" style="78" bestFit="1" customWidth="1"/>
    <col min="8198" max="8198" width="13.28515625" style="78" customWidth="1"/>
    <col min="8199" max="8199" width="14.140625" style="78" customWidth="1"/>
    <col min="8200" max="8200" width="10.7109375" style="78" customWidth="1"/>
    <col min="8201" max="8201" width="12.5703125" style="78" customWidth="1"/>
    <col min="8202" max="8448" width="9.140625" style="78"/>
    <col min="8449" max="8449" width="40.28515625" style="78" customWidth="1"/>
    <col min="8450" max="8450" width="9.140625" style="78"/>
    <col min="8451" max="8451" width="18.5703125" style="78" customWidth="1"/>
    <col min="8452" max="8452" width="12.140625" style="78" customWidth="1"/>
    <col min="8453" max="8453" width="12.28515625" style="78" bestFit="1" customWidth="1"/>
    <col min="8454" max="8454" width="13.28515625" style="78" customWidth="1"/>
    <col min="8455" max="8455" width="14.140625" style="78" customWidth="1"/>
    <col min="8456" max="8456" width="10.7109375" style="78" customWidth="1"/>
    <col min="8457" max="8457" width="12.5703125" style="78" customWidth="1"/>
    <col min="8458" max="8704" width="9.140625" style="78"/>
    <col min="8705" max="8705" width="40.28515625" style="78" customWidth="1"/>
    <col min="8706" max="8706" width="9.140625" style="78"/>
    <col min="8707" max="8707" width="18.5703125" style="78" customWidth="1"/>
    <col min="8708" max="8708" width="12.140625" style="78" customWidth="1"/>
    <col min="8709" max="8709" width="12.28515625" style="78" bestFit="1" customWidth="1"/>
    <col min="8710" max="8710" width="13.28515625" style="78" customWidth="1"/>
    <col min="8711" max="8711" width="14.140625" style="78" customWidth="1"/>
    <col min="8712" max="8712" width="10.7109375" style="78" customWidth="1"/>
    <col min="8713" max="8713" width="12.5703125" style="78" customWidth="1"/>
    <col min="8714" max="8960" width="9.140625" style="78"/>
    <col min="8961" max="8961" width="40.28515625" style="78" customWidth="1"/>
    <col min="8962" max="8962" width="9.140625" style="78"/>
    <col min="8963" max="8963" width="18.5703125" style="78" customWidth="1"/>
    <col min="8964" max="8964" width="12.140625" style="78" customWidth="1"/>
    <col min="8965" max="8965" width="12.28515625" style="78" bestFit="1" customWidth="1"/>
    <col min="8966" max="8966" width="13.28515625" style="78" customWidth="1"/>
    <col min="8967" max="8967" width="14.140625" style="78" customWidth="1"/>
    <col min="8968" max="8968" width="10.7109375" style="78" customWidth="1"/>
    <col min="8969" max="8969" width="12.5703125" style="78" customWidth="1"/>
    <col min="8970" max="9216" width="9.140625" style="78"/>
    <col min="9217" max="9217" width="40.28515625" style="78" customWidth="1"/>
    <col min="9218" max="9218" width="9.140625" style="78"/>
    <col min="9219" max="9219" width="18.5703125" style="78" customWidth="1"/>
    <col min="9220" max="9220" width="12.140625" style="78" customWidth="1"/>
    <col min="9221" max="9221" width="12.28515625" style="78" bestFit="1" customWidth="1"/>
    <col min="9222" max="9222" width="13.28515625" style="78" customWidth="1"/>
    <col min="9223" max="9223" width="14.140625" style="78" customWidth="1"/>
    <col min="9224" max="9224" width="10.7109375" style="78" customWidth="1"/>
    <col min="9225" max="9225" width="12.5703125" style="78" customWidth="1"/>
    <col min="9226" max="9472" width="9.140625" style="78"/>
    <col min="9473" max="9473" width="40.28515625" style="78" customWidth="1"/>
    <col min="9474" max="9474" width="9.140625" style="78"/>
    <col min="9475" max="9475" width="18.5703125" style="78" customWidth="1"/>
    <col min="9476" max="9476" width="12.140625" style="78" customWidth="1"/>
    <col min="9477" max="9477" width="12.28515625" style="78" bestFit="1" customWidth="1"/>
    <col min="9478" max="9478" width="13.28515625" style="78" customWidth="1"/>
    <col min="9479" max="9479" width="14.140625" style="78" customWidth="1"/>
    <col min="9480" max="9480" width="10.7109375" style="78" customWidth="1"/>
    <col min="9481" max="9481" width="12.5703125" style="78" customWidth="1"/>
    <col min="9482" max="9728" width="9.140625" style="78"/>
    <col min="9729" max="9729" width="40.28515625" style="78" customWidth="1"/>
    <col min="9730" max="9730" width="9.140625" style="78"/>
    <col min="9731" max="9731" width="18.5703125" style="78" customWidth="1"/>
    <col min="9732" max="9732" width="12.140625" style="78" customWidth="1"/>
    <col min="9733" max="9733" width="12.28515625" style="78" bestFit="1" customWidth="1"/>
    <col min="9734" max="9734" width="13.28515625" style="78" customWidth="1"/>
    <col min="9735" max="9735" width="14.140625" style="78" customWidth="1"/>
    <col min="9736" max="9736" width="10.7109375" style="78" customWidth="1"/>
    <col min="9737" max="9737" width="12.5703125" style="78" customWidth="1"/>
    <col min="9738" max="9984" width="9.140625" style="78"/>
    <col min="9985" max="9985" width="40.28515625" style="78" customWidth="1"/>
    <col min="9986" max="9986" width="9.140625" style="78"/>
    <col min="9987" max="9987" width="18.5703125" style="78" customWidth="1"/>
    <col min="9988" max="9988" width="12.140625" style="78" customWidth="1"/>
    <col min="9989" max="9989" width="12.28515625" style="78" bestFit="1" customWidth="1"/>
    <col min="9990" max="9990" width="13.28515625" style="78" customWidth="1"/>
    <col min="9991" max="9991" width="14.140625" style="78" customWidth="1"/>
    <col min="9992" max="9992" width="10.7109375" style="78" customWidth="1"/>
    <col min="9993" max="9993" width="12.5703125" style="78" customWidth="1"/>
    <col min="9994" max="10240" width="9.140625" style="78"/>
    <col min="10241" max="10241" width="40.28515625" style="78" customWidth="1"/>
    <col min="10242" max="10242" width="9.140625" style="78"/>
    <col min="10243" max="10243" width="18.5703125" style="78" customWidth="1"/>
    <col min="10244" max="10244" width="12.140625" style="78" customWidth="1"/>
    <col min="10245" max="10245" width="12.28515625" style="78" bestFit="1" customWidth="1"/>
    <col min="10246" max="10246" width="13.28515625" style="78" customWidth="1"/>
    <col min="10247" max="10247" width="14.140625" style="78" customWidth="1"/>
    <col min="10248" max="10248" width="10.7109375" style="78" customWidth="1"/>
    <col min="10249" max="10249" width="12.5703125" style="78" customWidth="1"/>
    <col min="10250" max="10496" width="9.140625" style="78"/>
    <col min="10497" max="10497" width="40.28515625" style="78" customWidth="1"/>
    <col min="10498" max="10498" width="9.140625" style="78"/>
    <col min="10499" max="10499" width="18.5703125" style="78" customWidth="1"/>
    <col min="10500" max="10500" width="12.140625" style="78" customWidth="1"/>
    <col min="10501" max="10501" width="12.28515625" style="78" bestFit="1" customWidth="1"/>
    <col min="10502" max="10502" width="13.28515625" style="78" customWidth="1"/>
    <col min="10503" max="10503" width="14.140625" style="78" customWidth="1"/>
    <col min="10504" max="10504" width="10.7109375" style="78" customWidth="1"/>
    <col min="10505" max="10505" width="12.5703125" style="78" customWidth="1"/>
    <col min="10506" max="10752" width="9.140625" style="78"/>
    <col min="10753" max="10753" width="40.28515625" style="78" customWidth="1"/>
    <col min="10754" max="10754" width="9.140625" style="78"/>
    <col min="10755" max="10755" width="18.5703125" style="78" customWidth="1"/>
    <col min="10756" max="10756" width="12.140625" style="78" customWidth="1"/>
    <col min="10757" max="10757" width="12.28515625" style="78" bestFit="1" customWidth="1"/>
    <col min="10758" max="10758" width="13.28515625" style="78" customWidth="1"/>
    <col min="10759" max="10759" width="14.140625" style="78" customWidth="1"/>
    <col min="10760" max="10760" width="10.7109375" style="78" customWidth="1"/>
    <col min="10761" max="10761" width="12.5703125" style="78" customWidth="1"/>
    <col min="10762" max="11008" width="9.140625" style="78"/>
    <col min="11009" max="11009" width="40.28515625" style="78" customWidth="1"/>
    <col min="11010" max="11010" width="9.140625" style="78"/>
    <col min="11011" max="11011" width="18.5703125" style="78" customWidth="1"/>
    <col min="11012" max="11012" width="12.140625" style="78" customWidth="1"/>
    <col min="11013" max="11013" width="12.28515625" style="78" bestFit="1" customWidth="1"/>
    <col min="11014" max="11014" width="13.28515625" style="78" customWidth="1"/>
    <col min="11015" max="11015" width="14.140625" style="78" customWidth="1"/>
    <col min="11016" max="11016" width="10.7109375" style="78" customWidth="1"/>
    <col min="11017" max="11017" width="12.5703125" style="78" customWidth="1"/>
    <col min="11018" max="11264" width="9.140625" style="78"/>
    <col min="11265" max="11265" width="40.28515625" style="78" customWidth="1"/>
    <col min="11266" max="11266" width="9.140625" style="78"/>
    <col min="11267" max="11267" width="18.5703125" style="78" customWidth="1"/>
    <col min="11268" max="11268" width="12.140625" style="78" customWidth="1"/>
    <col min="11269" max="11269" width="12.28515625" style="78" bestFit="1" customWidth="1"/>
    <col min="11270" max="11270" width="13.28515625" style="78" customWidth="1"/>
    <col min="11271" max="11271" width="14.140625" style="78" customWidth="1"/>
    <col min="11272" max="11272" width="10.7109375" style="78" customWidth="1"/>
    <col min="11273" max="11273" width="12.5703125" style="78" customWidth="1"/>
    <col min="11274" max="11520" width="9.140625" style="78"/>
    <col min="11521" max="11521" width="40.28515625" style="78" customWidth="1"/>
    <col min="11522" max="11522" width="9.140625" style="78"/>
    <col min="11523" max="11523" width="18.5703125" style="78" customWidth="1"/>
    <col min="11524" max="11524" width="12.140625" style="78" customWidth="1"/>
    <col min="11525" max="11525" width="12.28515625" style="78" bestFit="1" customWidth="1"/>
    <col min="11526" max="11526" width="13.28515625" style="78" customWidth="1"/>
    <col min="11527" max="11527" width="14.140625" style="78" customWidth="1"/>
    <col min="11528" max="11528" width="10.7109375" style="78" customWidth="1"/>
    <col min="11529" max="11529" width="12.5703125" style="78" customWidth="1"/>
    <col min="11530" max="11776" width="9.140625" style="78"/>
    <col min="11777" max="11777" width="40.28515625" style="78" customWidth="1"/>
    <col min="11778" max="11778" width="9.140625" style="78"/>
    <col min="11779" max="11779" width="18.5703125" style="78" customWidth="1"/>
    <col min="11780" max="11780" width="12.140625" style="78" customWidth="1"/>
    <col min="11781" max="11781" width="12.28515625" style="78" bestFit="1" customWidth="1"/>
    <col min="11782" max="11782" width="13.28515625" style="78" customWidth="1"/>
    <col min="11783" max="11783" width="14.140625" style="78" customWidth="1"/>
    <col min="11784" max="11784" width="10.7109375" style="78" customWidth="1"/>
    <col min="11785" max="11785" width="12.5703125" style="78" customWidth="1"/>
    <col min="11786" max="12032" width="9.140625" style="78"/>
    <col min="12033" max="12033" width="40.28515625" style="78" customWidth="1"/>
    <col min="12034" max="12034" width="9.140625" style="78"/>
    <col min="12035" max="12035" width="18.5703125" style="78" customWidth="1"/>
    <col min="12036" max="12036" width="12.140625" style="78" customWidth="1"/>
    <col min="12037" max="12037" width="12.28515625" style="78" bestFit="1" customWidth="1"/>
    <col min="12038" max="12038" width="13.28515625" style="78" customWidth="1"/>
    <col min="12039" max="12039" width="14.140625" style="78" customWidth="1"/>
    <col min="12040" max="12040" width="10.7109375" style="78" customWidth="1"/>
    <col min="12041" max="12041" width="12.5703125" style="78" customWidth="1"/>
    <col min="12042" max="12288" width="9.140625" style="78"/>
    <col min="12289" max="12289" width="40.28515625" style="78" customWidth="1"/>
    <col min="12290" max="12290" width="9.140625" style="78"/>
    <col min="12291" max="12291" width="18.5703125" style="78" customWidth="1"/>
    <col min="12292" max="12292" width="12.140625" style="78" customWidth="1"/>
    <col min="12293" max="12293" width="12.28515625" style="78" bestFit="1" customWidth="1"/>
    <col min="12294" max="12294" width="13.28515625" style="78" customWidth="1"/>
    <col min="12295" max="12295" width="14.140625" style="78" customWidth="1"/>
    <col min="12296" max="12296" width="10.7109375" style="78" customWidth="1"/>
    <col min="12297" max="12297" width="12.5703125" style="78" customWidth="1"/>
    <col min="12298" max="12544" width="9.140625" style="78"/>
    <col min="12545" max="12545" width="40.28515625" style="78" customWidth="1"/>
    <col min="12546" max="12546" width="9.140625" style="78"/>
    <col min="12547" max="12547" width="18.5703125" style="78" customWidth="1"/>
    <col min="12548" max="12548" width="12.140625" style="78" customWidth="1"/>
    <col min="12549" max="12549" width="12.28515625" style="78" bestFit="1" customWidth="1"/>
    <col min="12550" max="12550" width="13.28515625" style="78" customWidth="1"/>
    <col min="12551" max="12551" width="14.140625" style="78" customWidth="1"/>
    <col min="12552" max="12552" width="10.7109375" style="78" customWidth="1"/>
    <col min="12553" max="12553" width="12.5703125" style="78" customWidth="1"/>
    <col min="12554" max="12800" width="9.140625" style="78"/>
    <col min="12801" max="12801" width="40.28515625" style="78" customWidth="1"/>
    <col min="12802" max="12802" width="9.140625" style="78"/>
    <col min="12803" max="12803" width="18.5703125" style="78" customWidth="1"/>
    <col min="12804" max="12804" width="12.140625" style="78" customWidth="1"/>
    <col min="12805" max="12805" width="12.28515625" style="78" bestFit="1" customWidth="1"/>
    <col min="12806" max="12806" width="13.28515625" style="78" customWidth="1"/>
    <col min="12807" max="12807" width="14.140625" style="78" customWidth="1"/>
    <col min="12808" max="12808" width="10.7109375" style="78" customWidth="1"/>
    <col min="12809" max="12809" width="12.5703125" style="78" customWidth="1"/>
    <col min="12810" max="13056" width="9.140625" style="78"/>
    <col min="13057" max="13057" width="40.28515625" style="78" customWidth="1"/>
    <col min="13058" max="13058" width="9.140625" style="78"/>
    <col min="13059" max="13059" width="18.5703125" style="78" customWidth="1"/>
    <col min="13060" max="13060" width="12.140625" style="78" customWidth="1"/>
    <col min="13061" max="13061" width="12.28515625" style="78" bestFit="1" customWidth="1"/>
    <col min="13062" max="13062" width="13.28515625" style="78" customWidth="1"/>
    <col min="13063" max="13063" width="14.140625" style="78" customWidth="1"/>
    <col min="13064" max="13064" width="10.7109375" style="78" customWidth="1"/>
    <col min="13065" max="13065" width="12.5703125" style="78" customWidth="1"/>
    <col min="13066" max="13312" width="9.140625" style="78"/>
    <col min="13313" max="13313" width="40.28515625" style="78" customWidth="1"/>
    <col min="13314" max="13314" width="9.140625" style="78"/>
    <col min="13315" max="13315" width="18.5703125" style="78" customWidth="1"/>
    <col min="13316" max="13316" width="12.140625" style="78" customWidth="1"/>
    <col min="13317" max="13317" width="12.28515625" style="78" bestFit="1" customWidth="1"/>
    <col min="13318" max="13318" width="13.28515625" style="78" customWidth="1"/>
    <col min="13319" max="13319" width="14.140625" style="78" customWidth="1"/>
    <col min="13320" max="13320" width="10.7109375" style="78" customWidth="1"/>
    <col min="13321" max="13321" width="12.5703125" style="78" customWidth="1"/>
    <col min="13322" max="13568" width="9.140625" style="78"/>
    <col min="13569" max="13569" width="40.28515625" style="78" customWidth="1"/>
    <col min="13570" max="13570" width="9.140625" style="78"/>
    <col min="13571" max="13571" width="18.5703125" style="78" customWidth="1"/>
    <col min="13572" max="13572" width="12.140625" style="78" customWidth="1"/>
    <col min="13573" max="13573" width="12.28515625" style="78" bestFit="1" customWidth="1"/>
    <col min="13574" max="13574" width="13.28515625" style="78" customWidth="1"/>
    <col min="13575" max="13575" width="14.140625" style="78" customWidth="1"/>
    <col min="13576" max="13576" width="10.7109375" style="78" customWidth="1"/>
    <col min="13577" max="13577" width="12.5703125" style="78" customWidth="1"/>
    <col min="13578" max="13824" width="9.140625" style="78"/>
    <col min="13825" max="13825" width="40.28515625" style="78" customWidth="1"/>
    <col min="13826" max="13826" width="9.140625" style="78"/>
    <col min="13827" max="13827" width="18.5703125" style="78" customWidth="1"/>
    <col min="13828" max="13828" width="12.140625" style="78" customWidth="1"/>
    <col min="13829" max="13829" width="12.28515625" style="78" bestFit="1" customWidth="1"/>
    <col min="13830" max="13830" width="13.28515625" style="78" customWidth="1"/>
    <col min="13831" max="13831" width="14.140625" style="78" customWidth="1"/>
    <col min="13832" max="13832" width="10.7109375" style="78" customWidth="1"/>
    <col min="13833" max="13833" width="12.5703125" style="78" customWidth="1"/>
    <col min="13834" max="14080" width="9.140625" style="78"/>
    <col min="14081" max="14081" width="40.28515625" style="78" customWidth="1"/>
    <col min="14082" max="14082" width="9.140625" style="78"/>
    <col min="14083" max="14083" width="18.5703125" style="78" customWidth="1"/>
    <col min="14084" max="14084" width="12.140625" style="78" customWidth="1"/>
    <col min="14085" max="14085" width="12.28515625" style="78" bestFit="1" customWidth="1"/>
    <col min="14086" max="14086" width="13.28515625" style="78" customWidth="1"/>
    <col min="14087" max="14087" width="14.140625" style="78" customWidth="1"/>
    <col min="14088" max="14088" width="10.7109375" style="78" customWidth="1"/>
    <col min="14089" max="14089" width="12.5703125" style="78" customWidth="1"/>
    <col min="14090" max="14336" width="9.140625" style="78"/>
    <col min="14337" max="14337" width="40.28515625" style="78" customWidth="1"/>
    <col min="14338" max="14338" width="9.140625" style="78"/>
    <col min="14339" max="14339" width="18.5703125" style="78" customWidth="1"/>
    <col min="14340" max="14340" width="12.140625" style="78" customWidth="1"/>
    <col min="14341" max="14341" width="12.28515625" style="78" bestFit="1" customWidth="1"/>
    <col min="14342" max="14342" width="13.28515625" style="78" customWidth="1"/>
    <col min="14343" max="14343" width="14.140625" style="78" customWidth="1"/>
    <col min="14344" max="14344" width="10.7109375" style="78" customWidth="1"/>
    <col min="14345" max="14345" width="12.5703125" style="78" customWidth="1"/>
    <col min="14346" max="14592" width="9.140625" style="78"/>
    <col min="14593" max="14593" width="40.28515625" style="78" customWidth="1"/>
    <col min="14594" max="14594" width="9.140625" style="78"/>
    <col min="14595" max="14595" width="18.5703125" style="78" customWidth="1"/>
    <col min="14596" max="14596" width="12.140625" style="78" customWidth="1"/>
    <col min="14597" max="14597" width="12.28515625" style="78" bestFit="1" customWidth="1"/>
    <col min="14598" max="14598" width="13.28515625" style="78" customWidth="1"/>
    <col min="14599" max="14599" width="14.140625" style="78" customWidth="1"/>
    <col min="14600" max="14600" width="10.7109375" style="78" customWidth="1"/>
    <col min="14601" max="14601" width="12.5703125" style="78" customWidth="1"/>
    <col min="14602" max="14848" width="9.140625" style="78"/>
    <col min="14849" max="14849" width="40.28515625" style="78" customWidth="1"/>
    <col min="14850" max="14850" width="9.140625" style="78"/>
    <col min="14851" max="14851" width="18.5703125" style="78" customWidth="1"/>
    <col min="14852" max="14852" width="12.140625" style="78" customWidth="1"/>
    <col min="14853" max="14853" width="12.28515625" style="78" bestFit="1" customWidth="1"/>
    <col min="14854" max="14854" width="13.28515625" style="78" customWidth="1"/>
    <col min="14855" max="14855" width="14.140625" style="78" customWidth="1"/>
    <col min="14856" max="14856" width="10.7109375" style="78" customWidth="1"/>
    <col min="14857" max="14857" width="12.5703125" style="78" customWidth="1"/>
    <col min="14858" max="15104" width="9.140625" style="78"/>
    <col min="15105" max="15105" width="40.28515625" style="78" customWidth="1"/>
    <col min="15106" max="15106" width="9.140625" style="78"/>
    <col min="15107" max="15107" width="18.5703125" style="78" customWidth="1"/>
    <col min="15108" max="15108" width="12.140625" style="78" customWidth="1"/>
    <col min="15109" max="15109" width="12.28515625" style="78" bestFit="1" customWidth="1"/>
    <col min="15110" max="15110" width="13.28515625" style="78" customWidth="1"/>
    <col min="15111" max="15111" width="14.140625" style="78" customWidth="1"/>
    <col min="15112" max="15112" width="10.7109375" style="78" customWidth="1"/>
    <col min="15113" max="15113" width="12.5703125" style="78" customWidth="1"/>
    <col min="15114" max="15360" width="9.140625" style="78"/>
    <col min="15361" max="15361" width="40.28515625" style="78" customWidth="1"/>
    <col min="15362" max="15362" width="9.140625" style="78"/>
    <col min="15363" max="15363" width="18.5703125" style="78" customWidth="1"/>
    <col min="15364" max="15364" width="12.140625" style="78" customWidth="1"/>
    <col min="15365" max="15365" width="12.28515625" style="78" bestFit="1" customWidth="1"/>
    <col min="15366" max="15366" width="13.28515625" style="78" customWidth="1"/>
    <col min="15367" max="15367" width="14.140625" style="78" customWidth="1"/>
    <col min="15368" max="15368" width="10.7109375" style="78" customWidth="1"/>
    <col min="15369" max="15369" width="12.5703125" style="78" customWidth="1"/>
    <col min="15370" max="15616" width="9.140625" style="78"/>
    <col min="15617" max="15617" width="40.28515625" style="78" customWidth="1"/>
    <col min="15618" max="15618" width="9.140625" style="78"/>
    <col min="15619" max="15619" width="18.5703125" style="78" customWidth="1"/>
    <col min="15620" max="15620" width="12.140625" style="78" customWidth="1"/>
    <col min="15621" max="15621" width="12.28515625" style="78" bestFit="1" customWidth="1"/>
    <col min="15622" max="15622" width="13.28515625" style="78" customWidth="1"/>
    <col min="15623" max="15623" width="14.140625" style="78" customWidth="1"/>
    <col min="15624" max="15624" width="10.7109375" style="78" customWidth="1"/>
    <col min="15625" max="15625" width="12.5703125" style="78" customWidth="1"/>
    <col min="15626" max="15872" width="9.140625" style="78"/>
    <col min="15873" max="15873" width="40.28515625" style="78" customWidth="1"/>
    <col min="15874" max="15874" width="9.140625" style="78"/>
    <col min="15875" max="15875" width="18.5703125" style="78" customWidth="1"/>
    <col min="15876" max="15876" width="12.140625" style="78" customWidth="1"/>
    <col min="15877" max="15877" width="12.28515625" style="78" bestFit="1" customWidth="1"/>
    <col min="15878" max="15878" width="13.28515625" style="78" customWidth="1"/>
    <col min="15879" max="15879" width="14.140625" style="78" customWidth="1"/>
    <col min="15880" max="15880" width="10.7109375" style="78" customWidth="1"/>
    <col min="15881" max="15881" width="12.5703125" style="78" customWidth="1"/>
    <col min="15882" max="16128" width="9.140625" style="78"/>
    <col min="16129" max="16129" width="40.28515625" style="78" customWidth="1"/>
    <col min="16130" max="16130" width="9.140625" style="78"/>
    <col min="16131" max="16131" width="18.5703125" style="78" customWidth="1"/>
    <col min="16132" max="16132" width="12.140625" style="78" customWidth="1"/>
    <col min="16133" max="16133" width="12.28515625" style="78" bestFit="1" customWidth="1"/>
    <col min="16134" max="16134" width="13.28515625" style="78" customWidth="1"/>
    <col min="16135" max="16135" width="14.140625" style="78" customWidth="1"/>
    <col min="16136" max="16136" width="10.7109375" style="78" customWidth="1"/>
    <col min="16137" max="16137" width="12.5703125" style="78" customWidth="1"/>
    <col min="16138" max="16384" width="9.140625" style="78"/>
  </cols>
  <sheetData>
    <row r="1" spans="1:11" ht="15.75" x14ac:dyDescent="0.25">
      <c r="E1" s="866" t="s">
        <v>871</v>
      </c>
      <c r="F1" s="866"/>
      <c r="G1" s="866"/>
      <c r="H1" s="866"/>
      <c r="I1" s="866"/>
      <c r="J1" s="80"/>
      <c r="K1" s="80"/>
    </row>
    <row r="2" spans="1:11" x14ac:dyDescent="0.2">
      <c r="E2" s="81"/>
      <c r="F2" s="81"/>
      <c r="G2" s="81"/>
      <c r="H2" s="81"/>
      <c r="I2" s="81"/>
      <c r="J2" s="80"/>
      <c r="K2" s="80"/>
    </row>
    <row r="3" spans="1:11" ht="14.25" x14ac:dyDescent="0.2">
      <c r="A3" s="901" t="s">
        <v>872</v>
      </c>
      <c r="B3" s="901"/>
      <c r="C3" s="901"/>
      <c r="D3" s="901"/>
      <c r="E3" s="901"/>
      <c r="F3" s="901"/>
      <c r="G3" s="901"/>
      <c r="H3" s="901"/>
      <c r="I3" s="901"/>
      <c r="J3" s="82"/>
    </row>
    <row r="4" spans="1:11" ht="14.25" x14ac:dyDescent="0.2">
      <c r="A4" s="901" t="s">
        <v>89</v>
      </c>
      <c r="B4" s="901"/>
      <c r="C4" s="901"/>
      <c r="D4" s="901"/>
      <c r="E4" s="901"/>
      <c r="F4" s="901"/>
      <c r="G4" s="901"/>
      <c r="H4" s="901"/>
      <c r="I4" s="901"/>
      <c r="J4" s="82"/>
    </row>
    <row r="5" spans="1:11" ht="15.75" thickBot="1" x14ac:dyDescent="0.3">
      <c r="A5" s="901"/>
      <c r="B5" s="901"/>
      <c r="C5" s="901"/>
      <c r="D5" s="901"/>
      <c r="E5" s="901"/>
      <c r="F5" s="901"/>
      <c r="G5" s="901"/>
      <c r="H5" s="901"/>
      <c r="I5" s="901"/>
      <c r="J5" s="83"/>
    </row>
    <row r="6" spans="1:11" ht="45.75" customHeight="1" thickBot="1" x14ac:dyDescent="0.3">
      <c r="A6" s="84" t="s">
        <v>90</v>
      </c>
      <c r="B6" s="85" t="s">
        <v>91</v>
      </c>
      <c r="C6" s="86" t="s">
        <v>92</v>
      </c>
      <c r="D6" s="86" t="s">
        <v>93</v>
      </c>
      <c r="E6" s="86" t="s">
        <v>94</v>
      </c>
      <c r="F6" s="85" t="s">
        <v>95</v>
      </c>
      <c r="G6" s="85" t="s">
        <v>96</v>
      </c>
      <c r="H6" s="87" t="s">
        <v>875</v>
      </c>
      <c r="I6" s="88" t="s">
        <v>97</v>
      </c>
      <c r="J6" s="83"/>
    </row>
    <row r="7" spans="1:11" ht="27.95" customHeight="1" x14ac:dyDescent="0.25">
      <c r="A7" s="89" t="s">
        <v>98</v>
      </c>
      <c r="B7" s="90">
        <v>1</v>
      </c>
      <c r="C7" s="91">
        <v>4280</v>
      </c>
      <c r="D7" s="91">
        <v>1167</v>
      </c>
      <c r="E7" s="91">
        <v>6947</v>
      </c>
      <c r="F7" s="91">
        <v>35995</v>
      </c>
      <c r="G7" s="91">
        <v>400</v>
      </c>
      <c r="H7" s="92"/>
      <c r="I7" s="773">
        <f t="shared" ref="I7:I18" si="0">SUM(C7:H7)</f>
        <v>48789</v>
      </c>
      <c r="J7" s="83"/>
    </row>
    <row r="8" spans="1:11" ht="27.95" customHeight="1" x14ac:dyDescent="0.25">
      <c r="A8" s="93" t="s">
        <v>112</v>
      </c>
      <c r="B8" s="94">
        <v>0</v>
      </c>
      <c r="C8" s="95">
        <v>210</v>
      </c>
      <c r="D8" s="95">
        <v>57</v>
      </c>
      <c r="E8" s="95">
        <v>953</v>
      </c>
      <c r="F8" s="95"/>
      <c r="G8" s="95"/>
      <c r="H8" s="96"/>
      <c r="I8" s="773">
        <f t="shared" si="0"/>
        <v>1220</v>
      </c>
      <c r="J8" s="83"/>
    </row>
    <row r="9" spans="1:11" ht="27.95" customHeight="1" x14ac:dyDescent="0.25">
      <c r="A9" s="93" t="s">
        <v>873</v>
      </c>
      <c r="B9" s="94">
        <v>0</v>
      </c>
      <c r="C9" s="95"/>
      <c r="D9" s="95"/>
      <c r="E9" s="95"/>
      <c r="F9" s="95"/>
      <c r="G9" s="95">
        <v>1808</v>
      </c>
      <c r="H9" s="96"/>
      <c r="I9" s="773">
        <f t="shared" si="0"/>
        <v>1808</v>
      </c>
      <c r="J9" s="83"/>
    </row>
    <row r="10" spans="1:11" ht="27.95" customHeight="1" x14ac:dyDescent="0.25">
      <c r="A10" s="93" t="s">
        <v>874</v>
      </c>
      <c r="B10" s="94">
        <v>0</v>
      </c>
      <c r="C10" s="95"/>
      <c r="D10" s="95"/>
      <c r="E10" s="95"/>
      <c r="F10" s="95"/>
      <c r="G10" s="95"/>
      <c r="H10" s="96">
        <v>3997</v>
      </c>
      <c r="I10" s="773">
        <f t="shared" si="0"/>
        <v>3997</v>
      </c>
      <c r="J10" s="83"/>
    </row>
    <row r="11" spans="1:11" ht="27.95" customHeight="1" x14ac:dyDescent="0.25">
      <c r="A11" s="93" t="s">
        <v>113</v>
      </c>
      <c r="B11" s="94">
        <v>0</v>
      </c>
      <c r="C11" s="95"/>
      <c r="D11" s="95"/>
      <c r="E11" s="95"/>
      <c r="F11" s="95"/>
      <c r="G11" s="95"/>
      <c r="H11" s="96">
        <v>37693</v>
      </c>
      <c r="I11" s="773">
        <f t="shared" si="0"/>
        <v>37693</v>
      </c>
      <c r="J11" s="83"/>
    </row>
    <row r="12" spans="1:11" ht="27.95" customHeight="1" x14ac:dyDescent="0.25">
      <c r="A12" s="93" t="s">
        <v>114</v>
      </c>
      <c r="B12" s="94">
        <v>18</v>
      </c>
      <c r="C12" s="95">
        <v>6095</v>
      </c>
      <c r="D12" s="95">
        <v>823</v>
      </c>
      <c r="E12" s="95">
        <v>10</v>
      </c>
      <c r="F12" s="95"/>
      <c r="G12" s="95"/>
      <c r="H12" s="96"/>
      <c r="I12" s="773">
        <f t="shared" si="0"/>
        <v>6928</v>
      </c>
      <c r="J12" s="83"/>
    </row>
    <row r="13" spans="1:11" ht="27.95" customHeight="1" x14ac:dyDescent="0.25">
      <c r="A13" s="93" t="s">
        <v>777</v>
      </c>
      <c r="B13" s="94">
        <v>32</v>
      </c>
      <c r="C13" s="95">
        <v>28765</v>
      </c>
      <c r="D13" s="95">
        <v>3885</v>
      </c>
      <c r="E13" s="95">
        <v>2958</v>
      </c>
      <c r="F13" s="95"/>
      <c r="G13" s="95">
        <v>6500</v>
      </c>
      <c r="H13" s="96"/>
      <c r="I13" s="773">
        <f t="shared" si="0"/>
        <v>42108</v>
      </c>
      <c r="J13" s="83"/>
    </row>
    <row r="14" spans="1:11" ht="27.95" customHeight="1" x14ac:dyDescent="0.25">
      <c r="A14" s="93" t="s">
        <v>115</v>
      </c>
      <c r="B14" s="94">
        <v>0</v>
      </c>
      <c r="C14" s="95"/>
      <c r="D14" s="95"/>
      <c r="E14" s="95">
        <v>1916</v>
      </c>
      <c r="F14" s="95"/>
      <c r="G14" s="95"/>
      <c r="H14" s="96"/>
      <c r="I14" s="773">
        <f t="shared" si="0"/>
        <v>1916</v>
      </c>
      <c r="J14" s="83"/>
    </row>
    <row r="15" spans="1:11" ht="27.95" customHeight="1" x14ac:dyDescent="0.25">
      <c r="A15" s="93" t="s">
        <v>101</v>
      </c>
      <c r="B15" s="94">
        <v>0</v>
      </c>
      <c r="C15" s="95"/>
      <c r="D15" s="95"/>
      <c r="E15" s="95">
        <v>2667</v>
      </c>
      <c r="F15" s="95"/>
      <c r="G15" s="95"/>
      <c r="H15" s="96"/>
      <c r="I15" s="773">
        <f t="shared" si="0"/>
        <v>2667</v>
      </c>
      <c r="J15" s="83"/>
    </row>
    <row r="16" spans="1:11" ht="27.95" customHeight="1" x14ac:dyDescent="0.25">
      <c r="A16" s="93" t="s">
        <v>116</v>
      </c>
      <c r="B16" s="94">
        <v>1</v>
      </c>
      <c r="C16" s="95">
        <v>1620</v>
      </c>
      <c r="D16" s="95">
        <v>444</v>
      </c>
      <c r="E16" s="95">
        <v>6751</v>
      </c>
      <c r="F16" s="95"/>
      <c r="G16" s="95"/>
      <c r="H16" s="96"/>
      <c r="I16" s="773">
        <f t="shared" si="0"/>
        <v>8815</v>
      </c>
      <c r="J16" s="83"/>
    </row>
    <row r="17" spans="1:10" ht="27.95" customHeight="1" x14ac:dyDescent="0.25">
      <c r="A17" s="93" t="s">
        <v>117</v>
      </c>
      <c r="B17" s="94">
        <v>1</v>
      </c>
      <c r="C17" s="95">
        <v>1620</v>
      </c>
      <c r="D17" s="95">
        <v>445</v>
      </c>
      <c r="E17" s="95">
        <v>9844</v>
      </c>
      <c r="F17" s="95"/>
      <c r="G17" s="95"/>
      <c r="H17" s="96"/>
      <c r="I17" s="773">
        <f t="shared" si="0"/>
        <v>11909</v>
      </c>
      <c r="J17" s="83"/>
    </row>
    <row r="18" spans="1:10" ht="27.95" customHeight="1" x14ac:dyDescent="0.25">
      <c r="A18" s="93" t="s">
        <v>103</v>
      </c>
      <c r="B18" s="94">
        <v>0</v>
      </c>
      <c r="C18" s="95"/>
      <c r="D18" s="95"/>
      <c r="E18" s="95">
        <v>95</v>
      </c>
      <c r="F18" s="95"/>
      <c r="G18" s="95"/>
      <c r="H18" s="96"/>
      <c r="I18" s="773">
        <f t="shared" si="0"/>
        <v>95</v>
      </c>
      <c r="J18" s="83"/>
    </row>
    <row r="19" spans="1:10" ht="27.95" customHeight="1" x14ac:dyDescent="0.25">
      <c r="A19" s="93" t="s">
        <v>104</v>
      </c>
      <c r="B19" s="94">
        <v>0</v>
      </c>
      <c r="C19" s="95"/>
      <c r="D19" s="95"/>
      <c r="E19" s="95">
        <v>20</v>
      </c>
      <c r="F19" s="95">
        <v>5520</v>
      </c>
      <c r="G19" s="95"/>
      <c r="H19" s="96"/>
      <c r="I19" s="773">
        <f>SUM(C19:H19)</f>
        <v>5540</v>
      </c>
      <c r="J19" s="83"/>
    </row>
    <row r="20" spans="1:10" ht="27.95" customHeight="1" x14ac:dyDescent="0.25">
      <c r="A20" s="93" t="s">
        <v>105</v>
      </c>
      <c r="B20" s="94">
        <v>1</v>
      </c>
      <c r="C20" s="94">
        <v>3398</v>
      </c>
      <c r="D20" s="94">
        <v>923</v>
      </c>
      <c r="E20" s="94">
        <v>1269</v>
      </c>
      <c r="F20" s="94"/>
      <c r="G20" s="94"/>
      <c r="H20" s="97"/>
      <c r="I20" s="773">
        <f t="shared" ref="I20:I28" si="1">SUM(C20:H20)</f>
        <v>5590</v>
      </c>
      <c r="J20" s="83"/>
    </row>
    <row r="21" spans="1:10" ht="27.95" customHeight="1" x14ac:dyDescent="0.25">
      <c r="A21" s="93" t="s">
        <v>106</v>
      </c>
      <c r="B21" s="98">
        <v>0</v>
      </c>
      <c r="C21" s="98"/>
      <c r="D21" s="98"/>
      <c r="E21" s="98"/>
      <c r="F21" s="95">
        <v>94</v>
      </c>
      <c r="G21" s="98"/>
      <c r="H21" s="99"/>
      <c r="I21" s="773">
        <f t="shared" si="1"/>
        <v>94</v>
      </c>
      <c r="J21" s="83"/>
    </row>
    <row r="22" spans="1:10" ht="27.95" customHeight="1" x14ac:dyDescent="0.25">
      <c r="A22" s="93" t="s">
        <v>110</v>
      </c>
      <c r="B22" s="94">
        <v>0</v>
      </c>
      <c r="C22" s="95"/>
      <c r="D22" s="95"/>
      <c r="E22" s="95">
        <v>1002</v>
      </c>
      <c r="F22" s="95"/>
      <c r="G22" s="95"/>
      <c r="H22" s="96"/>
      <c r="I22" s="773">
        <f t="shared" si="1"/>
        <v>1002</v>
      </c>
      <c r="J22" s="83"/>
    </row>
    <row r="23" spans="1:10" ht="27.95" customHeight="1" x14ac:dyDescent="0.25">
      <c r="A23" s="100" t="s">
        <v>108</v>
      </c>
      <c r="B23" s="101">
        <v>0</v>
      </c>
      <c r="C23" s="94"/>
      <c r="D23" s="94"/>
      <c r="E23" s="94">
        <v>1913</v>
      </c>
      <c r="F23" s="94"/>
      <c r="G23" s="94"/>
      <c r="H23" s="97"/>
      <c r="I23" s="773">
        <f>SUM(C23:H23)</f>
        <v>1913</v>
      </c>
      <c r="J23" s="83"/>
    </row>
    <row r="24" spans="1:10" ht="27.95" customHeight="1" x14ac:dyDescent="0.25">
      <c r="A24" s="93" t="s">
        <v>109</v>
      </c>
      <c r="B24" s="94">
        <v>0</v>
      </c>
      <c r="C24" s="94"/>
      <c r="D24" s="94"/>
      <c r="E24" s="94">
        <v>28</v>
      </c>
      <c r="F24" s="94"/>
      <c r="G24" s="94"/>
      <c r="H24" s="97"/>
      <c r="I24" s="773">
        <f t="shared" si="1"/>
        <v>28</v>
      </c>
      <c r="J24" s="83"/>
    </row>
    <row r="25" spans="1:10" ht="27.95" customHeight="1" x14ac:dyDescent="0.25">
      <c r="A25" s="93" t="s">
        <v>99</v>
      </c>
      <c r="B25" s="94">
        <v>0</v>
      </c>
      <c r="C25" s="94"/>
      <c r="D25" s="94"/>
      <c r="E25" s="94"/>
      <c r="F25" s="94">
        <v>500</v>
      </c>
      <c r="G25" s="94"/>
      <c r="H25" s="97"/>
      <c r="I25" s="773">
        <f t="shared" si="1"/>
        <v>500</v>
      </c>
      <c r="J25" s="83"/>
    </row>
    <row r="26" spans="1:10" ht="27.95" customHeight="1" x14ac:dyDescent="0.25">
      <c r="A26" s="93" t="s">
        <v>100</v>
      </c>
      <c r="B26" s="94">
        <v>0</v>
      </c>
      <c r="C26" s="94"/>
      <c r="D26" s="94"/>
      <c r="E26" s="94"/>
      <c r="F26" s="94">
        <v>50</v>
      </c>
      <c r="G26" s="94"/>
      <c r="H26" s="97"/>
      <c r="I26" s="773">
        <f t="shared" si="1"/>
        <v>50</v>
      </c>
      <c r="J26" s="83"/>
    </row>
    <row r="27" spans="1:10" ht="27.95" customHeight="1" x14ac:dyDescent="0.25">
      <c r="A27" s="93" t="s">
        <v>118</v>
      </c>
      <c r="B27" s="94">
        <v>0</v>
      </c>
      <c r="C27" s="94"/>
      <c r="D27" s="94"/>
      <c r="E27" s="94">
        <v>400</v>
      </c>
      <c r="F27" s="94"/>
      <c r="G27" s="94"/>
      <c r="H27" s="97"/>
      <c r="I27" s="773">
        <f t="shared" si="1"/>
        <v>400</v>
      </c>
      <c r="J27" s="83"/>
    </row>
    <row r="28" spans="1:10" ht="27.95" customHeight="1" x14ac:dyDescent="0.25">
      <c r="A28" s="93" t="s">
        <v>876</v>
      </c>
      <c r="B28" s="94">
        <v>0</v>
      </c>
      <c r="C28" s="94"/>
      <c r="D28" s="94"/>
      <c r="E28" s="94">
        <v>14415</v>
      </c>
      <c r="F28" s="94"/>
      <c r="G28" s="94"/>
      <c r="H28" s="97"/>
      <c r="I28" s="773">
        <f t="shared" si="1"/>
        <v>14415</v>
      </c>
      <c r="J28" s="83"/>
    </row>
    <row r="29" spans="1:10" ht="27.95" customHeight="1" x14ac:dyDescent="0.25">
      <c r="A29" s="102" t="s">
        <v>119</v>
      </c>
      <c r="B29" s="94">
        <v>0</v>
      </c>
      <c r="C29" s="94"/>
      <c r="D29" s="94"/>
      <c r="E29" s="94"/>
      <c r="F29" s="94">
        <v>8682</v>
      </c>
      <c r="G29" s="94"/>
      <c r="H29" s="97"/>
      <c r="I29" s="773">
        <f t="shared" ref="I29:I31" si="2">SUM(C29:H29)</f>
        <v>8682</v>
      </c>
      <c r="J29" s="83"/>
    </row>
    <row r="30" spans="1:10" ht="37.5" customHeight="1" x14ac:dyDescent="0.25">
      <c r="A30" s="102" t="s">
        <v>107</v>
      </c>
      <c r="B30" s="94">
        <v>0</v>
      </c>
      <c r="C30" s="94"/>
      <c r="D30" s="94"/>
      <c r="E30" s="94">
        <v>9144</v>
      </c>
      <c r="F30" s="94"/>
      <c r="G30" s="94"/>
      <c r="H30" s="97"/>
      <c r="I30" s="773">
        <f t="shared" si="2"/>
        <v>9144</v>
      </c>
      <c r="J30" s="83"/>
    </row>
    <row r="31" spans="1:10" ht="37.5" customHeight="1" thickBot="1" x14ac:dyDescent="0.3">
      <c r="A31" s="102" t="s">
        <v>120</v>
      </c>
      <c r="B31" s="94">
        <v>0</v>
      </c>
      <c r="C31" s="94"/>
      <c r="D31" s="94"/>
      <c r="E31" s="94"/>
      <c r="F31" s="94"/>
      <c r="G31" s="94"/>
      <c r="H31" s="97">
        <v>7706</v>
      </c>
      <c r="I31" s="773">
        <f t="shared" si="2"/>
        <v>7706</v>
      </c>
      <c r="J31" s="83"/>
    </row>
    <row r="32" spans="1:10" ht="37.5" customHeight="1" thickBot="1" x14ac:dyDescent="0.25">
      <c r="A32" s="103" t="s">
        <v>111</v>
      </c>
      <c r="B32" s="104">
        <f t="shared" ref="B32:I32" si="3">SUM(B7:B31)</f>
        <v>54</v>
      </c>
      <c r="C32" s="105">
        <f t="shared" si="3"/>
        <v>45988</v>
      </c>
      <c r="D32" s="105">
        <f t="shared" si="3"/>
        <v>7744</v>
      </c>
      <c r="E32" s="105">
        <f t="shared" si="3"/>
        <v>60332</v>
      </c>
      <c r="F32" s="105">
        <f t="shared" si="3"/>
        <v>50841</v>
      </c>
      <c r="G32" s="105">
        <f t="shared" si="3"/>
        <v>8708</v>
      </c>
      <c r="H32" s="105">
        <f t="shared" si="3"/>
        <v>49396</v>
      </c>
      <c r="I32" s="106">
        <f t="shared" si="3"/>
        <v>223009</v>
      </c>
    </row>
    <row r="33" spans="1:9" ht="37.5" customHeight="1" x14ac:dyDescent="0.2">
      <c r="A33" s="107"/>
      <c r="I33" s="108">
        <f>SUM(C32:H32)</f>
        <v>223009</v>
      </c>
    </row>
    <row r="34" spans="1:9" ht="37.5" customHeight="1" x14ac:dyDescent="0.2">
      <c r="A34" s="107"/>
    </row>
    <row r="35" spans="1:9" x14ac:dyDescent="0.2">
      <c r="A35" s="107"/>
    </row>
    <row r="36" spans="1:9" x14ac:dyDescent="0.2">
      <c r="A36" s="107"/>
    </row>
  </sheetData>
  <mergeCells count="4">
    <mergeCell ref="E1:I1"/>
    <mergeCell ref="A3:I3"/>
    <mergeCell ref="A4:I4"/>
    <mergeCell ref="A5:I5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4" zoomScaleNormal="100" zoomScalePageLayoutView="80" workbookViewId="0">
      <selection activeCell="G27" sqref="G27"/>
    </sheetView>
  </sheetViews>
  <sheetFormatPr defaultRowHeight="12.75" x14ac:dyDescent="0.2"/>
  <cols>
    <col min="1" max="1" width="9.140625" style="78"/>
    <col min="2" max="2" width="28.85546875" style="78" customWidth="1"/>
    <col min="3" max="3" width="11.140625" style="78" customWidth="1"/>
    <col min="4" max="4" width="14.42578125" style="78" customWidth="1"/>
    <col min="5" max="5" width="12.85546875" style="78" customWidth="1"/>
    <col min="6" max="6" width="13.7109375" style="78" customWidth="1"/>
    <col min="7" max="7" width="16" style="78" customWidth="1"/>
    <col min="8" max="8" width="18.140625" style="78" customWidth="1"/>
    <col min="9" max="257" width="9.140625" style="78"/>
    <col min="258" max="258" width="28.8554687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2" width="13.7109375" style="78" customWidth="1"/>
    <col min="263" max="263" width="16" style="78" customWidth="1"/>
    <col min="264" max="264" width="18.140625" style="78" customWidth="1"/>
    <col min="265" max="513" width="9.140625" style="78"/>
    <col min="514" max="514" width="28.8554687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8" width="13.7109375" style="78" customWidth="1"/>
    <col min="519" max="519" width="16" style="78" customWidth="1"/>
    <col min="520" max="520" width="18.140625" style="78" customWidth="1"/>
    <col min="521" max="769" width="9.140625" style="78"/>
    <col min="770" max="770" width="28.8554687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4" width="13.7109375" style="78" customWidth="1"/>
    <col min="775" max="775" width="16" style="78" customWidth="1"/>
    <col min="776" max="776" width="18.140625" style="78" customWidth="1"/>
    <col min="777" max="1025" width="9.140625" style="78"/>
    <col min="1026" max="1026" width="28.8554687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0" width="13.7109375" style="78" customWidth="1"/>
    <col min="1031" max="1031" width="16" style="78" customWidth="1"/>
    <col min="1032" max="1032" width="18.140625" style="78" customWidth="1"/>
    <col min="1033" max="1281" width="9.140625" style="78"/>
    <col min="1282" max="1282" width="28.8554687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6" width="13.7109375" style="78" customWidth="1"/>
    <col min="1287" max="1287" width="16" style="78" customWidth="1"/>
    <col min="1288" max="1288" width="18.140625" style="78" customWidth="1"/>
    <col min="1289" max="1537" width="9.140625" style="78"/>
    <col min="1538" max="1538" width="28.8554687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2" width="13.7109375" style="78" customWidth="1"/>
    <col min="1543" max="1543" width="16" style="78" customWidth="1"/>
    <col min="1544" max="1544" width="18.140625" style="78" customWidth="1"/>
    <col min="1545" max="1793" width="9.140625" style="78"/>
    <col min="1794" max="1794" width="28.8554687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8" width="13.7109375" style="78" customWidth="1"/>
    <col min="1799" max="1799" width="16" style="78" customWidth="1"/>
    <col min="1800" max="1800" width="18.140625" style="78" customWidth="1"/>
    <col min="1801" max="2049" width="9.140625" style="78"/>
    <col min="2050" max="2050" width="28.8554687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4" width="13.7109375" style="78" customWidth="1"/>
    <col min="2055" max="2055" width="16" style="78" customWidth="1"/>
    <col min="2056" max="2056" width="18.140625" style="78" customWidth="1"/>
    <col min="2057" max="2305" width="9.140625" style="78"/>
    <col min="2306" max="2306" width="28.8554687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0" width="13.7109375" style="78" customWidth="1"/>
    <col min="2311" max="2311" width="16" style="78" customWidth="1"/>
    <col min="2312" max="2312" width="18.140625" style="78" customWidth="1"/>
    <col min="2313" max="2561" width="9.140625" style="78"/>
    <col min="2562" max="2562" width="28.8554687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6" width="13.7109375" style="78" customWidth="1"/>
    <col min="2567" max="2567" width="16" style="78" customWidth="1"/>
    <col min="2568" max="2568" width="18.140625" style="78" customWidth="1"/>
    <col min="2569" max="2817" width="9.140625" style="78"/>
    <col min="2818" max="2818" width="28.8554687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2" width="13.7109375" style="78" customWidth="1"/>
    <col min="2823" max="2823" width="16" style="78" customWidth="1"/>
    <col min="2824" max="2824" width="18.140625" style="78" customWidth="1"/>
    <col min="2825" max="3073" width="9.140625" style="78"/>
    <col min="3074" max="3074" width="28.8554687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8" width="13.7109375" style="78" customWidth="1"/>
    <col min="3079" max="3079" width="16" style="78" customWidth="1"/>
    <col min="3080" max="3080" width="18.140625" style="78" customWidth="1"/>
    <col min="3081" max="3329" width="9.140625" style="78"/>
    <col min="3330" max="3330" width="28.8554687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4" width="13.7109375" style="78" customWidth="1"/>
    <col min="3335" max="3335" width="16" style="78" customWidth="1"/>
    <col min="3336" max="3336" width="18.140625" style="78" customWidth="1"/>
    <col min="3337" max="3585" width="9.140625" style="78"/>
    <col min="3586" max="3586" width="28.8554687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0" width="13.7109375" style="78" customWidth="1"/>
    <col min="3591" max="3591" width="16" style="78" customWidth="1"/>
    <col min="3592" max="3592" width="18.140625" style="78" customWidth="1"/>
    <col min="3593" max="3841" width="9.140625" style="78"/>
    <col min="3842" max="3842" width="28.8554687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6" width="13.7109375" style="78" customWidth="1"/>
    <col min="3847" max="3847" width="16" style="78" customWidth="1"/>
    <col min="3848" max="3848" width="18.140625" style="78" customWidth="1"/>
    <col min="3849" max="4097" width="9.140625" style="78"/>
    <col min="4098" max="4098" width="28.8554687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2" width="13.7109375" style="78" customWidth="1"/>
    <col min="4103" max="4103" width="16" style="78" customWidth="1"/>
    <col min="4104" max="4104" width="18.140625" style="78" customWidth="1"/>
    <col min="4105" max="4353" width="9.140625" style="78"/>
    <col min="4354" max="4354" width="28.8554687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8" width="13.7109375" style="78" customWidth="1"/>
    <col min="4359" max="4359" width="16" style="78" customWidth="1"/>
    <col min="4360" max="4360" width="18.140625" style="78" customWidth="1"/>
    <col min="4361" max="4609" width="9.140625" style="78"/>
    <col min="4610" max="4610" width="28.8554687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4" width="13.7109375" style="78" customWidth="1"/>
    <col min="4615" max="4615" width="16" style="78" customWidth="1"/>
    <col min="4616" max="4616" width="18.140625" style="78" customWidth="1"/>
    <col min="4617" max="4865" width="9.140625" style="78"/>
    <col min="4866" max="4866" width="28.8554687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0" width="13.7109375" style="78" customWidth="1"/>
    <col min="4871" max="4871" width="16" style="78" customWidth="1"/>
    <col min="4872" max="4872" width="18.140625" style="78" customWidth="1"/>
    <col min="4873" max="5121" width="9.140625" style="78"/>
    <col min="5122" max="5122" width="28.8554687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6" width="13.7109375" style="78" customWidth="1"/>
    <col min="5127" max="5127" width="16" style="78" customWidth="1"/>
    <col min="5128" max="5128" width="18.140625" style="78" customWidth="1"/>
    <col min="5129" max="5377" width="9.140625" style="78"/>
    <col min="5378" max="5378" width="28.8554687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2" width="13.7109375" style="78" customWidth="1"/>
    <col min="5383" max="5383" width="16" style="78" customWidth="1"/>
    <col min="5384" max="5384" width="18.140625" style="78" customWidth="1"/>
    <col min="5385" max="5633" width="9.140625" style="78"/>
    <col min="5634" max="5634" width="28.8554687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8" width="13.7109375" style="78" customWidth="1"/>
    <col min="5639" max="5639" width="16" style="78" customWidth="1"/>
    <col min="5640" max="5640" width="18.140625" style="78" customWidth="1"/>
    <col min="5641" max="5889" width="9.140625" style="78"/>
    <col min="5890" max="5890" width="28.8554687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4" width="13.7109375" style="78" customWidth="1"/>
    <col min="5895" max="5895" width="16" style="78" customWidth="1"/>
    <col min="5896" max="5896" width="18.140625" style="78" customWidth="1"/>
    <col min="5897" max="6145" width="9.140625" style="78"/>
    <col min="6146" max="6146" width="28.8554687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0" width="13.7109375" style="78" customWidth="1"/>
    <col min="6151" max="6151" width="16" style="78" customWidth="1"/>
    <col min="6152" max="6152" width="18.140625" style="78" customWidth="1"/>
    <col min="6153" max="6401" width="9.140625" style="78"/>
    <col min="6402" max="6402" width="28.8554687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6" width="13.7109375" style="78" customWidth="1"/>
    <col min="6407" max="6407" width="16" style="78" customWidth="1"/>
    <col min="6408" max="6408" width="18.140625" style="78" customWidth="1"/>
    <col min="6409" max="6657" width="9.140625" style="78"/>
    <col min="6658" max="6658" width="28.8554687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2" width="13.7109375" style="78" customWidth="1"/>
    <col min="6663" max="6663" width="16" style="78" customWidth="1"/>
    <col min="6664" max="6664" width="18.140625" style="78" customWidth="1"/>
    <col min="6665" max="6913" width="9.140625" style="78"/>
    <col min="6914" max="6914" width="28.8554687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8" width="13.7109375" style="78" customWidth="1"/>
    <col min="6919" max="6919" width="16" style="78" customWidth="1"/>
    <col min="6920" max="6920" width="18.140625" style="78" customWidth="1"/>
    <col min="6921" max="7169" width="9.140625" style="78"/>
    <col min="7170" max="7170" width="28.8554687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4" width="13.7109375" style="78" customWidth="1"/>
    <col min="7175" max="7175" width="16" style="78" customWidth="1"/>
    <col min="7176" max="7176" width="18.140625" style="78" customWidth="1"/>
    <col min="7177" max="7425" width="9.140625" style="78"/>
    <col min="7426" max="7426" width="28.8554687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0" width="13.7109375" style="78" customWidth="1"/>
    <col min="7431" max="7431" width="16" style="78" customWidth="1"/>
    <col min="7432" max="7432" width="18.140625" style="78" customWidth="1"/>
    <col min="7433" max="7681" width="9.140625" style="78"/>
    <col min="7682" max="7682" width="28.8554687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6" width="13.7109375" style="78" customWidth="1"/>
    <col min="7687" max="7687" width="16" style="78" customWidth="1"/>
    <col min="7688" max="7688" width="18.140625" style="78" customWidth="1"/>
    <col min="7689" max="7937" width="9.140625" style="78"/>
    <col min="7938" max="7938" width="28.8554687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2" width="13.7109375" style="78" customWidth="1"/>
    <col min="7943" max="7943" width="16" style="78" customWidth="1"/>
    <col min="7944" max="7944" width="18.140625" style="78" customWidth="1"/>
    <col min="7945" max="8193" width="9.140625" style="78"/>
    <col min="8194" max="8194" width="28.8554687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8" width="13.7109375" style="78" customWidth="1"/>
    <col min="8199" max="8199" width="16" style="78" customWidth="1"/>
    <col min="8200" max="8200" width="18.140625" style="78" customWidth="1"/>
    <col min="8201" max="8449" width="9.140625" style="78"/>
    <col min="8450" max="8450" width="28.8554687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4" width="13.7109375" style="78" customWidth="1"/>
    <col min="8455" max="8455" width="16" style="78" customWidth="1"/>
    <col min="8456" max="8456" width="18.140625" style="78" customWidth="1"/>
    <col min="8457" max="8705" width="9.140625" style="78"/>
    <col min="8706" max="8706" width="28.8554687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0" width="13.7109375" style="78" customWidth="1"/>
    <col min="8711" max="8711" width="16" style="78" customWidth="1"/>
    <col min="8712" max="8712" width="18.140625" style="78" customWidth="1"/>
    <col min="8713" max="8961" width="9.140625" style="78"/>
    <col min="8962" max="8962" width="28.8554687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6" width="13.7109375" style="78" customWidth="1"/>
    <col min="8967" max="8967" width="16" style="78" customWidth="1"/>
    <col min="8968" max="8968" width="18.140625" style="78" customWidth="1"/>
    <col min="8969" max="9217" width="9.140625" style="78"/>
    <col min="9218" max="9218" width="28.8554687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2" width="13.7109375" style="78" customWidth="1"/>
    <col min="9223" max="9223" width="16" style="78" customWidth="1"/>
    <col min="9224" max="9224" width="18.140625" style="78" customWidth="1"/>
    <col min="9225" max="9473" width="9.140625" style="78"/>
    <col min="9474" max="9474" width="28.8554687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8" width="13.7109375" style="78" customWidth="1"/>
    <col min="9479" max="9479" width="16" style="78" customWidth="1"/>
    <col min="9480" max="9480" width="18.140625" style="78" customWidth="1"/>
    <col min="9481" max="9729" width="9.140625" style="78"/>
    <col min="9730" max="9730" width="28.8554687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4" width="13.7109375" style="78" customWidth="1"/>
    <col min="9735" max="9735" width="16" style="78" customWidth="1"/>
    <col min="9736" max="9736" width="18.140625" style="78" customWidth="1"/>
    <col min="9737" max="9985" width="9.140625" style="78"/>
    <col min="9986" max="9986" width="28.8554687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0" width="13.7109375" style="78" customWidth="1"/>
    <col min="9991" max="9991" width="16" style="78" customWidth="1"/>
    <col min="9992" max="9992" width="18.140625" style="78" customWidth="1"/>
    <col min="9993" max="10241" width="9.140625" style="78"/>
    <col min="10242" max="10242" width="28.8554687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6" width="13.7109375" style="78" customWidth="1"/>
    <col min="10247" max="10247" width="16" style="78" customWidth="1"/>
    <col min="10248" max="10248" width="18.140625" style="78" customWidth="1"/>
    <col min="10249" max="10497" width="9.140625" style="78"/>
    <col min="10498" max="10498" width="28.8554687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2" width="13.7109375" style="78" customWidth="1"/>
    <col min="10503" max="10503" width="16" style="78" customWidth="1"/>
    <col min="10504" max="10504" width="18.140625" style="78" customWidth="1"/>
    <col min="10505" max="10753" width="9.140625" style="78"/>
    <col min="10754" max="10754" width="28.8554687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8" width="13.7109375" style="78" customWidth="1"/>
    <col min="10759" max="10759" width="16" style="78" customWidth="1"/>
    <col min="10760" max="10760" width="18.140625" style="78" customWidth="1"/>
    <col min="10761" max="11009" width="9.140625" style="78"/>
    <col min="11010" max="11010" width="28.8554687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4" width="13.7109375" style="78" customWidth="1"/>
    <col min="11015" max="11015" width="16" style="78" customWidth="1"/>
    <col min="11016" max="11016" width="18.140625" style="78" customWidth="1"/>
    <col min="11017" max="11265" width="9.140625" style="78"/>
    <col min="11266" max="11266" width="28.8554687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0" width="13.7109375" style="78" customWidth="1"/>
    <col min="11271" max="11271" width="16" style="78" customWidth="1"/>
    <col min="11272" max="11272" width="18.140625" style="78" customWidth="1"/>
    <col min="11273" max="11521" width="9.140625" style="78"/>
    <col min="11522" max="11522" width="28.8554687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6" width="13.7109375" style="78" customWidth="1"/>
    <col min="11527" max="11527" width="16" style="78" customWidth="1"/>
    <col min="11528" max="11528" width="18.140625" style="78" customWidth="1"/>
    <col min="11529" max="11777" width="9.140625" style="78"/>
    <col min="11778" max="11778" width="28.8554687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2" width="13.7109375" style="78" customWidth="1"/>
    <col min="11783" max="11783" width="16" style="78" customWidth="1"/>
    <col min="11784" max="11784" width="18.140625" style="78" customWidth="1"/>
    <col min="11785" max="12033" width="9.140625" style="78"/>
    <col min="12034" max="12034" width="28.8554687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8" width="13.7109375" style="78" customWidth="1"/>
    <col min="12039" max="12039" width="16" style="78" customWidth="1"/>
    <col min="12040" max="12040" width="18.140625" style="78" customWidth="1"/>
    <col min="12041" max="12289" width="9.140625" style="78"/>
    <col min="12290" max="12290" width="28.8554687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4" width="13.7109375" style="78" customWidth="1"/>
    <col min="12295" max="12295" width="16" style="78" customWidth="1"/>
    <col min="12296" max="12296" width="18.140625" style="78" customWidth="1"/>
    <col min="12297" max="12545" width="9.140625" style="78"/>
    <col min="12546" max="12546" width="28.8554687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0" width="13.7109375" style="78" customWidth="1"/>
    <col min="12551" max="12551" width="16" style="78" customWidth="1"/>
    <col min="12552" max="12552" width="18.140625" style="78" customWidth="1"/>
    <col min="12553" max="12801" width="9.140625" style="78"/>
    <col min="12802" max="12802" width="28.8554687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6" width="13.7109375" style="78" customWidth="1"/>
    <col min="12807" max="12807" width="16" style="78" customWidth="1"/>
    <col min="12808" max="12808" width="18.140625" style="78" customWidth="1"/>
    <col min="12809" max="13057" width="9.140625" style="78"/>
    <col min="13058" max="13058" width="28.8554687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2" width="13.7109375" style="78" customWidth="1"/>
    <col min="13063" max="13063" width="16" style="78" customWidth="1"/>
    <col min="13064" max="13064" width="18.140625" style="78" customWidth="1"/>
    <col min="13065" max="13313" width="9.140625" style="78"/>
    <col min="13314" max="13314" width="28.8554687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8" width="13.7109375" style="78" customWidth="1"/>
    <col min="13319" max="13319" width="16" style="78" customWidth="1"/>
    <col min="13320" max="13320" width="18.140625" style="78" customWidth="1"/>
    <col min="13321" max="13569" width="9.140625" style="78"/>
    <col min="13570" max="13570" width="28.8554687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4" width="13.7109375" style="78" customWidth="1"/>
    <col min="13575" max="13575" width="16" style="78" customWidth="1"/>
    <col min="13576" max="13576" width="18.140625" style="78" customWidth="1"/>
    <col min="13577" max="13825" width="9.140625" style="78"/>
    <col min="13826" max="13826" width="28.8554687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0" width="13.7109375" style="78" customWidth="1"/>
    <col min="13831" max="13831" width="16" style="78" customWidth="1"/>
    <col min="13832" max="13832" width="18.140625" style="78" customWidth="1"/>
    <col min="13833" max="14081" width="9.140625" style="78"/>
    <col min="14082" max="14082" width="28.8554687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6" width="13.7109375" style="78" customWidth="1"/>
    <col min="14087" max="14087" width="16" style="78" customWidth="1"/>
    <col min="14088" max="14088" width="18.140625" style="78" customWidth="1"/>
    <col min="14089" max="14337" width="9.140625" style="78"/>
    <col min="14338" max="14338" width="28.8554687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2" width="13.7109375" style="78" customWidth="1"/>
    <col min="14343" max="14343" width="16" style="78" customWidth="1"/>
    <col min="14344" max="14344" width="18.140625" style="78" customWidth="1"/>
    <col min="14345" max="14593" width="9.140625" style="78"/>
    <col min="14594" max="14594" width="28.8554687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8" width="13.7109375" style="78" customWidth="1"/>
    <col min="14599" max="14599" width="16" style="78" customWidth="1"/>
    <col min="14600" max="14600" width="18.140625" style="78" customWidth="1"/>
    <col min="14601" max="14849" width="9.140625" style="78"/>
    <col min="14850" max="14850" width="28.8554687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4" width="13.7109375" style="78" customWidth="1"/>
    <col min="14855" max="14855" width="16" style="78" customWidth="1"/>
    <col min="14856" max="14856" width="18.140625" style="78" customWidth="1"/>
    <col min="14857" max="15105" width="9.140625" style="78"/>
    <col min="15106" max="15106" width="28.8554687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0" width="13.7109375" style="78" customWidth="1"/>
    <col min="15111" max="15111" width="16" style="78" customWidth="1"/>
    <col min="15112" max="15112" width="18.140625" style="78" customWidth="1"/>
    <col min="15113" max="15361" width="9.140625" style="78"/>
    <col min="15362" max="15362" width="28.8554687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6" width="13.7109375" style="78" customWidth="1"/>
    <col min="15367" max="15367" width="16" style="78" customWidth="1"/>
    <col min="15368" max="15368" width="18.140625" style="78" customWidth="1"/>
    <col min="15369" max="15617" width="9.140625" style="78"/>
    <col min="15618" max="15618" width="28.8554687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2" width="13.7109375" style="78" customWidth="1"/>
    <col min="15623" max="15623" width="16" style="78" customWidth="1"/>
    <col min="15624" max="15624" width="18.140625" style="78" customWidth="1"/>
    <col min="15625" max="15873" width="9.140625" style="78"/>
    <col min="15874" max="15874" width="28.8554687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8" width="13.7109375" style="78" customWidth="1"/>
    <col min="15879" max="15879" width="16" style="78" customWidth="1"/>
    <col min="15880" max="15880" width="18.140625" style="78" customWidth="1"/>
    <col min="15881" max="16129" width="9.140625" style="78"/>
    <col min="16130" max="16130" width="28.8554687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4" width="13.7109375" style="78" customWidth="1"/>
    <col min="16135" max="16135" width="16" style="78" customWidth="1"/>
    <col min="16136" max="16136" width="18.140625" style="78" customWidth="1"/>
    <col min="16137" max="16384" width="9.140625" style="78"/>
  </cols>
  <sheetData>
    <row r="1" spans="2:9" ht="15.75" x14ac:dyDescent="0.25">
      <c r="E1" s="865" t="s">
        <v>877</v>
      </c>
      <c r="F1" s="865"/>
      <c r="G1" s="865"/>
      <c r="H1" s="865"/>
    </row>
    <row r="4" spans="2:9" ht="15.75" x14ac:dyDescent="0.25">
      <c r="B4" s="461"/>
    </row>
    <row r="5" spans="2:9" ht="15.75" x14ac:dyDescent="0.25">
      <c r="B5" s="866" t="s">
        <v>879</v>
      </c>
      <c r="C5" s="866"/>
      <c r="D5" s="866"/>
      <c r="E5" s="866"/>
      <c r="F5" s="866"/>
      <c r="G5" s="866"/>
      <c r="H5" s="866"/>
      <c r="I5" s="538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02"/>
      <c r="D7" s="902"/>
      <c r="E7" s="902"/>
      <c r="F7" s="902"/>
      <c r="G7" s="538"/>
    </row>
    <row r="8" spans="2:9" ht="13.5" hidden="1" thickBot="1" x14ac:dyDescent="0.25"/>
    <row r="9" spans="2:9" ht="48" customHeight="1" thickBot="1" x14ac:dyDescent="0.3">
      <c r="B9" s="539" t="s">
        <v>90</v>
      </c>
      <c r="C9" s="540" t="s">
        <v>91</v>
      </c>
      <c r="D9" s="541" t="s">
        <v>649</v>
      </c>
      <c r="E9" s="541" t="s">
        <v>650</v>
      </c>
      <c r="F9" s="541" t="s">
        <v>94</v>
      </c>
      <c r="G9" s="553" t="s">
        <v>887</v>
      </c>
      <c r="H9" s="543" t="s">
        <v>97</v>
      </c>
    </row>
    <row r="10" spans="2:9" ht="22.5" customHeight="1" thickBot="1" x14ac:dyDescent="0.3">
      <c r="B10" s="544" t="s">
        <v>652</v>
      </c>
      <c r="C10" s="545">
        <v>9</v>
      </c>
      <c r="D10" s="492">
        <v>27385</v>
      </c>
      <c r="E10" s="492">
        <v>7414</v>
      </c>
      <c r="F10" s="492">
        <v>2697</v>
      </c>
      <c r="G10" s="474">
        <v>1501</v>
      </c>
      <c r="H10" s="546">
        <f>SUM(D10:G10)</f>
        <v>38997</v>
      </c>
    </row>
    <row r="11" spans="2:9" ht="16.5" hidden="1" thickBot="1" x14ac:dyDescent="0.3">
      <c r="B11" s="547"/>
      <c r="C11" s="548"/>
      <c r="D11" s="548"/>
      <c r="E11" s="548"/>
      <c r="F11" s="549"/>
      <c r="G11" s="457"/>
      <c r="H11" s="479">
        <f>SUM(D11:F11)</f>
        <v>0</v>
      </c>
    </row>
    <row r="12" spans="2:9" ht="35.25" customHeight="1" thickBot="1" x14ac:dyDescent="0.3">
      <c r="B12" s="539" t="s">
        <v>111</v>
      </c>
      <c r="C12" s="550">
        <v>9</v>
      </c>
      <c r="D12" s="551">
        <f>SUM(D10:D11)</f>
        <v>27385</v>
      </c>
      <c r="E12" s="551">
        <f>SUM(E10:E11)</f>
        <v>7414</v>
      </c>
      <c r="F12" s="551">
        <f>SUM(F10:F11)</f>
        <v>2697</v>
      </c>
      <c r="G12" s="486">
        <f>SUM(G10:G11)</f>
        <v>1501</v>
      </c>
      <c r="H12" s="487">
        <f>SUM(H10:H11)</f>
        <v>38997</v>
      </c>
    </row>
    <row r="16" spans="2:9" ht="15.75" x14ac:dyDescent="0.25">
      <c r="B16" s="466"/>
      <c r="C16" s="552"/>
      <c r="D16" s="552"/>
      <c r="E16" s="552"/>
      <c r="F16" s="552"/>
      <c r="G16" s="552"/>
      <c r="H16" s="458"/>
    </row>
    <row r="17" spans="2:10" ht="15.75" x14ac:dyDescent="0.25">
      <c r="E17" s="865" t="s">
        <v>878</v>
      </c>
      <c r="F17" s="865"/>
      <c r="G17" s="865"/>
      <c r="H17" s="865"/>
    </row>
    <row r="18" spans="2:10" ht="12.75" hidden="1" customHeight="1" x14ac:dyDescent="0.2"/>
    <row r="19" spans="2:10" ht="15" x14ac:dyDescent="0.25">
      <c r="B19"/>
      <c r="C19"/>
      <c r="D19"/>
      <c r="E19"/>
      <c r="F19"/>
      <c r="G19"/>
      <c r="H19"/>
      <c r="I19"/>
    </row>
    <row r="20" spans="2:10" ht="15" x14ac:dyDescent="0.25">
      <c r="B20"/>
    </row>
    <row r="21" spans="2:10" ht="15.75" x14ac:dyDescent="0.25">
      <c r="B21" s="866" t="s">
        <v>880</v>
      </c>
      <c r="C21" s="866"/>
      <c r="D21" s="866"/>
      <c r="E21" s="866"/>
      <c r="F21" s="866"/>
      <c r="G21" s="866"/>
      <c r="H21" s="866"/>
      <c r="I21" s="538"/>
    </row>
    <row r="22" spans="2:10" ht="15.75" x14ac:dyDescent="0.25">
      <c r="B22" s="79"/>
      <c r="C22" s="79"/>
      <c r="D22" s="79"/>
      <c r="E22" s="79"/>
      <c r="F22" s="79"/>
      <c r="G22" s="79"/>
      <c r="H22" s="79"/>
      <c r="I22" s="79"/>
    </row>
    <row r="23" spans="2:10" ht="16.5" thickBot="1" x14ac:dyDescent="0.3">
      <c r="C23" s="902"/>
      <c r="D23" s="902"/>
      <c r="E23" s="902"/>
      <c r="F23" s="902"/>
      <c r="G23" s="538"/>
    </row>
    <row r="24" spans="2:10" ht="12.75" hidden="1" customHeight="1" x14ac:dyDescent="0.2"/>
    <row r="25" spans="2:10" ht="38.25" customHeight="1" thickBot="1" x14ac:dyDescent="0.25">
      <c r="B25" s="554" t="s">
        <v>90</v>
      </c>
      <c r="C25" s="903" t="s">
        <v>653</v>
      </c>
      <c r="D25" s="904"/>
      <c r="E25" s="905"/>
      <c r="F25" s="776" t="s">
        <v>886</v>
      </c>
      <c r="G25" s="781" t="s">
        <v>643</v>
      </c>
      <c r="H25" s="780" t="s">
        <v>97</v>
      </c>
    </row>
    <row r="26" spans="2:10" ht="26.25" customHeight="1" thickBot="1" x14ac:dyDescent="0.25">
      <c r="B26" s="778" t="s">
        <v>654</v>
      </c>
      <c r="C26" s="906">
        <v>37693</v>
      </c>
      <c r="D26" s="907"/>
      <c r="E26" s="908"/>
      <c r="F26" s="777">
        <v>974</v>
      </c>
      <c r="G26" s="698">
        <v>330</v>
      </c>
      <c r="H26" s="554">
        <f>SUM(C26:G26)</f>
        <v>38997</v>
      </c>
      <c r="I26" s="466"/>
      <c r="J26" s="466"/>
    </row>
    <row r="27" spans="2:10" ht="37.5" customHeight="1" thickBot="1" x14ac:dyDescent="0.3">
      <c r="B27" s="543" t="s">
        <v>111</v>
      </c>
      <c r="C27" s="909">
        <f>SUM(C26)</f>
        <v>37693</v>
      </c>
      <c r="D27" s="910"/>
      <c r="E27" s="911"/>
      <c r="F27" s="779">
        <f>SUM(F26)</f>
        <v>974</v>
      </c>
      <c r="G27" s="779">
        <f>SUM(G26)</f>
        <v>330</v>
      </c>
      <c r="H27" s="543">
        <f>SUM(H26)</f>
        <v>38997</v>
      </c>
      <c r="I27" s="552"/>
      <c r="J27" s="552"/>
    </row>
  </sheetData>
  <mergeCells count="9">
    <mergeCell ref="C23:F23"/>
    <mergeCell ref="C25:E25"/>
    <mergeCell ref="C26:E26"/>
    <mergeCell ref="C27:E27"/>
    <mergeCell ref="E1:H1"/>
    <mergeCell ref="B5:H5"/>
    <mergeCell ref="C7:F7"/>
    <mergeCell ref="E17:H17"/>
    <mergeCell ref="B21:H21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opLeftCell="A4" zoomScaleNormal="100" zoomScalePageLayoutView="80" workbookViewId="0">
      <selection activeCell="B27" sqref="B27"/>
    </sheetView>
  </sheetViews>
  <sheetFormatPr defaultRowHeight="12.75" x14ac:dyDescent="0.2"/>
  <cols>
    <col min="1" max="1" width="5" style="78" customWidth="1"/>
    <col min="2" max="2" width="30" style="78" customWidth="1"/>
    <col min="3" max="3" width="11.140625" style="78" customWidth="1"/>
    <col min="4" max="4" width="14.42578125" style="78" customWidth="1"/>
    <col min="5" max="5" width="12.85546875" style="78" customWidth="1"/>
    <col min="6" max="7" width="13.7109375" style="78" customWidth="1"/>
    <col min="8" max="8" width="18.140625" style="78" customWidth="1"/>
    <col min="9" max="257" width="9.140625" style="78"/>
    <col min="258" max="258" width="27.2851562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3" width="13.7109375" style="78" customWidth="1"/>
    <col min="264" max="264" width="18.140625" style="78" customWidth="1"/>
    <col min="265" max="513" width="9.140625" style="78"/>
    <col min="514" max="514" width="27.2851562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9" width="13.7109375" style="78" customWidth="1"/>
    <col min="520" max="520" width="18.140625" style="78" customWidth="1"/>
    <col min="521" max="769" width="9.140625" style="78"/>
    <col min="770" max="770" width="27.2851562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5" width="13.7109375" style="78" customWidth="1"/>
    <col min="776" max="776" width="18.140625" style="78" customWidth="1"/>
    <col min="777" max="1025" width="9.140625" style="78"/>
    <col min="1026" max="1026" width="27.2851562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1" width="13.7109375" style="78" customWidth="1"/>
    <col min="1032" max="1032" width="18.140625" style="78" customWidth="1"/>
    <col min="1033" max="1281" width="9.140625" style="78"/>
    <col min="1282" max="1282" width="27.2851562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7" width="13.7109375" style="78" customWidth="1"/>
    <col min="1288" max="1288" width="18.140625" style="78" customWidth="1"/>
    <col min="1289" max="1537" width="9.140625" style="78"/>
    <col min="1538" max="1538" width="27.2851562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3" width="13.7109375" style="78" customWidth="1"/>
    <col min="1544" max="1544" width="18.140625" style="78" customWidth="1"/>
    <col min="1545" max="1793" width="9.140625" style="78"/>
    <col min="1794" max="1794" width="27.2851562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9" width="13.7109375" style="78" customWidth="1"/>
    <col min="1800" max="1800" width="18.140625" style="78" customWidth="1"/>
    <col min="1801" max="2049" width="9.140625" style="78"/>
    <col min="2050" max="2050" width="27.2851562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5" width="13.7109375" style="78" customWidth="1"/>
    <col min="2056" max="2056" width="18.140625" style="78" customWidth="1"/>
    <col min="2057" max="2305" width="9.140625" style="78"/>
    <col min="2306" max="2306" width="27.2851562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1" width="13.7109375" style="78" customWidth="1"/>
    <col min="2312" max="2312" width="18.140625" style="78" customWidth="1"/>
    <col min="2313" max="2561" width="9.140625" style="78"/>
    <col min="2562" max="2562" width="27.2851562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7" width="13.7109375" style="78" customWidth="1"/>
    <col min="2568" max="2568" width="18.140625" style="78" customWidth="1"/>
    <col min="2569" max="2817" width="9.140625" style="78"/>
    <col min="2818" max="2818" width="27.2851562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3" width="13.7109375" style="78" customWidth="1"/>
    <col min="2824" max="2824" width="18.140625" style="78" customWidth="1"/>
    <col min="2825" max="3073" width="9.140625" style="78"/>
    <col min="3074" max="3074" width="27.2851562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9" width="13.7109375" style="78" customWidth="1"/>
    <col min="3080" max="3080" width="18.140625" style="78" customWidth="1"/>
    <col min="3081" max="3329" width="9.140625" style="78"/>
    <col min="3330" max="3330" width="27.2851562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5" width="13.7109375" style="78" customWidth="1"/>
    <col min="3336" max="3336" width="18.140625" style="78" customWidth="1"/>
    <col min="3337" max="3585" width="9.140625" style="78"/>
    <col min="3586" max="3586" width="27.2851562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1" width="13.7109375" style="78" customWidth="1"/>
    <col min="3592" max="3592" width="18.140625" style="78" customWidth="1"/>
    <col min="3593" max="3841" width="9.140625" style="78"/>
    <col min="3842" max="3842" width="27.2851562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7" width="13.7109375" style="78" customWidth="1"/>
    <col min="3848" max="3848" width="18.140625" style="78" customWidth="1"/>
    <col min="3849" max="4097" width="9.140625" style="78"/>
    <col min="4098" max="4098" width="27.2851562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3" width="13.7109375" style="78" customWidth="1"/>
    <col min="4104" max="4104" width="18.140625" style="78" customWidth="1"/>
    <col min="4105" max="4353" width="9.140625" style="78"/>
    <col min="4354" max="4354" width="27.2851562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9" width="13.7109375" style="78" customWidth="1"/>
    <col min="4360" max="4360" width="18.140625" style="78" customWidth="1"/>
    <col min="4361" max="4609" width="9.140625" style="78"/>
    <col min="4610" max="4610" width="27.2851562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5" width="13.7109375" style="78" customWidth="1"/>
    <col min="4616" max="4616" width="18.140625" style="78" customWidth="1"/>
    <col min="4617" max="4865" width="9.140625" style="78"/>
    <col min="4866" max="4866" width="27.2851562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1" width="13.7109375" style="78" customWidth="1"/>
    <col min="4872" max="4872" width="18.140625" style="78" customWidth="1"/>
    <col min="4873" max="5121" width="9.140625" style="78"/>
    <col min="5122" max="5122" width="27.2851562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7" width="13.7109375" style="78" customWidth="1"/>
    <col min="5128" max="5128" width="18.140625" style="78" customWidth="1"/>
    <col min="5129" max="5377" width="9.140625" style="78"/>
    <col min="5378" max="5378" width="27.2851562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3" width="13.7109375" style="78" customWidth="1"/>
    <col min="5384" max="5384" width="18.140625" style="78" customWidth="1"/>
    <col min="5385" max="5633" width="9.140625" style="78"/>
    <col min="5634" max="5634" width="27.2851562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9" width="13.7109375" style="78" customWidth="1"/>
    <col min="5640" max="5640" width="18.140625" style="78" customWidth="1"/>
    <col min="5641" max="5889" width="9.140625" style="78"/>
    <col min="5890" max="5890" width="27.2851562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5" width="13.7109375" style="78" customWidth="1"/>
    <col min="5896" max="5896" width="18.140625" style="78" customWidth="1"/>
    <col min="5897" max="6145" width="9.140625" style="78"/>
    <col min="6146" max="6146" width="27.2851562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1" width="13.7109375" style="78" customWidth="1"/>
    <col min="6152" max="6152" width="18.140625" style="78" customWidth="1"/>
    <col min="6153" max="6401" width="9.140625" style="78"/>
    <col min="6402" max="6402" width="27.2851562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7" width="13.7109375" style="78" customWidth="1"/>
    <col min="6408" max="6408" width="18.140625" style="78" customWidth="1"/>
    <col min="6409" max="6657" width="9.140625" style="78"/>
    <col min="6658" max="6658" width="27.2851562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3" width="13.7109375" style="78" customWidth="1"/>
    <col min="6664" max="6664" width="18.140625" style="78" customWidth="1"/>
    <col min="6665" max="6913" width="9.140625" style="78"/>
    <col min="6914" max="6914" width="27.2851562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9" width="13.7109375" style="78" customWidth="1"/>
    <col min="6920" max="6920" width="18.140625" style="78" customWidth="1"/>
    <col min="6921" max="7169" width="9.140625" style="78"/>
    <col min="7170" max="7170" width="27.2851562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5" width="13.7109375" style="78" customWidth="1"/>
    <col min="7176" max="7176" width="18.140625" style="78" customWidth="1"/>
    <col min="7177" max="7425" width="9.140625" style="78"/>
    <col min="7426" max="7426" width="27.2851562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1" width="13.7109375" style="78" customWidth="1"/>
    <col min="7432" max="7432" width="18.140625" style="78" customWidth="1"/>
    <col min="7433" max="7681" width="9.140625" style="78"/>
    <col min="7682" max="7682" width="27.2851562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7" width="13.7109375" style="78" customWidth="1"/>
    <col min="7688" max="7688" width="18.140625" style="78" customWidth="1"/>
    <col min="7689" max="7937" width="9.140625" style="78"/>
    <col min="7938" max="7938" width="27.2851562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3" width="13.7109375" style="78" customWidth="1"/>
    <col min="7944" max="7944" width="18.140625" style="78" customWidth="1"/>
    <col min="7945" max="8193" width="9.140625" style="78"/>
    <col min="8194" max="8194" width="27.2851562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9" width="13.7109375" style="78" customWidth="1"/>
    <col min="8200" max="8200" width="18.140625" style="78" customWidth="1"/>
    <col min="8201" max="8449" width="9.140625" style="78"/>
    <col min="8450" max="8450" width="27.2851562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5" width="13.7109375" style="78" customWidth="1"/>
    <col min="8456" max="8456" width="18.140625" style="78" customWidth="1"/>
    <col min="8457" max="8705" width="9.140625" style="78"/>
    <col min="8706" max="8706" width="27.2851562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1" width="13.7109375" style="78" customWidth="1"/>
    <col min="8712" max="8712" width="18.140625" style="78" customWidth="1"/>
    <col min="8713" max="8961" width="9.140625" style="78"/>
    <col min="8962" max="8962" width="27.2851562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7" width="13.7109375" style="78" customWidth="1"/>
    <col min="8968" max="8968" width="18.140625" style="78" customWidth="1"/>
    <col min="8969" max="9217" width="9.140625" style="78"/>
    <col min="9218" max="9218" width="27.2851562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3" width="13.7109375" style="78" customWidth="1"/>
    <col min="9224" max="9224" width="18.140625" style="78" customWidth="1"/>
    <col min="9225" max="9473" width="9.140625" style="78"/>
    <col min="9474" max="9474" width="27.2851562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9" width="13.7109375" style="78" customWidth="1"/>
    <col min="9480" max="9480" width="18.140625" style="78" customWidth="1"/>
    <col min="9481" max="9729" width="9.140625" style="78"/>
    <col min="9730" max="9730" width="27.2851562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5" width="13.7109375" style="78" customWidth="1"/>
    <col min="9736" max="9736" width="18.140625" style="78" customWidth="1"/>
    <col min="9737" max="9985" width="9.140625" style="78"/>
    <col min="9986" max="9986" width="27.2851562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1" width="13.7109375" style="78" customWidth="1"/>
    <col min="9992" max="9992" width="18.140625" style="78" customWidth="1"/>
    <col min="9993" max="10241" width="9.140625" style="78"/>
    <col min="10242" max="10242" width="27.2851562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7" width="13.7109375" style="78" customWidth="1"/>
    <col min="10248" max="10248" width="18.140625" style="78" customWidth="1"/>
    <col min="10249" max="10497" width="9.140625" style="78"/>
    <col min="10498" max="10498" width="27.2851562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3" width="13.7109375" style="78" customWidth="1"/>
    <col min="10504" max="10504" width="18.140625" style="78" customWidth="1"/>
    <col min="10505" max="10753" width="9.140625" style="78"/>
    <col min="10754" max="10754" width="27.2851562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9" width="13.7109375" style="78" customWidth="1"/>
    <col min="10760" max="10760" width="18.140625" style="78" customWidth="1"/>
    <col min="10761" max="11009" width="9.140625" style="78"/>
    <col min="11010" max="11010" width="27.2851562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5" width="13.7109375" style="78" customWidth="1"/>
    <col min="11016" max="11016" width="18.140625" style="78" customWidth="1"/>
    <col min="11017" max="11265" width="9.140625" style="78"/>
    <col min="11266" max="11266" width="27.2851562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1" width="13.7109375" style="78" customWidth="1"/>
    <col min="11272" max="11272" width="18.140625" style="78" customWidth="1"/>
    <col min="11273" max="11521" width="9.140625" style="78"/>
    <col min="11522" max="11522" width="27.2851562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7" width="13.7109375" style="78" customWidth="1"/>
    <col min="11528" max="11528" width="18.140625" style="78" customWidth="1"/>
    <col min="11529" max="11777" width="9.140625" style="78"/>
    <col min="11778" max="11778" width="27.2851562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3" width="13.7109375" style="78" customWidth="1"/>
    <col min="11784" max="11784" width="18.140625" style="78" customWidth="1"/>
    <col min="11785" max="12033" width="9.140625" style="78"/>
    <col min="12034" max="12034" width="27.2851562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9" width="13.7109375" style="78" customWidth="1"/>
    <col min="12040" max="12040" width="18.140625" style="78" customWidth="1"/>
    <col min="12041" max="12289" width="9.140625" style="78"/>
    <col min="12290" max="12290" width="27.2851562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5" width="13.7109375" style="78" customWidth="1"/>
    <col min="12296" max="12296" width="18.140625" style="78" customWidth="1"/>
    <col min="12297" max="12545" width="9.140625" style="78"/>
    <col min="12546" max="12546" width="27.2851562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1" width="13.7109375" style="78" customWidth="1"/>
    <col min="12552" max="12552" width="18.140625" style="78" customWidth="1"/>
    <col min="12553" max="12801" width="9.140625" style="78"/>
    <col min="12802" max="12802" width="27.2851562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7" width="13.7109375" style="78" customWidth="1"/>
    <col min="12808" max="12808" width="18.140625" style="78" customWidth="1"/>
    <col min="12809" max="13057" width="9.140625" style="78"/>
    <col min="13058" max="13058" width="27.2851562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3" width="13.7109375" style="78" customWidth="1"/>
    <col min="13064" max="13064" width="18.140625" style="78" customWidth="1"/>
    <col min="13065" max="13313" width="9.140625" style="78"/>
    <col min="13314" max="13314" width="27.2851562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9" width="13.7109375" style="78" customWidth="1"/>
    <col min="13320" max="13320" width="18.140625" style="78" customWidth="1"/>
    <col min="13321" max="13569" width="9.140625" style="78"/>
    <col min="13570" max="13570" width="27.2851562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5" width="13.7109375" style="78" customWidth="1"/>
    <col min="13576" max="13576" width="18.140625" style="78" customWidth="1"/>
    <col min="13577" max="13825" width="9.140625" style="78"/>
    <col min="13826" max="13826" width="27.2851562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1" width="13.7109375" style="78" customWidth="1"/>
    <col min="13832" max="13832" width="18.140625" style="78" customWidth="1"/>
    <col min="13833" max="14081" width="9.140625" style="78"/>
    <col min="14082" max="14082" width="27.2851562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7" width="13.7109375" style="78" customWidth="1"/>
    <col min="14088" max="14088" width="18.140625" style="78" customWidth="1"/>
    <col min="14089" max="14337" width="9.140625" style="78"/>
    <col min="14338" max="14338" width="27.2851562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3" width="13.7109375" style="78" customWidth="1"/>
    <col min="14344" max="14344" width="18.140625" style="78" customWidth="1"/>
    <col min="14345" max="14593" width="9.140625" style="78"/>
    <col min="14594" max="14594" width="27.2851562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9" width="13.7109375" style="78" customWidth="1"/>
    <col min="14600" max="14600" width="18.140625" style="78" customWidth="1"/>
    <col min="14601" max="14849" width="9.140625" style="78"/>
    <col min="14850" max="14850" width="27.2851562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5" width="13.7109375" style="78" customWidth="1"/>
    <col min="14856" max="14856" width="18.140625" style="78" customWidth="1"/>
    <col min="14857" max="15105" width="9.140625" style="78"/>
    <col min="15106" max="15106" width="27.2851562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1" width="13.7109375" style="78" customWidth="1"/>
    <col min="15112" max="15112" width="18.140625" style="78" customWidth="1"/>
    <col min="15113" max="15361" width="9.140625" style="78"/>
    <col min="15362" max="15362" width="27.2851562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7" width="13.7109375" style="78" customWidth="1"/>
    <col min="15368" max="15368" width="18.140625" style="78" customWidth="1"/>
    <col min="15369" max="15617" width="9.140625" style="78"/>
    <col min="15618" max="15618" width="27.2851562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3" width="13.7109375" style="78" customWidth="1"/>
    <col min="15624" max="15624" width="18.140625" style="78" customWidth="1"/>
    <col min="15625" max="15873" width="9.140625" style="78"/>
    <col min="15874" max="15874" width="27.2851562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9" width="13.7109375" style="78" customWidth="1"/>
    <col min="15880" max="15880" width="18.140625" style="78" customWidth="1"/>
    <col min="15881" max="16129" width="9.140625" style="78"/>
    <col min="16130" max="16130" width="27.2851562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5" width="13.7109375" style="78" customWidth="1"/>
    <col min="16136" max="16136" width="18.140625" style="78" customWidth="1"/>
    <col min="16137" max="16384" width="9.140625" style="78"/>
  </cols>
  <sheetData>
    <row r="1" spans="2:9" ht="15.75" x14ac:dyDescent="0.25">
      <c r="D1" s="865" t="s">
        <v>888</v>
      </c>
      <c r="E1" s="865"/>
      <c r="F1" s="865"/>
      <c r="G1" s="865"/>
      <c r="H1" s="865"/>
    </row>
    <row r="4" spans="2:9" ht="15.75" x14ac:dyDescent="0.25">
      <c r="B4" s="461"/>
    </row>
    <row r="5" spans="2:9" ht="15.75" x14ac:dyDescent="0.25">
      <c r="B5" s="866" t="s">
        <v>891</v>
      </c>
      <c r="C5" s="866"/>
      <c r="D5" s="866"/>
      <c r="E5" s="866"/>
      <c r="F5" s="866"/>
      <c r="G5" s="866"/>
      <c r="H5" s="866"/>
      <c r="I5" s="866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02"/>
      <c r="D7" s="902"/>
      <c r="E7" s="902"/>
      <c r="F7" s="902"/>
      <c r="G7" s="538"/>
    </row>
    <row r="8" spans="2:9" ht="13.5" hidden="1" thickBot="1" x14ac:dyDescent="0.25"/>
    <row r="9" spans="2:9" ht="39" customHeight="1" thickBot="1" x14ac:dyDescent="0.25">
      <c r="B9" s="555" t="s">
        <v>90</v>
      </c>
      <c r="C9" s="556" t="s">
        <v>91</v>
      </c>
      <c r="D9" s="557" t="s">
        <v>649</v>
      </c>
      <c r="E9" s="541" t="s">
        <v>650</v>
      </c>
      <c r="F9" s="541" t="s">
        <v>94</v>
      </c>
      <c r="G9" s="542" t="s">
        <v>651</v>
      </c>
      <c r="H9" s="543" t="s">
        <v>97</v>
      </c>
    </row>
    <row r="10" spans="2:9" ht="22.5" customHeight="1" x14ac:dyDescent="0.25">
      <c r="B10" s="558" t="s">
        <v>655</v>
      </c>
      <c r="C10" s="559">
        <v>9</v>
      </c>
      <c r="D10" s="473">
        <v>6095</v>
      </c>
      <c r="E10" s="492">
        <v>823</v>
      </c>
      <c r="F10" s="492">
        <v>10</v>
      </c>
      <c r="G10" s="493"/>
      <c r="H10" s="475">
        <f>SUM(D10:G10)</f>
        <v>6928</v>
      </c>
    </row>
    <row r="11" spans="2:9" ht="15.75" hidden="1" x14ac:dyDescent="0.25">
      <c r="B11" s="560"/>
      <c r="C11" s="561"/>
      <c r="D11" s="477"/>
      <c r="E11" s="562"/>
      <c r="F11" s="562"/>
      <c r="G11" s="563"/>
      <c r="H11" s="546">
        <f>SUM(D11:F11)</f>
        <v>0</v>
      </c>
    </row>
    <row r="12" spans="2:9" ht="26.25" customHeight="1" thickBot="1" x14ac:dyDescent="0.3">
      <c r="B12" s="564" t="s">
        <v>890</v>
      </c>
      <c r="C12" s="565">
        <v>32</v>
      </c>
      <c r="D12" s="481">
        <v>28765</v>
      </c>
      <c r="E12" s="566">
        <v>3885</v>
      </c>
      <c r="F12" s="566">
        <v>2958</v>
      </c>
      <c r="G12" s="567">
        <v>6500</v>
      </c>
      <c r="H12" s="546">
        <f>SUM(D12:G12)</f>
        <v>42108</v>
      </c>
    </row>
    <row r="13" spans="2:9" ht="35.25" customHeight="1" thickBot="1" x14ac:dyDescent="0.3">
      <c r="B13" s="500" t="s">
        <v>111</v>
      </c>
      <c r="C13" s="568">
        <f t="shared" ref="C13:H13" si="0">SUM(C10:C12)</f>
        <v>41</v>
      </c>
      <c r="D13" s="550">
        <f t="shared" si="0"/>
        <v>34860</v>
      </c>
      <c r="E13" s="551">
        <f t="shared" si="0"/>
        <v>4708</v>
      </c>
      <c r="F13" s="551">
        <f t="shared" si="0"/>
        <v>2968</v>
      </c>
      <c r="G13" s="569">
        <f t="shared" si="0"/>
        <v>6500</v>
      </c>
      <c r="H13" s="570">
        <f t="shared" si="0"/>
        <v>49036</v>
      </c>
    </row>
    <row r="15" spans="2:9" ht="15.75" x14ac:dyDescent="0.25">
      <c r="B15" s="466"/>
      <c r="C15" s="552"/>
      <c r="D15" s="552"/>
      <c r="E15" s="552"/>
      <c r="F15" s="552"/>
      <c r="G15" s="552"/>
      <c r="H15" s="458"/>
    </row>
    <row r="16" spans="2:9" ht="15.75" x14ac:dyDescent="0.25">
      <c r="D16" s="865" t="s">
        <v>889</v>
      </c>
      <c r="E16" s="865"/>
      <c r="F16" s="865"/>
      <c r="G16" s="865"/>
      <c r="H16" s="865"/>
    </row>
    <row r="17" spans="2:9" ht="12.75" hidden="1" customHeight="1" x14ac:dyDescent="0.2"/>
    <row r="18" spans="2:9" ht="15" x14ac:dyDescent="0.25">
      <c r="B18"/>
      <c r="C18"/>
      <c r="D18"/>
      <c r="E18"/>
      <c r="F18"/>
      <c r="G18"/>
      <c r="H18"/>
      <c r="I18"/>
    </row>
    <row r="19" spans="2:9" ht="15.75" x14ac:dyDescent="0.25">
      <c r="B19" s="461"/>
    </row>
    <row r="20" spans="2:9" ht="15.75" x14ac:dyDescent="0.25">
      <c r="B20" s="866" t="s">
        <v>892</v>
      </c>
      <c r="C20" s="866"/>
      <c r="D20" s="866"/>
      <c r="E20" s="866"/>
      <c r="F20" s="866"/>
      <c r="G20" s="866"/>
      <c r="H20" s="866"/>
      <c r="I20" s="866"/>
    </row>
    <row r="21" spans="2:9" ht="15.75" x14ac:dyDescent="0.25">
      <c r="B21" s="79"/>
      <c r="C21" s="79"/>
      <c r="D21" s="79"/>
      <c r="E21" s="79"/>
      <c r="F21" s="79"/>
      <c r="G21" s="79"/>
      <c r="H21" s="79"/>
      <c r="I21" s="79"/>
    </row>
    <row r="22" spans="2:9" ht="16.5" thickBot="1" x14ac:dyDescent="0.3">
      <c r="C22" s="902"/>
      <c r="D22" s="902"/>
      <c r="E22" s="902"/>
      <c r="F22" s="902"/>
      <c r="G22" s="538"/>
    </row>
    <row r="23" spans="2:9" ht="12.75" hidden="1" customHeight="1" x14ac:dyDescent="0.2"/>
    <row r="24" spans="2:9" ht="16.5" thickBot="1" x14ac:dyDescent="0.3">
      <c r="B24" s="571" t="s">
        <v>90</v>
      </c>
      <c r="C24" s="912" t="s">
        <v>656</v>
      </c>
      <c r="D24" s="913"/>
      <c r="E24" s="913"/>
      <c r="F24" s="913"/>
      <c r="G24" s="914"/>
      <c r="H24" s="554" t="s">
        <v>97</v>
      </c>
    </row>
    <row r="25" spans="2:9" ht="15.75" x14ac:dyDescent="0.25">
      <c r="B25" s="572" t="s">
        <v>657</v>
      </c>
      <c r="C25" s="915">
        <v>4950</v>
      </c>
      <c r="D25" s="916"/>
      <c r="E25" s="916"/>
      <c r="F25" s="916"/>
      <c r="G25" s="917"/>
      <c r="H25" s="573">
        <f>C25</f>
        <v>4950</v>
      </c>
    </row>
    <row r="26" spans="2:9" ht="16.5" thickBot="1" x14ac:dyDescent="0.3">
      <c r="B26" s="564" t="s">
        <v>893</v>
      </c>
      <c r="C26" s="918">
        <v>41598</v>
      </c>
      <c r="D26" s="919"/>
      <c r="E26" s="919"/>
      <c r="F26" s="919"/>
      <c r="G26" s="920"/>
      <c r="H26" s="574">
        <f>C26</f>
        <v>41598</v>
      </c>
    </row>
    <row r="27" spans="2:9" ht="16.5" thickBot="1" x14ac:dyDescent="0.3">
      <c r="B27" s="500" t="s">
        <v>111</v>
      </c>
      <c r="C27" s="921">
        <f>SUM(C25:G26)</f>
        <v>46548</v>
      </c>
      <c r="D27" s="922"/>
      <c r="E27" s="922"/>
      <c r="F27" s="922"/>
      <c r="G27" s="923"/>
      <c r="H27" s="501">
        <f>SUM(H25:H26)</f>
        <v>46548</v>
      </c>
    </row>
  </sheetData>
  <mergeCells count="10">
    <mergeCell ref="C24:G24"/>
    <mergeCell ref="C25:G25"/>
    <mergeCell ref="C26:G26"/>
    <mergeCell ref="C27:G27"/>
    <mergeCell ref="D1:H1"/>
    <mergeCell ref="B5:I5"/>
    <mergeCell ref="C7:F7"/>
    <mergeCell ref="D16:H16"/>
    <mergeCell ref="B20:I20"/>
    <mergeCell ref="C22:F22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4"/>
  <sheetViews>
    <sheetView topLeftCell="A7" zoomScaleNormal="100" workbookViewId="0">
      <selection activeCell="C28" sqref="C28"/>
    </sheetView>
  </sheetViews>
  <sheetFormatPr defaultRowHeight="15.75" x14ac:dyDescent="0.25"/>
  <cols>
    <col min="1" max="1" width="4.140625" style="575" customWidth="1"/>
    <col min="2" max="2" width="26.7109375" style="576" customWidth="1"/>
    <col min="3" max="4" width="7.7109375" style="576" customWidth="1"/>
    <col min="5" max="5" width="8.140625" style="576" customWidth="1"/>
    <col min="6" max="6" width="7.5703125" style="576" customWidth="1"/>
    <col min="7" max="7" width="7.42578125" style="576" customWidth="1"/>
    <col min="8" max="8" width="7.5703125" style="576" customWidth="1"/>
    <col min="9" max="9" width="7" style="576" customWidth="1"/>
    <col min="10" max="14" width="8.140625" style="576" customWidth="1"/>
    <col min="15" max="15" width="10.85546875" style="575" customWidth="1"/>
    <col min="16" max="256" width="9.140625" style="576"/>
    <col min="257" max="257" width="4.140625" style="576" customWidth="1"/>
    <col min="258" max="258" width="26.7109375" style="576" customWidth="1"/>
    <col min="259" max="260" width="7.7109375" style="576" customWidth="1"/>
    <col min="261" max="261" width="8.140625" style="576" customWidth="1"/>
    <col min="262" max="262" width="7.5703125" style="576" customWidth="1"/>
    <col min="263" max="263" width="7.42578125" style="576" customWidth="1"/>
    <col min="264" max="264" width="7.5703125" style="576" customWidth="1"/>
    <col min="265" max="265" width="7" style="576" customWidth="1"/>
    <col min="266" max="270" width="8.140625" style="576" customWidth="1"/>
    <col min="271" max="271" width="10.85546875" style="576" customWidth="1"/>
    <col min="272" max="512" width="9.140625" style="576"/>
    <col min="513" max="513" width="4.140625" style="576" customWidth="1"/>
    <col min="514" max="514" width="26.7109375" style="576" customWidth="1"/>
    <col min="515" max="516" width="7.7109375" style="576" customWidth="1"/>
    <col min="517" max="517" width="8.140625" style="576" customWidth="1"/>
    <col min="518" max="518" width="7.5703125" style="576" customWidth="1"/>
    <col min="519" max="519" width="7.42578125" style="576" customWidth="1"/>
    <col min="520" max="520" width="7.5703125" style="576" customWidth="1"/>
    <col min="521" max="521" width="7" style="576" customWidth="1"/>
    <col min="522" max="526" width="8.140625" style="576" customWidth="1"/>
    <col min="527" max="527" width="10.85546875" style="576" customWidth="1"/>
    <col min="528" max="768" width="9.140625" style="576"/>
    <col min="769" max="769" width="4.140625" style="576" customWidth="1"/>
    <col min="770" max="770" width="26.7109375" style="576" customWidth="1"/>
    <col min="771" max="772" width="7.7109375" style="576" customWidth="1"/>
    <col min="773" max="773" width="8.140625" style="576" customWidth="1"/>
    <col min="774" max="774" width="7.5703125" style="576" customWidth="1"/>
    <col min="775" max="775" width="7.42578125" style="576" customWidth="1"/>
    <col min="776" max="776" width="7.5703125" style="576" customWidth="1"/>
    <col min="777" max="777" width="7" style="576" customWidth="1"/>
    <col min="778" max="782" width="8.140625" style="576" customWidth="1"/>
    <col min="783" max="783" width="10.85546875" style="576" customWidth="1"/>
    <col min="784" max="1024" width="9.140625" style="576"/>
    <col min="1025" max="1025" width="4.140625" style="576" customWidth="1"/>
    <col min="1026" max="1026" width="26.7109375" style="576" customWidth="1"/>
    <col min="1027" max="1028" width="7.7109375" style="576" customWidth="1"/>
    <col min="1029" max="1029" width="8.140625" style="576" customWidth="1"/>
    <col min="1030" max="1030" width="7.5703125" style="576" customWidth="1"/>
    <col min="1031" max="1031" width="7.42578125" style="576" customWidth="1"/>
    <col min="1032" max="1032" width="7.5703125" style="576" customWidth="1"/>
    <col min="1033" max="1033" width="7" style="576" customWidth="1"/>
    <col min="1034" max="1038" width="8.140625" style="576" customWidth="1"/>
    <col min="1039" max="1039" width="10.85546875" style="576" customWidth="1"/>
    <col min="1040" max="1280" width="9.140625" style="576"/>
    <col min="1281" max="1281" width="4.140625" style="576" customWidth="1"/>
    <col min="1282" max="1282" width="26.7109375" style="576" customWidth="1"/>
    <col min="1283" max="1284" width="7.7109375" style="576" customWidth="1"/>
    <col min="1285" max="1285" width="8.140625" style="576" customWidth="1"/>
    <col min="1286" max="1286" width="7.5703125" style="576" customWidth="1"/>
    <col min="1287" max="1287" width="7.42578125" style="576" customWidth="1"/>
    <col min="1288" max="1288" width="7.5703125" style="576" customWidth="1"/>
    <col min="1289" max="1289" width="7" style="576" customWidth="1"/>
    <col min="1290" max="1294" width="8.140625" style="576" customWidth="1"/>
    <col min="1295" max="1295" width="10.85546875" style="576" customWidth="1"/>
    <col min="1296" max="1536" width="9.140625" style="576"/>
    <col min="1537" max="1537" width="4.140625" style="576" customWidth="1"/>
    <col min="1538" max="1538" width="26.7109375" style="576" customWidth="1"/>
    <col min="1539" max="1540" width="7.7109375" style="576" customWidth="1"/>
    <col min="1541" max="1541" width="8.140625" style="576" customWidth="1"/>
    <col min="1542" max="1542" width="7.5703125" style="576" customWidth="1"/>
    <col min="1543" max="1543" width="7.42578125" style="576" customWidth="1"/>
    <col min="1544" max="1544" width="7.5703125" style="576" customWidth="1"/>
    <col min="1545" max="1545" width="7" style="576" customWidth="1"/>
    <col min="1546" max="1550" width="8.140625" style="576" customWidth="1"/>
    <col min="1551" max="1551" width="10.85546875" style="576" customWidth="1"/>
    <col min="1552" max="1792" width="9.140625" style="576"/>
    <col min="1793" max="1793" width="4.140625" style="576" customWidth="1"/>
    <col min="1794" max="1794" width="26.7109375" style="576" customWidth="1"/>
    <col min="1795" max="1796" width="7.7109375" style="576" customWidth="1"/>
    <col min="1797" max="1797" width="8.140625" style="576" customWidth="1"/>
    <col min="1798" max="1798" width="7.5703125" style="576" customWidth="1"/>
    <col min="1799" max="1799" width="7.42578125" style="576" customWidth="1"/>
    <col min="1800" max="1800" width="7.5703125" style="576" customWidth="1"/>
    <col min="1801" max="1801" width="7" style="576" customWidth="1"/>
    <col min="1802" max="1806" width="8.140625" style="576" customWidth="1"/>
    <col min="1807" max="1807" width="10.85546875" style="576" customWidth="1"/>
    <col min="1808" max="2048" width="9.140625" style="576"/>
    <col min="2049" max="2049" width="4.140625" style="576" customWidth="1"/>
    <col min="2050" max="2050" width="26.7109375" style="576" customWidth="1"/>
    <col min="2051" max="2052" width="7.7109375" style="576" customWidth="1"/>
    <col min="2053" max="2053" width="8.140625" style="576" customWidth="1"/>
    <col min="2054" max="2054" width="7.5703125" style="576" customWidth="1"/>
    <col min="2055" max="2055" width="7.42578125" style="576" customWidth="1"/>
    <col min="2056" max="2056" width="7.5703125" style="576" customWidth="1"/>
    <col min="2057" max="2057" width="7" style="576" customWidth="1"/>
    <col min="2058" max="2062" width="8.140625" style="576" customWidth="1"/>
    <col min="2063" max="2063" width="10.85546875" style="576" customWidth="1"/>
    <col min="2064" max="2304" width="9.140625" style="576"/>
    <col min="2305" max="2305" width="4.140625" style="576" customWidth="1"/>
    <col min="2306" max="2306" width="26.7109375" style="576" customWidth="1"/>
    <col min="2307" max="2308" width="7.7109375" style="576" customWidth="1"/>
    <col min="2309" max="2309" width="8.140625" style="576" customWidth="1"/>
    <col min="2310" max="2310" width="7.5703125" style="576" customWidth="1"/>
    <col min="2311" max="2311" width="7.42578125" style="576" customWidth="1"/>
    <col min="2312" max="2312" width="7.5703125" style="576" customWidth="1"/>
    <col min="2313" max="2313" width="7" style="576" customWidth="1"/>
    <col min="2314" max="2318" width="8.140625" style="576" customWidth="1"/>
    <col min="2319" max="2319" width="10.85546875" style="576" customWidth="1"/>
    <col min="2320" max="2560" width="9.140625" style="576"/>
    <col min="2561" max="2561" width="4.140625" style="576" customWidth="1"/>
    <col min="2562" max="2562" width="26.7109375" style="576" customWidth="1"/>
    <col min="2563" max="2564" width="7.7109375" style="576" customWidth="1"/>
    <col min="2565" max="2565" width="8.140625" style="576" customWidth="1"/>
    <col min="2566" max="2566" width="7.5703125" style="576" customWidth="1"/>
    <col min="2567" max="2567" width="7.42578125" style="576" customWidth="1"/>
    <col min="2568" max="2568" width="7.5703125" style="576" customWidth="1"/>
    <col min="2569" max="2569" width="7" style="576" customWidth="1"/>
    <col min="2570" max="2574" width="8.140625" style="576" customWidth="1"/>
    <col min="2575" max="2575" width="10.85546875" style="576" customWidth="1"/>
    <col min="2576" max="2816" width="9.140625" style="576"/>
    <col min="2817" max="2817" width="4.140625" style="576" customWidth="1"/>
    <col min="2818" max="2818" width="26.7109375" style="576" customWidth="1"/>
    <col min="2819" max="2820" width="7.7109375" style="576" customWidth="1"/>
    <col min="2821" max="2821" width="8.140625" style="576" customWidth="1"/>
    <col min="2822" max="2822" width="7.5703125" style="576" customWidth="1"/>
    <col min="2823" max="2823" width="7.42578125" style="576" customWidth="1"/>
    <col min="2824" max="2824" width="7.5703125" style="576" customWidth="1"/>
    <col min="2825" max="2825" width="7" style="576" customWidth="1"/>
    <col min="2826" max="2830" width="8.140625" style="576" customWidth="1"/>
    <col min="2831" max="2831" width="10.85546875" style="576" customWidth="1"/>
    <col min="2832" max="3072" width="9.140625" style="576"/>
    <col min="3073" max="3073" width="4.140625" style="576" customWidth="1"/>
    <col min="3074" max="3074" width="26.7109375" style="576" customWidth="1"/>
    <col min="3075" max="3076" width="7.7109375" style="576" customWidth="1"/>
    <col min="3077" max="3077" width="8.140625" style="576" customWidth="1"/>
    <col min="3078" max="3078" width="7.5703125" style="576" customWidth="1"/>
    <col min="3079" max="3079" width="7.42578125" style="576" customWidth="1"/>
    <col min="3080" max="3080" width="7.5703125" style="576" customWidth="1"/>
    <col min="3081" max="3081" width="7" style="576" customWidth="1"/>
    <col min="3082" max="3086" width="8.140625" style="576" customWidth="1"/>
    <col min="3087" max="3087" width="10.85546875" style="576" customWidth="1"/>
    <col min="3088" max="3328" width="9.140625" style="576"/>
    <col min="3329" max="3329" width="4.140625" style="576" customWidth="1"/>
    <col min="3330" max="3330" width="26.7109375" style="576" customWidth="1"/>
    <col min="3331" max="3332" width="7.7109375" style="576" customWidth="1"/>
    <col min="3333" max="3333" width="8.140625" style="576" customWidth="1"/>
    <col min="3334" max="3334" width="7.5703125" style="576" customWidth="1"/>
    <col min="3335" max="3335" width="7.42578125" style="576" customWidth="1"/>
    <col min="3336" max="3336" width="7.5703125" style="576" customWidth="1"/>
    <col min="3337" max="3337" width="7" style="576" customWidth="1"/>
    <col min="3338" max="3342" width="8.140625" style="576" customWidth="1"/>
    <col min="3343" max="3343" width="10.85546875" style="576" customWidth="1"/>
    <col min="3344" max="3584" width="9.140625" style="576"/>
    <col min="3585" max="3585" width="4.140625" style="576" customWidth="1"/>
    <col min="3586" max="3586" width="26.7109375" style="576" customWidth="1"/>
    <col min="3587" max="3588" width="7.7109375" style="576" customWidth="1"/>
    <col min="3589" max="3589" width="8.140625" style="576" customWidth="1"/>
    <col min="3590" max="3590" width="7.5703125" style="576" customWidth="1"/>
    <col min="3591" max="3591" width="7.42578125" style="576" customWidth="1"/>
    <col min="3592" max="3592" width="7.5703125" style="576" customWidth="1"/>
    <col min="3593" max="3593" width="7" style="576" customWidth="1"/>
    <col min="3594" max="3598" width="8.140625" style="576" customWidth="1"/>
    <col min="3599" max="3599" width="10.85546875" style="576" customWidth="1"/>
    <col min="3600" max="3840" width="9.140625" style="576"/>
    <col min="3841" max="3841" width="4.140625" style="576" customWidth="1"/>
    <col min="3842" max="3842" width="26.7109375" style="576" customWidth="1"/>
    <col min="3843" max="3844" width="7.7109375" style="576" customWidth="1"/>
    <col min="3845" max="3845" width="8.140625" style="576" customWidth="1"/>
    <col min="3846" max="3846" width="7.5703125" style="576" customWidth="1"/>
    <col min="3847" max="3847" width="7.42578125" style="576" customWidth="1"/>
    <col min="3848" max="3848" width="7.5703125" style="576" customWidth="1"/>
    <col min="3849" max="3849" width="7" style="576" customWidth="1"/>
    <col min="3850" max="3854" width="8.140625" style="576" customWidth="1"/>
    <col min="3855" max="3855" width="10.85546875" style="576" customWidth="1"/>
    <col min="3856" max="4096" width="9.140625" style="576"/>
    <col min="4097" max="4097" width="4.140625" style="576" customWidth="1"/>
    <col min="4098" max="4098" width="26.7109375" style="576" customWidth="1"/>
    <col min="4099" max="4100" width="7.7109375" style="576" customWidth="1"/>
    <col min="4101" max="4101" width="8.140625" style="576" customWidth="1"/>
    <col min="4102" max="4102" width="7.5703125" style="576" customWidth="1"/>
    <col min="4103" max="4103" width="7.42578125" style="576" customWidth="1"/>
    <col min="4104" max="4104" width="7.5703125" style="576" customWidth="1"/>
    <col min="4105" max="4105" width="7" style="576" customWidth="1"/>
    <col min="4106" max="4110" width="8.140625" style="576" customWidth="1"/>
    <col min="4111" max="4111" width="10.85546875" style="576" customWidth="1"/>
    <col min="4112" max="4352" width="9.140625" style="576"/>
    <col min="4353" max="4353" width="4.140625" style="576" customWidth="1"/>
    <col min="4354" max="4354" width="26.7109375" style="576" customWidth="1"/>
    <col min="4355" max="4356" width="7.7109375" style="576" customWidth="1"/>
    <col min="4357" max="4357" width="8.140625" style="576" customWidth="1"/>
    <col min="4358" max="4358" width="7.5703125" style="576" customWidth="1"/>
    <col min="4359" max="4359" width="7.42578125" style="576" customWidth="1"/>
    <col min="4360" max="4360" width="7.5703125" style="576" customWidth="1"/>
    <col min="4361" max="4361" width="7" style="576" customWidth="1"/>
    <col min="4362" max="4366" width="8.140625" style="576" customWidth="1"/>
    <col min="4367" max="4367" width="10.85546875" style="576" customWidth="1"/>
    <col min="4368" max="4608" width="9.140625" style="576"/>
    <col min="4609" max="4609" width="4.140625" style="576" customWidth="1"/>
    <col min="4610" max="4610" width="26.7109375" style="576" customWidth="1"/>
    <col min="4611" max="4612" width="7.7109375" style="576" customWidth="1"/>
    <col min="4613" max="4613" width="8.140625" style="576" customWidth="1"/>
    <col min="4614" max="4614" width="7.5703125" style="576" customWidth="1"/>
    <col min="4615" max="4615" width="7.42578125" style="576" customWidth="1"/>
    <col min="4616" max="4616" width="7.5703125" style="576" customWidth="1"/>
    <col min="4617" max="4617" width="7" style="576" customWidth="1"/>
    <col min="4618" max="4622" width="8.140625" style="576" customWidth="1"/>
    <col min="4623" max="4623" width="10.85546875" style="576" customWidth="1"/>
    <col min="4624" max="4864" width="9.140625" style="576"/>
    <col min="4865" max="4865" width="4.140625" style="576" customWidth="1"/>
    <col min="4866" max="4866" width="26.7109375" style="576" customWidth="1"/>
    <col min="4867" max="4868" width="7.7109375" style="576" customWidth="1"/>
    <col min="4869" max="4869" width="8.140625" style="576" customWidth="1"/>
    <col min="4870" max="4870" width="7.5703125" style="576" customWidth="1"/>
    <col min="4871" max="4871" width="7.42578125" style="576" customWidth="1"/>
    <col min="4872" max="4872" width="7.5703125" style="576" customWidth="1"/>
    <col min="4873" max="4873" width="7" style="576" customWidth="1"/>
    <col min="4874" max="4878" width="8.140625" style="576" customWidth="1"/>
    <col min="4879" max="4879" width="10.85546875" style="576" customWidth="1"/>
    <col min="4880" max="5120" width="9.140625" style="576"/>
    <col min="5121" max="5121" width="4.140625" style="576" customWidth="1"/>
    <col min="5122" max="5122" width="26.7109375" style="576" customWidth="1"/>
    <col min="5123" max="5124" width="7.7109375" style="576" customWidth="1"/>
    <col min="5125" max="5125" width="8.140625" style="576" customWidth="1"/>
    <col min="5126" max="5126" width="7.5703125" style="576" customWidth="1"/>
    <col min="5127" max="5127" width="7.42578125" style="576" customWidth="1"/>
    <col min="5128" max="5128" width="7.5703125" style="576" customWidth="1"/>
    <col min="5129" max="5129" width="7" style="576" customWidth="1"/>
    <col min="5130" max="5134" width="8.140625" style="576" customWidth="1"/>
    <col min="5135" max="5135" width="10.85546875" style="576" customWidth="1"/>
    <col min="5136" max="5376" width="9.140625" style="576"/>
    <col min="5377" max="5377" width="4.140625" style="576" customWidth="1"/>
    <col min="5378" max="5378" width="26.7109375" style="576" customWidth="1"/>
    <col min="5379" max="5380" width="7.7109375" style="576" customWidth="1"/>
    <col min="5381" max="5381" width="8.140625" style="576" customWidth="1"/>
    <col min="5382" max="5382" width="7.5703125" style="576" customWidth="1"/>
    <col min="5383" max="5383" width="7.42578125" style="576" customWidth="1"/>
    <col min="5384" max="5384" width="7.5703125" style="576" customWidth="1"/>
    <col min="5385" max="5385" width="7" style="576" customWidth="1"/>
    <col min="5386" max="5390" width="8.140625" style="576" customWidth="1"/>
    <col min="5391" max="5391" width="10.85546875" style="576" customWidth="1"/>
    <col min="5392" max="5632" width="9.140625" style="576"/>
    <col min="5633" max="5633" width="4.140625" style="576" customWidth="1"/>
    <col min="5634" max="5634" width="26.7109375" style="576" customWidth="1"/>
    <col min="5635" max="5636" width="7.7109375" style="576" customWidth="1"/>
    <col min="5637" max="5637" width="8.140625" style="576" customWidth="1"/>
    <col min="5638" max="5638" width="7.5703125" style="576" customWidth="1"/>
    <col min="5639" max="5639" width="7.42578125" style="576" customWidth="1"/>
    <col min="5640" max="5640" width="7.5703125" style="576" customWidth="1"/>
    <col min="5641" max="5641" width="7" style="576" customWidth="1"/>
    <col min="5642" max="5646" width="8.140625" style="576" customWidth="1"/>
    <col min="5647" max="5647" width="10.85546875" style="576" customWidth="1"/>
    <col min="5648" max="5888" width="9.140625" style="576"/>
    <col min="5889" max="5889" width="4.140625" style="576" customWidth="1"/>
    <col min="5890" max="5890" width="26.7109375" style="576" customWidth="1"/>
    <col min="5891" max="5892" width="7.7109375" style="576" customWidth="1"/>
    <col min="5893" max="5893" width="8.140625" style="576" customWidth="1"/>
    <col min="5894" max="5894" width="7.5703125" style="576" customWidth="1"/>
    <col min="5895" max="5895" width="7.42578125" style="576" customWidth="1"/>
    <col min="5896" max="5896" width="7.5703125" style="576" customWidth="1"/>
    <col min="5897" max="5897" width="7" style="576" customWidth="1"/>
    <col min="5898" max="5902" width="8.140625" style="576" customWidth="1"/>
    <col min="5903" max="5903" width="10.85546875" style="576" customWidth="1"/>
    <col min="5904" max="6144" width="9.140625" style="576"/>
    <col min="6145" max="6145" width="4.140625" style="576" customWidth="1"/>
    <col min="6146" max="6146" width="26.7109375" style="576" customWidth="1"/>
    <col min="6147" max="6148" width="7.7109375" style="576" customWidth="1"/>
    <col min="6149" max="6149" width="8.140625" style="576" customWidth="1"/>
    <col min="6150" max="6150" width="7.5703125" style="576" customWidth="1"/>
    <col min="6151" max="6151" width="7.42578125" style="576" customWidth="1"/>
    <col min="6152" max="6152" width="7.5703125" style="576" customWidth="1"/>
    <col min="6153" max="6153" width="7" style="576" customWidth="1"/>
    <col min="6154" max="6158" width="8.140625" style="576" customWidth="1"/>
    <col min="6159" max="6159" width="10.85546875" style="576" customWidth="1"/>
    <col min="6160" max="6400" width="9.140625" style="576"/>
    <col min="6401" max="6401" width="4.140625" style="576" customWidth="1"/>
    <col min="6402" max="6402" width="26.7109375" style="576" customWidth="1"/>
    <col min="6403" max="6404" width="7.7109375" style="576" customWidth="1"/>
    <col min="6405" max="6405" width="8.140625" style="576" customWidth="1"/>
    <col min="6406" max="6406" width="7.5703125" style="576" customWidth="1"/>
    <col min="6407" max="6407" width="7.42578125" style="576" customWidth="1"/>
    <col min="6408" max="6408" width="7.5703125" style="576" customWidth="1"/>
    <col min="6409" max="6409" width="7" style="576" customWidth="1"/>
    <col min="6410" max="6414" width="8.140625" style="576" customWidth="1"/>
    <col min="6415" max="6415" width="10.85546875" style="576" customWidth="1"/>
    <col min="6416" max="6656" width="9.140625" style="576"/>
    <col min="6657" max="6657" width="4.140625" style="576" customWidth="1"/>
    <col min="6658" max="6658" width="26.7109375" style="576" customWidth="1"/>
    <col min="6659" max="6660" width="7.7109375" style="576" customWidth="1"/>
    <col min="6661" max="6661" width="8.140625" style="576" customWidth="1"/>
    <col min="6662" max="6662" width="7.5703125" style="576" customWidth="1"/>
    <col min="6663" max="6663" width="7.42578125" style="576" customWidth="1"/>
    <col min="6664" max="6664" width="7.5703125" style="576" customWidth="1"/>
    <col min="6665" max="6665" width="7" style="576" customWidth="1"/>
    <col min="6666" max="6670" width="8.140625" style="576" customWidth="1"/>
    <col min="6671" max="6671" width="10.85546875" style="576" customWidth="1"/>
    <col min="6672" max="6912" width="9.140625" style="576"/>
    <col min="6913" max="6913" width="4.140625" style="576" customWidth="1"/>
    <col min="6914" max="6914" width="26.7109375" style="576" customWidth="1"/>
    <col min="6915" max="6916" width="7.7109375" style="576" customWidth="1"/>
    <col min="6917" max="6917" width="8.140625" style="576" customWidth="1"/>
    <col min="6918" max="6918" width="7.5703125" style="576" customWidth="1"/>
    <col min="6919" max="6919" width="7.42578125" style="576" customWidth="1"/>
    <col min="6920" max="6920" width="7.5703125" style="576" customWidth="1"/>
    <col min="6921" max="6921" width="7" style="576" customWidth="1"/>
    <col min="6922" max="6926" width="8.140625" style="576" customWidth="1"/>
    <col min="6927" max="6927" width="10.85546875" style="576" customWidth="1"/>
    <col min="6928" max="7168" width="9.140625" style="576"/>
    <col min="7169" max="7169" width="4.140625" style="576" customWidth="1"/>
    <col min="7170" max="7170" width="26.7109375" style="576" customWidth="1"/>
    <col min="7171" max="7172" width="7.7109375" style="576" customWidth="1"/>
    <col min="7173" max="7173" width="8.140625" style="576" customWidth="1"/>
    <col min="7174" max="7174" width="7.5703125" style="576" customWidth="1"/>
    <col min="7175" max="7175" width="7.42578125" style="576" customWidth="1"/>
    <col min="7176" max="7176" width="7.5703125" style="576" customWidth="1"/>
    <col min="7177" max="7177" width="7" style="576" customWidth="1"/>
    <col min="7178" max="7182" width="8.140625" style="576" customWidth="1"/>
    <col min="7183" max="7183" width="10.85546875" style="576" customWidth="1"/>
    <col min="7184" max="7424" width="9.140625" style="576"/>
    <col min="7425" max="7425" width="4.140625" style="576" customWidth="1"/>
    <col min="7426" max="7426" width="26.7109375" style="576" customWidth="1"/>
    <col min="7427" max="7428" width="7.7109375" style="576" customWidth="1"/>
    <col min="7429" max="7429" width="8.140625" style="576" customWidth="1"/>
    <col min="7430" max="7430" width="7.5703125" style="576" customWidth="1"/>
    <col min="7431" max="7431" width="7.42578125" style="576" customWidth="1"/>
    <col min="7432" max="7432" width="7.5703125" style="576" customWidth="1"/>
    <col min="7433" max="7433" width="7" style="576" customWidth="1"/>
    <col min="7434" max="7438" width="8.140625" style="576" customWidth="1"/>
    <col min="7439" max="7439" width="10.85546875" style="576" customWidth="1"/>
    <col min="7440" max="7680" width="9.140625" style="576"/>
    <col min="7681" max="7681" width="4.140625" style="576" customWidth="1"/>
    <col min="7682" max="7682" width="26.7109375" style="576" customWidth="1"/>
    <col min="7683" max="7684" width="7.7109375" style="576" customWidth="1"/>
    <col min="7685" max="7685" width="8.140625" style="576" customWidth="1"/>
    <col min="7686" max="7686" width="7.5703125" style="576" customWidth="1"/>
    <col min="7687" max="7687" width="7.42578125" style="576" customWidth="1"/>
    <col min="7688" max="7688" width="7.5703125" style="576" customWidth="1"/>
    <col min="7689" max="7689" width="7" style="576" customWidth="1"/>
    <col min="7690" max="7694" width="8.140625" style="576" customWidth="1"/>
    <col min="7695" max="7695" width="10.85546875" style="576" customWidth="1"/>
    <col min="7696" max="7936" width="9.140625" style="576"/>
    <col min="7937" max="7937" width="4.140625" style="576" customWidth="1"/>
    <col min="7938" max="7938" width="26.7109375" style="576" customWidth="1"/>
    <col min="7939" max="7940" width="7.7109375" style="576" customWidth="1"/>
    <col min="7941" max="7941" width="8.140625" style="576" customWidth="1"/>
    <col min="7942" max="7942" width="7.5703125" style="576" customWidth="1"/>
    <col min="7943" max="7943" width="7.42578125" style="576" customWidth="1"/>
    <col min="7944" max="7944" width="7.5703125" style="576" customWidth="1"/>
    <col min="7945" max="7945" width="7" style="576" customWidth="1"/>
    <col min="7946" max="7950" width="8.140625" style="576" customWidth="1"/>
    <col min="7951" max="7951" width="10.85546875" style="576" customWidth="1"/>
    <col min="7952" max="8192" width="9.140625" style="576"/>
    <col min="8193" max="8193" width="4.140625" style="576" customWidth="1"/>
    <col min="8194" max="8194" width="26.7109375" style="576" customWidth="1"/>
    <col min="8195" max="8196" width="7.7109375" style="576" customWidth="1"/>
    <col min="8197" max="8197" width="8.140625" style="576" customWidth="1"/>
    <col min="8198" max="8198" width="7.5703125" style="576" customWidth="1"/>
    <col min="8199" max="8199" width="7.42578125" style="576" customWidth="1"/>
    <col min="8200" max="8200" width="7.5703125" style="576" customWidth="1"/>
    <col min="8201" max="8201" width="7" style="576" customWidth="1"/>
    <col min="8202" max="8206" width="8.140625" style="576" customWidth="1"/>
    <col min="8207" max="8207" width="10.85546875" style="576" customWidth="1"/>
    <col min="8208" max="8448" width="9.140625" style="576"/>
    <col min="8449" max="8449" width="4.140625" style="576" customWidth="1"/>
    <col min="8450" max="8450" width="26.7109375" style="576" customWidth="1"/>
    <col min="8451" max="8452" width="7.7109375" style="576" customWidth="1"/>
    <col min="8453" max="8453" width="8.140625" style="576" customWidth="1"/>
    <col min="8454" max="8454" width="7.5703125" style="576" customWidth="1"/>
    <col min="8455" max="8455" width="7.42578125" style="576" customWidth="1"/>
    <col min="8456" max="8456" width="7.5703125" style="576" customWidth="1"/>
    <col min="8457" max="8457" width="7" style="576" customWidth="1"/>
    <col min="8458" max="8462" width="8.140625" style="576" customWidth="1"/>
    <col min="8463" max="8463" width="10.85546875" style="576" customWidth="1"/>
    <col min="8464" max="8704" width="9.140625" style="576"/>
    <col min="8705" max="8705" width="4.140625" style="576" customWidth="1"/>
    <col min="8706" max="8706" width="26.7109375" style="576" customWidth="1"/>
    <col min="8707" max="8708" width="7.7109375" style="576" customWidth="1"/>
    <col min="8709" max="8709" width="8.140625" style="576" customWidth="1"/>
    <col min="8710" max="8710" width="7.5703125" style="576" customWidth="1"/>
    <col min="8711" max="8711" width="7.42578125" style="576" customWidth="1"/>
    <col min="8712" max="8712" width="7.5703125" style="576" customWidth="1"/>
    <col min="8713" max="8713" width="7" style="576" customWidth="1"/>
    <col min="8714" max="8718" width="8.140625" style="576" customWidth="1"/>
    <col min="8719" max="8719" width="10.85546875" style="576" customWidth="1"/>
    <col min="8720" max="8960" width="9.140625" style="576"/>
    <col min="8961" max="8961" width="4.140625" style="576" customWidth="1"/>
    <col min="8962" max="8962" width="26.7109375" style="576" customWidth="1"/>
    <col min="8963" max="8964" width="7.7109375" style="576" customWidth="1"/>
    <col min="8965" max="8965" width="8.140625" style="576" customWidth="1"/>
    <col min="8966" max="8966" width="7.5703125" style="576" customWidth="1"/>
    <col min="8967" max="8967" width="7.42578125" style="576" customWidth="1"/>
    <col min="8968" max="8968" width="7.5703125" style="576" customWidth="1"/>
    <col min="8969" max="8969" width="7" style="576" customWidth="1"/>
    <col min="8970" max="8974" width="8.140625" style="576" customWidth="1"/>
    <col min="8975" max="8975" width="10.85546875" style="576" customWidth="1"/>
    <col min="8976" max="9216" width="9.140625" style="576"/>
    <col min="9217" max="9217" width="4.140625" style="576" customWidth="1"/>
    <col min="9218" max="9218" width="26.7109375" style="576" customWidth="1"/>
    <col min="9219" max="9220" width="7.7109375" style="576" customWidth="1"/>
    <col min="9221" max="9221" width="8.140625" style="576" customWidth="1"/>
    <col min="9222" max="9222" width="7.5703125" style="576" customWidth="1"/>
    <col min="9223" max="9223" width="7.42578125" style="576" customWidth="1"/>
    <col min="9224" max="9224" width="7.5703125" style="576" customWidth="1"/>
    <col min="9225" max="9225" width="7" style="576" customWidth="1"/>
    <col min="9226" max="9230" width="8.140625" style="576" customWidth="1"/>
    <col min="9231" max="9231" width="10.85546875" style="576" customWidth="1"/>
    <col min="9232" max="9472" width="9.140625" style="576"/>
    <col min="9473" max="9473" width="4.140625" style="576" customWidth="1"/>
    <col min="9474" max="9474" width="26.7109375" style="576" customWidth="1"/>
    <col min="9475" max="9476" width="7.7109375" style="576" customWidth="1"/>
    <col min="9477" max="9477" width="8.140625" style="576" customWidth="1"/>
    <col min="9478" max="9478" width="7.5703125" style="576" customWidth="1"/>
    <col min="9479" max="9479" width="7.42578125" style="576" customWidth="1"/>
    <col min="9480" max="9480" width="7.5703125" style="576" customWidth="1"/>
    <col min="9481" max="9481" width="7" style="576" customWidth="1"/>
    <col min="9482" max="9486" width="8.140625" style="576" customWidth="1"/>
    <col min="9487" max="9487" width="10.85546875" style="576" customWidth="1"/>
    <col min="9488" max="9728" width="9.140625" style="576"/>
    <col min="9729" max="9729" width="4.140625" style="576" customWidth="1"/>
    <col min="9730" max="9730" width="26.7109375" style="576" customWidth="1"/>
    <col min="9731" max="9732" width="7.7109375" style="576" customWidth="1"/>
    <col min="9733" max="9733" width="8.140625" style="576" customWidth="1"/>
    <col min="9734" max="9734" width="7.5703125" style="576" customWidth="1"/>
    <col min="9735" max="9735" width="7.42578125" style="576" customWidth="1"/>
    <col min="9736" max="9736" width="7.5703125" style="576" customWidth="1"/>
    <col min="9737" max="9737" width="7" style="576" customWidth="1"/>
    <col min="9738" max="9742" width="8.140625" style="576" customWidth="1"/>
    <col min="9743" max="9743" width="10.85546875" style="576" customWidth="1"/>
    <col min="9744" max="9984" width="9.140625" style="576"/>
    <col min="9985" max="9985" width="4.140625" style="576" customWidth="1"/>
    <col min="9986" max="9986" width="26.7109375" style="576" customWidth="1"/>
    <col min="9987" max="9988" width="7.7109375" style="576" customWidth="1"/>
    <col min="9989" max="9989" width="8.140625" style="576" customWidth="1"/>
    <col min="9990" max="9990" width="7.5703125" style="576" customWidth="1"/>
    <col min="9991" max="9991" width="7.42578125" style="576" customWidth="1"/>
    <col min="9992" max="9992" width="7.5703125" style="576" customWidth="1"/>
    <col min="9993" max="9993" width="7" style="576" customWidth="1"/>
    <col min="9994" max="9998" width="8.140625" style="576" customWidth="1"/>
    <col min="9999" max="9999" width="10.85546875" style="576" customWidth="1"/>
    <col min="10000" max="10240" width="9.140625" style="576"/>
    <col min="10241" max="10241" width="4.140625" style="576" customWidth="1"/>
    <col min="10242" max="10242" width="26.7109375" style="576" customWidth="1"/>
    <col min="10243" max="10244" width="7.7109375" style="576" customWidth="1"/>
    <col min="10245" max="10245" width="8.140625" style="576" customWidth="1"/>
    <col min="10246" max="10246" width="7.5703125" style="576" customWidth="1"/>
    <col min="10247" max="10247" width="7.42578125" style="576" customWidth="1"/>
    <col min="10248" max="10248" width="7.5703125" style="576" customWidth="1"/>
    <col min="10249" max="10249" width="7" style="576" customWidth="1"/>
    <col min="10250" max="10254" width="8.140625" style="576" customWidth="1"/>
    <col min="10255" max="10255" width="10.85546875" style="576" customWidth="1"/>
    <col min="10256" max="10496" width="9.140625" style="576"/>
    <col min="10497" max="10497" width="4.140625" style="576" customWidth="1"/>
    <col min="10498" max="10498" width="26.7109375" style="576" customWidth="1"/>
    <col min="10499" max="10500" width="7.7109375" style="576" customWidth="1"/>
    <col min="10501" max="10501" width="8.140625" style="576" customWidth="1"/>
    <col min="10502" max="10502" width="7.5703125" style="576" customWidth="1"/>
    <col min="10503" max="10503" width="7.42578125" style="576" customWidth="1"/>
    <col min="10504" max="10504" width="7.5703125" style="576" customWidth="1"/>
    <col min="10505" max="10505" width="7" style="576" customWidth="1"/>
    <col min="10506" max="10510" width="8.140625" style="576" customWidth="1"/>
    <col min="10511" max="10511" width="10.85546875" style="576" customWidth="1"/>
    <col min="10512" max="10752" width="9.140625" style="576"/>
    <col min="10753" max="10753" width="4.140625" style="576" customWidth="1"/>
    <col min="10754" max="10754" width="26.7109375" style="576" customWidth="1"/>
    <col min="10755" max="10756" width="7.7109375" style="576" customWidth="1"/>
    <col min="10757" max="10757" width="8.140625" style="576" customWidth="1"/>
    <col min="10758" max="10758" width="7.5703125" style="576" customWidth="1"/>
    <col min="10759" max="10759" width="7.42578125" style="576" customWidth="1"/>
    <col min="10760" max="10760" width="7.5703125" style="576" customWidth="1"/>
    <col min="10761" max="10761" width="7" style="576" customWidth="1"/>
    <col min="10762" max="10766" width="8.140625" style="576" customWidth="1"/>
    <col min="10767" max="10767" width="10.85546875" style="576" customWidth="1"/>
    <col min="10768" max="11008" width="9.140625" style="576"/>
    <col min="11009" max="11009" width="4.140625" style="576" customWidth="1"/>
    <col min="11010" max="11010" width="26.7109375" style="576" customWidth="1"/>
    <col min="11011" max="11012" width="7.7109375" style="576" customWidth="1"/>
    <col min="11013" max="11013" width="8.140625" style="576" customWidth="1"/>
    <col min="11014" max="11014" width="7.5703125" style="576" customWidth="1"/>
    <col min="11015" max="11015" width="7.42578125" style="576" customWidth="1"/>
    <col min="11016" max="11016" width="7.5703125" style="576" customWidth="1"/>
    <col min="11017" max="11017" width="7" style="576" customWidth="1"/>
    <col min="11018" max="11022" width="8.140625" style="576" customWidth="1"/>
    <col min="11023" max="11023" width="10.85546875" style="576" customWidth="1"/>
    <col min="11024" max="11264" width="9.140625" style="576"/>
    <col min="11265" max="11265" width="4.140625" style="576" customWidth="1"/>
    <col min="11266" max="11266" width="26.7109375" style="576" customWidth="1"/>
    <col min="11267" max="11268" width="7.7109375" style="576" customWidth="1"/>
    <col min="11269" max="11269" width="8.140625" style="576" customWidth="1"/>
    <col min="11270" max="11270" width="7.5703125" style="576" customWidth="1"/>
    <col min="11271" max="11271" width="7.42578125" style="576" customWidth="1"/>
    <col min="11272" max="11272" width="7.5703125" style="576" customWidth="1"/>
    <col min="11273" max="11273" width="7" style="576" customWidth="1"/>
    <col min="11274" max="11278" width="8.140625" style="576" customWidth="1"/>
    <col min="11279" max="11279" width="10.85546875" style="576" customWidth="1"/>
    <col min="11280" max="11520" width="9.140625" style="576"/>
    <col min="11521" max="11521" width="4.140625" style="576" customWidth="1"/>
    <col min="11522" max="11522" width="26.7109375" style="576" customWidth="1"/>
    <col min="11523" max="11524" width="7.7109375" style="576" customWidth="1"/>
    <col min="11525" max="11525" width="8.140625" style="576" customWidth="1"/>
    <col min="11526" max="11526" width="7.5703125" style="576" customWidth="1"/>
    <col min="11527" max="11527" width="7.42578125" style="576" customWidth="1"/>
    <col min="11528" max="11528" width="7.5703125" style="576" customWidth="1"/>
    <col min="11529" max="11529" width="7" style="576" customWidth="1"/>
    <col min="11530" max="11534" width="8.140625" style="576" customWidth="1"/>
    <col min="11535" max="11535" width="10.85546875" style="576" customWidth="1"/>
    <col min="11536" max="11776" width="9.140625" style="576"/>
    <col min="11777" max="11777" width="4.140625" style="576" customWidth="1"/>
    <col min="11778" max="11778" width="26.7109375" style="576" customWidth="1"/>
    <col min="11779" max="11780" width="7.7109375" style="576" customWidth="1"/>
    <col min="11781" max="11781" width="8.140625" style="576" customWidth="1"/>
    <col min="11782" max="11782" width="7.5703125" style="576" customWidth="1"/>
    <col min="11783" max="11783" width="7.42578125" style="576" customWidth="1"/>
    <col min="11784" max="11784" width="7.5703125" style="576" customWidth="1"/>
    <col min="11785" max="11785" width="7" style="576" customWidth="1"/>
    <col min="11786" max="11790" width="8.140625" style="576" customWidth="1"/>
    <col min="11791" max="11791" width="10.85546875" style="576" customWidth="1"/>
    <col min="11792" max="12032" width="9.140625" style="576"/>
    <col min="12033" max="12033" width="4.140625" style="576" customWidth="1"/>
    <col min="12034" max="12034" width="26.7109375" style="576" customWidth="1"/>
    <col min="12035" max="12036" width="7.7109375" style="576" customWidth="1"/>
    <col min="12037" max="12037" width="8.140625" style="576" customWidth="1"/>
    <col min="12038" max="12038" width="7.5703125" style="576" customWidth="1"/>
    <col min="12039" max="12039" width="7.42578125" style="576" customWidth="1"/>
    <col min="12040" max="12040" width="7.5703125" style="576" customWidth="1"/>
    <col min="12041" max="12041" width="7" style="576" customWidth="1"/>
    <col min="12042" max="12046" width="8.140625" style="576" customWidth="1"/>
    <col min="12047" max="12047" width="10.85546875" style="576" customWidth="1"/>
    <col min="12048" max="12288" width="9.140625" style="576"/>
    <col min="12289" max="12289" width="4.140625" style="576" customWidth="1"/>
    <col min="12290" max="12290" width="26.7109375" style="576" customWidth="1"/>
    <col min="12291" max="12292" width="7.7109375" style="576" customWidth="1"/>
    <col min="12293" max="12293" width="8.140625" style="576" customWidth="1"/>
    <col min="12294" max="12294" width="7.5703125" style="576" customWidth="1"/>
    <col min="12295" max="12295" width="7.42578125" style="576" customWidth="1"/>
    <col min="12296" max="12296" width="7.5703125" style="576" customWidth="1"/>
    <col min="12297" max="12297" width="7" style="576" customWidth="1"/>
    <col min="12298" max="12302" width="8.140625" style="576" customWidth="1"/>
    <col min="12303" max="12303" width="10.85546875" style="576" customWidth="1"/>
    <col min="12304" max="12544" width="9.140625" style="576"/>
    <col min="12545" max="12545" width="4.140625" style="576" customWidth="1"/>
    <col min="12546" max="12546" width="26.7109375" style="576" customWidth="1"/>
    <col min="12547" max="12548" width="7.7109375" style="576" customWidth="1"/>
    <col min="12549" max="12549" width="8.140625" style="576" customWidth="1"/>
    <col min="12550" max="12550" width="7.5703125" style="576" customWidth="1"/>
    <col min="12551" max="12551" width="7.42578125" style="576" customWidth="1"/>
    <col min="12552" max="12552" width="7.5703125" style="576" customWidth="1"/>
    <col min="12553" max="12553" width="7" style="576" customWidth="1"/>
    <col min="12554" max="12558" width="8.140625" style="576" customWidth="1"/>
    <col min="12559" max="12559" width="10.85546875" style="576" customWidth="1"/>
    <col min="12560" max="12800" width="9.140625" style="576"/>
    <col min="12801" max="12801" width="4.140625" style="576" customWidth="1"/>
    <col min="12802" max="12802" width="26.7109375" style="576" customWidth="1"/>
    <col min="12803" max="12804" width="7.7109375" style="576" customWidth="1"/>
    <col min="12805" max="12805" width="8.140625" style="576" customWidth="1"/>
    <col min="12806" max="12806" width="7.5703125" style="576" customWidth="1"/>
    <col min="12807" max="12807" width="7.42578125" style="576" customWidth="1"/>
    <col min="12808" max="12808" width="7.5703125" style="576" customWidth="1"/>
    <col min="12809" max="12809" width="7" style="576" customWidth="1"/>
    <col min="12810" max="12814" width="8.140625" style="576" customWidth="1"/>
    <col min="12815" max="12815" width="10.85546875" style="576" customWidth="1"/>
    <col min="12816" max="13056" width="9.140625" style="576"/>
    <col min="13057" max="13057" width="4.140625" style="576" customWidth="1"/>
    <col min="13058" max="13058" width="26.7109375" style="576" customWidth="1"/>
    <col min="13059" max="13060" width="7.7109375" style="576" customWidth="1"/>
    <col min="13061" max="13061" width="8.140625" style="576" customWidth="1"/>
    <col min="13062" max="13062" width="7.5703125" style="576" customWidth="1"/>
    <col min="13063" max="13063" width="7.42578125" style="576" customWidth="1"/>
    <col min="13064" max="13064" width="7.5703125" style="576" customWidth="1"/>
    <col min="13065" max="13065" width="7" style="576" customWidth="1"/>
    <col min="13066" max="13070" width="8.140625" style="576" customWidth="1"/>
    <col min="13071" max="13071" width="10.85546875" style="576" customWidth="1"/>
    <col min="13072" max="13312" width="9.140625" style="576"/>
    <col min="13313" max="13313" width="4.140625" style="576" customWidth="1"/>
    <col min="13314" max="13314" width="26.7109375" style="576" customWidth="1"/>
    <col min="13315" max="13316" width="7.7109375" style="576" customWidth="1"/>
    <col min="13317" max="13317" width="8.140625" style="576" customWidth="1"/>
    <col min="13318" max="13318" width="7.5703125" style="576" customWidth="1"/>
    <col min="13319" max="13319" width="7.42578125" style="576" customWidth="1"/>
    <col min="13320" max="13320" width="7.5703125" style="576" customWidth="1"/>
    <col min="13321" max="13321" width="7" style="576" customWidth="1"/>
    <col min="13322" max="13326" width="8.140625" style="576" customWidth="1"/>
    <col min="13327" max="13327" width="10.85546875" style="576" customWidth="1"/>
    <col min="13328" max="13568" width="9.140625" style="576"/>
    <col min="13569" max="13569" width="4.140625" style="576" customWidth="1"/>
    <col min="13570" max="13570" width="26.7109375" style="576" customWidth="1"/>
    <col min="13571" max="13572" width="7.7109375" style="576" customWidth="1"/>
    <col min="13573" max="13573" width="8.140625" style="576" customWidth="1"/>
    <col min="13574" max="13574" width="7.5703125" style="576" customWidth="1"/>
    <col min="13575" max="13575" width="7.42578125" style="576" customWidth="1"/>
    <col min="13576" max="13576" width="7.5703125" style="576" customWidth="1"/>
    <col min="13577" max="13577" width="7" style="576" customWidth="1"/>
    <col min="13578" max="13582" width="8.140625" style="576" customWidth="1"/>
    <col min="13583" max="13583" width="10.85546875" style="576" customWidth="1"/>
    <col min="13584" max="13824" width="9.140625" style="576"/>
    <col min="13825" max="13825" width="4.140625" style="576" customWidth="1"/>
    <col min="13826" max="13826" width="26.7109375" style="576" customWidth="1"/>
    <col min="13827" max="13828" width="7.7109375" style="576" customWidth="1"/>
    <col min="13829" max="13829" width="8.140625" style="576" customWidth="1"/>
    <col min="13830" max="13830" width="7.5703125" style="576" customWidth="1"/>
    <col min="13831" max="13831" width="7.42578125" style="576" customWidth="1"/>
    <col min="13832" max="13832" width="7.5703125" style="576" customWidth="1"/>
    <col min="13833" max="13833" width="7" style="576" customWidth="1"/>
    <col min="13834" max="13838" width="8.140625" style="576" customWidth="1"/>
    <col min="13839" max="13839" width="10.85546875" style="576" customWidth="1"/>
    <col min="13840" max="14080" width="9.140625" style="576"/>
    <col min="14081" max="14081" width="4.140625" style="576" customWidth="1"/>
    <col min="14082" max="14082" width="26.7109375" style="576" customWidth="1"/>
    <col min="14083" max="14084" width="7.7109375" style="576" customWidth="1"/>
    <col min="14085" max="14085" width="8.140625" style="576" customWidth="1"/>
    <col min="14086" max="14086" width="7.5703125" style="576" customWidth="1"/>
    <col min="14087" max="14087" width="7.42578125" style="576" customWidth="1"/>
    <col min="14088" max="14088" width="7.5703125" style="576" customWidth="1"/>
    <col min="14089" max="14089" width="7" style="576" customWidth="1"/>
    <col min="14090" max="14094" width="8.140625" style="576" customWidth="1"/>
    <col min="14095" max="14095" width="10.85546875" style="576" customWidth="1"/>
    <col min="14096" max="14336" width="9.140625" style="576"/>
    <col min="14337" max="14337" width="4.140625" style="576" customWidth="1"/>
    <col min="14338" max="14338" width="26.7109375" style="576" customWidth="1"/>
    <col min="14339" max="14340" width="7.7109375" style="576" customWidth="1"/>
    <col min="14341" max="14341" width="8.140625" style="576" customWidth="1"/>
    <col min="14342" max="14342" width="7.5703125" style="576" customWidth="1"/>
    <col min="14343" max="14343" width="7.42578125" style="576" customWidth="1"/>
    <col min="14344" max="14344" width="7.5703125" style="576" customWidth="1"/>
    <col min="14345" max="14345" width="7" style="576" customWidth="1"/>
    <col min="14346" max="14350" width="8.140625" style="576" customWidth="1"/>
    <col min="14351" max="14351" width="10.85546875" style="576" customWidth="1"/>
    <col min="14352" max="14592" width="9.140625" style="576"/>
    <col min="14593" max="14593" width="4.140625" style="576" customWidth="1"/>
    <col min="14594" max="14594" width="26.7109375" style="576" customWidth="1"/>
    <col min="14595" max="14596" width="7.7109375" style="576" customWidth="1"/>
    <col min="14597" max="14597" width="8.140625" style="576" customWidth="1"/>
    <col min="14598" max="14598" width="7.5703125" style="576" customWidth="1"/>
    <col min="14599" max="14599" width="7.42578125" style="576" customWidth="1"/>
    <col min="14600" max="14600" width="7.5703125" style="576" customWidth="1"/>
    <col min="14601" max="14601" width="7" style="576" customWidth="1"/>
    <col min="14602" max="14606" width="8.140625" style="576" customWidth="1"/>
    <col min="14607" max="14607" width="10.85546875" style="576" customWidth="1"/>
    <col min="14608" max="14848" width="9.140625" style="576"/>
    <col min="14849" max="14849" width="4.140625" style="576" customWidth="1"/>
    <col min="14850" max="14850" width="26.7109375" style="576" customWidth="1"/>
    <col min="14851" max="14852" width="7.7109375" style="576" customWidth="1"/>
    <col min="14853" max="14853" width="8.140625" style="576" customWidth="1"/>
    <col min="14854" max="14854" width="7.5703125" style="576" customWidth="1"/>
    <col min="14855" max="14855" width="7.42578125" style="576" customWidth="1"/>
    <col min="14856" max="14856" width="7.5703125" style="576" customWidth="1"/>
    <col min="14857" max="14857" width="7" style="576" customWidth="1"/>
    <col min="14858" max="14862" width="8.140625" style="576" customWidth="1"/>
    <col min="14863" max="14863" width="10.85546875" style="576" customWidth="1"/>
    <col min="14864" max="15104" width="9.140625" style="576"/>
    <col min="15105" max="15105" width="4.140625" style="576" customWidth="1"/>
    <col min="15106" max="15106" width="26.7109375" style="576" customWidth="1"/>
    <col min="15107" max="15108" width="7.7109375" style="576" customWidth="1"/>
    <col min="15109" max="15109" width="8.140625" style="576" customWidth="1"/>
    <col min="15110" max="15110" width="7.5703125" style="576" customWidth="1"/>
    <col min="15111" max="15111" width="7.42578125" style="576" customWidth="1"/>
    <col min="15112" max="15112" width="7.5703125" style="576" customWidth="1"/>
    <col min="15113" max="15113" width="7" style="576" customWidth="1"/>
    <col min="15114" max="15118" width="8.140625" style="576" customWidth="1"/>
    <col min="15119" max="15119" width="10.85546875" style="576" customWidth="1"/>
    <col min="15120" max="15360" width="9.140625" style="576"/>
    <col min="15361" max="15361" width="4.140625" style="576" customWidth="1"/>
    <col min="15362" max="15362" width="26.7109375" style="576" customWidth="1"/>
    <col min="15363" max="15364" width="7.7109375" style="576" customWidth="1"/>
    <col min="15365" max="15365" width="8.140625" style="576" customWidth="1"/>
    <col min="15366" max="15366" width="7.5703125" style="576" customWidth="1"/>
    <col min="15367" max="15367" width="7.42578125" style="576" customWidth="1"/>
    <col min="15368" max="15368" width="7.5703125" style="576" customWidth="1"/>
    <col min="15369" max="15369" width="7" style="576" customWidth="1"/>
    <col min="15370" max="15374" width="8.140625" style="576" customWidth="1"/>
    <col min="15375" max="15375" width="10.85546875" style="576" customWidth="1"/>
    <col min="15376" max="15616" width="9.140625" style="576"/>
    <col min="15617" max="15617" width="4.140625" style="576" customWidth="1"/>
    <col min="15618" max="15618" width="26.7109375" style="576" customWidth="1"/>
    <col min="15619" max="15620" width="7.7109375" style="576" customWidth="1"/>
    <col min="15621" max="15621" width="8.140625" style="576" customWidth="1"/>
    <col min="15622" max="15622" width="7.5703125" style="576" customWidth="1"/>
    <col min="15623" max="15623" width="7.42578125" style="576" customWidth="1"/>
    <col min="15624" max="15624" width="7.5703125" style="576" customWidth="1"/>
    <col min="15625" max="15625" width="7" style="576" customWidth="1"/>
    <col min="15626" max="15630" width="8.140625" style="576" customWidth="1"/>
    <col min="15631" max="15631" width="10.85546875" style="576" customWidth="1"/>
    <col min="15632" max="15872" width="9.140625" style="576"/>
    <col min="15873" max="15873" width="4.140625" style="576" customWidth="1"/>
    <col min="15874" max="15874" width="26.7109375" style="576" customWidth="1"/>
    <col min="15875" max="15876" width="7.7109375" style="576" customWidth="1"/>
    <col min="15877" max="15877" width="8.140625" style="576" customWidth="1"/>
    <col min="15878" max="15878" width="7.5703125" style="576" customWidth="1"/>
    <col min="15879" max="15879" width="7.42578125" style="576" customWidth="1"/>
    <col min="15880" max="15880" width="7.5703125" style="576" customWidth="1"/>
    <col min="15881" max="15881" width="7" style="576" customWidth="1"/>
    <col min="15882" max="15886" width="8.140625" style="576" customWidth="1"/>
    <col min="15887" max="15887" width="10.85546875" style="576" customWidth="1"/>
    <col min="15888" max="16128" width="9.140625" style="576"/>
    <col min="16129" max="16129" width="4.140625" style="576" customWidth="1"/>
    <col min="16130" max="16130" width="26.7109375" style="576" customWidth="1"/>
    <col min="16131" max="16132" width="7.7109375" style="576" customWidth="1"/>
    <col min="16133" max="16133" width="8.140625" style="576" customWidth="1"/>
    <col min="16134" max="16134" width="7.5703125" style="576" customWidth="1"/>
    <col min="16135" max="16135" width="7.42578125" style="576" customWidth="1"/>
    <col min="16136" max="16136" width="7.5703125" style="576" customWidth="1"/>
    <col min="16137" max="16137" width="7" style="576" customWidth="1"/>
    <col min="16138" max="16142" width="8.140625" style="576" customWidth="1"/>
    <col min="16143" max="16143" width="10.85546875" style="576" customWidth="1"/>
    <col min="16144" max="16384" width="9.140625" style="576"/>
  </cols>
  <sheetData>
    <row r="1" spans="1:15" x14ac:dyDescent="0.25">
      <c r="I1" s="924" t="s">
        <v>895</v>
      </c>
      <c r="J1" s="924"/>
      <c r="K1" s="924"/>
      <c r="L1" s="924"/>
      <c r="M1" s="924"/>
      <c r="N1" s="924"/>
      <c r="O1" s="924"/>
    </row>
    <row r="2" spans="1:15" x14ac:dyDescent="0.25">
      <c r="I2" s="577"/>
      <c r="J2" s="577"/>
      <c r="K2" s="577"/>
      <c r="L2" s="577"/>
      <c r="M2" s="577"/>
      <c r="N2" s="577"/>
      <c r="O2" s="577"/>
    </row>
    <row r="3" spans="1:15" x14ac:dyDescent="0.25">
      <c r="I3" s="577"/>
      <c r="J3" s="577"/>
      <c r="K3" s="577"/>
      <c r="L3" s="577"/>
      <c r="M3" s="577"/>
      <c r="N3" s="577"/>
      <c r="O3" s="577"/>
    </row>
    <row r="4" spans="1:15" ht="31.5" customHeight="1" x14ac:dyDescent="0.25">
      <c r="A4" s="925" t="s">
        <v>896</v>
      </c>
      <c r="B4" s="926"/>
      <c r="C4" s="926"/>
      <c r="D4" s="926"/>
      <c r="E4" s="926"/>
      <c r="F4" s="926"/>
      <c r="G4" s="926"/>
      <c r="H4" s="926"/>
      <c r="I4" s="926"/>
      <c r="J4" s="926"/>
      <c r="K4" s="926"/>
      <c r="L4" s="926"/>
      <c r="M4" s="926"/>
      <c r="N4" s="926"/>
      <c r="O4" s="926"/>
    </row>
    <row r="5" spans="1:15" ht="16.5" thickBot="1" x14ac:dyDescent="0.3">
      <c r="O5" s="578" t="s">
        <v>4</v>
      </c>
    </row>
    <row r="6" spans="1:15" s="575" customFormat="1" ht="26.1" customHeight="1" thickBot="1" x14ac:dyDescent="0.3">
      <c r="A6" s="579" t="s">
        <v>658</v>
      </c>
      <c r="B6" s="580" t="s">
        <v>321</v>
      </c>
      <c r="C6" s="580" t="s">
        <v>659</v>
      </c>
      <c r="D6" s="580" t="s">
        <v>660</v>
      </c>
      <c r="E6" s="580" t="s">
        <v>661</v>
      </c>
      <c r="F6" s="580" t="s">
        <v>662</v>
      </c>
      <c r="G6" s="580" t="s">
        <v>663</v>
      </c>
      <c r="H6" s="580" t="s">
        <v>664</v>
      </c>
      <c r="I6" s="580" t="s">
        <v>665</v>
      </c>
      <c r="J6" s="580" t="s">
        <v>666</v>
      </c>
      <c r="K6" s="580" t="s">
        <v>667</v>
      </c>
      <c r="L6" s="580" t="s">
        <v>668</v>
      </c>
      <c r="M6" s="580" t="s">
        <v>669</v>
      </c>
      <c r="N6" s="580" t="s">
        <v>670</v>
      </c>
      <c r="O6" s="581" t="s">
        <v>111</v>
      </c>
    </row>
    <row r="7" spans="1:15" s="583" customFormat="1" ht="15" customHeight="1" thickBot="1" x14ac:dyDescent="0.3">
      <c r="A7" s="582" t="s">
        <v>9</v>
      </c>
      <c r="B7" s="927" t="s">
        <v>8</v>
      </c>
      <c r="C7" s="928"/>
      <c r="D7" s="928"/>
      <c r="E7" s="928"/>
      <c r="F7" s="928"/>
      <c r="G7" s="928"/>
      <c r="H7" s="928"/>
      <c r="I7" s="928"/>
      <c r="J7" s="928"/>
      <c r="K7" s="928"/>
      <c r="L7" s="928"/>
      <c r="M7" s="928"/>
      <c r="N7" s="928"/>
      <c r="O7" s="929"/>
    </row>
    <row r="8" spans="1:15" s="583" customFormat="1" ht="22.5" x14ac:dyDescent="0.25">
      <c r="A8" s="584" t="s">
        <v>31</v>
      </c>
      <c r="B8" s="585" t="s">
        <v>520</v>
      </c>
      <c r="C8" s="586">
        <v>13697</v>
      </c>
      <c r="D8" s="586">
        <v>9131</v>
      </c>
      <c r="E8" s="586">
        <v>9131</v>
      </c>
      <c r="F8" s="586">
        <v>9131</v>
      </c>
      <c r="G8" s="586">
        <v>9131</v>
      </c>
      <c r="H8" s="586">
        <v>9131</v>
      </c>
      <c r="I8" s="586">
        <v>9131</v>
      </c>
      <c r="J8" s="586">
        <v>9131</v>
      </c>
      <c r="K8" s="586">
        <v>9131</v>
      </c>
      <c r="L8" s="586">
        <v>9131</v>
      </c>
      <c r="M8" s="586">
        <v>9131</v>
      </c>
      <c r="N8" s="586">
        <v>9131</v>
      </c>
      <c r="O8" s="587">
        <f t="shared" ref="O8:O28" si="0">SUM(C8:N8)</f>
        <v>114138</v>
      </c>
    </row>
    <row r="9" spans="1:15" s="592" customFormat="1" ht="22.5" x14ac:dyDescent="0.25">
      <c r="A9" s="588" t="s">
        <v>41</v>
      </c>
      <c r="B9" s="589" t="s">
        <v>671</v>
      </c>
      <c r="C9" s="590">
        <v>4810</v>
      </c>
      <c r="D9" s="590">
        <v>4810</v>
      </c>
      <c r="E9" s="590">
        <v>4810</v>
      </c>
      <c r="F9" s="590">
        <v>4810</v>
      </c>
      <c r="G9" s="590">
        <v>4810</v>
      </c>
      <c r="H9" s="590">
        <v>4818</v>
      </c>
      <c r="I9" s="590">
        <v>4810</v>
      </c>
      <c r="J9" s="590">
        <v>4810</v>
      </c>
      <c r="K9" s="590">
        <v>4810</v>
      </c>
      <c r="L9" s="590">
        <v>4810</v>
      </c>
      <c r="M9" s="590">
        <v>4810</v>
      </c>
      <c r="N9" s="590">
        <v>4810</v>
      </c>
      <c r="O9" s="591">
        <f t="shared" si="0"/>
        <v>57728</v>
      </c>
    </row>
    <row r="10" spans="1:15" s="592" customFormat="1" ht="22.5" x14ac:dyDescent="0.25">
      <c r="A10" s="588" t="s">
        <v>43</v>
      </c>
      <c r="B10" s="593" t="s">
        <v>672</v>
      </c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5">
        <f t="shared" si="0"/>
        <v>0</v>
      </c>
    </row>
    <row r="11" spans="1:15" s="592" customFormat="1" ht="14.1" customHeight="1" x14ac:dyDescent="0.25">
      <c r="A11" s="588" t="s">
        <v>50</v>
      </c>
      <c r="B11" s="596" t="s">
        <v>42</v>
      </c>
      <c r="C11" s="590"/>
      <c r="D11" s="590"/>
      <c r="E11" s="590"/>
      <c r="F11" s="590"/>
      <c r="G11" s="590">
        <v>7300</v>
      </c>
      <c r="H11" s="590"/>
      <c r="I11" s="590"/>
      <c r="J11" s="590"/>
      <c r="K11" s="590">
        <v>7300</v>
      </c>
      <c r="L11" s="590"/>
      <c r="M11" s="590"/>
      <c r="N11" s="590"/>
      <c r="O11" s="591">
        <f t="shared" si="0"/>
        <v>14600</v>
      </c>
    </row>
    <row r="12" spans="1:15" s="592" customFormat="1" ht="14.1" customHeight="1" x14ac:dyDescent="0.25">
      <c r="A12" s="588" t="s">
        <v>58</v>
      </c>
      <c r="B12" s="596" t="s">
        <v>673</v>
      </c>
      <c r="C12" s="590">
        <v>801</v>
      </c>
      <c r="D12" s="590">
        <v>784</v>
      </c>
      <c r="E12" s="590">
        <v>1568</v>
      </c>
      <c r="F12" s="590">
        <v>685</v>
      </c>
      <c r="G12" s="590">
        <v>673</v>
      </c>
      <c r="H12" s="590">
        <v>652</v>
      </c>
      <c r="I12" s="590">
        <v>447</v>
      </c>
      <c r="J12" s="590">
        <v>447</v>
      </c>
      <c r="K12" s="590">
        <v>820</v>
      </c>
      <c r="L12" s="590">
        <v>676</v>
      </c>
      <c r="M12" s="590">
        <v>859</v>
      </c>
      <c r="N12" s="590">
        <v>839</v>
      </c>
      <c r="O12" s="591">
        <f t="shared" si="0"/>
        <v>9251</v>
      </c>
    </row>
    <row r="13" spans="1:15" s="592" customFormat="1" ht="14.1" customHeight="1" x14ac:dyDescent="0.25">
      <c r="A13" s="588" t="s">
        <v>60</v>
      </c>
      <c r="B13" s="596" t="s">
        <v>571</v>
      </c>
      <c r="C13" s="590"/>
      <c r="D13" s="590"/>
      <c r="E13" s="590"/>
      <c r="F13" s="590"/>
      <c r="G13" s="590"/>
      <c r="H13" s="590">
        <v>550</v>
      </c>
      <c r="I13" s="590"/>
      <c r="J13" s="590"/>
      <c r="K13" s="590"/>
      <c r="L13" s="590"/>
      <c r="M13" s="590"/>
      <c r="N13" s="590"/>
      <c r="O13" s="591">
        <f t="shared" si="0"/>
        <v>550</v>
      </c>
    </row>
    <row r="14" spans="1:15" s="592" customFormat="1" ht="14.1" customHeight="1" x14ac:dyDescent="0.25">
      <c r="A14" s="588" t="s">
        <v>62</v>
      </c>
      <c r="B14" s="596" t="s">
        <v>59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1">
        <f t="shared" si="0"/>
        <v>0</v>
      </c>
    </row>
    <row r="15" spans="1:15" s="592" customFormat="1" ht="22.5" x14ac:dyDescent="0.25">
      <c r="A15" s="588" t="s">
        <v>64</v>
      </c>
      <c r="B15" s="589" t="s">
        <v>61</v>
      </c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1">
        <f t="shared" si="0"/>
        <v>0</v>
      </c>
    </row>
    <row r="16" spans="1:15" s="592" customFormat="1" ht="14.1" customHeight="1" thickBot="1" x14ac:dyDescent="0.3">
      <c r="A16" s="588" t="s">
        <v>72</v>
      </c>
      <c r="B16" s="596" t="s">
        <v>643</v>
      </c>
      <c r="C16" s="590">
        <v>28046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1">
        <f t="shared" si="0"/>
        <v>28046</v>
      </c>
    </row>
    <row r="17" spans="1:15" s="583" customFormat="1" ht="15.95" customHeight="1" thickBot="1" x14ac:dyDescent="0.3">
      <c r="A17" s="582" t="s">
        <v>527</v>
      </c>
      <c r="B17" s="597" t="s">
        <v>674</v>
      </c>
      <c r="C17" s="598">
        <f t="shared" ref="C17:N17" si="1">SUM(C8:C16)</f>
        <v>47354</v>
      </c>
      <c r="D17" s="598">
        <f t="shared" si="1"/>
        <v>14725</v>
      </c>
      <c r="E17" s="598">
        <f t="shared" si="1"/>
        <v>15509</v>
      </c>
      <c r="F17" s="598">
        <f t="shared" si="1"/>
        <v>14626</v>
      </c>
      <c r="G17" s="598">
        <f t="shared" si="1"/>
        <v>21914</v>
      </c>
      <c r="H17" s="598">
        <f t="shared" si="1"/>
        <v>15151</v>
      </c>
      <c r="I17" s="598">
        <f t="shared" si="1"/>
        <v>14388</v>
      </c>
      <c r="J17" s="598">
        <f t="shared" si="1"/>
        <v>14388</v>
      </c>
      <c r="K17" s="598">
        <f t="shared" si="1"/>
        <v>22061</v>
      </c>
      <c r="L17" s="598">
        <f t="shared" si="1"/>
        <v>14617</v>
      </c>
      <c r="M17" s="598">
        <f t="shared" si="1"/>
        <v>14800</v>
      </c>
      <c r="N17" s="598">
        <f t="shared" si="1"/>
        <v>14780</v>
      </c>
      <c r="O17" s="599">
        <f>SUM(C17:N17)</f>
        <v>224313</v>
      </c>
    </row>
    <row r="18" spans="1:15" s="583" customFormat="1" ht="15" customHeight="1" thickBot="1" x14ac:dyDescent="0.3">
      <c r="A18" s="582" t="s">
        <v>528</v>
      </c>
      <c r="B18" s="927" t="s">
        <v>74</v>
      </c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929"/>
    </row>
    <row r="19" spans="1:15" s="592" customFormat="1" ht="14.1" customHeight="1" x14ac:dyDescent="0.25">
      <c r="A19" s="600" t="s">
        <v>529</v>
      </c>
      <c r="B19" s="601" t="s">
        <v>521</v>
      </c>
      <c r="C19" s="594">
        <v>4122</v>
      </c>
      <c r="D19" s="594">
        <v>4122</v>
      </c>
      <c r="E19" s="594">
        <v>4122</v>
      </c>
      <c r="F19" s="594">
        <v>6567</v>
      </c>
      <c r="G19" s="594">
        <v>6567</v>
      </c>
      <c r="H19" s="594">
        <v>6567</v>
      </c>
      <c r="I19" s="594">
        <v>6567</v>
      </c>
      <c r="J19" s="594">
        <v>6871</v>
      </c>
      <c r="K19" s="594">
        <v>6967</v>
      </c>
      <c r="L19" s="594">
        <v>6967</v>
      </c>
      <c r="M19" s="594">
        <v>6967</v>
      </c>
      <c r="N19" s="594">
        <v>6967</v>
      </c>
      <c r="O19" s="595">
        <f t="shared" si="0"/>
        <v>73373</v>
      </c>
    </row>
    <row r="20" spans="1:15" s="592" customFormat="1" ht="27" customHeight="1" x14ac:dyDescent="0.25">
      <c r="A20" s="588" t="s">
        <v>532</v>
      </c>
      <c r="B20" s="589" t="s">
        <v>77</v>
      </c>
      <c r="C20" s="590">
        <v>957</v>
      </c>
      <c r="D20" s="590">
        <v>957</v>
      </c>
      <c r="E20" s="590">
        <v>957</v>
      </c>
      <c r="F20" s="590">
        <v>1383</v>
      </c>
      <c r="G20" s="590">
        <v>1383</v>
      </c>
      <c r="H20" s="590">
        <v>1383</v>
      </c>
      <c r="I20" s="590">
        <v>1383</v>
      </c>
      <c r="J20" s="590">
        <v>1383</v>
      </c>
      <c r="K20" s="590">
        <v>1383</v>
      </c>
      <c r="L20" s="590">
        <v>1383</v>
      </c>
      <c r="M20" s="590">
        <v>1383</v>
      </c>
      <c r="N20" s="590">
        <v>1223</v>
      </c>
      <c r="O20" s="591">
        <f t="shared" si="0"/>
        <v>15158</v>
      </c>
    </row>
    <row r="21" spans="1:15" s="592" customFormat="1" ht="14.1" customHeight="1" x14ac:dyDescent="0.25">
      <c r="A21" s="588" t="s">
        <v>535</v>
      </c>
      <c r="B21" s="596" t="s">
        <v>78</v>
      </c>
      <c r="C21" s="590">
        <v>4206</v>
      </c>
      <c r="D21" s="590">
        <v>4206</v>
      </c>
      <c r="E21" s="590">
        <v>4206</v>
      </c>
      <c r="F21" s="590">
        <v>10482</v>
      </c>
      <c r="G21" s="590">
        <v>10481</v>
      </c>
      <c r="H21" s="590">
        <v>4206</v>
      </c>
      <c r="I21" s="590">
        <v>4206</v>
      </c>
      <c r="J21" s="590">
        <v>4206</v>
      </c>
      <c r="K21" s="590">
        <v>4208</v>
      </c>
      <c r="L21" s="590">
        <v>4208</v>
      </c>
      <c r="M21" s="590">
        <v>4208</v>
      </c>
      <c r="N21" s="590">
        <v>4206</v>
      </c>
      <c r="O21" s="591">
        <f t="shared" si="0"/>
        <v>63029</v>
      </c>
    </row>
    <row r="22" spans="1:15" s="592" customFormat="1" ht="14.1" customHeight="1" x14ac:dyDescent="0.25">
      <c r="A22" s="588" t="s">
        <v>538</v>
      </c>
      <c r="B22" s="596" t="s">
        <v>79</v>
      </c>
      <c r="C22" s="590">
        <v>706</v>
      </c>
      <c r="D22" s="590">
        <v>706</v>
      </c>
      <c r="E22" s="590">
        <v>706</v>
      </c>
      <c r="F22" s="590">
        <v>706</v>
      </c>
      <c r="G22" s="590">
        <v>906</v>
      </c>
      <c r="H22" s="590">
        <v>709</v>
      </c>
      <c r="I22" s="590">
        <v>712</v>
      </c>
      <c r="J22" s="590">
        <v>706</v>
      </c>
      <c r="K22" s="590">
        <v>706</v>
      </c>
      <c r="L22" s="590">
        <v>706</v>
      </c>
      <c r="M22" s="590">
        <v>706</v>
      </c>
      <c r="N22" s="590">
        <v>707</v>
      </c>
      <c r="O22" s="591">
        <f t="shared" si="0"/>
        <v>8682</v>
      </c>
    </row>
    <row r="23" spans="1:15" s="592" customFormat="1" ht="14.1" customHeight="1" x14ac:dyDescent="0.25">
      <c r="A23" s="588" t="s">
        <v>541</v>
      </c>
      <c r="B23" s="596" t="s">
        <v>675</v>
      </c>
      <c r="C23" s="590">
        <v>3620</v>
      </c>
      <c r="D23" s="590">
        <v>3620</v>
      </c>
      <c r="E23" s="590">
        <v>3620</v>
      </c>
      <c r="F23" s="590">
        <v>3620</v>
      </c>
      <c r="G23" s="590">
        <v>3620</v>
      </c>
      <c r="H23" s="590">
        <v>3620</v>
      </c>
      <c r="I23" s="590">
        <v>3846</v>
      </c>
      <c r="J23" s="590">
        <v>3620</v>
      </c>
      <c r="K23" s="590">
        <v>3620</v>
      </c>
      <c r="L23" s="590">
        <v>3620</v>
      </c>
      <c r="M23" s="590">
        <v>3620</v>
      </c>
      <c r="N23" s="590">
        <v>3614</v>
      </c>
      <c r="O23" s="591">
        <f t="shared" si="0"/>
        <v>43660</v>
      </c>
    </row>
    <row r="24" spans="1:15" s="592" customFormat="1" ht="14.1" customHeight="1" x14ac:dyDescent="0.25">
      <c r="A24" s="588" t="s">
        <v>544</v>
      </c>
      <c r="B24" s="596" t="s">
        <v>82</v>
      </c>
      <c r="C24" s="590"/>
      <c r="D24" s="590"/>
      <c r="E24" s="590"/>
      <c r="F24" s="590">
        <v>4500</v>
      </c>
      <c r="G24" s="590">
        <v>4208</v>
      </c>
      <c r="H24" s="590"/>
      <c r="I24" s="590"/>
      <c r="J24" s="590"/>
      <c r="K24" s="590"/>
      <c r="L24" s="590"/>
      <c r="M24" s="590"/>
      <c r="N24" s="590"/>
      <c r="O24" s="591">
        <f t="shared" si="0"/>
        <v>8708</v>
      </c>
    </row>
    <row r="25" spans="1:15" s="592" customFormat="1" x14ac:dyDescent="0.25">
      <c r="A25" s="588" t="s">
        <v>547</v>
      </c>
      <c r="B25" s="589" t="s">
        <v>83</v>
      </c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1"/>
    </row>
    <row r="26" spans="1:15" s="592" customFormat="1" ht="14.1" customHeight="1" x14ac:dyDescent="0.25">
      <c r="A26" s="588" t="s">
        <v>550</v>
      </c>
      <c r="B26" s="596" t="s">
        <v>279</v>
      </c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1">
        <f t="shared" si="0"/>
        <v>0</v>
      </c>
    </row>
    <row r="27" spans="1:15" s="592" customFormat="1" ht="14.1" customHeight="1" thickBot="1" x14ac:dyDescent="0.3">
      <c r="A27" s="588" t="s">
        <v>553</v>
      </c>
      <c r="B27" s="596" t="s">
        <v>676</v>
      </c>
      <c r="C27" s="590">
        <v>11703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1">
        <f t="shared" si="0"/>
        <v>11703</v>
      </c>
    </row>
    <row r="28" spans="1:15" s="583" customFormat="1" ht="15.95" customHeight="1" thickBot="1" x14ac:dyDescent="0.3">
      <c r="A28" s="602" t="s">
        <v>555</v>
      </c>
      <c r="B28" s="597" t="s">
        <v>677</v>
      </c>
      <c r="C28" s="598">
        <f t="shared" ref="C28:N28" si="2">SUM(C19:C27)</f>
        <v>25314</v>
      </c>
      <c r="D28" s="598">
        <f t="shared" si="2"/>
        <v>13611</v>
      </c>
      <c r="E28" s="598">
        <f t="shared" si="2"/>
        <v>13611</v>
      </c>
      <c r="F28" s="598">
        <f t="shared" si="2"/>
        <v>27258</v>
      </c>
      <c r="G28" s="598">
        <f t="shared" si="2"/>
        <v>27165</v>
      </c>
      <c r="H28" s="598">
        <f t="shared" si="2"/>
        <v>16485</v>
      </c>
      <c r="I28" s="598">
        <f t="shared" si="2"/>
        <v>16714</v>
      </c>
      <c r="J28" s="598">
        <f t="shared" si="2"/>
        <v>16786</v>
      </c>
      <c r="K28" s="598">
        <f t="shared" si="2"/>
        <v>16884</v>
      </c>
      <c r="L28" s="598">
        <f t="shared" si="2"/>
        <v>16884</v>
      </c>
      <c r="M28" s="598">
        <f t="shared" si="2"/>
        <v>16884</v>
      </c>
      <c r="N28" s="598">
        <f t="shared" si="2"/>
        <v>16717</v>
      </c>
      <c r="O28" s="599">
        <f t="shared" si="0"/>
        <v>224313</v>
      </c>
    </row>
    <row r="29" spans="1:15" ht="16.5" thickBot="1" x14ac:dyDescent="0.3">
      <c r="A29" s="602" t="s">
        <v>558</v>
      </c>
      <c r="B29" s="603" t="s">
        <v>678</v>
      </c>
      <c r="C29" s="604">
        <f t="shared" ref="C29:O29" si="3">C17-C28</f>
        <v>22040</v>
      </c>
      <c r="D29" s="604">
        <f t="shared" si="3"/>
        <v>1114</v>
      </c>
      <c r="E29" s="604">
        <f t="shared" si="3"/>
        <v>1898</v>
      </c>
      <c r="F29" s="604">
        <f t="shared" si="3"/>
        <v>-12632</v>
      </c>
      <c r="G29" s="604">
        <f t="shared" si="3"/>
        <v>-5251</v>
      </c>
      <c r="H29" s="604">
        <f t="shared" si="3"/>
        <v>-1334</v>
      </c>
      <c r="I29" s="604">
        <f t="shared" si="3"/>
        <v>-2326</v>
      </c>
      <c r="J29" s="604">
        <f t="shared" si="3"/>
        <v>-2398</v>
      </c>
      <c r="K29" s="604">
        <f t="shared" si="3"/>
        <v>5177</v>
      </c>
      <c r="L29" s="604">
        <f t="shared" si="3"/>
        <v>-2267</v>
      </c>
      <c r="M29" s="604">
        <f t="shared" si="3"/>
        <v>-2084</v>
      </c>
      <c r="N29" s="604">
        <f t="shared" si="3"/>
        <v>-1937</v>
      </c>
      <c r="O29" s="605">
        <f t="shared" si="3"/>
        <v>0</v>
      </c>
    </row>
    <row r="30" spans="1:15" x14ac:dyDescent="0.25">
      <c r="A30" s="606"/>
    </row>
    <row r="31" spans="1:15" x14ac:dyDescent="0.25">
      <c r="B31" s="607"/>
      <c r="C31" s="608"/>
      <c r="D31" s="608"/>
      <c r="O31" s="576"/>
    </row>
    <row r="32" spans="1:15" x14ac:dyDescent="0.25">
      <c r="O32" s="576"/>
    </row>
    <row r="33" spans="15:15" x14ac:dyDescent="0.25">
      <c r="O33" s="576"/>
    </row>
    <row r="34" spans="15:15" x14ac:dyDescent="0.25">
      <c r="O34" s="576"/>
    </row>
    <row r="35" spans="15:15" x14ac:dyDescent="0.25">
      <c r="O35" s="576"/>
    </row>
    <row r="36" spans="15:15" x14ac:dyDescent="0.25">
      <c r="O36" s="576"/>
    </row>
    <row r="37" spans="15:15" x14ac:dyDescent="0.25">
      <c r="O37" s="576"/>
    </row>
    <row r="38" spans="15:15" x14ac:dyDescent="0.25">
      <c r="O38" s="576"/>
    </row>
    <row r="39" spans="15:15" x14ac:dyDescent="0.25">
      <c r="O39" s="576"/>
    </row>
    <row r="40" spans="15:15" x14ac:dyDescent="0.25">
      <c r="O40" s="576"/>
    </row>
    <row r="41" spans="15:15" x14ac:dyDescent="0.25">
      <c r="O41" s="576"/>
    </row>
    <row r="42" spans="15:15" x14ac:dyDescent="0.25">
      <c r="O42" s="576"/>
    </row>
    <row r="43" spans="15:15" x14ac:dyDescent="0.25">
      <c r="O43" s="576"/>
    </row>
    <row r="44" spans="15:15" x14ac:dyDescent="0.25">
      <c r="O44" s="576"/>
    </row>
    <row r="45" spans="15:15" x14ac:dyDescent="0.25">
      <c r="O45" s="576"/>
    </row>
    <row r="46" spans="15:15" x14ac:dyDescent="0.25">
      <c r="O46" s="576"/>
    </row>
    <row r="47" spans="15:15" x14ac:dyDescent="0.25">
      <c r="O47" s="576"/>
    </row>
    <row r="48" spans="15:15" x14ac:dyDescent="0.25">
      <c r="O48" s="576"/>
    </row>
    <row r="49" spans="15:15" x14ac:dyDescent="0.25">
      <c r="O49" s="576"/>
    </row>
    <row r="50" spans="15:15" x14ac:dyDescent="0.25">
      <c r="O50" s="576"/>
    </row>
    <row r="51" spans="15:15" x14ac:dyDescent="0.25">
      <c r="O51" s="576"/>
    </row>
    <row r="52" spans="15:15" x14ac:dyDescent="0.25">
      <c r="O52" s="576"/>
    </row>
    <row r="53" spans="15:15" x14ac:dyDescent="0.25">
      <c r="O53" s="576"/>
    </row>
    <row r="54" spans="15:15" x14ac:dyDescent="0.25">
      <c r="O54" s="576"/>
    </row>
    <row r="55" spans="15:15" x14ac:dyDescent="0.25">
      <c r="O55" s="576"/>
    </row>
    <row r="56" spans="15:15" x14ac:dyDescent="0.25">
      <c r="O56" s="576"/>
    </row>
    <row r="57" spans="15:15" x14ac:dyDescent="0.25">
      <c r="O57" s="576"/>
    </row>
    <row r="58" spans="15:15" x14ac:dyDescent="0.25">
      <c r="O58" s="576"/>
    </row>
    <row r="59" spans="15:15" x14ac:dyDescent="0.25">
      <c r="O59" s="576"/>
    </row>
    <row r="60" spans="15:15" x14ac:dyDescent="0.25">
      <c r="O60" s="576"/>
    </row>
    <row r="61" spans="15:15" x14ac:dyDescent="0.25">
      <c r="O61" s="576"/>
    </row>
    <row r="62" spans="15:15" x14ac:dyDescent="0.25">
      <c r="O62" s="576"/>
    </row>
    <row r="63" spans="15:15" x14ac:dyDescent="0.25">
      <c r="O63" s="576"/>
    </row>
    <row r="64" spans="15:15" x14ac:dyDescent="0.25">
      <c r="O64" s="576"/>
    </row>
    <row r="65" spans="15:15" x14ac:dyDescent="0.25">
      <c r="O65" s="576"/>
    </row>
    <row r="66" spans="15:15" x14ac:dyDescent="0.25">
      <c r="O66" s="576"/>
    </row>
    <row r="67" spans="15:15" x14ac:dyDescent="0.25">
      <c r="O67" s="576"/>
    </row>
    <row r="68" spans="15:15" x14ac:dyDescent="0.25">
      <c r="O68" s="576"/>
    </row>
    <row r="69" spans="15:15" x14ac:dyDescent="0.25">
      <c r="O69" s="576"/>
    </row>
    <row r="70" spans="15:15" x14ac:dyDescent="0.25">
      <c r="O70" s="576"/>
    </row>
    <row r="71" spans="15:15" x14ac:dyDescent="0.25">
      <c r="O71" s="576"/>
    </row>
    <row r="72" spans="15:15" x14ac:dyDescent="0.25">
      <c r="O72" s="576"/>
    </row>
    <row r="73" spans="15:15" x14ac:dyDescent="0.25">
      <c r="O73" s="576"/>
    </row>
    <row r="74" spans="15:15" x14ac:dyDescent="0.25">
      <c r="O74" s="576"/>
    </row>
    <row r="75" spans="15:15" x14ac:dyDescent="0.25">
      <c r="O75" s="576"/>
    </row>
    <row r="76" spans="15:15" x14ac:dyDescent="0.25">
      <c r="O76" s="576"/>
    </row>
    <row r="77" spans="15:15" x14ac:dyDescent="0.25">
      <c r="O77" s="576"/>
    </row>
    <row r="78" spans="15:15" x14ac:dyDescent="0.25">
      <c r="O78" s="576"/>
    </row>
    <row r="79" spans="15:15" x14ac:dyDescent="0.25">
      <c r="O79" s="576"/>
    </row>
    <row r="80" spans="15:15" x14ac:dyDescent="0.25">
      <c r="O80" s="576"/>
    </row>
    <row r="81" spans="15:15" x14ac:dyDescent="0.25">
      <c r="O81" s="576"/>
    </row>
    <row r="82" spans="15:15" x14ac:dyDescent="0.25">
      <c r="O82" s="576"/>
    </row>
    <row r="83" spans="15:15" x14ac:dyDescent="0.25">
      <c r="O83" s="576"/>
    </row>
    <row r="84" spans="15:15" x14ac:dyDescent="0.25">
      <c r="O84" s="576"/>
    </row>
  </sheetData>
  <mergeCells count="4">
    <mergeCell ref="I1:O1"/>
    <mergeCell ref="A4:O4"/>
    <mergeCell ref="B7:O7"/>
    <mergeCell ref="B18:O18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0" zoomScaleNormal="100" workbookViewId="0">
      <selection activeCell="D23" sqref="D23"/>
    </sheetView>
  </sheetViews>
  <sheetFormatPr defaultRowHeight="12.75" x14ac:dyDescent="0.25"/>
  <cols>
    <col min="1" max="1" width="5" style="609" customWidth="1"/>
    <col min="2" max="2" width="47" style="247" customWidth="1"/>
    <col min="3" max="4" width="15.140625" style="247" customWidth="1"/>
    <col min="5" max="256" width="9.140625" style="247"/>
    <col min="257" max="257" width="5" style="247" customWidth="1"/>
    <col min="258" max="258" width="47" style="247" customWidth="1"/>
    <col min="259" max="260" width="15.140625" style="247" customWidth="1"/>
    <col min="261" max="512" width="9.140625" style="247"/>
    <col min="513" max="513" width="5" style="247" customWidth="1"/>
    <col min="514" max="514" width="47" style="247" customWidth="1"/>
    <col min="515" max="516" width="15.140625" style="247" customWidth="1"/>
    <col min="517" max="768" width="9.140625" style="247"/>
    <col min="769" max="769" width="5" style="247" customWidth="1"/>
    <col min="770" max="770" width="47" style="247" customWidth="1"/>
    <col min="771" max="772" width="15.140625" style="247" customWidth="1"/>
    <col min="773" max="1024" width="9.140625" style="247"/>
    <col min="1025" max="1025" width="5" style="247" customWidth="1"/>
    <col min="1026" max="1026" width="47" style="247" customWidth="1"/>
    <col min="1027" max="1028" width="15.140625" style="247" customWidth="1"/>
    <col min="1029" max="1280" width="9.140625" style="247"/>
    <col min="1281" max="1281" width="5" style="247" customWidth="1"/>
    <col min="1282" max="1282" width="47" style="247" customWidth="1"/>
    <col min="1283" max="1284" width="15.140625" style="247" customWidth="1"/>
    <col min="1285" max="1536" width="9.140625" style="247"/>
    <col min="1537" max="1537" width="5" style="247" customWidth="1"/>
    <col min="1538" max="1538" width="47" style="247" customWidth="1"/>
    <col min="1539" max="1540" width="15.140625" style="247" customWidth="1"/>
    <col min="1541" max="1792" width="9.140625" style="247"/>
    <col min="1793" max="1793" width="5" style="247" customWidth="1"/>
    <col min="1794" max="1794" width="47" style="247" customWidth="1"/>
    <col min="1795" max="1796" width="15.140625" style="247" customWidth="1"/>
    <col min="1797" max="2048" width="9.140625" style="247"/>
    <col min="2049" max="2049" width="5" style="247" customWidth="1"/>
    <col min="2050" max="2050" width="47" style="247" customWidth="1"/>
    <col min="2051" max="2052" width="15.140625" style="247" customWidth="1"/>
    <col min="2053" max="2304" width="9.140625" style="247"/>
    <col min="2305" max="2305" width="5" style="247" customWidth="1"/>
    <col min="2306" max="2306" width="47" style="247" customWidth="1"/>
    <col min="2307" max="2308" width="15.140625" style="247" customWidth="1"/>
    <col min="2309" max="2560" width="9.140625" style="247"/>
    <col min="2561" max="2561" width="5" style="247" customWidth="1"/>
    <col min="2562" max="2562" width="47" style="247" customWidth="1"/>
    <col min="2563" max="2564" width="15.140625" style="247" customWidth="1"/>
    <col min="2565" max="2816" width="9.140625" style="247"/>
    <col min="2817" max="2817" width="5" style="247" customWidth="1"/>
    <col min="2818" max="2818" width="47" style="247" customWidth="1"/>
    <col min="2819" max="2820" width="15.140625" style="247" customWidth="1"/>
    <col min="2821" max="3072" width="9.140625" style="247"/>
    <col min="3073" max="3073" width="5" style="247" customWidth="1"/>
    <col min="3074" max="3074" width="47" style="247" customWidth="1"/>
    <col min="3075" max="3076" width="15.140625" style="247" customWidth="1"/>
    <col min="3077" max="3328" width="9.140625" style="247"/>
    <col min="3329" max="3329" width="5" style="247" customWidth="1"/>
    <col min="3330" max="3330" width="47" style="247" customWidth="1"/>
    <col min="3331" max="3332" width="15.140625" style="247" customWidth="1"/>
    <col min="3333" max="3584" width="9.140625" style="247"/>
    <col min="3585" max="3585" width="5" style="247" customWidth="1"/>
    <col min="3586" max="3586" width="47" style="247" customWidth="1"/>
    <col min="3587" max="3588" width="15.140625" style="247" customWidth="1"/>
    <col min="3589" max="3840" width="9.140625" style="247"/>
    <col min="3841" max="3841" width="5" style="247" customWidth="1"/>
    <col min="3842" max="3842" width="47" style="247" customWidth="1"/>
    <col min="3843" max="3844" width="15.140625" style="247" customWidth="1"/>
    <col min="3845" max="4096" width="9.140625" style="247"/>
    <col min="4097" max="4097" width="5" style="247" customWidth="1"/>
    <col min="4098" max="4098" width="47" style="247" customWidth="1"/>
    <col min="4099" max="4100" width="15.140625" style="247" customWidth="1"/>
    <col min="4101" max="4352" width="9.140625" style="247"/>
    <col min="4353" max="4353" width="5" style="247" customWidth="1"/>
    <col min="4354" max="4354" width="47" style="247" customWidth="1"/>
    <col min="4355" max="4356" width="15.140625" style="247" customWidth="1"/>
    <col min="4357" max="4608" width="9.140625" style="247"/>
    <col min="4609" max="4609" width="5" style="247" customWidth="1"/>
    <col min="4610" max="4610" width="47" style="247" customWidth="1"/>
    <col min="4611" max="4612" width="15.140625" style="247" customWidth="1"/>
    <col min="4613" max="4864" width="9.140625" style="247"/>
    <col min="4865" max="4865" width="5" style="247" customWidth="1"/>
    <col min="4866" max="4866" width="47" style="247" customWidth="1"/>
    <col min="4867" max="4868" width="15.140625" style="247" customWidth="1"/>
    <col min="4869" max="5120" width="9.140625" style="247"/>
    <col min="5121" max="5121" width="5" style="247" customWidth="1"/>
    <col min="5122" max="5122" width="47" style="247" customWidth="1"/>
    <col min="5123" max="5124" width="15.140625" style="247" customWidth="1"/>
    <col min="5125" max="5376" width="9.140625" style="247"/>
    <col min="5377" max="5377" width="5" style="247" customWidth="1"/>
    <col min="5378" max="5378" width="47" style="247" customWidth="1"/>
    <col min="5379" max="5380" width="15.140625" style="247" customWidth="1"/>
    <col min="5381" max="5632" width="9.140625" style="247"/>
    <col min="5633" max="5633" width="5" style="247" customWidth="1"/>
    <col min="5634" max="5634" width="47" style="247" customWidth="1"/>
    <col min="5635" max="5636" width="15.140625" style="247" customWidth="1"/>
    <col min="5637" max="5888" width="9.140625" style="247"/>
    <col min="5889" max="5889" width="5" style="247" customWidth="1"/>
    <col min="5890" max="5890" width="47" style="247" customWidth="1"/>
    <col min="5891" max="5892" width="15.140625" style="247" customWidth="1"/>
    <col min="5893" max="6144" width="9.140625" style="247"/>
    <col min="6145" max="6145" width="5" style="247" customWidth="1"/>
    <col min="6146" max="6146" width="47" style="247" customWidth="1"/>
    <col min="6147" max="6148" width="15.140625" style="247" customWidth="1"/>
    <col min="6149" max="6400" width="9.140625" style="247"/>
    <col min="6401" max="6401" width="5" style="247" customWidth="1"/>
    <col min="6402" max="6402" width="47" style="247" customWidth="1"/>
    <col min="6403" max="6404" width="15.140625" style="247" customWidth="1"/>
    <col min="6405" max="6656" width="9.140625" style="247"/>
    <col min="6657" max="6657" width="5" style="247" customWidth="1"/>
    <col min="6658" max="6658" width="47" style="247" customWidth="1"/>
    <col min="6659" max="6660" width="15.140625" style="247" customWidth="1"/>
    <col min="6661" max="6912" width="9.140625" style="247"/>
    <col min="6913" max="6913" width="5" style="247" customWidth="1"/>
    <col min="6914" max="6914" width="47" style="247" customWidth="1"/>
    <col min="6915" max="6916" width="15.140625" style="247" customWidth="1"/>
    <col min="6917" max="7168" width="9.140625" style="247"/>
    <col min="7169" max="7169" width="5" style="247" customWidth="1"/>
    <col min="7170" max="7170" width="47" style="247" customWidth="1"/>
    <col min="7171" max="7172" width="15.140625" style="247" customWidth="1"/>
    <col min="7173" max="7424" width="9.140625" style="247"/>
    <col min="7425" max="7425" width="5" style="247" customWidth="1"/>
    <col min="7426" max="7426" width="47" style="247" customWidth="1"/>
    <col min="7427" max="7428" width="15.140625" style="247" customWidth="1"/>
    <col min="7429" max="7680" width="9.140625" style="247"/>
    <col min="7681" max="7681" width="5" style="247" customWidth="1"/>
    <col min="7682" max="7682" width="47" style="247" customWidth="1"/>
    <col min="7683" max="7684" width="15.140625" style="247" customWidth="1"/>
    <col min="7685" max="7936" width="9.140625" style="247"/>
    <col min="7937" max="7937" width="5" style="247" customWidth="1"/>
    <col min="7938" max="7938" width="47" style="247" customWidth="1"/>
    <col min="7939" max="7940" width="15.140625" style="247" customWidth="1"/>
    <col min="7941" max="8192" width="9.140625" style="247"/>
    <col min="8193" max="8193" width="5" style="247" customWidth="1"/>
    <col min="8194" max="8194" width="47" style="247" customWidth="1"/>
    <col min="8195" max="8196" width="15.140625" style="247" customWidth="1"/>
    <col min="8197" max="8448" width="9.140625" style="247"/>
    <col min="8449" max="8449" width="5" style="247" customWidth="1"/>
    <col min="8450" max="8450" width="47" style="247" customWidth="1"/>
    <col min="8451" max="8452" width="15.140625" style="247" customWidth="1"/>
    <col min="8453" max="8704" width="9.140625" style="247"/>
    <col min="8705" max="8705" width="5" style="247" customWidth="1"/>
    <col min="8706" max="8706" width="47" style="247" customWidth="1"/>
    <col min="8707" max="8708" width="15.140625" style="247" customWidth="1"/>
    <col min="8709" max="8960" width="9.140625" style="247"/>
    <col min="8961" max="8961" width="5" style="247" customWidth="1"/>
    <col min="8962" max="8962" width="47" style="247" customWidth="1"/>
    <col min="8963" max="8964" width="15.140625" style="247" customWidth="1"/>
    <col min="8965" max="9216" width="9.140625" style="247"/>
    <col min="9217" max="9217" width="5" style="247" customWidth="1"/>
    <col min="9218" max="9218" width="47" style="247" customWidth="1"/>
    <col min="9219" max="9220" width="15.140625" style="247" customWidth="1"/>
    <col min="9221" max="9472" width="9.140625" style="247"/>
    <col min="9473" max="9473" width="5" style="247" customWidth="1"/>
    <col min="9474" max="9474" width="47" style="247" customWidth="1"/>
    <col min="9475" max="9476" width="15.140625" style="247" customWidth="1"/>
    <col min="9477" max="9728" width="9.140625" style="247"/>
    <col min="9729" max="9729" width="5" style="247" customWidth="1"/>
    <col min="9730" max="9730" width="47" style="247" customWidth="1"/>
    <col min="9731" max="9732" width="15.140625" style="247" customWidth="1"/>
    <col min="9733" max="9984" width="9.140625" style="247"/>
    <col min="9985" max="9985" width="5" style="247" customWidth="1"/>
    <col min="9986" max="9986" width="47" style="247" customWidth="1"/>
    <col min="9987" max="9988" width="15.140625" style="247" customWidth="1"/>
    <col min="9989" max="10240" width="9.140625" style="247"/>
    <col min="10241" max="10241" width="5" style="247" customWidth="1"/>
    <col min="10242" max="10242" width="47" style="247" customWidth="1"/>
    <col min="10243" max="10244" width="15.140625" style="247" customWidth="1"/>
    <col min="10245" max="10496" width="9.140625" style="247"/>
    <col min="10497" max="10497" width="5" style="247" customWidth="1"/>
    <col min="10498" max="10498" width="47" style="247" customWidth="1"/>
    <col min="10499" max="10500" width="15.140625" style="247" customWidth="1"/>
    <col min="10501" max="10752" width="9.140625" style="247"/>
    <col min="10753" max="10753" width="5" style="247" customWidth="1"/>
    <col min="10754" max="10754" width="47" style="247" customWidth="1"/>
    <col min="10755" max="10756" width="15.140625" style="247" customWidth="1"/>
    <col min="10757" max="11008" width="9.140625" style="247"/>
    <col min="11009" max="11009" width="5" style="247" customWidth="1"/>
    <col min="11010" max="11010" width="47" style="247" customWidth="1"/>
    <col min="11011" max="11012" width="15.140625" style="247" customWidth="1"/>
    <col min="11013" max="11264" width="9.140625" style="247"/>
    <col min="11265" max="11265" width="5" style="247" customWidth="1"/>
    <col min="11266" max="11266" width="47" style="247" customWidth="1"/>
    <col min="11267" max="11268" width="15.140625" style="247" customWidth="1"/>
    <col min="11269" max="11520" width="9.140625" style="247"/>
    <col min="11521" max="11521" width="5" style="247" customWidth="1"/>
    <col min="11522" max="11522" width="47" style="247" customWidth="1"/>
    <col min="11523" max="11524" width="15.140625" style="247" customWidth="1"/>
    <col min="11525" max="11776" width="9.140625" style="247"/>
    <col min="11777" max="11777" width="5" style="247" customWidth="1"/>
    <col min="11778" max="11778" width="47" style="247" customWidth="1"/>
    <col min="11779" max="11780" width="15.140625" style="247" customWidth="1"/>
    <col min="11781" max="12032" width="9.140625" style="247"/>
    <col min="12033" max="12033" width="5" style="247" customWidth="1"/>
    <col min="12034" max="12034" width="47" style="247" customWidth="1"/>
    <col min="12035" max="12036" width="15.140625" style="247" customWidth="1"/>
    <col min="12037" max="12288" width="9.140625" style="247"/>
    <col min="12289" max="12289" width="5" style="247" customWidth="1"/>
    <col min="12290" max="12290" width="47" style="247" customWidth="1"/>
    <col min="12291" max="12292" width="15.140625" style="247" customWidth="1"/>
    <col min="12293" max="12544" width="9.140625" style="247"/>
    <col min="12545" max="12545" width="5" style="247" customWidth="1"/>
    <col min="12546" max="12546" width="47" style="247" customWidth="1"/>
    <col min="12547" max="12548" width="15.140625" style="247" customWidth="1"/>
    <col min="12549" max="12800" width="9.140625" style="247"/>
    <col min="12801" max="12801" width="5" style="247" customWidth="1"/>
    <col min="12802" max="12802" width="47" style="247" customWidth="1"/>
    <col min="12803" max="12804" width="15.140625" style="247" customWidth="1"/>
    <col min="12805" max="13056" width="9.140625" style="247"/>
    <col min="13057" max="13057" width="5" style="247" customWidth="1"/>
    <col min="13058" max="13058" width="47" style="247" customWidth="1"/>
    <col min="13059" max="13060" width="15.140625" style="247" customWidth="1"/>
    <col min="13061" max="13312" width="9.140625" style="247"/>
    <col min="13313" max="13313" width="5" style="247" customWidth="1"/>
    <col min="13314" max="13314" width="47" style="247" customWidth="1"/>
    <col min="13315" max="13316" width="15.140625" style="247" customWidth="1"/>
    <col min="13317" max="13568" width="9.140625" style="247"/>
    <col min="13569" max="13569" width="5" style="247" customWidth="1"/>
    <col min="13570" max="13570" width="47" style="247" customWidth="1"/>
    <col min="13571" max="13572" width="15.140625" style="247" customWidth="1"/>
    <col min="13573" max="13824" width="9.140625" style="247"/>
    <col min="13825" max="13825" width="5" style="247" customWidth="1"/>
    <col min="13826" max="13826" width="47" style="247" customWidth="1"/>
    <col min="13827" max="13828" width="15.140625" style="247" customWidth="1"/>
    <col min="13829" max="14080" width="9.140625" style="247"/>
    <col min="14081" max="14081" width="5" style="247" customWidth="1"/>
    <col min="14082" max="14082" width="47" style="247" customWidth="1"/>
    <col min="14083" max="14084" width="15.140625" style="247" customWidth="1"/>
    <col min="14085" max="14336" width="9.140625" style="247"/>
    <col min="14337" max="14337" width="5" style="247" customWidth="1"/>
    <col min="14338" max="14338" width="47" style="247" customWidth="1"/>
    <col min="14339" max="14340" width="15.140625" style="247" customWidth="1"/>
    <col min="14341" max="14592" width="9.140625" style="247"/>
    <col min="14593" max="14593" width="5" style="247" customWidth="1"/>
    <col min="14594" max="14594" width="47" style="247" customWidth="1"/>
    <col min="14595" max="14596" width="15.140625" style="247" customWidth="1"/>
    <col min="14597" max="14848" width="9.140625" style="247"/>
    <col min="14849" max="14849" width="5" style="247" customWidth="1"/>
    <col min="14850" max="14850" width="47" style="247" customWidth="1"/>
    <col min="14851" max="14852" width="15.140625" style="247" customWidth="1"/>
    <col min="14853" max="15104" width="9.140625" style="247"/>
    <col min="15105" max="15105" width="5" style="247" customWidth="1"/>
    <col min="15106" max="15106" width="47" style="247" customWidth="1"/>
    <col min="15107" max="15108" width="15.140625" style="247" customWidth="1"/>
    <col min="15109" max="15360" width="9.140625" style="247"/>
    <col min="15361" max="15361" width="5" style="247" customWidth="1"/>
    <col min="15362" max="15362" width="47" style="247" customWidth="1"/>
    <col min="15363" max="15364" width="15.140625" style="247" customWidth="1"/>
    <col min="15365" max="15616" width="9.140625" style="247"/>
    <col min="15617" max="15617" width="5" style="247" customWidth="1"/>
    <col min="15618" max="15618" width="47" style="247" customWidth="1"/>
    <col min="15619" max="15620" width="15.140625" style="247" customWidth="1"/>
    <col min="15621" max="15872" width="9.140625" style="247"/>
    <col min="15873" max="15873" width="5" style="247" customWidth="1"/>
    <col min="15874" max="15874" width="47" style="247" customWidth="1"/>
    <col min="15875" max="15876" width="15.140625" style="247" customWidth="1"/>
    <col min="15877" max="16128" width="9.140625" style="247"/>
    <col min="16129" max="16129" width="5" style="247" customWidth="1"/>
    <col min="16130" max="16130" width="47" style="247" customWidth="1"/>
    <col min="16131" max="16132" width="15.140625" style="247" customWidth="1"/>
    <col min="16133" max="16384" width="9.140625" style="247"/>
  </cols>
  <sheetData>
    <row r="1" spans="1:4" x14ac:dyDescent="0.25">
      <c r="B1" s="930" t="s">
        <v>897</v>
      </c>
      <c r="C1" s="930"/>
      <c r="D1" s="930"/>
    </row>
    <row r="2" spans="1:4" x14ac:dyDescent="0.25">
      <c r="B2" s="610"/>
      <c r="C2" s="610"/>
      <c r="D2" s="610"/>
    </row>
    <row r="3" spans="1:4" x14ac:dyDescent="0.25">
      <c r="B3" s="610"/>
      <c r="C3" s="610"/>
      <c r="D3" s="610"/>
    </row>
    <row r="4" spans="1:4" x14ac:dyDescent="0.25">
      <c r="B4" s="610"/>
      <c r="C4" s="610"/>
      <c r="D4" s="610"/>
    </row>
    <row r="5" spans="1:4" ht="25.5" customHeight="1" x14ac:dyDescent="0.25">
      <c r="B5" s="931" t="s">
        <v>679</v>
      </c>
      <c r="C5" s="931"/>
      <c r="D5" s="931"/>
    </row>
    <row r="7" spans="1:4" s="612" customFormat="1" ht="15.75" thickBot="1" x14ac:dyDescent="0.3">
      <c r="A7" s="611"/>
      <c r="D7" s="613" t="s">
        <v>519</v>
      </c>
    </row>
    <row r="8" spans="1:4" s="617" customFormat="1" ht="48" customHeight="1" thickBot="1" x14ac:dyDescent="0.3">
      <c r="A8" s="614" t="s">
        <v>658</v>
      </c>
      <c r="B8" s="615" t="s">
        <v>126</v>
      </c>
      <c r="C8" s="615" t="s">
        <v>680</v>
      </c>
      <c r="D8" s="616" t="s">
        <v>681</v>
      </c>
    </row>
    <row r="9" spans="1:4" s="617" customFormat="1" ht="14.1" customHeight="1" thickBot="1" x14ac:dyDescent="0.3">
      <c r="A9" s="618" t="s">
        <v>129</v>
      </c>
      <c r="B9" s="249" t="s">
        <v>126</v>
      </c>
      <c r="C9" s="249" t="s">
        <v>131</v>
      </c>
      <c r="D9" s="250" t="s">
        <v>132</v>
      </c>
    </row>
    <row r="10" spans="1:4" ht="18" customHeight="1" x14ac:dyDescent="0.25">
      <c r="A10" s="619" t="s">
        <v>9</v>
      </c>
      <c r="B10" s="620" t="s">
        <v>682</v>
      </c>
      <c r="C10" s="621"/>
      <c r="D10" s="436"/>
    </row>
    <row r="11" spans="1:4" ht="18" customHeight="1" x14ac:dyDescent="0.25">
      <c r="A11" s="622" t="s">
        <v>31</v>
      </c>
      <c r="B11" s="623" t="s">
        <v>683</v>
      </c>
      <c r="C11" s="624"/>
      <c r="D11" s="439"/>
    </row>
    <row r="12" spans="1:4" ht="18" customHeight="1" x14ac:dyDescent="0.25">
      <c r="A12" s="622" t="s">
        <v>41</v>
      </c>
      <c r="B12" s="623" t="s">
        <v>684</v>
      </c>
      <c r="C12" s="624"/>
      <c r="D12" s="439"/>
    </row>
    <row r="13" spans="1:4" ht="18" customHeight="1" x14ac:dyDescent="0.25">
      <c r="A13" s="622" t="s">
        <v>43</v>
      </c>
      <c r="B13" s="623" t="s">
        <v>685</v>
      </c>
      <c r="C13" s="624"/>
      <c r="D13" s="439"/>
    </row>
    <row r="14" spans="1:4" ht="18" customHeight="1" x14ac:dyDescent="0.25">
      <c r="A14" s="622" t="s">
        <v>50</v>
      </c>
      <c r="B14" s="623" t="s">
        <v>686</v>
      </c>
      <c r="C14" s="625"/>
      <c r="D14" s="417"/>
    </row>
    <row r="15" spans="1:4" ht="18" customHeight="1" x14ac:dyDescent="0.25">
      <c r="A15" s="622" t="s">
        <v>58</v>
      </c>
      <c r="B15" s="623" t="s">
        <v>687</v>
      </c>
      <c r="C15" s="625"/>
      <c r="D15" s="417"/>
    </row>
    <row r="16" spans="1:4" ht="18" customHeight="1" x14ac:dyDescent="0.25">
      <c r="A16" s="622" t="s">
        <v>60</v>
      </c>
      <c r="B16" s="626" t="s">
        <v>688</v>
      </c>
      <c r="C16" s="625"/>
      <c r="D16" s="417"/>
    </row>
    <row r="17" spans="1:4" ht="18" customHeight="1" x14ac:dyDescent="0.25">
      <c r="A17" s="622" t="s">
        <v>62</v>
      </c>
      <c r="B17" s="626" t="s">
        <v>689</v>
      </c>
      <c r="C17" s="625"/>
      <c r="D17" s="417"/>
    </row>
    <row r="18" spans="1:4" ht="18" customHeight="1" x14ac:dyDescent="0.25">
      <c r="A18" s="622" t="s">
        <v>64</v>
      </c>
      <c r="B18" s="626" t="s">
        <v>690</v>
      </c>
      <c r="C18" s="625"/>
      <c r="D18" s="417"/>
    </row>
    <row r="19" spans="1:4" ht="18" customHeight="1" x14ac:dyDescent="0.25">
      <c r="A19" s="622" t="s">
        <v>72</v>
      </c>
      <c r="B19" s="626" t="s">
        <v>691</v>
      </c>
      <c r="C19" s="625"/>
      <c r="D19" s="417"/>
    </row>
    <row r="20" spans="1:4" ht="18" customHeight="1" x14ac:dyDescent="0.25">
      <c r="A20" s="622" t="s">
        <v>527</v>
      </c>
      <c r="B20" s="626" t="s">
        <v>692</v>
      </c>
      <c r="C20" s="625"/>
      <c r="D20" s="417"/>
    </row>
    <row r="21" spans="1:4" ht="22.5" customHeight="1" x14ac:dyDescent="0.25">
      <c r="A21" s="622" t="s">
        <v>528</v>
      </c>
      <c r="B21" s="626" t="s">
        <v>693</v>
      </c>
      <c r="C21" s="625"/>
      <c r="D21" s="417"/>
    </row>
    <row r="22" spans="1:4" ht="18" customHeight="1" x14ac:dyDescent="0.25">
      <c r="A22" s="622" t="s">
        <v>529</v>
      </c>
      <c r="B22" s="623" t="s">
        <v>694</v>
      </c>
      <c r="C22" s="625">
        <v>3122</v>
      </c>
      <c r="D22" s="417">
        <v>347</v>
      </c>
    </row>
    <row r="23" spans="1:4" ht="18" customHeight="1" x14ac:dyDescent="0.25">
      <c r="A23" s="622" t="s">
        <v>532</v>
      </c>
      <c r="B23" s="623" t="s">
        <v>695</v>
      </c>
      <c r="C23" s="625"/>
      <c r="D23" s="417"/>
    </row>
    <row r="24" spans="1:4" ht="18" customHeight="1" x14ac:dyDescent="0.25">
      <c r="A24" s="622" t="s">
        <v>535</v>
      </c>
      <c r="B24" s="623" t="s">
        <v>696</v>
      </c>
      <c r="C24" s="625"/>
      <c r="D24" s="417"/>
    </row>
    <row r="25" spans="1:4" ht="18" customHeight="1" x14ac:dyDescent="0.25">
      <c r="A25" s="622" t="s">
        <v>538</v>
      </c>
      <c r="B25" s="623" t="s">
        <v>697</v>
      </c>
      <c r="C25" s="625"/>
      <c r="D25" s="417"/>
    </row>
    <row r="26" spans="1:4" ht="18" customHeight="1" x14ac:dyDescent="0.25">
      <c r="A26" s="622" t="s">
        <v>541</v>
      </c>
      <c r="B26" s="623" t="s">
        <v>698</v>
      </c>
      <c r="C26" s="625"/>
      <c r="D26" s="417"/>
    </row>
    <row r="27" spans="1:4" ht="18" customHeight="1" x14ac:dyDescent="0.25">
      <c r="A27" s="622" t="s">
        <v>544</v>
      </c>
      <c r="B27" s="627" t="s">
        <v>699</v>
      </c>
      <c r="C27" s="416">
        <v>4700</v>
      </c>
      <c r="D27" s="417">
        <v>86</v>
      </c>
    </row>
    <row r="28" spans="1:4" ht="18" customHeight="1" x14ac:dyDescent="0.25">
      <c r="A28" s="622" t="s">
        <v>547</v>
      </c>
      <c r="B28" s="628" t="s">
        <v>700</v>
      </c>
      <c r="C28" s="416"/>
      <c r="D28" s="417"/>
    </row>
    <row r="29" spans="1:4" ht="18" customHeight="1" thickBot="1" x14ac:dyDescent="0.3">
      <c r="A29" s="629" t="s">
        <v>550</v>
      </c>
      <c r="B29" s="630" t="s">
        <v>701</v>
      </c>
      <c r="C29" s="631"/>
      <c r="D29" s="632"/>
    </row>
    <row r="30" spans="1:4" ht="18" customHeight="1" thickBot="1" x14ac:dyDescent="0.3">
      <c r="A30" s="633"/>
      <c r="B30" s="634" t="s">
        <v>111</v>
      </c>
      <c r="C30" s="390">
        <f>SUM(C10:C29)</f>
        <v>7822</v>
      </c>
      <c r="D30" s="391">
        <f>SUM(D10:D29)</f>
        <v>433</v>
      </c>
    </row>
    <row r="31" spans="1:4" ht="8.25" customHeight="1" x14ac:dyDescent="0.25">
      <c r="A31" s="635"/>
      <c r="B31" s="932"/>
      <c r="C31" s="932"/>
      <c r="D31" s="932"/>
    </row>
  </sheetData>
  <mergeCells count="3">
    <mergeCell ref="B1:D1"/>
    <mergeCell ref="B5:D5"/>
    <mergeCell ref="B31:D31"/>
  </mergeCells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&amp;R&amp;11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topLeftCell="A4" zoomScaleNormal="100" workbookViewId="0">
      <selection activeCell="E14" sqref="E14"/>
    </sheetView>
  </sheetViews>
  <sheetFormatPr defaultRowHeight="12.75" x14ac:dyDescent="0.25"/>
  <cols>
    <col min="1" max="1" width="5.85546875" style="376" customWidth="1"/>
    <col min="2" max="2" width="42.5703125" style="375" customWidth="1"/>
    <col min="3" max="8" width="11" style="375" customWidth="1"/>
    <col min="9" max="9" width="11.85546875" style="375" customWidth="1"/>
    <col min="10" max="256" width="9.140625" style="375"/>
    <col min="257" max="257" width="5.85546875" style="375" customWidth="1"/>
    <col min="258" max="258" width="42.5703125" style="375" customWidth="1"/>
    <col min="259" max="264" width="11" style="375" customWidth="1"/>
    <col min="265" max="265" width="11.85546875" style="375" customWidth="1"/>
    <col min="266" max="512" width="9.140625" style="375"/>
    <col min="513" max="513" width="5.85546875" style="375" customWidth="1"/>
    <col min="514" max="514" width="42.5703125" style="375" customWidth="1"/>
    <col min="515" max="520" width="11" style="375" customWidth="1"/>
    <col min="521" max="521" width="11.85546875" style="375" customWidth="1"/>
    <col min="522" max="768" width="9.140625" style="375"/>
    <col min="769" max="769" width="5.85546875" style="375" customWidth="1"/>
    <col min="770" max="770" width="42.5703125" style="375" customWidth="1"/>
    <col min="771" max="776" width="11" style="375" customWidth="1"/>
    <col min="777" max="777" width="11.85546875" style="375" customWidth="1"/>
    <col min="778" max="1024" width="9.140625" style="375"/>
    <col min="1025" max="1025" width="5.85546875" style="375" customWidth="1"/>
    <col min="1026" max="1026" width="42.5703125" style="375" customWidth="1"/>
    <col min="1027" max="1032" width="11" style="375" customWidth="1"/>
    <col min="1033" max="1033" width="11.85546875" style="375" customWidth="1"/>
    <col min="1034" max="1280" width="9.140625" style="375"/>
    <col min="1281" max="1281" width="5.85546875" style="375" customWidth="1"/>
    <col min="1282" max="1282" width="42.5703125" style="375" customWidth="1"/>
    <col min="1283" max="1288" width="11" style="375" customWidth="1"/>
    <col min="1289" max="1289" width="11.85546875" style="375" customWidth="1"/>
    <col min="1290" max="1536" width="9.140625" style="375"/>
    <col min="1537" max="1537" width="5.85546875" style="375" customWidth="1"/>
    <col min="1538" max="1538" width="42.5703125" style="375" customWidth="1"/>
    <col min="1539" max="1544" width="11" style="375" customWidth="1"/>
    <col min="1545" max="1545" width="11.85546875" style="375" customWidth="1"/>
    <col min="1546" max="1792" width="9.140625" style="375"/>
    <col min="1793" max="1793" width="5.85546875" style="375" customWidth="1"/>
    <col min="1794" max="1794" width="42.5703125" style="375" customWidth="1"/>
    <col min="1795" max="1800" width="11" style="375" customWidth="1"/>
    <col min="1801" max="1801" width="11.85546875" style="375" customWidth="1"/>
    <col min="1802" max="2048" width="9.140625" style="375"/>
    <col min="2049" max="2049" width="5.85546875" style="375" customWidth="1"/>
    <col min="2050" max="2050" width="42.5703125" style="375" customWidth="1"/>
    <col min="2051" max="2056" width="11" style="375" customWidth="1"/>
    <col min="2057" max="2057" width="11.85546875" style="375" customWidth="1"/>
    <col min="2058" max="2304" width="9.140625" style="375"/>
    <col min="2305" max="2305" width="5.85546875" style="375" customWidth="1"/>
    <col min="2306" max="2306" width="42.5703125" style="375" customWidth="1"/>
    <col min="2307" max="2312" width="11" style="375" customWidth="1"/>
    <col min="2313" max="2313" width="11.85546875" style="375" customWidth="1"/>
    <col min="2314" max="2560" width="9.140625" style="375"/>
    <col min="2561" max="2561" width="5.85546875" style="375" customWidth="1"/>
    <col min="2562" max="2562" width="42.5703125" style="375" customWidth="1"/>
    <col min="2563" max="2568" width="11" style="375" customWidth="1"/>
    <col min="2569" max="2569" width="11.85546875" style="375" customWidth="1"/>
    <col min="2570" max="2816" width="9.140625" style="375"/>
    <col min="2817" max="2817" width="5.85546875" style="375" customWidth="1"/>
    <col min="2818" max="2818" width="42.5703125" style="375" customWidth="1"/>
    <col min="2819" max="2824" width="11" style="375" customWidth="1"/>
    <col min="2825" max="2825" width="11.85546875" style="375" customWidth="1"/>
    <col min="2826" max="3072" width="9.140625" style="375"/>
    <col min="3073" max="3073" width="5.85546875" style="375" customWidth="1"/>
    <col min="3074" max="3074" width="42.5703125" style="375" customWidth="1"/>
    <col min="3075" max="3080" width="11" style="375" customWidth="1"/>
    <col min="3081" max="3081" width="11.85546875" style="375" customWidth="1"/>
    <col min="3082" max="3328" width="9.140625" style="375"/>
    <col min="3329" max="3329" width="5.85546875" style="375" customWidth="1"/>
    <col min="3330" max="3330" width="42.5703125" style="375" customWidth="1"/>
    <col min="3331" max="3336" width="11" style="375" customWidth="1"/>
    <col min="3337" max="3337" width="11.85546875" style="375" customWidth="1"/>
    <col min="3338" max="3584" width="9.140625" style="375"/>
    <col min="3585" max="3585" width="5.85546875" style="375" customWidth="1"/>
    <col min="3586" max="3586" width="42.5703125" style="375" customWidth="1"/>
    <col min="3587" max="3592" width="11" style="375" customWidth="1"/>
    <col min="3593" max="3593" width="11.85546875" style="375" customWidth="1"/>
    <col min="3594" max="3840" width="9.140625" style="375"/>
    <col min="3841" max="3841" width="5.85546875" style="375" customWidth="1"/>
    <col min="3842" max="3842" width="42.5703125" style="375" customWidth="1"/>
    <col min="3843" max="3848" width="11" style="375" customWidth="1"/>
    <col min="3849" max="3849" width="11.85546875" style="375" customWidth="1"/>
    <col min="3850" max="4096" width="9.140625" style="375"/>
    <col min="4097" max="4097" width="5.85546875" style="375" customWidth="1"/>
    <col min="4098" max="4098" width="42.5703125" style="375" customWidth="1"/>
    <col min="4099" max="4104" width="11" style="375" customWidth="1"/>
    <col min="4105" max="4105" width="11.85546875" style="375" customWidth="1"/>
    <col min="4106" max="4352" width="9.140625" style="375"/>
    <col min="4353" max="4353" width="5.85546875" style="375" customWidth="1"/>
    <col min="4354" max="4354" width="42.5703125" style="375" customWidth="1"/>
    <col min="4355" max="4360" width="11" style="375" customWidth="1"/>
    <col min="4361" max="4361" width="11.85546875" style="375" customWidth="1"/>
    <col min="4362" max="4608" width="9.140625" style="375"/>
    <col min="4609" max="4609" width="5.85546875" style="375" customWidth="1"/>
    <col min="4610" max="4610" width="42.5703125" style="375" customWidth="1"/>
    <col min="4611" max="4616" width="11" style="375" customWidth="1"/>
    <col min="4617" max="4617" width="11.85546875" style="375" customWidth="1"/>
    <col min="4618" max="4864" width="9.140625" style="375"/>
    <col min="4865" max="4865" width="5.85546875" style="375" customWidth="1"/>
    <col min="4866" max="4866" width="42.5703125" style="375" customWidth="1"/>
    <col min="4867" max="4872" width="11" style="375" customWidth="1"/>
    <col min="4873" max="4873" width="11.85546875" style="375" customWidth="1"/>
    <col min="4874" max="5120" width="9.140625" style="375"/>
    <col min="5121" max="5121" width="5.85546875" style="375" customWidth="1"/>
    <col min="5122" max="5122" width="42.5703125" style="375" customWidth="1"/>
    <col min="5123" max="5128" width="11" style="375" customWidth="1"/>
    <col min="5129" max="5129" width="11.85546875" style="375" customWidth="1"/>
    <col min="5130" max="5376" width="9.140625" style="375"/>
    <col min="5377" max="5377" width="5.85546875" style="375" customWidth="1"/>
    <col min="5378" max="5378" width="42.5703125" style="375" customWidth="1"/>
    <col min="5379" max="5384" width="11" style="375" customWidth="1"/>
    <col min="5385" max="5385" width="11.85546875" style="375" customWidth="1"/>
    <col min="5386" max="5632" width="9.140625" style="375"/>
    <col min="5633" max="5633" width="5.85546875" style="375" customWidth="1"/>
    <col min="5634" max="5634" width="42.5703125" style="375" customWidth="1"/>
    <col min="5635" max="5640" width="11" style="375" customWidth="1"/>
    <col min="5641" max="5641" width="11.85546875" style="375" customWidth="1"/>
    <col min="5642" max="5888" width="9.140625" style="375"/>
    <col min="5889" max="5889" width="5.85546875" style="375" customWidth="1"/>
    <col min="5890" max="5890" width="42.5703125" style="375" customWidth="1"/>
    <col min="5891" max="5896" width="11" style="375" customWidth="1"/>
    <col min="5897" max="5897" width="11.85546875" style="375" customWidth="1"/>
    <col min="5898" max="6144" width="9.140625" style="375"/>
    <col min="6145" max="6145" width="5.85546875" style="375" customWidth="1"/>
    <col min="6146" max="6146" width="42.5703125" style="375" customWidth="1"/>
    <col min="6147" max="6152" width="11" style="375" customWidth="1"/>
    <col min="6153" max="6153" width="11.85546875" style="375" customWidth="1"/>
    <col min="6154" max="6400" width="9.140625" style="375"/>
    <col min="6401" max="6401" width="5.85546875" style="375" customWidth="1"/>
    <col min="6402" max="6402" width="42.5703125" style="375" customWidth="1"/>
    <col min="6403" max="6408" width="11" style="375" customWidth="1"/>
    <col min="6409" max="6409" width="11.85546875" style="375" customWidth="1"/>
    <col min="6410" max="6656" width="9.140625" style="375"/>
    <col min="6657" max="6657" width="5.85546875" style="375" customWidth="1"/>
    <col min="6658" max="6658" width="42.5703125" style="375" customWidth="1"/>
    <col min="6659" max="6664" width="11" style="375" customWidth="1"/>
    <col min="6665" max="6665" width="11.85546875" style="375" customWidth="1"/>
    <col min="6666" max="6912" width="9.140625" style="375"/>
    <col min="6913" max="6913" width="5.85546875" style="375" customWidth="1"/>
    <col min="6914" max="6914" width="42.5703125" style="375" customWidth="1"/>
    <col min="6915" max="6920" width="11" style="375" customWidth="1"/>
    <col min="6921" max="6921" width="11.85546875" style="375" customWidth="1"/>
    <col min="6922" max="7168" width="9.140625" style="375"/>
    <col min="7169" max="7169" width="5.85546875" style="375" customWidth="1"/>
    <col min="7170" max="7170" width="42.5703125" style="375" customWidth="1"/>
    <col min="7171" max="7176" width="11" style="375" customWidth="1"/>
    <col min="7177" max="7177" width="11.85546875" style="375" customWidth="1"/>
    <col min="7178" max="7424" width="9.140625" style="375"/>
    <col min="7425" max="7425" width="5.85546875" style="375" customWidth="1"/>
    <col min="7426" max="7426" width="42.5703125" style="375" customWidth="1"/>
    <col min="7427" max="7432" width="11" style="375" customWidth="1"/>
    <col min="7433" max="7433" width="11.85546875" style="375" customWidth="1"/>
    <col min="7434" max="7680" width="9.140625" style="375"/>
    <col min="7681" max="7681" width="5.85546875" style="375" customWidth="1"/>
    <col min="7682" max="7682" width="42.5703125" style="375" customWidth="1"/>
    <col min="7683" max="7688" width="11" style="375" customWidth="1"/>
    <col min="7689" max="7689" width="11.85546875" style="375" customWidth="1"/>
    <col min="7690" max="7936" width="9.140625" style="375"/>
    <col min="7937" max="7937" width="5.85546875" style="375" customWidth="1"/>
    <col min="7938" max="7938" width="42.5703125" style="375" customWidth="1"/>
    <col min="7939" max="7944" width="11" style="375" customWidth="1"/>
    <col min="7945" max="7945" width="11.85546875" style="375" customWidth="1"/>
    <col min="7946" max="8192" width="9.140625" style="375"/>
    <col min="8193" max="8193" width="5.85546875" style="375" customWidth="1"/>
    <col min="8194" max="8194" width="42.5703125" style="375" customWidth="1"/>
    <col min="8195" max="8200" width="11" style="375" customWidth="1"/>
    <col min="8201" max="8201" width="11.85546875" style="375" customWidth="1"/>
    <col min="8202" max="8448" width="9.140625" style="375"/>
    <col min="8449" max="8449" width="5.85546875" style="375" customWidth="1"/>
    <col min="8450" max="8450" width="42.5703125" style="375" customWidth="1"/>
    <col min="8451" max="8456" width="11" style="375" customWidth="1"/>
    <col min="8457" max="8457" width="11.85546875" style="375" customWidth="1"/>
    <col min="8458" max="8704" width="9.140625" style="375"/>
    <col min="8705" max="8705" width="5.85546875" style="375" customWidth="1"/>
    <col min="8706" max="8706" width="42.5703125" style="375" customWidth="1"/>
    <col min="8707" max="8712" width="11" style="375" customWidth="1"/>
    <col min="8713" max="8713" width="11.85546875" style="375" customWidth="1"/>
    <col min="8714" max="8960" width="9.140625" style="375"/>
    <col min="8961" max="8961" width="5.85546875" style="375" customWidth="1"/>
    <col min="8962" max="8962" width="42.5703125" style="375" customWidth="1"/>
    <col min="8963" max="8968" width="11" style="375" customWidth="1"/>
    <col min="8969" max="8969" width="11.85546875" style="375" customWidth="1"/>
    <col min="8970" max="9216" width="9.140625" style="375"/>
    <col min="9217" max="9217" width="5.85546875" style="375" customWidth="1"/>
    <col min="9218" max="9218" width="42.5703125" style="375" customWidth="1"/>
    <col min="9219" max="9224" width="11" style="375" customWidth="1"/>
    <col min="9225" max="9225" width="11.85546875" style="375" customWidth="1"/>
    <col min="9226" max="9472" width="9.140625" style="375"/>
    <col min="9473" max="9473" width="5.85546875" style="375" customWidth="1"/>
    <col min="9474" max="9474" width="42.5703125" style="375" customWidth="1"/>
    <col min="9475" max="9480" width="11" style="375" customWidth="1"/>
    <col min="9481" max="9481" width="11.85546875" style="375" customWidth="1"/>
    <col min="9482" max="9728" width="9.140625" style="375"/>
    <col min="9729" max="9729" width="5.85546875" style="375" customWidth="1"/>
    <col min="9730" max="9730" width="42.5703125" style="375" customWidth="1"/>
    <col min="9731" max="9736" width="11" style="375" customWidth="1"/>
    <col min="9737" max="9737" width="11.85546875" style="375" customWidth="1"/>
    <col min="9738" max="9984" width="9.140625" style="375"/>
    <col min="9985" max="9985" width="5.85546875" style="375" customWidth="1"/>
    <col min="9986" max="9986" width="42.5703125" style="375" customWidth="1"/>
    <col min="9987" max="9992" width="11" style="375" customWidth="1"/>
    <col min="9993" max="9993" width="11.85546875" style="375" customWidth="1"/>
    <col min="9994" max="10240" width="9.140625" style="375"/>
    <col min="10241" max="10241" width="5.85546875" style="375" customWidth="1"/>
    <col min="10242" max="10242" width="42.5703125" style="375" customWidth="1"/>
    <col min="10243" max="10248" width="11" style="375" customWidth="1"/>
    <col min="10249" max="10249" width="11.85546875" style="375" customWidth="1"/>
    <col min="10250" max="10496" width="9.140625" style="375"/>
    <col min="10497" max="10497" width="5.85546875" style="375" customWidth="1"/>
    <col min="10498" max="10498" width="42.5703125" style="375" customWidth="1"/>
    <col min="10499" max="10504" width="11" style="375" customWidth="1"/>
    <col min="10505" max="10505" width="11.85546875" style="375" customWidth="1"/>
    <col min="10506" max="10752" width="9.140625" style="375"/>
    <col min="10753" max="10753" width="5.85546875" style="375" customWidth="1"/>
    <col min="10754" max="10754" width="42.5703125" style="375" customWidth="1"/>
    <col min="10755" max="10760" width="11" style="375" customWidth="1"/>
    <col min="10761" max="10761" width="11.85546875" style="375" customWidth="1"/>
    <col min="10762" max="11008" width="9.140625" style="375"/>
    <col min="11009" max="11009" width="5.85546875" style="375" customWidth="1"/>
    <col min="11010" max="11010" width="42.5703125" style="375" customWidth="1"/>
    <col min="11011" max="11016" width="11" style="375" customWidth="1"/>
    <col min="11017" max="11017" width="11.85546875" style="375" customWidth="1"/>
    <col min="11018" max="11264" width="9.140625" style="375"/>
    <col min="11265" max="11265" width="5.85546875" style="375" customWidth="1"/>
    <col min="11266" max="11266" width="42.5703125" style="375" customWidth="1"/>
    <col min="11267" max="11272" width="11" style="375" customWidth="1"/>
    <col min="11273" max="11273" width="11.85546875" style="375" customWidth="1"/>
    <col min="11274" max="11520" width="9.140625" style="375"/>
    <col min="11521" max="11521" width="5.85546875" style="375" customWidth="1"/>
    <col min="11522" max="11522" width="42.5703125" style="375" customWidth="1"/>
    <col min="11523" max="11528" width="11" style="375" customWidth="1"/>
    <col min="11529" max="11529" width="11.85546875" style="375" customWidth="1"/>
    <col min="11530" max="11776" width="9.140625" style="375"/>
    <col min="11777" max="11777" width="5.85546875" style="375" customWidth="1"/>
    <col min="11778" max="11778" width="42.5703125" style="375" customWidth="1"/>
    <col min="11779" max="11784" width="11" style="375" customWidth="1"/>
    <col min="11785" max="11785" width="11.85546875" style="375" customWidth="1"/>
    <col min="11786" max="12032" width="9.140625" style="375"/>
    <col min="12033" max="12033" width="5.85546875" style="375" customWidth="1"/>
    <col min="12034" max="12034" width="42.5703125" style="375" customWidth="1"/>
    <col min="12035" max="12040" width="11" style="375" customWidth="1"/>
    <col min="12041" max="12041" width="11.85546875" style="375" customWidth="1"/>
    <col min="12042" max="12288" width="9.140625" style="375"/>
    <col min="12289" max="12289" width="5.85546875" style="375" customWidth="1"/>
    <col min="12290" max="12290" width="42.5703125" style="375" customWidth="1"/>
    <col min="12291" max="12296" width="11" style="375" customWidth="1"/>
    <col min="12297" max="12297" width="11.85546875" style="375" customWidth="1"/>
    <col min="12298" max="12544" width="9.140625" style="375"/>
    <col min="12545" max="12545" width="5.85546875" style="375" customWidth="1"/>
    <col min="12546" max="12546" width="42.5703125" style="375" customWidth="1"/>
    <col min="12547" max="12552" width="11" style="375" customWidth="1"/>
    <col min="12553" max="12553" width="11.85546875" style="375" customWidth="1"/>
    <col min="12554" max="12800" width="9.140625" style="375"/>
    <col min="12801" max="12801" width="5.85546875" style="375" customWidth="1"/>
    <col min="12802" max="12802" width="42.5703125" style="375" customWidth="1"/>
    <col min="12803" max="12808" width="11" style="375" customWidth="1"/>
    <col min="12809" max="12809" width="11.85546875" style="375" customWidth="1"/>
    <col min="12810" max="13056" width="9.140625" style="375"/>
    <col min="13057" max="13057" width="5.85546875" style="375" customWidth="1"/>
    <col min="13058" max="13058" width="42.5703125" style="375" customWidth="1"/>
    <col min="13059" max="13064" width="11" style="375" customWidth="1"/>
    <col min="13065" max="13065" width="11.85546875" style="375" customWidth="1"/>
    <col min="13066" max="13312" width="9.140625" style="375"/>
    <col min="13313" max="13313" width="5.85546875" style="375" customWidth="1"/>
    <col min="13314" max="13314" width="42.5703125" style="375" customWidth="1"/>
    <col min="13315" max="13320" width="11" style="375" customWidth="1"/>
    <col min="13321" max="13321" width="11.85546875" style="375" customWidth="1"/>
    <col min="13322" max="13568" width="9.140625" style="375"/>
    <col min="13569" max="13569" width="5.85546875" style="375" customWidth="1"/>
    <col min="13570" max="13570" width="42.5703125" style="375" customWidth="1"/>
    <col min="13571" max="13576" width="11" style="375" customWidth="1"/>
    <col min="13577" max="13577" width="11.85546875" style="375" customWidth="1"/>
    <col min="13578" max="13824" width="9.140625" style="375"/>
    <col min="13825" max="13825" width="5.85546875" style="375" customWidth="1"/>
    <col min="13826" max="13826" width="42.5703125" style="375" customWidth="1"/>
    <col min="13827" max="13832" width="11" style="375" customWidth="1"/>
    <col min="13833" max="13833" width="11.85546875" style="375" customWidth="1"/>
    <col min="13834" max="14080" width="9.140625" style="375"/>
    <col min="14081" max="14081" width="5.85546875" style="375" customWidth="1"/>
    <col min="14082" max="14082" width="42.5703125" style="375" customWidth="1"/>
    <col min="14083" max="14088" width="11" style="375" customWidth="1"/>
    <col min="14089" max="14089" width="11.85546875" style="375" customWidth="1"/>
    <col min="14090" max="14336" width="9.140625" style="375"/>
    <col min="14337" max="14337" width="5.85546875" style="375" customWidth="1"/>
    <col min="14338" max="14338" width="42.5703125" style="375" customWidth="1"/>
    <col min="14339" max="14344" width="11" style="375" customWidth="1"/>
    <col min="14345" max="14345" width="11.85546875" style="375" customWidth="1"/>
    <col min="14346" max="14592" width="9.140625" style="375"/>
    <col min="14593" max="14593" width="5.85546875" style="375" customWidth="1"/>
    <col min="14594" max="14594" width="42.5703125" style="375" customWidth="1"/>
    <col min="14595" max="14600" width="11" style="375" customWidth="1"/>
    <col min="14601" max="14601" width="11.85546875" style="375" customWidth="1"/>
    <col min="14602" max="14848" width="9.140625" style="375"/>
    <col min="14849" max="14849" width="5.85546875" style="375" customWidth="1"/>
    <col min="14850" max="14850" width="42.5703125" style="375" customWidth="1"/>
    <col min="14851" max="14856" width="11" style="375" customWidth="1"/>
    <col min="14857" max="14857" width="11.85546875" style="375" customWidth="1"/>
    <col min="14858" max="15104" width="9.140625" style="375"/>
    <col min="15105" max="15105" width="5.85546875" style="375" customWidth="1"/>
    <col min="15106" max="15106" width="42.5703125" style="375" customWidth="1"/>
    <col min="15107" max="15112" width="11" style="375" customWidth="1"/>
    <col min="15113" max="15113" width="11.85546875" style="375" customWidth="1"/>
    <col min="15114" max="15360" width="9.140625" style="375"/>
    <col min="15361" max="15361" width="5.85546875" style="375" customWidth="1"/>
    <col min="15362" max="15362" width="42.5703125" style="375" customWidth="1"/>
    <col min="15363" max="15368" width="11" style="375" customWidth="1"/>
    <col min="15369" max="15369" width="11.85546875" style="375" customWidth="1"/>
    <col min="15370" max="15616" width="9.140625" style="375"/>
    <col min="15617" max="15617" width="5.85546875" style="375" customWidth="1"/>
    <col min="15618" max="15618" width="42.5703125" style="375" customWidth="1"/>
    <col min="15619" max="15624" width="11" style="375" customWidth="1"/>
    <col min="15625" max="15625" width="11.85546875" style="375" customWidth="1"/>
    <col min="15626" max="15872" width="9.140625" style="375"/>
    <col min="15873" max="15873" width="5.85546875" style="375" customWidth="1"/>
    <col min="15874" max="15874" width="42.5703125" style="375" customWidth="1"/>
    <col min="15875" max="15880" width="11" style="375" customWidth="1"/>
    <col min="15881" max="15881" width="11.85546875" style="375" customWidth="1"/>
    <col min="15882" max="16128" width="9.140625" style="375"/>
    <col min="16129" max="16129" width="5.85546875" style="375" customWidth="1"/>
    <col min="16130" max="16130" width="42.5703125" style="375" customWidth="1"/>
    <col min="16131" max="16136" width="11" style="375" customWidth="1"/>
    <col min="16137" max="16137" width="11.85546875" style="375" customWidth="1"/>
    <col min="16138" max="16384" width="9.140625" style="375"/>
  </cols>
  <sheetData>
    <row r="1" spans="1:9" ht="15" customHeight="1" x14ac:dyDescent="0.25">
      <c r="E1" s="856" t="s">
        <v>898</v>
      </c>
      <c r="F1" s="856"/>
      <c r="G1" s="856"/>
      <c r="H1" s="856"/>
      <c r="I1" s="856"/>
    </row>
    <row r="2" spans="1:9" ht="15" customHeight="1" x14ac:dyDescent="0.25">
      <c r="E2" s="377"/>
      <c r="F2" s="377"/>
      <c r="G2" s="377"/>
      <c r="H2" s="377"/>
      <c r="I2" s="377"/>
    </row>
    <row r="3" spans="1:9" ht="15" customHeight="1" x14ac:dyDescent="0.25">
      <c r="E3" s="377"/>
      <c r="F3" s="377"/>
      <c r="G3" s="377"/>
      <c r="H3" s="377"/>
      <c r="I3" s="377"/>
    </row>
    <row r="4" spans="1:9" ht="27.75" customHeight="1" x14ac:dyDescent="0.25">
      <c r="A4" s="935" t="s">
        <v>702</v>
      </c>
      <c r="B4" s="935"/>
      <c r="C4" s="935"/>
      <c r="D4" s="935"/>
      <c r="E4" s="935"/>
      <c r="F4" s="935"/>
      <c r="G4" s="935"/>
      <c r="H4" s="935"/>
      <c r="I4" s="935"/>
    </row>
    <row r="5" spans="1:9" ht="20.25" customHeight="1" thickBot="1" x14ac:dyDescent="0.3">
      <c r="I5" s="636" t="s">
        <v>519</v>
      </c>
    </row>
    <row r="6" spans="1:9" s="637" customFormat="1" ht="26.25" customHeight="1" x14ac:dyDescent="0.25">
      <c r="A6" s="936" t="s">
        <v>125</v>
      </c>
      <c r="B6" s="938" t="s">
        <v>703</v>
      </c>
      <c r="C6" s="936" t="s">
        <v>704</v>
      </c>
      <c r="D6" s="936" t="s">
        <v>899</v>
      </c>
      <c r="E6" s="940" t="s">
        <v>705</v>
      </c>
      <c r="F6" s="941"/>
      <c r="G6" s="941"/>
      <c r="H6" s="942"/>
      <c r="I6" s="938" t="s">
        <v>97</v>
      </c>
    </row>
    <row r="7" spans="1:9" s="640" customFormat="1" ht="32.25" customHeight="1" thickBot="1" x14ac:dyDescent="0.3">
      <c r="A7" s="937"/>
      <c r="B7" s="939"/>
      <c r="C7" s="939"/>
      <c r="D7" s="937"/>
      <c r="E7" s="638" t="s">
        <v>706</v>
      </c>
      <c r="F7" s="638" t="s">
        <v>737</v>
      </c>
      <c r="G7" s="638" t="s">
        <v>900</v>
      </c>
      <c r="H7" s="639" t="s">
        <v>901</v>
      </c>
      <c r="I7" s="939"/>
    </row>
    <row r="8" spans="1:9" s="646" customFormat="1" ht="12.95" customHeight="1" thickBot="1" x14ac:dyDescent="0.3">
      <c r="A8" s="641" t="s">
        <v>129</v>
      </c>
      <c r="B8" s="642" t="s">
        <v>130</v>
      </c>
      <c r="C8" s="643" t="s">
        <v>131</v>
      </c>
      <c r="D8" s="642" t="s">
        <v>132</v>
      </c>
      <c r="E8" s="641" t="s">
        <v>133</v>
      </c>
      <c r="F8" s="643" t="s">
        <v>707</v>
      </c>
      <c r="G8" s="643" t="s">
        <v>708</v>
      </c>
      <c r="H8" s="644" t="s">
        <v>709</v>
      </c>
      <c r="I8" s="645" t="s">
        <v>710</v>
      </c>
    </row>
    <row r="9" spans="1:9" ht="24.75" customHeight="1" thickBot="1" x14ac:dyDescent="0.3">
      <c r="A9" s="647" t="s">
        <v>9</v>
      </c>
      <c r="B9" s="648" t="s">
        <v>711</v>
      </c>
      <c r="C9" s="649"/>
      <c r="D9" s="650">
        <f>+D10+D11</f>
        <v>0</v>
      </c>
      <c r="E9" s="651">
        <f>+E10+E11</f>
        <v>0</v>
      </c>
      <c r="F9" s="652">
        <f>+F10+F11</f>
        <v>0</v>
      </c>
      <c r="G9" s="652">
        <f>+G10+G11</f>
        <v>0</v>
      </c>
      <c r="H9" s="653">
        <f>+H10+H11</f>
        <v>0</v>
      </c>
      <c r="I9" s="654">
        <f t="shared" ref="I9:I20" si="0">SUM(D9:H9)</f>
        <v>0</v>
      </c>
    </row>
    <row r="10" spans="1:9" ht="20.100000000000001" customHeight="1" x14ac:dyDescent="0.25">
      <c r="A10" s="655" t="s">
        <v>31</v>
      </c>
      <c r="B10" s="656" t="s">
        <v>712</v>
      </c>
      <c r="C10" s="657"/>
      <c r="D10" s="658"/>
      <c r="E10" s="659"/>
      <c r="F10" s="399"/>
      <c r="G10" s="399"/>
      <c r="H10" s="400"/>
      <c r="I10" s="660">
        <f t="shared" si="0"/>
        <v>0</v>
      </c>
    </row>
    <row r="11" spans="1:9" ht="20.100000000000001" customHeight="1" thickBot="1" x14ac:dyDescent="0.3">
      <c r="A11" s="655" t="s">
        <v>41</v>
      </c>
      <c r="B11" s="656" t="s">
        <v>712</v>
      </c>
      <c r="C11" s="657"/>
      <c r="D11" s="658"/>
      <c r="E11" s="659"/>
      <c r="F11" s="399"/>
      <c r="G11" s="399"/>
      <c r="H11" s="400"/>
      <c r="I11" s="660">
        <f t="shared" si="0"/>
        <v>0</v>
      </c>
    </row>
    <row r="12" spans="1:9" ht="26.1" customHeight="1" thickBot="1" x14ac:dyDescent="0.3">
      <c r="A12" s="647" t="s">
        <v>43</v>
      </c>
      <c r="B12" s="648" t="s">
        <v>713</v>
      </c>
      <c r="C12" s="661"/>
      <c r="D12" s="650">
        <f>+D13+D14</f>
        <v>5908</v>
      </c>
      <c r="E12" s="651">
        <f>+E13+E14</f>
        <v>929</v>
      </c>
      <c r="F12" s="652">
        <f>+F13+F14</f>
        <v>929</v>
      </c>
      <c r="G12" s="652">
        <f>+G13+G14</f>
        <v>929</v>
      </c>
      <c r="H12" s="653">
        <f>+H13+H14</f>
        <v>1858</v>
      </c>
      <c r="I12" s="654">
        <f t="shared" si="0"/>
        <v>10553</v>
      </c>
    </row>
    <row r="13" spans="1:9" ht="20.100000000000001" customHeight="1" x14ac:dyDescent="0.25">
      <c r="A13" s="655" t="s">
        <v>50</v>
      </c>
      <c r="B13" s="656" t="s">
        <v>714</v>
      </c>
      <c r="C13" s="657" t="s">
        <v>715</v>
      </c>
      <c r="D13" s="658">
        <v>5908</v>
      </c>
      <c r="E13" s="659">
        <v>929</v>
      </c>
      <c r="F13" s="399">
        <v>929</v>
      </c>
      <c r="G13" s="399">
        <v>929</v>
      </c>
      <c r="H13" s="400">
        <v>1858</v>
      </c>
      <c r="I13" s="660">
        <f t="shared" si="0"/>
        <v>10553</v>
      </c>
    </row>
    <row r="14" spans="1:9" ht="20.100000000000001" customHeight="1" thickBot="1" x14ac:dyDescent="0.3">
      <c r="A14" s="655" t="s">
        <v>58</v>
      </c>
      <c r="B14" s="656" t="s">
        <v>712</v>
      </c>
      <c r="C14" s="657"/>
      <c r="D14" s="658"/>
      <c r="E14" s="659"/>
      <c r="F14" s="399"/>
      <c r="G14" s="399"/>
      <c r="H14" s="400"/>
      <c r="I14" s="660">
        <f t="shared" si="0"/>
        <v>0</v>
      </c>
    </row>
    <row r="15" spans="1:9" ht="20.100000000000001" customHeight="1" thickBot="1" x14ac:dyDescent="0.3">
      <c r="A15" s="647" t="s">
        <v>60</v>
      </c>
      <c r="B15" s="648" t="s">
        <v>716</v>
      </c>
      <c r="C15" s="661"/>
      <c r="D15" s="650">
        <f>+D16</f>
        <v>0</v>
      </c>
      <c r="E15" s="651">
        <f>+E16</f>
        <v>0</v>
      </c>
      <c r="F15" s="652">
        <f>+F16</f>
        <v>0</v>
      </c>
      <c r="G15" s="652">
        <f>+G16</f>
        <v>0</v>
      </c>
      <c r="H15" s="653">
        <f>+H16</f>
        <v>0</v>
      </c>
      <c r="I15" s="654">
        <f t="shared" si="0"/>
        <v>0</v>
      </c>
    </row>
    <row r="16" spans="1:9" ht="20.100000000000001" customHeight="1" thickBot="1" x14ac:dyDescent="0.3">
      <c r="A16" s="655" t="s">
        <v>62</v>
      </c>
      <c r="B16" s="656" t="s">
        <v>712</v>
      </c>
      <c r="C16" s="657"/>
      <c r="D16" s="658"/>
      <c r="E16" s="659"/>
      <c r="F16" s="399"/>
      <c r="G16" s="399"/>
      <c r="H16" s="400"/>
      <c r="I16" s="660">
        <f t="shared" si="0"/>
        <v>0</v>
      </c>
    </row>
    <row r="17" spans="1:9" ht="20.100000000000001" customHeight="1" thickBot="1" x14ac:dyDescent="0.3">
      <c r="A17" s="647" t="s">
        <v>64</v>
      </c>
      <c r="B17" s="648" t="s">
        <v>717</v>
      </c>
      <c r="C17" s="661"/>
      <c r="D17" s="650">
        <f>+D18</f>
        <v>0</v>
      </c>
      <c r="E17" s="651">
        <f>+E18</f>
        <v>0</v>
      </c>
      <c r="F17" s="652">
        <f>+F18</f>
        <v>0</v>
      </c>
      <c r="G17" s="652">
        <f>+G18</f>
        <v>0</v>
      </c>
      <c r="H17" s="653">
        <f>+H18</f>
        <v>0</v>
      </c>
      <c r="I17" s="654">
        <f t="shared" si="0"/>
        <v>0</v>
      </c>
    </row>
    <row r="18" spans="1:9" ht="20.100000000000001" customHeight="1" thickBot="1" x14ac:dyDescent="0.3">
      <c r="A18" s="662" t="s">
        <v>72</v>
      </c>
      <c r="B18" s="663" t="s">
        <v>718</v>
      </c>
      <c r="C18" s="664"/>
      <c r="D18" s="665"/>
      <c r="E18" s="666"/>
      <c r="F18" s="406"/>
      <c r="G18" s="406"/>
      <c r="H18" s="407"/>
      <c r="I18" s="667">
        <f t="shared" si="0"/>
        <v>0</v>
      </c>
    </row>
    <row r="19" spans="1:9" ht="20.100000000000001" customHeight="1" thickBot="1" x14ac:dyDescent="0.3">
      <c r="A19" s="647" t="s">
        <v>527</v>
      </c>
      <c r="B19" s="668" t="s">
        <v>719</v>
      </c>
      <c r="C19" s="661"/>
      <c r="D19" s="650">
        <f>+D20</f>
        <v>0</v>
      </c>
      <c r="E19" s="651">
        <f>+E20</f>
        <v>0</v>
      </c>
      <c r="F19" s="652">
        <f>+F20</f>
        <v>0</v>
      </c>
      <c r="G19" s="652">
        <f>+G20</f>
        <v>0</v>
      </c>
      <c r="H19" s="653">
        <f>+H20</f>
        <v>0</v>
      </c>
      <c r="I19" s="654">
        <f t="shared" si="0"/>
        <v>0</v>
      </c>
    </row>
    <row r="20" spans="1:9" ht="20.100000000000001" customHeight="1" thickBot="1" x14ac:dyDescent="0.3">
      <c r="A20" s="669" t="s">
        <v>528</v>
      </c>
      <c r="B20" s="670" t="s">
        <v>712</v>
      </c>
      <c r="C20" s="671"/>
      <c r="D20" s="672"/>
      <c r="E20" s="673"/>
      <c r="F20" s="674"/>
      <c r="G20" s="674"/>
      <c r="H20" s="675"/>
      <c r="I20" s="676">
        <f t="shared" si="0"/>
        <v>0</v>
      </c>
    </row>
    <row r="21" spans="1:9" ht="20.100000000000001" customHeight="1" thickBot="1" x14ac:dyDescent="0.3">
      <c r="A21" s="933" t="s">
        <v>720</v>
      </c>
      <c r="B21" s="934"/>
      <c r="C21" s="677"/>
      <c r="D21" s="650">
        <f t="shared" ref="D21:I21" si="1">+D9+D12+D15+D17+D19</f>
        <v>5908</v>
      </c>
      <c r="E21" s="651">
        <f t="shared" si="1"/>
        <v>929</v>
      </c>
      <c r="F21" s="652">
        <f t="shared" si="1"/>
        <v>929</v>
      </c>
      <c r="G21" s="652">
        <f t="shared" si="1"/>
        <v>929</v>
      </c>
      <c r="H21" s="653">
        <f t="shared" si="1"/>
        <v>1858</v>
      </c>
      <c r="I21" s="654">
        <f t="shared" si="1"/>
        <v>10553</v>
      </c>
    </row>
  </sheetData>
  <mergeCells count="9">
    <mergeCell ref="A21:B21"/>
    <mergeCell ref="E1:I1"/>
    <mergeCell ref="A4:I4"/>
    <mergeCell ref="A6:A7"/>
    <mergeCell ref="B6:B7"/>
    <mergeCell ref="C6:C7"/>
    <mergeCell ref="D6:D7"/>
    <mergeCell ref="E6:H6"/>
    <mergeCell ref="I6:I7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0"/>
  <sheetViews>
    <sheetView topLeftCell="A133" zoomScale="125" zoomScaleNormal="100" zoomScaleSheetLayoutView="85" workbookViewId="0">
      <selection activeCell="C151" sqref="C151"/>
    </sheetView>
  </sheetViews>
  <sheetFormatPr defaultRowHeight="12.75" x14ac:dyDescent="0.25"/>
  <cols>
    <col min="1" max="1" width="16.7109375" style="323" customWidth="1"/>
    <col min="2" max="2" width="61.7109375" style="324" customWidth="1"/>
    <col min="3" max="3" width="21.42578125" style="329" customWidth="1"/>
    <col min="4" max="256" width="9.140625" style="247"/>
    <col min="257" max="257" width="16.7109375" style="247" customWidth="1"/>
    <col min="258" max="258" width="61.7109375" style="247" customWidth="1"/>
    <col min="259" max="259" width="21.42578125" style="247" customWidth="1"/>
    <col min="260" max="512" width="9.140625" style="247"/>
    <col min="513" max="513" width="16.7109375" style="247" customWidth="1"/>
    <col min="514" max="514" width="61.7109375" style="247" customWidth="1"/>
    <col min="515" max="515" width="21.42578125" style="247" customWidth="1"/>
    <col min="516" max="768" width="9.140625" style="247"/>
    <col min="769" max="769" width="16.7109375" style="247" customWidth="1"/>
    <col min="770" max="770" width="61.7109375" style="247" customWidth="1"/>
    <col min="771" max="771" width="21.42578125" style="247" customWidth="1"/>
    <col min="772" max="1024" width="9.140625" style="247"/>
    <col min="1025" max="1025" width="16.7109375" style="247" customWidth="1"/>
    <col min="1026" max="1026" width="61.7109375" style="247" customWidth="1"/>
    <col min="1027" max="1027" width="21.42578125" style="247" customWidth="1"/>
    <col min="1028" max="1280" width="9.140625" style="247"/>
    <col min="1281" max="1281" width="16.7109375" style="247" customWidth="1"/>
    <col min="1282" max="1282" width="61.7109375" style="247" customWidth="1"/>
    <col min="1283" max="1283" width="21.42578125" style="247" customWidth="1"/>
    <col min="1284" max="1536" width="9.140625" style="247"/>
    <col min="1537" max="1537" width="16.7109375" style="247" customWidth="1"/>
    <col min="1538" max="1538" width="61.7109375" style="247" customWidth="1"/>
    <col min="1539" max="1539" width="21.42578125" style="247" customWidth="1"/>
    <col min="1540" max="1792" width="9.140625" style="247"/>
    <col min="1793" max="1793" width="16.7109375" style="247" customWidth="1"/>
    <col min="1794" max="1794" width="61.7109375" style="247" customWidth="1"/>
    <col min="1795" max="1795" width="21.42578125" style="247" customWidth="1"/>
    <col min="1796" max="2048" width="9.140625" style="247"/>
    <col min="2049" max="2049" width="16.7109375" style="247" customWidth="1"/>
    <col min="2050" max="2050" width="61.7109375" style="247" customWidth="1"/>
    <col min="2051" max="2051" width="21.42578125" style="247" customWidth="1"/>
    <col min="2052" max="2304" width="9.140625" style="247"/>
    <col min="2305" max="2305" width="16.7109375" style="247" customWidth="1"/>
    <col min="2306" max="2306" width="61.7109375" style="247" customWidth="1"/>
    <col min="2307" max="2307" width="21.42578125" style="247" customWidth="1"/>
    <col min="2308" max="2560" width="9.140625" style="247"/>
    <col min="2561" max="2561" width="16.7109375" style="247" customWidth="1"/>
    <col min="2562" max="2562" width="61.7109375" style="247" customWidth="1"/>
    <col min="2563" max="2563" width="21.42578125" style="247" customWidth="1"/>
    <col min="2564" max="2816" width="9.140625" style="247"/>
    <col min="2817" max="2817" width="16.7109375" style="247" customWidth="1"/>
    <col min="2818" max="2818" width="61.7109375" style="247" customWidth="1"/>
    <col min="2819" max="2819" width="21.42578125" style="247" customWidth="1"/>
    <col min="2820" max="3072" width="9.140625" style="247"/>
    <col min="3073" max="3073" width="16.7109375" style="247" customWidth="1"/>
    <col min="3074" max="3074" width="61.7109375" style="247" customWidth="1"/>
    <col min="3075" max="3075" width="21.42578125" style="247" customWidth="1"/>
    <col min="3076" max="3328" width="9.140625" style="247"/>
    <col min="3329" max="3329" width="16.7109375" style="247" customWidth="1"/>
    <col min="3330" max="3330" width="61.7109375" style="247" customWidth="1"/>
    <col min="3331" max="3331" width="21.42578125" style="247" customWidth="1"/>
    <col min="3332" max="3584" width="9.140625" style="247"/>
    <col min="3585" max="3585" width="16.7109375" style="247" customWidth="1"/>
    <col min="3586" max="3586" width="61.7109375" style="247" customWidth="1"/>
    <col min="3587" max="3587" width="21.42578125" style="247" customWidth="1"/>
    <col min="3588" max="3840" width="9.140625" style="247"/>
    <col min="3841" max="3841" width="16.7109375" style="247" customWidth="1"/>
    <col min="3842" max="3842" width="61.7109375" style="247" customWidth="1"/>
    <col min="3843" max="3843" width="21.42578125" style="247" customWidth="1"/>
    <col min="3844" max="4096" width="9.140625" style="247"/>
    <col min="4097" max="4097" width="16.7109375" style="247" customWidth="1"/>
    <col min="4098" max="4098" width="61.7109375" style="247" customWidth="1"/>
    <col min="4099" max="4099" width="21.42578125" style="247" customWidth="1"/>
    <col min="4100" max="4352" width="9.140625" style="247"/>
    <col min="4353" max="4353" width="16.7109375" style="247" customWidth="1"/>
    <col min="4354" max="4354" width="61.7109375" style="247" customWidth="1"/>
    <col min="4355" max="4355" width="21.42578125" style="247" customWidth="1"/>
    <col min="4356" max="4608" width="9.140625" style="247"/>
    <col min="4609" max="4609" width="16.7109375" style="247" customWidth="1"/>
    <col min="4610" max="4610" width="61.7109375" style="247" customWidth="1"/>
    <col min="4611" max="4611" width="21.42578125" style="247" customWidth="1"/>
    <col min="4612" max="4864" width="9.140625" style="247"/>
    <col min="4865" max="4865" width="16.7109375" style="247" customWidth="1"/>
    <col min="4866" max="4866" width="61.7109375" style="247" customWidth="1"/>
    <col min="4867" max="4867" width="21.42578125" style="247" customWidth="1"/>
    <col min="4868" max="5120" width="9.140625" style="247"/>
    <col min="5121" max="5121" width="16.7109375" style="247" customWidth="1"/>
    <col min="5122" max="5122" width="61.7109375" style="247" customWidth="1"/>
    <col min="5123" max="5123" width="21.42578125" style="247" customWidth="1"/>
    <col min="5124" max="5376" width="9.140625" style="247"/>
    <col min="5377" max="5377" width="16.7109375" style="247" customWidth="1"/>
    <col min="5378" max="5378" width="61.7109375" style="247" customWidth="1"/>
    <col min="5379" max="5379" width="21.42578125" style="247" customWidth="1"/>
    <col min="5380" max="5632" width="9.140625" style="247"/>
    <col min="5633" max="5633" width="16.7109375" style="247" customWidth="1"/>
    <col min="5634" max="5634" width="61.7109375" style="247" customWidth="1"/>
    <col min="5635" max="5635" width="21.42578125" style="247" customWidth="1"/>
    <col min="5636" max="5888" width="9.140625" style="247"/>
    <col min="5889" max="5889" width="16.7109375" style="247" customWidth="1"/>
    <col min="5890" max="5890" width="61.7109375" style="247" customWidth="1"/>
    <col min="5891" max="5891" width="21.42578125" style="247" customWidth="1"/>
    <col min="5892" max="6144" width="9.140625" style="247"/>
    <col min="6145" max="6145" width="16.7109375" style="247" customWidth="1"/>
    <col min="6146" max="6146" width="61.7109375" style="247" customWidth="1"/>
    <col min="6147" max="6147" width="21.42578125" style="247" customWidth="1"/>
    <col min="6148" max="6400" width="9.140625" style="247"/>
    <col min="6401" max="6401" width="16.7109375" style="247" customWidth="1"/>
    <col min="6402" max="6402" width="61.7109375" style="247" customWidth="1"/>
    <col min="6403" max="6403" width="21.42578125" style="247" customWidth="1"/>
    <col min="6404" max="6656" width="9.140625" style="247"/>
    <col min="6657" max="6657" width="16.7109375" style="247" customWidth="1"/>
    <col min="6658" max="6658" width="61.7109375" style="247" customWidth="1"/>
    <col min="6659" max="6659" width="21.42578125" style="247" customWidth="1"/>
    <col min="6660" max="6912" width="9.140625" style="247"/>
    <col min="6913" max="6913" width="16.7109375" style="247" customWidth="1"/>
    <col min="6914" max="6914" width="61.7109375" style="247" customWidth="1"/>
    <col min="6915" max="6915" width="21.42578125" style="247" customWidth="1"/>
    <col min="6916" max="7168" width="9.140625" style="247"/>
    <col min="7169" max="7169" width="16.7109375" style="247" customWidth="1"/>
    <col min="7170" max="7170" width="61.7109375" style="247" customWidth="1"/>
    <col min="7171" max="7171" width="21.42578125" style="247" customWidth="1"/>
    <col min="7172" max="7424" width="9.140625" style="247"/>
    <col min="7425" max="7425" width="16.7109375" style="247" customWidth="1"/>
    <col min="7426" max="7426" width="61.7109375" style="247" customWidth="1"/>
    <col min="7427" max="7427" width="21.42578125" style="247" customWidth="1"/>
    <col min="7428" max="7680" width="9.140625" style="247"/>
    <col min="7681" max="7681" width="16.7109375" style="247" customWidth="1"/>
    <col min="7682" max="7682" width="61.7109375" style="247" customWidth="1"/>
    <col min="7683" max="7683" width="21.42578125" style="247" customWidth="1"/>
    <col min="7684" max="7936" width="9.140625" style="247"/>
    <col min="7937" max="7937" width="16.7109375" style="247" customWidth="1"/>
    <col min="7938" max="7938" width="61.7109375" style="247" customWidth="1"/>
    <col min="7939" max="7939" width="21.42578125" style="247" customWidth="1"/>
    <col min="7940" max="8192" width="9.140625" style="247"/>
    <col min="8193" max="8193" width="16.7109375" style="247" customWidth="1"/>
    <col min="8194" max="8194" width="61.7109375" style="247" customWidth="1"/>
    <col min="8195" max="8195" width="21.42578125" style="247" customWidth="1"/>
    <col min="8196" max="8448" width="9.140625" style="247"/>
    <col min="8449" max="8449" width="16.7109375" style="247" customWidth="1"/>
    <col min="8450" max="8450" width="61.7109375" style="247" customWidth="1"/>
    <col min="8451" max="8451" width="21.42578125" style="247" customWidth="1"/>
    <col min="8452" max="8704" width="9.140625" style="247"/>
    <col min="8705" max="8705" width="16.7109375" style="247" customWidth="1"/>
    <col min="8706" max="8706" width="61.7109375" style="247" customWidth="1"/>
    <col min="8707" max="8707" width="21.42578125" style="247" customWidth="1"/>
    <col min="8708" max="8960" width="9.140625" style="247"/>
    <col min="8961" max="8961" width="16.7109375" style="247" customWidth="1"/>
    <col min="8962" max="8962" width="61.7109375" style="247" customWidth="1"/>
    <col min="8963" max="8963" width="21.42578125" style="247" customWidth="1"/>
    <col min="8964" max="9216" width="9.140625" style="247"/>
    <col min="9217" max="9217" width="16.7109375" style="247" customWidth="1"/>
    <col min="9218" max="9218" width="61.7109375" style="247" customWidth="1"/>
    <col min="9219" max="9219" width="21.42578125" style="247" customWidth="1"/>
    <col min="9220" max="9472" width="9.140625" style="247"/>
    <col min="9473" max="9473" width="16.7109375" style="247" customWidth="1"/>
    <col min="9474" max="9474" width="61.7109375" style="247" customWidth="1"/>
    <col min="9475" max="9475" width="21.42578125" style="247" customWidth="1"/>
    <col min="9476" max="9728" width="9.140625" style="247"/>
    <col min="9729" max="9729" width="16.7109375" style="247" customWidth="1"/>
    <col min="9730" max="9730" width="61.7109375" style="247" customWidth="1"/>
    <col min="9731" max="9731" width="21.42578125" style="247" customWidth="1"/>
    <col min="9732" max="9984" width="9.140625" style="247"/>
    <col min="9985" max="9985" width="16.7109375" style="247" customWidth="1"/>
    <col min="9986" max="9986" width="61.7109375" style="247" customWidth="1"/>
    <col min="9987" max="9987" width="21.42578125" style="247" customWidth="1"/>
    <col min="9988" max="10240" width="9.140625" style="247"/>
    <col min="10241" max="10241" width="16.7109375" style="247" customWidth="1"/>
    <col min="10242" max="10242" width="61.7109375" style="247" customWidth="1"/>
    <col min="10243" max="10243" width="21.42578125" style="247" customWidth="1"/>
    <col min="10244" max="10496" width="9.140625" style="247"/>
    <col min="10497" max="10497" width="16.7109375" style="247" customWidth="1"/>
    <col min="10498" max="10498" width="61.7109375" style="247" customWidth="1"/>
    <col min="10499" max="10499" width="21.42578125" style="247" customWidth="1"/>
    <col min="10500" max="10752" width="9.140625" style="247"/>
    <col min="10753" max="10753" width="16.7109375" style="247" customWidth="1"/>
    <col min="10754" max="10754" width="61.7109375" style="247" customWidth="1"/>
    <col min="10755" max="10755" width="21.42578125" style="247" customWidth="1"/>
    <col min="10756" max="11008" width="9.140625" style="247"/>
    <col min="11009" max="11009" width="16.7109375" style="247" customWidth="1"/>
    <col min="11010" max="11010" width="61.7109375" style="247" customWidth="1"/>
    <col min="11011" max="11011" width="21.42578125" style="247" customWidth="1"/>
    <col min="11012" max="11264" width="9.140625" style="247"/>
    <col min="11265" max="11265" width="16.7109375" style="247" customWidth="1"/>
    <col min="11266" max="11266" width="61.7109375" style="247" customWidth="1"/>
    <col min="11267" max="11267" width="21.42578125" style="247" customWidth="1"/>
    <col min="11268" max="11520" width="9.140625" style="247"/>
    <col min="11521" max="11521" width="16.7109375" style="247" customWidth="1"/>
    <col min="11522" max="11522" width="61.7109375" style="247" customWidth="1"/>
    <col min="11523" max="11523" width="21.42578125" style="247" customWidth="1"/>
    <col min="11524" max="11776" width="9.140625" style="247"/>
    <col min="11777" max="11777" width="16.7109375" style="247" customWidth="1"/>
    <col min="11778" max="11778" width="61.7109375" style="247" customWidth="1"/>
    <col min="11779" max="11779" width="21.42578125" style="247" customWidth="1"/>
    <col min="11780" max="12032" width="9.140625" style="247"/>
    <col min="12033" max="12033" width="16.7109375" style="247" customWidth="1"/>
    <col min="12034" max="12034" width="61.7109375" style="247" customWidth="1"/>
    <col min="12035" max="12035" width="21.42578125" style="247" customWidth="1"/>
    <col min="12036" max="12288" width="9.140625" style="247"/>
    <col min="12289" max="12289" width="16.7109375" style="247" customWidth="1"/>
    <col min="12290" max="12290" width="61.7109375" style="247" customWidth="1"/>
    <col min="12291" max="12291" width="21.42578125" style="247" customWidth="1"/>
    <col min="12292" max="12544" width="9.140625" style="247"/>
    <col min="12545" max="12545" width="16.7109375" style="247" customWidth="1"/>
    <col min="12546" max="12546" width="61.7109375" style="247" customWidth="1"/>
    <col min="12547" max="12547" width="21.42578125" style="247" customWidth="1"/>
    <col min="12548" max="12800" width="9.140625" style="247"/>
    <col min="12801" max="12801" width="16.7109375" style="247" customWidth="1"/>
    <col min="12802" max="12802" width="61.7109375" style="247" customWidth="1"/>
    <col min="12803" max="12803" width="21.42578125" style="247" customWidth="1"/>
    <col min="12804" max="13056" width="9.140625" style="247"/>
    <col min="13057" max="13057" width="16.7109375" style="247" customWidth="1"/>
    <col min="13058" max="13058" width="61.7109375" style="247" customWidth="1"/>
    <col min="13059" max="13059" width="21.42578125" style="247" customWidth="1"/>
    <col min="13060" max="13312" width="9.140625" style="247"/>
    <col min="13313" max="13313" width="16.7109375" style="247" customWidth="1"/>
    <col min="13314" max="13314" width="61.7109375" style="247" customWidth="1"/>
    <col min="13315" max="13315" width="21.42578125" style="247" customWidth="1"/>
    <col min="13316" max="13568" width="9.140625" style="247"/>
    <col min="13569" max="13569" width="16.7109375" style="247" customWidth="1"/>
    <col min="13570" max="13570" width="61.7109375" style="247" customWidth="1"/>
    <col min="13571" max="13571" width="21.42578125" style="247" customWidth="1"/>
    <col min="13572" max="13824" width="9.140625" style="247"/>
    <col min="13825" max="13825" width="16.7109375" style="247" customWidth="1"/>
    <col min="13826" max="13826" width="61.7109375" style="247" customWidth="1"/>
    <col min="13827" max="13827" width="21.42578125" style="247" customWidth="1"/>
    <col min="13828" max="14080" width="9.140625" style="247"/>
    <col min="14081" max="14081" width="16.7109375" style="247" customWidth="1"/>
    <col min="14082" max="14082" width="61.7109375" style="247" customWidth="1"/>
    <col min="14083" max="14083" width="21.42578125" style="247" customWidth="1"/>
    <col min="14084" max="14336" width="9.140625" style="247"/>
    <col min="14337" max="14337" width="16.7109375" style="247" customWidth="1"/>
    <col min="14338" max="14338" width="61.7109375" style="247" customWidth="1"/>
    <col min="14339" max="14339" width="21.42578125" style="247" customWidth="1"/>
    <col min="14340" max="14592" width="9.140625" style="247"/>
    <col min="14593" max="14593" width="16.7109375" style="247" customWidth="1"/>
    <col min="14594" max="14594" width="61.7109375" style="247" customWidth="1"/>
    <col min="14595" max="14595" width="21.42578125" style="247" customWidth="1"/>
    <col min="14596" max="14848" width="9.140625" style="247"/>
    <col min="14849" max="14849" width="16.7109375" style="247" customWidth="1"/>
    <col min="14850" max="14850" width="61.7109375" style="247" customWidth="1"/>
    <col min="14851" max="14851" width="21.42578125" style="247" customWidth="1"/>
    <col min="14852" max="15104" width="9.140625" style="247"/>
    <col min="15105" max="15105" width="16.7109375" style="247" customWidth="1"/>
    <col min="15106" max="15106" width="61.7109375" style="247" customWidth="1"/>
    <col min="15107" max="15107" width="21.42578125" style="247" customWidth="1"/>
    <col min="15108" max="15360" width="9.140625" style="247"/>
    <col min="15361" max="15361" width="16.7109375" style="247" customWidth="1"/>
    <col min="15362" max="15362" width="61.7109375" style="247" customWidth="1"/>
    <col min="15363" max="15363" width="21.42578125" style="247" customWidth="1"/>
    <col min="15364" max="15616" width="9.140625" style="247"/>
    <col min="15617" max="15617" width="16.7109375" style="247" customWidth="1"/>
    <col min="15618" max="15618" width="61.7109375" style="247" customWidth="1"/>
    <col min="15619" max="15619" width="21.42578125" style="247" customWidth="1"/>
    <col min="15620" max="15872" width="9.140625" style="247"/>
    <col min="15873" max="15873" width="16.7109375" style="247" customWidth="1"/>
    <col min="15874" max="15874" width="61.7109375" style="247" customWidth="1"/>
    <col min="15875" max="15875" width="21.42578125" style="247" customWidth="1"/>
    <col min="15876" max="16128" width="9.140625" style="247"/>
    <col min="16129" max="16129" width="16.7109375" style="247" customWidth="1"/>
    <col min="16130" max="16130" width="61.7109375" style="247" customWidth="1"/>
    <col min="16131" max="16131" width="21.42578125" style="247" customWidth="1"/>
    <col min="16132" max="16384" width="9.140625" style="247"/>
  </cols>
  <sheetData>
    <row r="1" spans="1:3" s="233" customFormat="1" ht="16.5" customHeight="1" thickBot="1" x14ac:dyDescent="0.3">
      <c r="A1" s="230"/>
      <c r="B1" s="231"/>
      <c r="C1" s="232" t="s">
        <v>881</v>
      </c>
    </row>
    <row r="2" spans="1:3" s="237" customFormat="1" ht="21" customHeight="1" x14ac:dyDescent="0.25">
      <c r="A2" s="234" t="s">
        <v>321</v>
      </c>
      <c r="B2" s="235" t="s">
        <v>322</v>
      </c>
      <c r="C2" s="236" t="s">
        <v>323</v>
      </c>
    </row>
    <row r="3" spans="1:3" s="237" customFormat="1" ht="16.5" thickBot="1" x14ac:dyDescent="0.3">
      <c r="A3" s="238" t="s">
        <v>2</v>
      </c>
      <c r="B3" s="239" t="s">
        <v>324</v>
      </c>
      <c r="C3" s="240">
        <v>1</v>
      </c>
    </row>
    <row r="4" spans="1:3" s="243" customFormat="1" ht="15.95" customHeight="1" thickBot="1" x14ac:dyDescent="0.3">
      <c r="A4" s="241"/>
      <c r="B4" s="241"/>
      <c r="C4" s="242" t="s">
        <v>4</v>
      </c>
    </row>
    <row r="5" spans="1:3" ht="13.5" thickBot="1" x14ac:dyDescent="0.3">
      <c r="A5" s="244" t="s">
        <v>5</v>
      </c>
      <c r="B5" s="245" t="s">
        <v>6</v>
      </c>
      <c r="C5" s="246" t="s">
        <v>7</v>
      </c>
    </row>
    <row r="6" spans="1:3" s="251" customFormat="1" ht="12.95" customHeight="1" thickBot="1" x14ac:dyDescent="0.3">
      <c r="A6" s="248" t="s">
        <v>129</v>
      </c>
      <c r="B6" s="249" t="s">
        <v>130</v>
      </c>
      <c r="C6" s="250" t="s">
        <v>131</v>
      </c>
    </row>
    <row r="7" spans="1:3" s="251" customFormat="1" ht="15.95" customHeight="1" thickBot="1" x14ac:dyDescent="0.3">
      <c r="A7" s="252"/>
      <c r="B7" s="253" t="s">
        <v>8</v>
      </c>
      <c r="C7" s="254"/>
    </row>
    <row r="8" spans="1:3" s="251" customFormat="1" ht="12" customHeight="1" thickBot="1" x14ac:dyDescent="0.3">
      <c r="A8" s="119" t="s">
        <v>9</v>
      </c>
      <c r="B8" s="255" t="s">
        <v>134</v>
      </c>
      <c r="C8" s="150">
        <f>+C9+C10+C11+C12+C13+C14</f>
        <v>114138</v>
      </c>
    </row>
    <row r="9" spans="1:3" s="259" customFormat="1" ht="12" customHeight="1" x14ac:dyDescent="0.2">
      <c r="A9" s="256" t="s">
        <v>11</v>
      </c>
      <c r="B9" s="257" t="s">
        <v>135</v>
      </c>
      <c r="C9" s="258">
        <v>54207</v>
      </c>
    </row>
    <row r="10" spans="1:3" s="263" customFormat="1" ht="12" customHeight="1" x14ac:dyDescent="0.2">
      <c r="A10" s="260" t="s">
        <v>13</v>
      </c>
      <c r="B10" s="261" t="s">
        <v>136</v>
      </c>
      <c r="C10" s="262">
        <v>34055</v>
      </c>
    </row>
    <row r="11" spans="1:3" s="263" customFormat="1" ht="12" customHeight="1" x14ac:dyDescent="0.2">
      <c r="A11" s="260" t="s">
        <v>15</v>
      </c>
      <c r="B11" s="261" t="s">
        <v>137</v>
      </c>
      <c r="C11" s="262">
        <v>24472</v>
      </c>
    </row>
    <row r="12" spans="1:3" s="263" customFormat="1" ht="12" customHeight="1" x14ac:dyDescent="0.2">
      <c r="A12" s="260" t="s">
        <v>17</v>
      </c>
      <c r="B12" s="261" t="s">
        <v>138</v>
      </c>
      <c r="C12" s="264">
        <v>1404</v>
      </c>
    </row>
    <row r="13" spans="1:3" s="263" customFormat="1" ht="12" customHeight="1" x14ac:dyDescent="0.2">
      <c r="A13" s="260" t="s">
        <v>19</v>
      </c>
      <c r="B13" s="137" t="s">
        <v>327</v>
      </c>
      <c r="C13" s="265"/>
    </row>
    <row r="14" spans="1:3" s="259" customFormat="1" ht="12" customHeight="1" thickBot="1" x14ac:dyDescent="0.25">
      <c r="A14" s="266" t="s">
        <v>21</v>
      </c>
      <c r="B14" s="267" t="s">
        <v>140</v>
      </c>
      <c r="C14" s="268"/>
    </row>
    <row r="15" spans="1:3" s="259" customFormat="1" ht="12" customHeight="1" thickBot="1" x14ac:dyDescent="0.3">
      <c r="A15" s="119" t="s">
        <v>31</v>
      </c>
      <c r="B15" s="269" t="s">
        <v>141</v>
      </c>
      <c r="C15" s="150">
        <v>56754</v>
      </c>
    </row>
    <row r="16" spans="1:3" s="259" customFormat="1" ht="12" customHeight="1" x14ac:dyDescent="0.2">
      <c r="A16" s="270" t="s">
        <v>33</v>
      </c>
      <c r="B16" s="271" t="s">
        <v>34</v>
      </c>
      <c r="C16" s="272"/>
    </row>
    <row r="17" spans="1:3" s="259" customFormat="1" ht="12" customHeight="1" x14ac:dyDescent="0.2">
      <c r="A17" s="260" t="s">
        <v>35</v>
      </c>
      <c r="B17" s="261" t="s">
        <v>142</v>
      </c>
      <c r="C17" s="262"/>
    </row>
    <row r="18" spans="1:3" s="259" customFormat="1" ht="12" customHeight="1" x14ac:dyDescent="0.2">
      <c r="A18" s="260" t="s">
        <v>37</v>
      </c>
      <c r="B18" s="261" t="s">
        <v>143</v>
      </c>
      <c r="C18" s="262"/>
    </row>
    <row r="19" spans="1:3" s="259" customFormat="1" ht="12" customHeight="1" x14ac:dyDescent="0.2">
      <c r="A19" s="260" t="s">
        <v>39</v>
      </c>
      <c r="B19" s="261" t="s">
        <v>144</v>
      </c>
      <c r="C19" s="262"/>
    </row>
    <row r="20" spans="1:3" s="259" customFormat="1" ht="12" customHeight="1" x14ac:dyDescent="0.2">
      <c r="A20" s="260" t="s">
        <v>145</v>
      </c>
      <c r="B20" s="261" t="s">
        <v>146</v>
      </c>
      <c r="C20" s="262">
        <v>56754</v>
      </c>
    </row>
    <row r="21" spans="1:3" s="263" customFormat="1" ht="12" customHeight="1" thickBot="1" x14ac:dyDescent="0.25">
      <c r="A21" s="273" t="s">
        <v>147</v>
      </c>
      <c r="B21" s="274" t="s">
        <v>148</v>
      </c>
      <c r="C21" s="264"/>
    </row>
    <row r="22" spans="1:3" s="263" customFormat="1" ht="12" customHeight="1" thickBot="1" x14ac:dyDescent="0.3">
      <c r="A22" s="119" t="s">
        <v>41</v>
      </c>
      <c r="B22" s="255" t="s">
        <v>149</v>
      </c>
      <c r="C22" s="150">
        <f>+C23+C24+C25+C26+C27</f>
        <v>0</v>
      </c>
    </row>
    <row r="23" spans="1:3" s="263" customFormat="1" ht="12" hidden="1" customHeight="1" x14ac:dyDescent="0.2">
      <c r="A23" s="270" t="s">
        <v>150</v>
      </c>
      <c r="B23" s="271" t="s">
        <v>151</v>
      </c>
      <c r="C23" s="272"/>
    </row>
    <row r="24" spans="1:3" s="259" customFormat="1" ht="12" hidden="1" customHeight="1" x14ac:dyDescent="0.2">
      <c r="A24" s="260" t="s">
        <v>152</v>
      </c>
      <c r="B24" s="261" t="s">
        <v>153</v>
      </c>
      <c r="C24" s="262"/>
    </row>
    <row r="25" spans="1:3" s="263" customFormat="1" ht="12" hidden="1" customHeight="1" x14ac:dyDescent="0.2">
      <c r="A25" s="260" t="s">
        <v>154</v>
      </c>
      <c r="B25" s="261" t="s">
        <v>155</v>
      </c>
      <c r="C25" s="262"/>
    </row>
    <row r="26" spans="1:3" s="263" customFormat="1" ht="12" hidden="1" customHeight="1" x14ac:dyDescent="0.2">
      <c r="A26" s="260" t="s">
        <v>156</v>
      </c>
      <c r="B26" s="261" t="s">
        <v>157</v>
      </c>
      <c r="C26" s="262"/>
    </row>
    <row r="27" spans="1:3" s="263" customFormat="1" ht="12" hidden="1" customHeight="1" x14ac:dyDescent="0.2">
      <c r="A27" s="260" t="s">
        <v>158</v>
      </c>
      <c r="B27" s="261" t="s">
        <v>159</v>
      </c>
      <c r="C27" s="262"/>
    </row>
    <row r="28" spans="1:3" s="263" customFormat="1" ht="12" hidden="1" customHeight="1" thickBot="1" x14ac:dyDescent="0.25">
      <c r="A28" s="273" t="s">
        <v>160</v>
      </c>
      <c r="B28" s="274" t="s">
        <v>161</v>
      </c>
      <c r="C28" s="264"/>
    </row>
    <row r="29" spans="1:3" s="263" customFormat="1" ht="12" customHeight="1" thickBot="1" x14ac:dyDescent="0.3">
      <c r="A29" s="119" t="s">
        <v>162</v>
      </c>
      <c r="B29" s="255" t="s">
        <v>163</v>
      </c>
      <c r="C29" s="275">
        <f>+C30+C33+C34+C35</f>
        <v>14600</v>
      </c>
    </row>
    <row r="30" spans="1:3" s="263" customFormat="1" ht="12" customHeight="1" x14ac:dyDescent="0.2">
      <c r="A30" s="270" t="s">
        <v>45</v>
      </c>
      <c r="B30" s="271" t="s">
        <v>828</v>
      </c>
      <c r="C30" s="276">
        <v>11500</v>
      </c>
    </row>
    <row r="31" spans="1:3" s="263" customFormat="1" ht="12" customHeight="1" x14ac:dyDescent="0.2">
      <c r="A31" s="260" t="s">
        <v>164</v>
      </c>
      <c r="B31" s="261" t="s">
        <v>884</v>
      </c>
      <c r="C31" s="262"/>
    </row>
    <row r="32" spans="1:3" s="263" customFormat="1" ht="12" customHeight="1" x14ac:dyDescent="0.2">
      <c r="A32" s="260" t="s">
        <v>165</v>
      </c>
      <c r="B32" s="261" t="s">
        <v>885</v>
      </c>
      <c r="C32" s="262"/>
    </row>
    <row r="33" spans="1:3" s="263" customFormat="1" ht="12" customHeight="1" x14ac:dyDescent="0.2">
      <c r="A33" s="260" t="s">
        <v>46</v>
      </c>
      <c r="B33" s="261" t="s">
        <v>166</v>
      </c>
      <c r="C33" s="262">
        <v>3000</v>
      </c>
    </row>
    <row r="34" spans="1:3" s="263" customFormat="1" ht="12" customHeight="1" x14ac:dyDescent="0.2">
      <c r="A34" s="260" t="s">
        <v>48</v>
      </c>
      <c r="B34" s="261" t="s">
        <v>167</v>
      </c>
      <c r="C34" s="262"/>
    </row>
    <row r="35" spans="1:3" s="263" customFormat="1" ht="12" customHeight="1" thickBot="1" x14ac:dyDescent="0.25">
      <c r="A35" s="273" t="s">
        <v>168</v>
      </c>
      <c r="B35" s="274" t="s">
        <v>169</v>
      </c>
      <c r="C35" s="264">
        <v>100</v>
      </c>
    </row>
    <row r="36" spans="1:3" s="263" customFormat="1" ht="12" customHeight="1" thickBot="1" x14ac:dyDescent="0.3">
      <c r="A36" s="119" t="s">
        <v>50</v>
      </c>
      <c r="B36" s="255" t="s">
        <v>170</v>
      </c>
      <c r="C36" s="150">
        <f>SUM(C37:C46)</f>
        <v>9251</v>
      </c>
    </row>
    <row r="37" spans="1:3" s="263" customFormat="1" ht="12" customHeight="1" x14ac:dyDescent="0.2">
      <c r="A37" s="270" t="s">
        <v>52</v>
      </c>
      <c r="B37" s="271" t="s">
        <v>12</v>
      </c>
      <c r="C37" s="272">
        <v>60</v>
      </c>
    </row>
    <row r="38" spans="1:3" s="263" customFormat="1" ht="12" customHeight="1" x14ac:dyDescent="0.2">
      <c r="A38" s="260" t="s">
        <v>54</v>
      </c>
      <c r="B38" s="261" t="s">
        <v>14</v>
      </c>
      <c r="C38" s="262">
        <v>2965</v>
      </c>
    </row>
    <row r="39" spans="1:3" s="263" customFormat="1" ht="12" customHeight="1" x14ac:dyDescent="0.2">
      <c r="A39" s="260" t="s">
        <v>56</v>
      </c>
      <c r="B39" s="261" t="s">
        <v>16</v>
      </c>
      <c r="C39" s="262">
        <v>280</v>
      </c>
    </row>
    <row r="40" spans="1:3" s="263" customFormat="1" ht="12" customHeight="1" x14ac:dyDescent="0.2">
      <c r="A40" s="260" t="s">
        <v>171</v>
      </c>
      <c r="B40" s="261" t="s">
        <v>18</v>
      </c>
      <c r="C40" s="262"/>
    </row>
    <row r="41" spans="1:3" s="263" customFormat="1" ht="12" customHeight="1" x14ac:dyDescent="0.2">
      <c r="A41" s="260" t="s">
        <v>172</v>
      </c>
      <c r="B41" s="261" t="s">
        <v>20</v>
      </c>
      <c r="C41" s="262">
        <v>4658</v>
      </c>
    </row>
    <row r="42" spans="1:3" s="263" customFormat="1" ht="12" customHeight="1" x14ac:dyDescent="0.2">
      <c r="A42" s="260" t="s">
        <v>173</v>
      </c>
      <c r="B42" s="261" t="s">
        <v>174</v>
      </c>
      <c r="C42" s="262">
        <v>1258</v>
      </c>
    </row>
    <row r="43" spans="1:3" s="263" customFormat="1" ht="12" customHeight="1" x14ac:dyDescent="0.2">
      <c r="A43" s="260" t="s">
        <v>175</v>
      </c>
      <c r="B43" s="261" t="s">
        <v>176</v>
      </c>
      <c r="C43" s="262"/>
    </row>
    <row r="44" spans="1:3" s="263" customFormat="1" ht="12" customHeight="1" x14ac:dyDescent="0.2">
      <c r="A44" s="260" t="s">
        <v>177</v>
      </c>
      <c r="B44" s="261" t="s">
        <v>26</v>
      </c>
      <c r="C44" s="262">
        <v>30</v>
      </c>
    </row>
    <row r="45" spans="1:3" s="263" customFormat="1" ht="12" customHeight="1" x14ac:dyDescent="0.2">
      <c r="A45" s="260" t="s">
        <v>178</v>
      </c>
      <c r="B45" s="261" t="s">
        <v>28</v>
      </c>
      <c r="C45" s="277"/>
    </row>
    <row r="46" spans="1:3" s="263" customFormat="1" ht="12" customHeight="1" thickBot="1" x14ac:dyDescent="0.25">
      <c r="A46" s="273" t="s">
        <v>179</v>
      </c>
      <c r="B46" s="274" t="s">
        <v>30</v>
      </c>
      <c r="C46" s="278"/>
    </row>
    <row r="47" spans="1:3" s="263" customFormat="1" ht="12" customHeight="1" thickBot="1" x14ac:dyDescent="0.3">
      <c r="A47" s="119" t="s">
        <v>58</v>
      </c>
      <c r="B47" s="255" t="s">
        <v>180</v>
      </c>
      <c r="C47" s="150">
        <f>SUM(C48:C52)</f>
        <v>550</v>
      </c>
    </row>
    <row r="48" spans="1:3" s="263" customFormat="1" ht="12" customHeight="1" x14ac:dyDescent="0.2">
      <c r="A48" s="270" t="s">
        <v>181</v>
      </c>
      <c r="B48" s="271" t="s">
        <v>53</v>
      </c>
      <c r="C48" s="279"/>
    </row>
    <row r="49" spans="1:3" s="263" customFormat="1" ht="12" customHeight="1" x14ac:dyDescent="0.2">
      <c r="A49" s="260" t="s">
        <v>182</v>
      </c>
      <c r="B49" s="261" t="s">
        <v>55</v>
      </c>
      <c r="C49" s="277">
        <v>550</v>
      </c>
    </row>
    <row r="50" spans="1:3" s="263" customFormat="1" ht="12" customHeight="1" x14ac:dyDescent="0.2">
      <c r="A50" s="260" t="s">
        <v>183</v>
      </c>
      <c r="B50" s="261" t="s">
        <v>57</v>
      </c>
      <c r="C50" s="277"/>
    </row>
    <row r="51" spans="1:3" s="263" customFormat="1" ht="12" customHeight="1" x14ac:dyDescent="0.2">
      <c r="A51" s="260" t="s">
        <v>184</v>
      </c>
      <c r="B51" s="261" t="s">
        <v>185</v>
      </c>
      <c r="C51" s="277"/>
    </row>
    <row r="52" spans="1:3" s="263" customFormat="1" ht="12" customHeight="1" thickBot="1" x14ac:dyDescent="0.25">
      <c r="A52" s="273" t="s">
        <v>186</v>
      </c>
      <c r="B52" s="274" t="s">
        <v>187</v>
      </c>
      <c r="C52" s="278"/>
    </row>
    <row r="53" spans="1:3" s="263" customFormat="1" ht="12" customHeight="1" thickBot="1" x14ac:dyDescent="0.3">
      <c r="A53" s="119" t="s">
        <v>188</v>
      </c>
      <c r="B53" s="255" t="s">
        <v>189</v>
      </c>
      <c r="C53" s="150">
        <f>SUM(C54:C56)</f>
        <v>0</v>
      </c>
    </row>
    <row r="54" spans="1:3" s="263" customFormat="1" ht="12" customHeight="1" x14ac:dyDescent="0.2">
      <c r="A54" s="270" t="s">
        <v>190</v>
      </c>
      <c r="B54" s="271" t="s">
        <v>191</v>
      </c>
      <c r="C54" s="272"/>
    </row>
    <row r="55" spans="1:3" s="263" customFormat="1" ht="12" customHeight="1" x14ac:dyDescent="0.2">
      <c r="A55" s="260" t="s">
        <v>192</v>
      </c>
      <c r="B55" s="261" t="s">
        <v>193</v>
      </c>
      <c r="C55" s="262"/>
    </row>
    <row r="56" spans="1:3" s="263" customFormat="1" ht="12" customHeight="1" x14ac:dyDescent="0.2">
      <c r="A56" s="260" t="s">
        <v>194</v>
      </c>
      <c r="B56" s="261" t="s">
        <v>195</v>
      </c>
      <c r="C56" s="262"/>
    </row>
    <row r="57" spans="1:3" s="263" customFormat="1" ht="12" customHeight="1" thickBot="1" x14ac:dyDescent="0.25">
      <c r="A57" s="273" t="s">
        <v>196</v>
      </c>
      <c r="B57" s="274" t="s">
        <v>197</v>
      </c>
      <c r="C57" s="264"/>
    </row>
    <row r="58" spans="1:3" s="263" customFormat="1" ht="12" customHeight="1" thickBot="1" x14ac:dyDescent="0.3">
      <c r="A58" s="119" t="s">
        <v>62</v>
      </c>
      <c r="B58" s="269" t="s">
        <v>198</v>
      </c>
      <c r="C58" s="150">
        <f>SUM(C59:C61)</f>
        <v>0</v>
      </c>
    </row>
    <row r="59" spans="1:3" s="263" customFormat="1" ht="12" hidden="1" customHeight="1" x14ac:dyDescent="0.2">
      <c r="A59" s="270" t="s">
        <v>199</v>
      </c>
      <c r="B59" s="271" t="s">
        <v>200</v>
      </c>
      <c r="C59" s="277"/>
    </row>
    <row r="60" spans="1:3" s="263" customFormat="1" ht="12" hidden="1" customHeight="1" x14ac:dyDescent="0.2">
      <c r="A60" s="260" t="s">
        <v>201</v>
      </c>
      <c r="B60" s="261" t="s">
        <v>202</v>
      </c>
      <c r="C60" s="277"/>
    </row>
    <row r="61" spans="1:3" s="263" customFormat="1" ht="12" hidden="1" customHeight="1" x14ac:dyDescent="0.2">
      <c r="A61" s="260" t="s">
        <v>203</v>
      </c>
      <c r="B61" s="261" t="s">
        <v>204</v>
      </c>
      <c r="C61" s="277"/>
    </row>
    <row r="62" spans="1:3" s="263" customFormat="1" ht="12" hidden="1" customHeight="1" thickBot="1" x14ac:dyDescent="0.25">
      <c r="A62" s="273" t="s">
        <v>205</v>
      </c>
      <c r="B62" s="274" t="s">
        <v>206</v>
      </c>
      <c r="C62" s="277"/>
    </row>
    <row r="63" spans="1:3" s="263" customFormat="1" ht="12" customHeight="1" thickBot="1" x14ac:dyDescent="0.3">
      <c r="A63" s="119" t="s">
        <v>64</v>
      </c>
      <c r="B63" s="255" t="s">
        <v>207</v>
      </c>
      <c r="C63" s="275">
        <f>+C8+C15+C22+C29+C36+C47+C53+C58</f>
        <v>195293</v>
      </c>
    </row>
    <row r="64" spans="1:3" s="263" customFormat="1" ht="12" customHeight="1" thickBot="1" x14ac:dyDescent="0.2">
      <c r="A64" s="280" t="s">
        <v>325</v>
      </c>
      <c r="B64" s="269" t="s">
        <v>209</v>
      </c>
      <c r="C64" s="150">
        <f>SUM(C65:C67)</f>
        <v>0</v>
      </c>
    </row>
    <row r="65" spans="1:3" s="263" customFormat="1" ht="12" customHeight="1" x14ac:dyDescent="0.2">
      <c r="A65" s="270" t="s">
        <v>210</v>
      </c>
      <c r="B65" s="271" t="s">
        <v>211</v>
      </c>
      <c r="C65" s="277"/>
    </row>
    <row r="66" spans="1:3" s="263" customFormat="1" ht="12" customHeight="1" x14ac:dyDescent="0.2">
      <c r="A66" s="260" t="s">
        <v>212</v>
      </c>
      <c r="B66" s="261" t="s">
        <v>213</v>
      </c>
      <c r="C66" s="277"/>
    </row>
    <row r="67" spans="1:3" s="263" customFormat="1" ht="12" customHeight="1" thickBot="1" x14ac:dyDescent="0.25">
      <c r="A67" s="273" t="s">
        <v>214</v>
      </c>
      <c r="B67" s="281" t="s">
        <v>215</v>
      </c>
      <c r="C67" s="277"/>
    </row>
    <row r="68" spans="1:3" s="263" customFormat="1" ht="12" customHeight="1" thickBot="1" x14ac:dyDescent="0.2">
      <c r="A68" s="280" t="s">
        <v>216</v>
      </c>
      <c r="B68" s="269" t="s">
        <v>217</v>
      </c>
      <c r="C68" s="150">
        <f>SUM(C69:C72)</f>
        <v>0</v>
      </c>
    </row>
    <row r="69" spans="1:3" s="263" customFormat="1" ht="12" hidden="1" customHeight="1" x14ac:dyDescent="0.2">
      <c r="A69" s="270" t="s">
        <v>218</v>
      </c>
      <c r="B69" s="271" t="s">
        <v>219</v>
      </c>
      <c r="C69" s="277"/>
    </row>
    <row r="70" spans="1:3" s="263" customFormat="1" ht="12" hidden="1" customHeight="1" x14ac:dyDescent="0.2">
      <c r="A70" s="260" t="s">
        <v>220</v>
      </c>
      <c r="B70" s="261" t="s">
        <v>221</v>
      </c>
      <c r="C70" s="277"/>
    </row>
    <row r="71" spans="1:3" s="263" customFormat="1" ht="12" hidden="1" customHeight="1" x14ac:dyDescent="0.2">
      <c r="A71" s="260" t="s">
        <v>222</v>
      </c>
      <c r="B71" s="261" t="s">
        <v>223</v>
      </c>
      <c r="C71" s="277"/>
    </row>
    <row r="72" spans="1:3" s="263" customFormat="1" ht="12" hidden="1" customHeight="1" thickBot="1" x14ac:dyDescent="0.25">
      <c r="A72" s="273" t="s">
        <v>224</v>
      </c>
      <c r="B72" s="274" t="s">
        <v>225</v>
      </c>
      <c r="C72" s="277"/>
    </row>
    <row r="73" spans="1:3" s="263" customFormat="1" ht="12" customHeight="1" thickBot="1" x14ac:dyDescent="0.2">
      <c r="A73" s="280" t="s">
        <v>226</v>
      </c>
      <c r="B73" s="269" t="s">
        <v>227</v>
      </c>
      <c r="C73" s="150">
        <f>SUM(C74:C75)</f>
        <v>27716</v>
      </c>
    </row>
    <row r="74" spans="1:3" s="263" customFormat="1" ht="12" customHeight="1" x14ac:dyDescent="0.2">
      <c r="A74" s="270" t="s">
        <v>228</v>
      </c>
      <c r="B74" s="271" t="s">
        <v>229</v>
      </c>
      <c r="C74" s="277">
        <v>27716</v>
      </c>
    </row>
    <row r="75" spans="1:3" s="263" customFormat="1" ht="12" customHeight="1" thickBot="1" x14ac:dyDescent="0.25">
      <c r="A75" s="273" t="s">
        <v>230</v>
      </c>
      <c r="B75" s="274" t="s">
        <v>231</v>
      </c>
      <c r="C75" s="277"/>
    </row>
    <row r="76" spans="1:3" s="259" customFormat="1" ht="12" customHeight="1" thickBot="1" x14ac:dyDescent="0.2">
      <c r="A76" s="280" t="s">
        <v>232</v>
      </c>
      <c r="B76" s="269" t="s">
        <v>233</v>
      </c>
      <c r="C76" s="150">
        <f>SUM(C77:C79)</f>
        <v>0</v>
      </c>
    </row>
    <row r="77" spans="1:3" s="263" customFormat="1" ht="12" customHeight="1" x14ac:dyDescent="0.2">
      <c r="A77" s="270" t="s">
        <v>234</v>
      </c>
      <c r="B77" s="271" t="s">
        <v>235</v>
      </c>
      <c r="C77" s="277"/>
    </row>
    <row r="78" spans="1:3" s="263" customFormat="1" ht="12" customHeight="1" x14ac:dyDescent="0.2">
      <c r="A78" s="260" t="s">
        <v>236</v>
      </c>
      <c r="B78" s="261" t="s">
        <v>237</v>
      </c>
      <c r="C78" s="277"/>
    </row>
    <row r="79" spans="1:3" s="263" customFormat="1" ht="12" customHeight="1" thickBot="1" x14ac:dyDescent="0.25">
      <c r="A79" s="273" t="s">
        <v>238</v>
      </c>
      <c r="B79" s="274" t="s">
        <v>239</v>
      </c>
      <c r="C79" s="277"/>
    </row>
    <row r="80" spans="1:3" s="263" customFormat="1" ht="12" customHeight="1" thickBot="1" x14ac:dyDescent="0.2">
      <c r="A80" s="280" t="s">
        <v>240</v>
      </c>
      <c r="B80" s="269" t="s">
        <v>241</v>
      </c>
      <c r="C80" s="150">
        <f>SUM(C81:C84)</f>
        <v>0</v>
      </c>
    </row>
    <row r="81" spans="1:3" s="263" customFormat="1" ht="12" customHeight="1" x14ac:dyDescent="0.2">
      <c r="A81" s="282" t="s">
        <v>242</v>
      </c>
      <c r="B81" s="271" t="s">
        <v>243</v>
      </c>
      <c r="C81" s="277"/>
    </row>
    <row r="82" spans="1:3" s="263" customFormat="1" ht="12" customHeight="1" x14ac:dyDescent="0.2">
      <c r="A82" s="283" t="s">
        <v>244</v>
      </c>
      <c r="B82" s="261" t="s">
        <v>245</v>
      </c>
      <c r="C82" s="277"/>
    </row>
    <row r="83" spans="1:3" s="263" customFormat="1" ht="12" customHeight="1" x14ac:dyDescent="0.2">
      <c r="A83" s="283" t="s">
        <v>246</v>
      </c>
      <c r="B83" s="261" t="s">
        <v>247</v>
      </c>
      <c r="C83" s="277"/>
    </row>
    <row r="84" spans="1:3" s="259" customFormat="1" ht="12" customHeight="1" thickBot="1" x14ac:dyDescent="0.25">
      <c r="A84" s="284" t="s">
        <v>248</v>
      </c>
      <c r="B84" s="274" t="s">
        <v>249</v>
      </c>
      <c r="C84" s="277"/>
    </row>
    <row r="85" spans="1:3" s="259" customFormat="1" ht="12" customHeight="1" thickBot="1" x14ac:dyDescent="0.2">
      <c r="A85" s="280" t="s">
        <v>250</v>
      </c>
      <c r="B85" s="269" t="s">
        <v>251</v>
      </c>
      <c r="C85" s="285"/>
    </row>
    <row r="86" spans="1:3" s="259" customFormat="1" ht="12" customHeight="1" thickBot="1" x14ac:dyDescent="0.2">
      <c r="A86" s="280" t="s">
        <v>252</v>
      </c>
      <c r="B86" s="286" t="s">
        <v>253</v>
      </c>
      <c r="C86" s="275">
        <f>+C64+C68+C73+C76+C80+C85</f>
        <v>27716</v>
      </c>
    </row>
    <row r="87" spans="1:3" s="259" customFormat="1" ht="12" customHeight="1" thickBot="1" x14ac:dyDescent="0.2">
      <c r="A87" s="287" t="s">
        <v>254</v>
      </c>
      <c r="B87" s="288" t="s">
        <v>326</v>
      </c>
      <c r="C87" s="275">
        <f>+C63+C86</f>
        <v>223009</v>
      </c>
    </row>
    <row r="88" spans="1:3" s="259" customFormat="1" ht="12" customHeight="1" x14ac:dyDescent="0.15">
      <c r="A88" s="289"/>
      <c r="B88" s="290"/>
      <c r="C88" s="291"/>
    </row>
    <row r="89" spans="1:3" s="259" customFormat="1" ht="12" customHeight="1" x14ac:dyDescent="0.15">
      <c r="A89" s="289"/>
      <c r="B89" s="290"/>
      <c r="C89" s="291"/>
    </row>
    <row r="90" spans="1:3" s="263" customFormat="1" ht="15" customHeight="1" x14ac:dyDescent="0.25">
      <c r="A90" s="292"/>
      <c r="B90" s="293"/>
      <c r="C90" s="294"/>
    </row>
    <row r="91" spans="1:3" ht="13.5" thickBot="1" x14ac:dyDescent="0.3">
      <c r="A91" s="295"/>
      <c r="B91" s="296"/>
      <c r="C91" s="297"/>
    </row>
    <row r="92" spans="1:3" s="251" customFormat="1" ht="16.5" customHeight="1" thickBot="1" x14ac:dyDescent="0.3">
      <c r="A92" s="298"/>
      <c r="B92" s="299" t="s">
        <v>74</v>
      </c>
      <c r="C92" s="300"/>
    </row>
    <row r="93" spans="1:3" s="304" customFormat="1" ht="12" customHeight="1" thickBot="1" x14ac:dyDescent="0.3">
      <c r="A93" s="301" t="s">
        <v>9</v>
      </c>
      <c r="B93" s="302" t="s">
        <v>259</v>
      </c>
      <c r="C93" s="303">
        <f>SUM(C94:C98)</f>
        <v>164905</v>
      </c>
    </row>
    <row r="94" spans="1:3" ht="12" customHeight="1" x14ac:dyDescent="0.25">
      <c r="A94" s="256" t="s">
        <v>11</v>
      </c>
      <c r="B94" s="29" t="s">
        <v>76</v>
      </c>
      <c r="C94" s="258">
        <v>45988</v>
      </c>
    </row>
    <row r="95" spans="1:3" ht="12" customHeight="1" x14ac:dyDescent="0.25">
      <c r="A95" s="260" t="s">
        <v>13</v>
      </c>
      <c r="B95" s="32" t="s">
        <v>77</v>
      </c>
      <c r="C95" s="262">
        <v>7744</v>
      </c>
    </row>
    <row r="96" spans="1:3" ht="12" customHeight="1" x14ac:dyDescent="0.25">
      <c r="A96" s="260" t="s">
        <v>15</v>
      </c>
      <c r="B96" s="32" t="s">
        <v>78</v>
      </c>
      <c r="C96" s="264">
        <v>60332</v>
      </c>
    </row>
    <row r="97" spans="1:3" ht="12" customHeight="1" x14ac:dyDescent="0.25">
      <c r="A97" s="260" t="s">
        <v>17</v>
      </c>
      <c r="B97" s="305" t="s">
        <v>79</v>
      </c>
      <c r="C97" s="264">
        <v>8682</v>
      </c>
    </row>
    <row r="98" spans="1:3" ht="12" customHeight="1" x14ac:dyDescent="0.25">
      <c r="A98" s="260" t="s">
        <v>260</v>
      </c>
      <c r="B98" s="191" t="s">
        <v>80</v>
      </c>
      <c r="C98" s="264">
        <v>42159</v>
      </c>
    </row>
    <row r="99" spans="1:3" ht="12" customHeight="1" x14ac:dyDescent="0.25">
      <c r="A99" s="260" t="s">
        <v>21</v>
      </c>
      <c r="B99" s="32" t="s">
        <v>261</v>
      </c>
      <c r="C99" s="264"/>
    </row>
    <row r="100" spans="1:3" ht="12" customHeight="1" x14ac:dyDescent="0.2">
      <c r="A100" s="260" t="s">
        <v>23</v>
      </c>
      <c r="B100" s="306" t="s">
        <v>262</v>
      </c>
      <c r="C100" s="264"/>
    </row>
    <row r="101" spans="1:3" ht="12" customHeight="1" x14ac:dyDescent="0.25">
      <c r="A101" s="260" t="s">
        <v>25</v>
      </c>
      <c r="B101" s="307" t="s">
        <v>263</v>
      </c>
      <c r="C101" s="264"/>
    </row>
    <row r="102" spans="1:3" ht="12" customHeight="1" x14ac:dyDescent="0.25">
      <c r="A102" s="260" t="s">
        <v>27</v>
      </c>
      <c r="B102" s="307" t="s">
        <v>264</v>
      </c>
      <c r="C102" s="264"/>
    </row>
    <row r="103" spans="1:3" ht="12" customHeight="1" x14ac:dyDescent="0.2">
      <c r="A103" s="260" t="s">
        <v>29</v>
      </c>
      <c r="B103" s="306" t="s">
        <v>265</v>
      </c>
      <c r="C103" s="264">
        <v>35995</v>
      </c>
    </row>
    <row r="104" spans="1:3" ht="12" customHeight="1" x14ac:dyDescent="0.2">
      <c r="A104" s="260" t="s">
        <v>266</v>
      </c>
      <c r="B104" s="306" t="s">
        <v>267</v>
      </c>
      <c r="C104" s="264"/>
    </row>
    <row r="105" spans="1:3" ht="12" customHeight="1" x14ac:dyDescent="0.25">
      <c r="A105" s="260" t="s">
        <v>268</v>
      </c>
      <c r="B105" s="307" t="s">
        <v>269</v>
      </c>
      <c r="C105" s="264"/>
    </row>
    <row r="106" spans="1:3" ht="12" customHeight="1" x14ac:dyDescent="0.25">
      <c r="A106" s="308" t="s">
        <v>270</v>
      </c>
      <c r="B106" s="309" t="s">
        <v>271</v>
      </c>
      <c r="C106" s="264"/>
    </row>
    <row r="107" spans="1:3" ht="12" customHeight="1" x14ac:dyDescent="0.25">
      <c r="A107" s="260" t="s">
        <v>272</v>
      </c>
      <c r="B107" s="309" t="s">
        <v>273</v>
      </c>
      <c r="C107" s="264"/>
    </row>
    <row r="108" spans="1:3" ht="12" customHeight="1" thickBot="1" x14ac:dyDescent="0.3">
      <c r="A108" s="266" t="s">
        <v>274</v>
      </c>
      <c r="B108" s="310" t="s">
        <v>275</v>
      </c>
      <c r="C108" s="311">
        <v>6164</v>
      </c>
    </row>
    <row r="109" spans="1:3" ht="12" customHeight="1" thickBot="1" x14ac:dyDescent="0.3">
      <c r="A109" s="119" t="s">
        <v>31</v>
      </c>
      <c r="B109" s="224" t="s">
        <v>276</v>
      </c>
      <c r="C109" s="150">
        <f>+C110+C112+C114</f>
        <v>8708</v>
      </c>
    </row>
    <row r="110" spans="1:3" ht="12" customHeight="1" x14ac:dyDescent="0.25">
      <c r="A110" s="270" t="s">
        <v>33</v>
      </c>
      <c r="B110" s="32" t="s">
        <v>82</v>
      </c>
      <c r="C110" s="272"/>
    </row>
    <row r="111" spans="1:3" ht="12" customHeight="1" x14ac:dyDescent="0.25">
      <c r="A111" s="270" t="s">
        <v>35</v>
      </c>
      <c r="B111" s="312" t="s">
        <v>277</v>
      </c>
      <c r="C111" s="272"/>
    </row>
    <row r="112" spans="1:3" ht="12" customHeight="1" x14ac:dyDescent="0.25">
      <c r="A112" s="270" t="s">
        <v>37</v>
      </c>
      <c r="B112" s="312" t="s">
        <v>83</v>
      </c>
      <c r="C112" s="262"/>
    </row>
    <row r="113" spans="1:3" ht="12" customHeight="1" x14ac:dyDescent="0.25">
      <c r="A113" s="270" t="s">
        <v>39</v>
      </c>
      <c r="B113" s="312" t="s">
        <v>278</v>
      </c>
      <c r="C113" s="313"/>
    </row>
    <row r="114" spans="1:3" ht="12" customHeight="1" x14ac:dyDescent="0.25">
      <c r="A114" s="270" t="s">
        <v>145</v>
      </c>
      <c r="B114" s="314" t="s">
        <v>279</v>
      </c>
      <c r="C114" s="313">
        <v>8708</v>
      </c>
    </row>
    <row r="115" spans="1:3" ht="12" customHeight="1" x14ac:dyDescent="0.25">
      <c r="A115" s="270" t="s">
        <v>147</v>
      </c>
      <c r="B115" s="315" t="s">
        <v>280</v>
      </c>
      <c r="C115" s="313"/>
    </row>
    <row r="116" spans="1:3" ht="12" customHeight="1" x14ac:dyDescent="0.25">
      <c r="A116" s="270" t="s">
        <v>281</v>
      </c>
      <c r="B116" s="316" t="s">
        <v>282</v>
      </c>
      <c r="C116" s="313"/>
    </row>
    <row r="117" spans="1:3" ht="12" customHeight="1" x14ac:dyDescent="0.25">
      <c r="A117" s="270" t="s">
        <v>283</v>
      </c>
      <c r="B117" s="307" t="s">
        <v>264</v>
      </c>
      <c r="C117" s="313"/>
    </row>
    <row r="118" spans="1:3" ht="12" customHeight="1" x14ac:dyDescent="0.25">
      <c r="A118" s="270" t="s">
        <v>284</v>
      </c>
      <c r="B118" s="307" t="s">
        <v>285</v>
      </c>
      <c r="C118" s="313"/>
    </row>
    <row r="119" spans="1:3" ht="12" customHeight="1" x14ac:dyDescent="0.25">
      <c r="A119" s="270" t="s">
        <v>286</v>
      </c>
      <c r="B119" s="307" t="s">
        <v>287</v>
      </c>
      <c r="C119" s="313"/>
    </row>
    <row r="120" spans="1:3" ht="12" customHeight="1" x14ac:dyDescent="0.25">
      <c r="A120" s="270" t="s">
        <v>288</v>
      </c>
      <c r="B120" s="307" t="s">
        <v>269</v>
      </c>
      <c r="C120" s="313"/>
    </row>
    <row r="121" spans="1:3" ht="12" customHeight="1" x14ac:dyDescent="0.25">
      <c r="A121" s="270" t="s">
        <v>289</v>
      </c>
      <c r="B121" s="307" t="s">
        <v>290</v>
      </c>
      <c r="C121" s="313"/>
    </row>
    <row r="122" spans="1:3" ht="12" customHeight="1" thickBot="1" x14ac:dyDescent="0.3">
      <c r="A122" s="308" t="s">
        <v>291</v>
      </c>
      <c r="B122" s="307" t="s">
        <v>292</v>
      </c>
      <c r="C122" s="317"/>
    </row>
    <row r="123" spans="1:3" ht="12" customHeight="1" thickBot="1" x14ac:dyDescent="0.3">
      <c r="A123" s="119" t="s">
        <v>41</v>
      </c>
      <c r="B123" s="40" t="s">
        <v>293</v>
      </c>
      <c r="C123" s="150">
        <f>+C124+C125</f>
        <v>7706</v>
      </c>
    </row>
    <row r="124" spans="1:3" ht="12" customHeight="1" x14ac:dyDescent="0.25">
      <c r="A124" s="270" t="s">
        <v>150</v>
      </c>
      <c r="B124" s="38" t="s">
        <v>294</v>
      </c>
      <c r="C124" s="272"/>
    </row>
    <row r="125" spans="1:3" ht="12" customHeight="1" thickBot="1" x14ac:dyDescent="0.3">
      <c r="A125" s="273" t="s">
        <v>152</v>
      </c>
      <c r="B125" s="312" t="s">
        <v>295</v>
      </c>
      <c r="C125" s="264">
        <v>7706</v>
      </c>
    </row>
    <row r="126" spans="1:3" ht="12" customHeight="1" thickBot="1" x14ac:dyDescent="0.3">
      <c r="A126" s="119" t="s">
        <v>43</v>
      </c>
      <c r="B126" s="40" t="s">
        <v>296</v>
      </c>
      <c r="C126" s="150">
        <f>+C93+C109+C123</f>
        <v>181319</v>
      </c>
    </row>
    <row r="127" spans="1:3" ht="12" customHeight="1" thickBot="1" x14ac:dyDescent="0.3">
      <c r="A127" s="119" t="s">
        <v>50</v>
      </c>
      <c r="B127" s="40" t="s">
        <v>297</v>
      </c>
      <c r="C127" s="150">
        <f>+C128+C129+C130</f>
        <v>0</v>
      </c>
    </row>
    <row r="128" spans="1:3" s="304" customFormat="1" ht="12" customHeight="1" x14ac:dyDescent="0.25">
      <c r="A128" s="270" t="s">
        <v>52</v>
      </c>
      <c r="B128" s="38" t="s">
        <v>298</v>
      </c>
      <c r="C128" s="313"/>
    </row>
    <row r="129" spans="1:11" ht="12" customHeight="1" x14ac:dyDescent="0.25">
      <c r="A129" s="270" t="s">
        <v>54</v>
      </c>
      <c r="B129" s="38" t="s">
        <v>299</v>
      </c>
      <c r="C129" s="313"/>
    </row>
    <row r="130" spans="1:11" ht="12" customHeight="1" thickBot="1" x14ac:dyDescent="0.3">
      <c r="A130" s="308" t="s">
        <v>56</v>
      </c>
      <c r="B130" s="34" t="s">
        <v>300</v>
      </c>
      <c r="C130" s="313"/>
    </row>
    <row r="131" spans="1:11" ht="12" customHeight="1" thickBot="1" x14ac:dyDescent="0.3">
      <c r="A131" s="119" t="s">
        <v>58</v>
      </c>
      <c r="B131" s="40" t="s">
        <v>301</v>
      </c>
      <c r="C131" s="150">
        <f>+C132+C133+C134+C135</f>
        <v>0</v>
      </c>
    </row>
    <row r="132" spans="1:11" ht="12" customHeight="1" x14ac:dyDescent="0.25">
      <c r="A132" s="270" t="s">
        <v>181</v>
      </c>
      <c r="B132" s="38" t="s">
        <v>302</v>
      </c>
      <c r="C132" s="313"/>
    </row>
    <row r="133" spans="1:11" ht="12" customHeight="1" x14ac:dyDescent="0.25">
      <c r="A133" s="270" t="s">
        <v>182</v>
      </c>
      <c r="B133" s="38" t="s">
        <v>303</v>
      </c>
      <c r="C133" s="313"/>
    </row>
    <row r="134" spans="1:11" ht="12" customHeight="1" x14ac:dyDescent="0.25">
      <c r="A134" s="270" t="s">
        <v>183</v>
      </c>
      <c r="B134" s="38" t="s">
        <v>304</v>
      </c>
      <c r="C134" s="313"/>
    </row>
    <row r="135" spans="1:11" s="304" customFormat="1" ht="12" customHeight="1" thickBot="1" x14ac:dyDescent="0.3">
      <c r="A135" s="308" t="s">
        <v>184</v>
      </c>
      <c r="B135" s="34" t="s">
        <v>305</v>
      </c>
      <c r="C135" s="313"/>
    </row>
    <row r="136" spans="1:11" ht="12" customHeight="1" thickBot="1" x14ac:dyDescent="0.3">
      <c r="A136" s="119" t="s">
        <v>60</v>
      </c>
      <c r="B136" s="40" t="s">
        <v>306</v>
      </c>
      <c r="C136" s="275">
        <f>+C137+C138+C139+C140</f>
        <v>3997</v>
      </c>
      <c r="K136" s="318"/>
    </row>
    <row r="137" spans="1:11" x14ac:dyDescent="0.25">
      <c r="A137" s="270" t="s">
        <v>190</v>
      </c>
      <c r="B137" s="38" t="s">
        <v>307</v>
      </c>
      <c r="C137" s="313"/>
    </row>
    <row r="138" spans="1:11" ht="12" customHeight="1" x14ac:dyDescent="0.25">
      <c r="A138" s="270" t="s">
        <v>192</v>
      </c>
      <c r="B138" s="38" t="s">
        <v>308</v>
      </c>
      <c r="C138" s="313">
        <v>3997</v>
      </c>
    </row>
    <row r="139" spans="1:11" s="304" customFormat="1" ht="12" customHeight="1" x14ac:dyDescent="0.25">
      <c r="A139" s="270" t="s">
        <v>194</v>
      </c>
      <c r="B139" s="38" t="s">
        <v>309</v>
      </c>
      <c r="C139" s="313"/>
    </row>
    <row r="140" spans="1:11" s="304" customFormat="1" ht="12" customHeight="1" thickBot="1" x14ac:dyDescent="0.3">
      <c r="A140" s="308" t="s">
        <v>196</v>
      </c>
      <c r="B140" s="34" t="s">
        <v>310</v>
      </c>
      <c r="C140" s="313"/>
    </row>
    <row r="141" spans="1:11" s="304" customFormat="1" ht="12" customHeight="1" thickBot="1" x14ac:dyDescent="0.3">
      <c r="A141" s="119" t="s">
        <v>62</v>
      </c>
      <c r="B141" s="40" t="s">
        <v>883</v>
      </c>
      <c r="C141" s="319">
        <f>+C142+C143+C144+C145</f>
        <v>0</v>
      </c>
    </row>
    <row r="142" spans="1:11" s="304" customFormat="1" ht="12" customHeight="1" x14ac:dyDescent="0.25">
      <c r="A142" s="270" t="s">
        <v>199</v>
      </c>
      <c r="B142" s="38" t="s">
        <v>311</v>
      </c>
      <c r="C142" s="313"/>
    </row>
    <row r="143" spans="1:11" s="304" customFormat="1" ht="12" customHeight="1" x14ac:dyDescent="0.25">
      <c r="A143" s="270" t="s">
        <v>201</v>
      </c>
      <c r="B143" s="38" t="s">
        <v>312</v>
      </c>
      <c r="C143" s="313"/>
    </row>
    <row r="144" spans="1:11" s="304" customFormat="1" ht="12" customHeight="1" x14ac:dyDescent="0.25">
      <c r="A144" s="270" t="s">
        <v>203</v>
      </c>
      <c r="B144" s="38" t="s">
        <v>313</v>
      </c>
      <c r="C144" s="313"/>
    </row>
    <row r="145" spans="1:3" ht="12.75" customHeight="1" thickBot="1" x14ac:dyDescent="0.3">
      <c r="A145" s="270" t="s">
        <v>205</v>
      </c>
      <c r="B145" s="38" t="s">
        <v>314</v>
      </c>
      <c r="C145" s="313"/>
    </row>
    <row r="146" spans="1:3" ht="12" customHeight="1" thickBot="1" x14ac:dyDescent="0.3">
      <c r="A146" s="119" t="s">
        <v>64</v>
      </c>
      <c r="B146" s="40" t="s">
        <v>315</v>
      </c>
      <c r="C146" s="320">
        <f>+C127+C131+C136+C141</f>
        <v>3997</v>
      </c>
    </row>
    <row r="147" spans="1:3" ht="15" customHeight="1" thickBot="1" x14ac:dyDescent="0.3">
      <c r="A147" s="321" t="s">
        <v>72</v>
      </c>
      <c r="B147" s="322" t="s">
        <v>316</v>
      </c>
      <c r="C147" s="320">
        <f>+C126+C146</f>
        <v>185316</v>
      </c>
    </row>
    <row r="148" spans="1:3" ht="13.5" thickBot="1" x14ac:dyDescent="0.3">
      <c r="C148" s="325"/>
    </row>
    <row r="149" spans="1:3" ht="15" customHeight="1" thickBot="1" x14ac:dyDescent="0.3">
      <c r="A149" s="326" t="s">
        <v>87</v>
      </c>
      <c r="B149" s="327"/>
      <c r="C149" s="328">
        <v>4</v>
      </c>
    </row>
    <row r="150" spans="1:3" ht="14.25" customHeight="1" thickBot="1" x14ac:dyDescent="0.3">
      <c r="A150" s="326" t="s">
        <v>88</v>
      </c>
      <c r="B150" s="327"/>
      <c r="C150" s="328">
        <v>41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zoomScaleNormal="100" workbookViewId="0">
      <selection activeCell="C1" sqref="C1"/>
    </sheetView>
  </sheetViews>
  <sheetFormatPr defaultRowHeight="15.75" x14ac:dyDescent="0.25"/>
  <cols>
    <col min="1" max="1" width="4.140625" style="575" customWidth="1"/>
    <col min="2" max="2" width="24.7109375" style="576" customWidth="1"/>
    <col min="3" max="4" width="7.7109375" style="576" customWidth="1"/>
    <col min="5" max="5" width="8.140625" style="576" customWidth="1"/>
    <col min="6" max="6" width="7.5703125" style="576" customWidth="1"/>
    <col min="7" max="7" width="7.42578125" style="576" customWidth="1"/>
    <col min="8" max="8" width="7.5703125" style="576" customWidth="1"/>
    <col min="9" max="9" width="7" style="576" customWidth="1"/>
    <col min="10" max="14" width="8.140625" style="576" customWidth="1"/>
    <col min="15" max="15" width="10.85546875" style="575" customWidth="1"/>
    <col min="16" max="256" width="9.140625" style="576"/>
    <col min="257" max="257" width="4.140625" style="576" customWidth="1"/>
    <col min="258" max="258" width="24.7109375" style="576" customWidth="1"/>
    <col min="259" max="260" width="7.7109375" style="576" customWidth="1"/>
    <col min="261" max="261" width="8.140625" style="576" customWidth="1"/>
    <col min="262" max="262" width="7.5703125" style="576" customWidth="1"/>
    <col min="263" max="263" width="7.42578125" style="576" customWidth="1"/>
    <col min="264" max="264" width="7.5703125" style="576" customWidth="1"/>
    <col min="265" max="265" width="7" style="576" customWidth="1"/>
    <col min="266" max="270" width="8.140625" style="576" customWidth="1"/>
    <col min="271" max="271" width="10.85546875" style="576" customWidth="1"/>
    <col min="272" max="512" width="9.140625" style="576"/>
    <col min="513" max="513" width="4.140625" style="576" customWidth="1"/>
    <col min="514" max="514" width="24.7109375" style="576" customWidth="1"/>
    <col min="515" max="516" width="7.7109375" style="576" customWidth="1"/>
    <col min="517" max="517" width="8.140625" style="576" customWidth="1"/>
    <col min="518" max="518" width="7.5703125" style="576" customWidth="1"/>
    <col min="519" max="519" width="7.42578125" style="576" customWidth="1"/>
    <col min="520" max="520" width="7.5703125" style="576" customWidth="1"/>
    <col min="521" max="521" width="7" style="576" customWidth="1"/>
    <col min="522" max="526" width="8.140625" style="576" customWidth="1"/>
    <col min="527" max="527" width="10.85546875" style="576" customWidth="1"/>
    <col min="528" max="768" width="9.140625" style="576"/>
    <col min="769" max="769" width="4.140625" style="576" customWidth="1"/>
    <col min="770" max="770" width="24.7109375" style="576" customWidth="1"/>
    <col min="771" max="772" width="7.7109375" style="576" customWidth="1"/>
    <col min="773" max="773" width="8.140625" style="576" customWidth="1"/>
    <col min="774" max="774" width="7.5703125" style="576" customWidth="1"/>
    <col min="775" max="775" width="7.42578125" style="576" customWidth="1"/>
    <col min="776" max="776" width="7.5703125" style="576" customWidth="1"/>
    <col min="777" max="777" width="7" style="576" customWidth="1"/>
    <col min="778" max="782" width="8.140625" style="576" customWidth="1"/>
    <col min="783" max="783" width="10.85546875" style="576" customWidth="1"/>
    <col min="784" max="1024" width="9.140625" style="576"/>
    <col min="1025" max="1025" width="4.140625" style="576" customWidth="1"/>
    <col min="1026" max="1026" width="24.7109375" style="576" customWidth="1"/>
    <col min="1027" max="1028" width="7.7109375" style="576" customWidth="1"/>
    <col min="1029" max="1029" width="8.140625" style="576" customWidth="1"/>
    <col min="1030" max="1030" width="7.5703125" style="576" customWidth="1"/>
    <col min="1031" max="1031" width="7.42578125" style="576" customWidth="1"/>
    <col min="1032" max="1032" width="7.5703125" style="576" customWidth="1"/>
    <col min="1033" max="1033" width="7" style="576" customWidth="1"/>
    <col min="1034" max="1038" width="8.140625" style="576" customWidth="1"/>
    <col min="1039" max="1039" width="10.85546875" style="576" customWidth="1"/>
    <col min="1040" max="1280" width="9.140625" style="576"/>
    <col min="1281" max="1281" width="4.140625" style="576" customWidth="1"/>
    <col min="1282" max="1282" width="24.7109375" style="576" customWidth="1"/>
    <col min="1283" max="1284" width="7.7109375" style="576" customWidth="1"/>
    <col min="1285" max="1285" width="8.140625" style="576" customWidth="1"/>
    <col min="1286" max="1286" width="7.5703125" style="576" customWidth="1"/>
    <col min="1287" max="1287" width="7.42578125" style="576" customWidth="1"/>
    <col min="1288" max="1288" width="7.5703125" style="576" customWidth="1"/>
    <col min="1289" max="1289" width="7" style="576" customWidth="1"/>
    <col min="1290" max="1294" width="8.140625" style="576" customWidth="1"/>
    <col min="1295" max="1295" width="10.85546875" style="576" customWidth="1"/>
    <col min="1296" max="1536" width="9.140625" style="576"/>
    <col min="1537" max="1537" width="4.140625" style="576" customWidth="1"/>
    <col min="1538" max="1538" width="24.7109375" style="576" customWidth="1"/>
    <col min="1539" max="1540" width="7.7109375" style="576" customWidth="1"/>
    <col min="1541" max="1541" width="8.140625" style="576" customWidth="1"/>
    <col min="1542" max="1542" width="7.5703125" style="576" customWidth="1"/>
    <col min="1543" max="1543" width="7.42578125" style="576" customWidth="1"/>
    <col min="1544" max="1544" width="7.5703125" style="576" customWidth="1"/>
    <col min="1545" max="1545" width="7" style="576" customWidth="1"/>
    <col min="1546" max="1550" width="8.140625" style="576" customWidth="1"/>
    <col min="1551" max="1551" width="10.85546875" style="576" customWidth="1"/>
    <col min="1552" max="1792" width="9.140625" style="576"/>
    <col min="1793" max="1793" width="4.140625" style="576" customWidth="1"/>
    <col min="1794" max="1794" width="24.7109375" style="576" customWidth="1"/>
    <col min="1795" max="1796" width="7.7109375" style="576" customWidth="1"/>
    <col min="1797" max="1797" width="8.140625" style="576" customWidth="1"/>
    <col min="1798" max="1798" width="7.5703125" style="576" customWidth="1"/>
    <col min="1799" max="1799" width="7.42578125" style="576" customWidth="1"/>
    <col min="1800" max="1800" width="7.5703125" style="576" customWidth="1"/>
    <col min="1801" max="1801" width="7" style="576" customWidth="1"/>
    <col min="1802" max="1806" width="8.140625" style="576" customWidth="1"/>
    <col min="1807" max="1807" width="10.85546875" style="576" customWidth="1"/>
    <col min="1808" max="2048" width="9.140625" style="576"/>
    <col min="2049" max="2049" width="4.140625" style="576" customWidth="1"/>
    <col min="2050" max="2050" width="24.7109375" style="576" customWidth="1"/>
    <col min="2051" max="2052" width="7.7109375" style="576" customWidth="1"/>
    <col min="2053" max="2053" width="8.140625" style="576" customWidth="1"/>
    <col min="2054" max="2054" width="7.5703125" style="576" customWidth="1"/>
    <col min="2055" max="2055" width="7.42578125" style="576" customWidth="1"/>
    <col min="2056" max="2056" width="7.5703125" style="576" customWidth="1"/>
    <col min="2057" max="2057" width="7" style="576" customWidth="1"/>
    <col min="2058" max="2062" width="8.140625" style="576" customWidth="1"/>
    <col min="2063" max="2063" width="10.85546875" style="576" customWidth="1"/>
    <col min="2064" max="2304" width="9.140625" style="576"/>
    <col min="2305" max="2305" width="4.140625" style="576" customWidth="1"/>
    <col min="2306" max="2306" width="24.7109375" style="576" customWidth="1"/>
    <col min="2307" max="2308" width="7.7109375" style="576" customWidth="1"/>
    <col min="2309" max="2309" width="8.140625" style="576" customWidth="1"/>
    <col min="2310" max="2310" width="7.5703125" style="576" customWidth="1"/>
    <col min="2311" max="2311" width="7.42578125" style="576" customWidth="1"/>
    <col min="2312" max="2312" width="7.5703125" style="576" customWidth="1"/>
    <col min="2313" max="2313" width="7" style="576" customWidth="1"/>
    <col min="2314" max="2318" width="8.140625" style="576" customWidth="1"/>
    <col min="2319" max="2319" width="10.85546875" style="576" customWidth="1"/>
    <col min="2320" max="2560" width="9.140625" style="576"/>
    <col min="2561" max="2561" width="4.140625" style="576" customWidth="1"/>
    <col min="2562" max="2562" width="24.7109375" style="576" customWidth="1"/>
    <col min="2563" max="2564" width="7.7109375" style="576" customWidth="1"/>
    <col min="2565" max="2565" width="8.140625" style="576" customWidth="1"/>
    <col min="2566" max="2566" width="7.5703125" style="576" customWidth="1"/>
    <col min="2567" max="2567" width="7.42578125" style="576" customWidth="1"/>
    <col min="2568" max="2568" width="7.5703125" style="576" customWidth="1"/>
    <col min="2569" max="2569" width="7" style="576" customWidth="1"/>
    <col min="2570" max="2574" width="8.140625" style="576" customWidth="1"/>
    <col min="2575" max="2575" width="10.85546875" style="576" customWidth="1"/>
    <col min="2576" max="2816" width="9.140625" style="576"/>
    <col min="2817" max="2817" width="4.140625" style="576" customWidth="1"/>
    <col min="2818" max="2818" width="24.7109375" style="576" customWidth="1"/>
    <col min="2819" max="2820" width="7.7109375" style="576" customWidth="1"/>
    <col min="2821" max="2821" width="8.140625" style="576" customWidth="1"/>
    <col min="2822" max="2822" width="7.5703125" style="576" customWidth="1"/>
    <col min="2823" max="2823" width="7.42578125" style="576" customWidth="1"/>
    <col min="2824" max="2824" width="7.5703125" style="576" customWidth="1"/>
    <col min="2825" max="2825" width="7" style="576" customWidth="1"/>
    <col min="2826" max="2830" width="8.140625" style="576" customWidth="1"/>
    <col min="2831" max="2831" width="10.85546875" style="576" customWidth="1"/>
    <col min="2832" max="3072" width="9.140625" style="576"/>
    <col min="3073" max="3073" width="4.140625" style="576" customWidth="1"/>
    <col min="3074" max="3074" width="24.7109375" style="576" customWidth="1"/>
    <col min="3075" max="3076" width="7.7109375" style="576" customWidth="1"/>
    <col min="3077" max="3077" width="8.140625" style="576" customWidth="1"/>
    <col min="3078" max="3078" width="7.5703125" style="576" customWidth="1"/>
    <col min="3079" max="3079" width="7.42578125" style="576" customWidth="1"/>
    <col min="3080" max="3080" width="7.5703125" style="576" customWidth="1"/>
    <col min="3081" max="3081" width="7" style="576" customWidth="1"/>
    <col min="3082" max="3086" width="8.140625" style="576" customWidth="1"/>
    <col min="3087" max="3087" width="10.85546875" style="576" customWidth="1"/>
    <col min="3088" max="3328" width="9.140625" style="576"/>
    <col min="3329" max="3329" width="4.140625" style="576" customWidth="1"/>
    <col min="3330" max="3330" width="24.7109375" style="576" customWidth="1"/>
    <col min="3331" max="3332" width="7.7109375" style="576" customWidth="1"/>
    <col min="3333" max="3333" width="8.140625" style="576" customWidth="1"/>
    <col min="3334" max="3334" width="7.5703125" style="576" customWidth="1"/>
    <col min="3335" max="3335" width="7.42578125" style="576" customWidth="1"/>
    <col min="3336" max="3336" width="7.5703125" style="576" customWidth="1"/>
    <col min="3337" max="3337" width="7" style="576" customWidth="1"/>
    <col min="3338" max="3342" width="8.140625" style="576" customWidth="1"/>
    <col min="3343" max="3343" width="10.85546875" style="576" customWidth="1"/>
    <col min="3344" max="3584" width="9.140625" style="576"/>
    <col min="3585" max="3585" width="4.140625" style="576" customWidth="1"/>
    <col min="3586" max="3586" width="24.7109375" style="576" customWidth="1"/>
    <col min="3587" max="3588" width="7.7109375" style="576" customWidth="1"/>
    <col min="3589" max="3589" width="8.140625" style="576" customWidth="1"/>
    <col min="3590" max="3590" width="7.5703125" style="576" customWidth="1"/>
    <col min="3591" max="3591" width="7.42578125" style="576" customWidth="1"/>
    <col min="3592" max="3592" width="7.5703125" style="576" customWidth="1"/>
    <col min="3593" max="3593" width="7" style="576" customWidth="1"/>
    <col min="3594" max="3598" width="8.140625" style="576" customWidth="1"/>
    <col min="3599" max="3599" width="10.85546875" style="576" customWidth="1"/>
    <col min="3600" max="3840" width="9.140625" style="576"/>
    <col min="3841" max="3841" width="4.140625" style="576" customWidth="1"/>
    <col min="3842" max="3842" width="24.7109375" style="576" customWidth="1"/>
    <col min="3843" max="3844" width="7.7109375" style="576" customWidth="1"/>
    <col min="3845" max="3845" width="8.140625" style="576" customWidth="1"/>
    <col min="3846" max="3846" width="7.5703125" style="576" customWidth="1"/>
    <col min="3847" max="3847" width="7.42578125" style="576" customWidth="1"/>
    <col min="3848" max="3848" width="7.5703125" style="576" customWidth="1"/>
    <col min="3849" max="3849" width="7" style="576" customWidth="1"/>
    <col min="3850" max="3854" width="8.140625" style="576" customWidth="1"/>
    <col min="3855" max="3855" width="10.85546875" style="576" customWidth="1"/>
    <col min="3856" max="4096" width="9.140625" style="576"/>
    <col min="4097" max="4097" width="4.140625" style="576" customWidth="1"/>
    <col min="4098" max="4098" width="24.7109375" style="576" customWidth="1"/>
    <col min="4099" max="4100" width="7.7109375" style="576" customWidth="1"/>
    <col min="4101" max="4101" width="8.140625" style="576" customWidth="1"/>
    <col min="4102" max="4102" width="7.5703125" style="576" customWidth="1"/>
    <col min="4103" max="4103" width="7.42578125" style="576" customWidth="1"/>
    <col min="4104" max="4104" width="7.5703125" style="576" customWidth="1"/>
    <col min="4105" max="4105" width="7" style="576" customWidth="1"/>
    <col min="4106" max="4110" width="8.140625" style="576" customWidth="1"/>
    <col min="4111" max="4111" width="10.85546875" style="576" customWidth="1"/>
    <col min="4112" max="4352" width="9.140625" style="576"/>
    <col min="4353" max="4353" width="4.140625" style="576" customWidth="1"/>
    <col min="4354" max="4354" width="24.7109375" style="576" customWidth="1"/>
    <col min="4355" max="4356" width="7.7109375" style="576" customWidth="1"/>
    <col min="4357" max="4357" width="8.140625" style="576" customWidth="1"/>
    <col min="4358" max="4358" width="7.5703125" style="576" customWidth="1"/>
    <col min="4359" max="4359" width="7.42578125" style="576" customWidth="1"/>
    <col min="4360" max="4360" width="7.5703125" style="576" customWidth="1"/>
    <col min="4361" max="4361" width="7" style="576" customWidth="1"/>
    <col min="4362" max="4366" width="8.140625" style="576" customWidth="1"/>
    <col min="4367" max="4367" width="10.85546875" style="576" customWidth="1"/>
    <col min="4368" max="4608" width="9.140625" style="576"/>
    <col min="4609" max="4609" width="4.140625" style="576" customWidth="1"/>
    <col min="4610" max="4610" width="24.7109375" style="576" customWidth="1"/>
    <col min="4611" max="4612" width="7.7109375" style="576" customWidth="1"/>
    <col min="4613" max="4613" width="8.140625" style="576" customWidth="1"/>
    <col min="4614" max="4614" width="7.5703125" style="576" customWidth="1"/>
    <col min="4615" max="4615" width="7.42578125" style="576" customWidth="1"/>
    <col min="4616" max="4616" width="7.5703125" style="576" customWidth="1"/>
    <col min="4617" max="4617" width="7" style="576" customWidth="1"/>
    <col min="4618" max="4622" width="8.140625" style="576" customWidth="1"/>
    <col min="4623" max="4623" width="10.85546875" style="576" customWidth="1"/>
    <col min="4624" max="4864" width="9.140625" style="576"/>
    <col min="4865" max="4865" width="4.140625" style="576" customWidth="1"/>
    <col min="4866" max="4866" width="24.7109375" style="576" customWidth="1"/>
    <col min="4867" max="4868" width="7.7109375" style="576" customWidth="1"/>
    <col min="4869" max="4869" width="8.140625" style="576" customWidth="1"/>
    <col min="4870" max="4870" width="7.5703125" style="576" customWidth="1"/>
    <col min="4871" max="4871" width="7.42578125" style="576" customWidth="1"/>
    <col min="4872" max="4872" width="7.5703125" style="576" customWidth="1"/>
    <col min="4873" max="4873" width="7" style="576" customWidth="1"/>
    <col min="4874" max="4878" width="8.140625" style="576" customWidth="1"/>
    <col min="4879" max="4879" width="10.85546875" style="576" customWidth="1"/>
    <col min="4880" max="5120" width="9.140625" style="576"/>
    <col min="5121" max="5121" width="4.140625" style="576" customWidth="1"/>
    <col min="5122" max="5122" width="24.7109375" style="576" customWidth="1"/>
    <col min="5123" max="5124" width="7.7109375" style="576" customWidth="1"/>
    <col min="5125" max="5125" width="8.140625" style="576" customWidth="1"/>
    <col min="5126" max="5126" width="7.5703125" style="576" customWidth="1"/>
    <col min="5127" max="5127" width="7.42578125" style="576" customWidth="1"/>
    <col min="5128" max="5128" width="7.5703125" style="576" customWidth="1"/>
    <col min="5129" max="5129" width="7" style="576" customWidth="1"/>
    <col min="5130" max="5134" width="8.140625" style="576" customWidth="1"/>
    <col min="5135" max="5135" width="10.85546875" style="576" customWidth="1"/>
    <col min="5136" max="5376" width="9.140625" style="576"/>
    <col min="5377" max="5377" width="4.140625" style="576" customWidth="1"/>
    <col min="5378" max="5378" width="24.7109375" style="576" customWidth="1"/>
    <col min="5379" max="5380" width="7.7109375" style="576" customWidth="1"/>
    <col min="5381" max="5381" width="8.140625" style="576" customWidth="1"/>
    <col min="5382" max="5382" width="7.5703125" style="576" customWidth="1"/>
    <col min="5383" max="5383" width="7.42578125" style="576" customWidth="1"/>
    <col min="5384" max="5384" width="7.5703125" style="576" customWidth="1"/>
    <col min="5385" max="5385" width="7" style="576" customWidth="1"/>
    <col min="5386" max="5390" width="8.140625" style="576" customWidth="1"/>
    <col min="5391" max="5391" width="10.85546875" style="576" customWidth="1"/>
    <col min="5392" max="5632" width="9.140625" style="576"/>
    <col min="5633" max="5633" width="4.140625" style="576" customWidth="1"/>
    <col min="5634" max="5634" width="24.7109375" style="576" customWidth="1"/>
    <col min="5635" max="5636" width="7.7109375" style="576" customWidth="1"/>
    <col min="5637" max="5637" width="8.140625" style="576" customWidth="1"/>
    <col min="5638" max="5638" width="7.5703125" style="576" customWidth="1"/>
    <col min="5639" max="5639" width="7.42578125" style="576" customWidth="1"/>
    <col min="5640" max="5640" width="7.5703125" style="576" customWidth="1"/>
    <col min="5641" max="5641" width="7" style="576" customWidth="1"/>
    <col min="5642" max="5646" width="8.140625" style="576" customWidth="1"/>
    <col min="5647" max="5647" width="10.85546875" style="576" customWidth="1"/>
    <col min="5648" max="5888" width="9.140625" style="576"/>
    <col min="5889" max="5889" width="4.140625" style="576" customWidth="1"/>
    <col min="5890" max="5890" width="24.7109375" style="576" customWidth="1"/>
    <col min="5891" max="5892" width="7.7109375" style="576" customWidth="1"/>
    <col min="5893" max="5893" width="8.140625" style="576" customWidth="1"/>
    <col min="5894" max="5894" width="7.5703125" style="576" customWidth="1"/>
    <col min="5895" max="5895" width="7.42578125" style="576" customWidth="1"/>
    <col min="5896" max="5896" width="7.5703125" style="576" customWidth="1"/>
    <col min="5897" max="5897" width="7" style="576" customWidth="1"/>
    <col min="5898" max="5902" width="8.140625" style="576" customWidth="1"/>
    <col min="5903" max="5903" width="10.85546875" style="576" customWidth="1"/>
    <col min="5904" max="6144" width="9.140625" style="576"/>
    <col min="6145" max="6145" width="4.140625" style="576" customWidth="1"/>
    <col min="6146" max="6146" width="24.7109375" style="576" customWidth="1"/>
    <col min="6147" max="6148" width="7.7109375" style="576" customWidth="1"/>
    <col min="6149" max="6149" width="8.140625" style="576" customWidth="1"/>
    <col min="6150" max="6150" width="7.5703125" style="576" customWidth="1"/>
    <col min="6151" max="6151" width="7.42578125" style="576" customWidth="1"/>
    <col min="6152" max="6152" width="7.5703125" style="576" customWidth="1"/>
    <col min="6153" max="6153" width="7" style="576" customWidth="1"/>
    <col min="6154" max="6158" width="8.140625" style="576" customWidth="1"/>
    <col min="6159" max="6159" width="10.85546875" style="576" customWidth="1"/>
    <col min="6160" max="6400" width="9.140625" style="576"/>
    <col min="6401" max="6401" width="4.140625" style="576" customWidth="1"/>
    <col min="6402" max="6402" width="24.7109375" style="576" customWidth="1"/>
    <col min="6403" max="6404" width="7.7109375" style="576" customWidth="1"/>
    <col min="6405" max="6405" width="8.140625" style="576" customWidth="1"/>
    <col min="6406" max="6406" width="7.5703125" style="576" customWidth="1"/>
    <col min="6407" max="6407" width="7.42578125" style="576" customWidth="1"/>
    <col min="6408" max="6408" width="7.5703125" style="576" customWidth="1"/>
    <col min="6409" max="6409" width="7" style="576" customWidth="1"/>
    <col min="6410" max="6414" width="8.140625" style="576" customWidth="1"/>
    <col min="6415" max="6415" width="10.85546875" style="576" customWidth="1"/>
    <col min="6416" max="6656" width="9.140625" style="576"/>
    <col min="6657" max="6657" width="4.140625" style="576" customWidth="1"/>
    <col min="6658" max="6658" width="24.7109375" style="576" customWidth="1"/>
    <col min="6659" max="6660" width="7.7109375" style="576" customWidth="1"/>
    <col min="6661" max="6661" width="8.140625" style="576" customWidth="1"/>
    <col min="6662" max="6662" width="7.5703125" style="576" customWidth="1"/>
    <col min="6663" max="6663" width="7.42578125" style="576" customWidth="1"/>
    <col min="6664" max="6664" width="7.5703125" style="576" customWidth="1"/>
    <col min="6665" max="6665" width="7" style="576" customWidth="1"/>
    <col min="6666" max="6670" width="8.140625" style="576" customWidth="1"/>
    <col min="6671" max="6671" width="10.85546875" style="576" customWidth="1"/>
    <col min="6672" max="6912" width="9.140625" style="576"/>
    <col min="6913" max="6913" width="4.140625" style="576" customWidth="1"/>
    <col min="6914" max="6914" width="24.7109375" style="576" customWidth="1"/>
    <col min="6915" max="6916" width="7.7109375" style="576" customWidth="1"/>
    <col min="6917" max="6917" width="8.140625" style="576" customWidth="1"/>
    <col min="6918" max="6918" width="7.5703125" style="576" customWidth="1"/>
    <col min="6919" max="6919" width="7.42578125" style="576" customWidth="1"/>
    <col min="6920" max="6920" width="7.5703125" style="576" customWidth="1"/>
    <col min="6921" max="6921" width="7" style="576" customWidth="1"/>
    <col min="6922" max="6926" width="8.140625" style="576" customWidth="1"/>
    <col min="6927" max="6927" width="10.85546875" style="576" customWidth="1"/>
    <col min="6928" max="7168" width="9.140625" style="576"/>
    <col min="7169" max="7169" width="4.140625" style="576" customWidth="1"/>
    <col min="7170" max="7170" width="24.7109375" style="576" customWidth="1"/>
    <col min="7171" max="7172" width="7.7109375" style="576" customWidth="1"/>
    <col min="7173" max="7173" width="8.140625" style="576" customWidth="1"/>
    <col min="7174" max="7174" width="7.5703125" style="576" customWidth="1"/>
    <col min="7175" max="7175" width="7.42578125" style="576" customWidth="1"/>
    <col min="7176" max="7176" width="7.5703125" style="576" customWidth="1"/>
    <col min="7177" max="7177" width="7" style="576" customWidth="1"/>
    <col min="7178" max="7182" width="8.140625" style="576" customWidth="1"/>
    <col min="7183" max="7183" width="10.85546875" style="576" customWidth="1"/>
    <col min="7184" max="7424" width="9.140625" style="576"/>
    <col min="7425" max="7425" width="4.140625" style="576" customWidth="1"/>
    <col min="7426" max="7426" width="24.7109375" style="576" customWidth="1"/>
    <col min="7427" max="7428" width="7.7109375" style="576" customWidth="1"/>
    <col min="7429" max="7429" width="8.140625" style="576" customWidth="1"/>
    <col min="7430" max="7430" width="7.5703125" style="576" customWidth="1"/>
    <col min="7431" max="7431" width="7.42578125" style="576" customWidth="1"/>
    <col min="7432" max="7432" width="7.5703125" style="576" customWidth="1"/>
    <col min="7433" max="7433" width="7" style="576" customWidth="1"/>
    <col min="7434" max="7438" width="8.140625" style="576" customWidth="1"/>
    <col min="7439" max="7439" width="10.85546875" style="576" customWidth="1"/>
    <col min="7440" max="7680" width="9.140625" style="576"/>
    <col min="7681" max="7681" width="4.140625" style="576" customWidth="1"/>
    <col min="7682" max="7682" width="24.7109375" style="576" customWidth="1"/>
    <col min="7683" max="7684" width="7.7109375" style="576" customWidth="1"/>
    <col min="7685" max="7685" width="8.140625" style="576" customWidth="1"/>
    <col min="7686" max="7686" width="7.5703125" style="576" customWidth="1"/>
    <col min="7687" max="7687" width="7.42578125" style="576" customWidth="1"/>
    <col min="7688" max="7688" width="7.5703125" style="576" customWidth="1"/>
    <col min="7689" max="7689" width="7" style="576" customWidth="1"/>
    <col min="7690" max="7694" width="8.140625" style="576" customWidth="1"/>
    <col min="7695" max="7695" width="10.85546875" style="576" customWidth="1"/>
    <col min="7696" max="7936" width="9.140625" style="576"/>
    <col min="7937" max="7937" width="4.140625" style="576" customWidth="1"/>
    <col min="7938" max="7938" width="24.7109375" style="576" customWidth="1"/>
    <col min="7939" max="7940" width="7.7109375" style="576" customWidth="1"/>
    <col min="7941" max="7941" width="8.140625" style="576" customWidth="1"/>
    <col min="7942" max="7942" width="7.5703125" style="576" customWidth="1"/>
    <col min="7943" max="7943" width="7.42578125" style="576" customWidth="1"/>
    <col min="7944" max="7944" width="7.5703125" style="576" customWidth="1"/>
    <col min="7945" max="7945" width="7" style="576" customWidth="1"/>
    <col min="7946" max="7950" width="8.140625" style="576" customWidth="1"/>
    <col min="7951" max="7951" width="10.85546875" style="576" customWidth="1"/>
    <col min="7952" max="8192" width="9.140625" style="576"/>
    <col min="8193" max="8193" width="4.140625" style="576" customWidth="1"/>
    <col min="8194" max="8194" width="24.7109375" style="576" customWidth="1"/>
    <col min="8195" max="8196" width="7.7109375" style="576" customWidth="1"/>
    <col min="8197" max="8197" width="8.140625" style="576" customWidth="1"/>
    <col min="8198" max="8198" width="7.5703125" style="576" customWidth="1"/>
    <col min="8199" max="8199" width="7.42578125" style="576" customWidth="1"/>
    <col min="8200" max="8200" width="7.5703125" style="576" customWidth="1"/>
    <col min="8201" max="8201" width="7" style="576" customWidth="1"/>
    <col min="8202" max="8206" width="8.140625" style="576" customWidth="1"/>
    <col min="8207" max="8207" width="10.85546875" style="576" customWidth="1"/>
    <col min="8208" max="8448" width="9.140625" style="576"/>
    <col min="8449" max="8449" width="4.140625" style="576" customWidth="1"/>
    <col min="8450" max="8450" width="24.7109375" style="576" customWidth="1"/>
    <col min="8451" max="8452" width="7.7109375" style="576" customWidth="1"/>
    <col min="8453" max="8453" width="8.140625" style="576" customWidth="1"/>
    <col min="8454" max="8454" width="7.5703125" style="576" customWidth="1"/>
    <col min="8455" max="8455" width="7.42578125" style="576" customWidth="1"/>
    <col min="8456" max="8456" width="7.5703125" style="576" customWidth="1"/>
    <col min="8457" max="8457" width="7" style="576" customWidth="1"/>
    <col min="8458" max="8462" width="8.140625" style="576" customWidth="1"/>
    <col min="8463" max="8463" width="10.85546875" style="576" customWidth="1"/>
    <col min="8464" max="8704" width="9.140625" style="576"/>
    <col min="8705" max="8705" width="4.140625" style="576" customWidth="1"/>
    <col min="8706" max="8706" width="24.7109375" style="576" customWidth="1"/>
    <col min="8707" max="8708" width="7.7109375" style="576" customWidth="1"/>
    <col min="8709" max="8709" width="8.140625" style="576" customWidth="1"/>
    <col min="8710" max="8710" width="7.5703125" style="576" customWidth="1"/>
    <col min="8711" max="8711" width="7.42578125" style="576" customWidth="1"/>
    <col min="8712" max="8712" width="7.5703125" style="576" customWidth="1"/>
    <col min="8713" max="8713" width="7" style="576" customWidth="1"/>
    <col min="8714" max="8718" width="8.140625" style="576" customWidth="1"/>
    <col min="8719" max="8719" width="10.85546875" style="576" customWidth="1"/>
    <col min="8720" max="8960" width="9.140625" style="576"/>
    <col min="8961" max="8961" width="4.140625" style="576" customWidth="1"/>
    <col min="8962" max="8962" width="24.7109375" style="576" customWidth="1"/>
    <col min="8963" max="8964" width="7.7109375" style="576" customWidth="1"/>
    <col min="8965" max="8965" width="8.140625" style="576" customWidth="1"/>
    <col min="8966" max="8966" width="7.5703125" style="576" customWidth="1"/>
    <col min="8967" max="8967" width="7.42578125" style="576" customWidth="1"/>
    <col min="8968" max="8968" width="7.5703125" style="576" customWidth="1"/>
    <col min="8969" max="8969" width="7" style="576" customWidth="1"/>
    <col min="8970" max="8974" width="8.140625" style="576" customWidth="1"/>
    <col min="8975" max="8975" width="10.85546875" style="576" customWidth="1"/>
    <col min="8976" max="9216" width="9.140625" style="576"/>
    <col min="9217" max="9217" width="4.140625" style="576" customWidth="1"/>
    <col min="9218" max="9218" width="24.7109375" style="576" customWidth="1"/>
    <col min="9219" max="9220" width="7.7109375" style="576" customWidth="1"/>
    <col min="9221" max="9221" width="8.140625" style="576" customWidth="1"/>
    <col min="9222" max="9222" width="7.5703125" style="576" customWidth="1"/>
    <col min="9223" max="9223" width="7.42578125" style="576" customWidth="1"/>
    <col min="9224" max="9224" width="7.5703125" style="576" customWidth="1"/>
    <col min="9225" max="9225" width="7" style="576" customWidth="1"/>
    <col min="9226" max="9230" width="8.140625" style="576" customWidth="1"/>
    <col min="9231" max="9231" width="10.85546875" style="576" customWidth="1"/>
    <col min="9232" max="9472" width="9.140625" style="576"/>
    <col min="9473" max="9473" width="4.140625" style="576" customWidth="1"/>
    <col min="9474" max="9474" width="24.7109375" style="576" customWidth="1"/>
    <col min="9475" max="9476" width="7.7109375" style="576" customWidth="1"/>
    <col min="9477" max="9477" width="8.140625" style="576" customWidth="1"/>
    <col min="9478" max="9478" width="7.5703125" style="576" customWidth="1"/>
    <col min="9479" max="9479" width="7.42578125" style="576" customWidth="1"/>
    <col min="9480" max="9480" width="7.5703125" style="576" customWidth="1"/>
    <col min="9481" max="9481" width="7" style="576" customWidth="1"/>
    <col min="9482" max="9486" width="8.140625" style="576" customWidth="1"/>
    <col min="9487" max="9487" width="10.85546875" style="576" customWidth="1"/>
    <col min="9488" max="9728" width="9.140625" style="576"/>
    <col min="9729" max="9729" width="4.140625" style="576" customWidth="1"/>
    <col min="9730" max="9730" width="24.7109375" style="576" customWidth="1"/>
    <col min="9731" max="9732" width="7.7109375" style="576" customWidth="1"/>
    <col min="9733" max="9733" width="8.140625" style="576" customWidth="1"/>
    <col min="9734" max="9734" width="7.5703125" style="576" customWidth="1"/>
    <col min="9735" max="9735" width="7.42578125" style="576" customWidth="1"/>
    <col min="9736" max="9736" width="7.5703125" style="576" customWidth="1"/>
    <col min="9737" max="9737" width="7" style="576" customWidth="1"/>
    <col min="9738" max="9742" width="8.140625" style="576" customWidth="1"/>
    <col min="9743" max="9743" width="10.85546875" style="576" customWidth="1"/>
    <col min="9744" max="9984" width="9.140625" style="576"/>
    <col min="9985" max="9985" width="4.140625" style="576" customWidth="1"/>
    <col min="9986" max="9986" width="24.7109375" style="576" customWidth="1"/>
    <col min="9987" max="9988" width="7.7109375" style="576" customWidth="1"/>
    <col min="9989" max="9989" width="8.140625" style="576" customWidth="1"/>
    <col min="9990" max="9990" width="7.5703125" style="576" customWidth="1"/>
    <col min="9991" max="9991" width="7.42578125" style="576" customWidth="1"/>
    <col min="9992" max="9992" width="7.5703125" style="576" customWidth="1"/>
    <col min="9993" max="9993" width="7" style="576" customWidth="1"/>
    <col min="9994" max="9998" width="8.140625" style="576" customWidth="1"/>
    <col min="9999" max="9999" width="10.85546875" style="576" customWidth="1"/>
    <col min="10000" max="10240" width="9.140625" style="576"/>
    <col min="10241" max="10241" width="4.140625" style="576" customWidth="1"/>
    <col min="10242" max="10242" width="24.7109375" style="576" customWidth="1"/>
    <col min="10243" max="10244" width="7.7109375" style="576" customWidth="1"/>
    <col min="10245" max="10245" width="8.140625" style="576" customWidth="1"/>
    <col min="10246" max="10246" width="7.5703125" style="576" customWidth="1"/>
    <col min="10247" max="10247" width="7.42578125" style="576" customWidth="1"/>
    <col min="10248" max="10248" width="7.5703125" style="576" customWidth="1"/>
    <col min="10249" max="10249" width="7" style="576" customWidth="1"/>
    <col min="10250" max="10254" width="8.140625" style="576" customWidth="1"/>
    <col min="10255" max="10255" width="10.85546875" style="576" customWidth="1"/>
    <col min="10256" max="10496" width="9.140625" style="576"/>
    <col min="10497" max="10497" width="4.140625" style="576" customWidth="1"/>
    <col min="10498" max="10498" width="24.7109375" style="576" customWidth="1"/>
    <col min="10499" max="10500" width="7.7109375" style="576" customWidth="1"/>
    <col min="10501" max="10501" width="8.140625" style="576" customWidth="1"/>
    <col min="10502" max="10502" width="7.5703125" style="576" customWidth="1"/>
    <col min="10503" max="10503" width="7.42578125" style="576" customWidth="1"/>
    <col min="10504" max="10504" width="7.5703125" style="576" customWidth="1"/>
    <col min="10505" max="10505" width="7" style="576" customWidth="1"/>
    <col min="10506" max="10510" width="8.140625" style="576" customWidth="1"/>
    <col min="10511" max="10511" width="10.85546875" style="576" customWidth="1"/>
    <col min="10512" max="10752" width="9.140625" style="576"/>
    <col min="10753" max="10753" width="4.140625" style="576" customWidth="1"/>
    <col min="10754" max="10754" width="24.7109375" style="576" customWidth="1"/>
    <col min="10755" max="10756" width="7.7109375" style="576" customWidth="1"/>
    <col min="10757" max="10757" width="8.140625" style="576" customWidth="1"/>
    <col min="10758" max="10758" width="7.5703125" style="576" customWidth="1"/>
    <col min="10759" max="10759" width="7.42578125" style="576" customWidth="1"/>
    <col min="10760" max="10760" width="7.5703125" style="576" customWidth="1"/>
    <col min="10761" max="10761" width="7" style="576" customWidth="1"/>
    <col min="10762" max="10766" width="8.140625" style="576" customWidth="1"/>
    <col min="10767" max="10767" width="10.85546875" style="576" customWidth="1"/>
    <col min="10768" max="11008" width="9.140625" style="576"/>
    <col min="11009" max="11009" width="4.140625" style="576" customWidth="1"/>
    <col min="11010" max="11010" width="24.7109375" style="576" customWidth="1"/>
    <col min="11011" max="11012" width="7.7109375" style="576" customWidth="1"/>
    <col min="11013" max="11013" width="8.140625" style="576" customWidth="1"/>
    <col min="11014" max="11014" width="7.5703125" style="576" customWidth="1"/>
    <col min="11015" max="11015" width="7.42578125" style="576" customWidth="1"/>
    <col min="11016" max="11016" width="7.5703125" style="576" customWidth="1"/>
    <col min="11017" max="11017" width="7" style="576" customWidth="1"/>
    <col min="11018" max="11022" width="8.140625" style="576" customWidth="1"/>
    <col min="11023" max="11023" width="10.85546875" style="576" customWidth="1"/>
    <col min="11024" max="11264" width="9.140625" style="576"/>
    <col min="11265" max="11265" width="4.140625" style="576" customWidth="1"/>
    <col min="11266" max="11266" width="24.7109375" style="576" customWidth="1"/>
    <col min="11267" max="11268" width="7.7109375" style="576" customWidth="1"/>
    <col min="11269" max="11269" width="8.140625" style="576" customWidth="1"/>
    <col min="11270" max="11270" width="7.5703125" style="576" customWidth="1"/>
    <col min="11271" max="11271" width="7.42578125" style="576" customWidth="1"/>
    <col min="11272" max="11272" width="7.5703125" style="576" customWidth="1"/>
    <col min="11273" max="11273" width="7" style="576" customWidth="1"/>
    <col min="11274" max="11278" width="8.140625" style="576" customWidth="1"/>
    <col min="11279" max="11279" width="10.85546875" style="576" customWidth="1"/>
    <col min="11280" max="11520" width="9.140625" style="576"/>
    <col min="11521" max="11521" width="4.140625" style="576" customWidth="1"/>
    <col min="11522" max="11522" width="24.7109375" style="576" customWidth="1"/>
    <col min="11523" max="11524" width="7.7109375" style="576" customWidth="1"/>
    <col min="11525" max="11525" width="8.140625" style="576" customWidth="1"/>
    <col min="11526" max="11526" width="7.5703125" style="576" customWidth="1"/>
    <col min="11527" max="11527" width="7.42578125" style="576" customWidth="1"/>
    <col min="11528" max="11528" width="7.5703125" style="576" customWidth="1"/>
    <col min="11529" max="11529" width="7" style="576" customWidth="1"/>
    <col min="11530" max="11534" width="8.140625" style="576" customWidth="1"/>
    <col min="11535" max="11535" width="10.85546875" style="576" customWidth="1"/>
    <col min="11536" max="11776" width="9.140625" style="576"/>
    <col min="11777" max="11777" width="4.140625" style="576" customWidth="1"/>
    <col min="11778" max="11778" width="24.7109375" style="576" customWidth="1"/>
    <col min="11779" max="11780" width="7.7109375" style="576" customWidth="1"/>
    <col min="11781" max="11781" width="8.140625" style="576" customWidth="1"/>
    <col min="11782" max="11782" width="7.5703125" style="576" customWidth="1"/>
    <col min="11783" max="11783" width="7.42578125" style="576" customWidth="1"/>
    <col min="11784" max="11784" width="7.5703125" style="576" customWidth="1"/>
    <col min="11785" max="11785" width="7" style="576" customWidth="1"/>
    <col min="11786" max="11790" width="8.140625" style="576" customWidth="1"/>
    <col min="11791" max="11791" width="10.85546875" style="576" customWidth="1"/>
    <col min="11792" max="12032" width="9.140625" style="576"/>
    <col min="12033" max="12033" width="4.140625" style="576" customWidth="1"/>
    <col min="12034" max="12034" width="24.7109375" style="576" customWidth="1"/>
    <col min="12035" max="12036" width="7.7109375" style="576" customWidth="1"/>
    <col min="12037" max="12037" width="8.140625" style="576" customWidth="1"/>
    <col min="12038" max="12038" width="7.5703125" style="576" customWidth="1"/>
    <col min="12039" max="12039" width="7.42578125" style="576" customWidth="1"/>
    <col min="12040" max="12040" width="7.5703125" style="576" customWidth="1"/>
    <col min="12041" max="12041" width="7" style="576" customWidth="1"/>
    <col min="12042" max="12046" width="8.140625" style="576" customWidth="1"/>
    <col min="12047" max="12047" width="10.85546875" style="576" customWidth="1"/>
    <col min="12048" max="12288" width="9.140625" style="576"/>
    <col min="12289" max="12289" width="4.140625" style="576" customWidth="1"/>
    <col min="12290" max="12290" width="24.7109375" style="576" customWidth="1"/>
    <col min="12291" max="12292" width="7.7109375" style="576" customWidth="1"/>
    <col min="12293" max="12293" width="8.140625" style="576" customWidth="1"/>
    <col min="12294" max="12294" width="7.5703125" style="576" customWidth="1"/>
    <col min="12295" max="12295" width="7.42578125" style="576" customWidth="1"/>
    <col min="12296" max="12296" width="7.5703125" style="576" customWidth="1"/>
    <col min="12297" max="12297" width="7" style="576" customWidth="1"/>
    <col min="12298" max="12302" width="8.140625" style="576" customWidth="1"/>
    <col min="12303" max="12303" width="10.85546875" style="576" customWidth="1"/>
    <col min="12304" max="12544" width="9.140625" style="576"/>
    <col min="12545" max="12545" width="4.140625" style="576" customWidth="1"/>
    <col min="12546" max="12546" width="24.7109375" style="576" customWidth="1"/>
    <col min="12547" max="12548" width="7.7109375" style="576" customWidth="1"/>
    <col min="12549" max="12549" width="8.140625" style="576" customWidth="1"/>
    <col min="12550" max="12550" width="7.5703125" style="576" customWidth="1"/>
    <col min="12551" max="12551" width="7.42578125" style="576" customWidth="1"/>
    <col min="12552" max="12552" width="7.5703125" style="576" customWidth="1"/>
    <col min="12553" max="12553" width="7" style="576" customWidth="1"/>
    <col min="12554" max="12558" width="8.140625" style="576" customWidth="1"/>
    <col min="12559" max="12559" width="10.85546875" style="576" customWidth="1"/>
    <col min="12560" max="12800" width="9.140625" style="576"/>
    <col min="12801" max="12801" width="4.140625" style="576" customWidth="1"/>
    <col min="12802" max="12802" width="24.7109375" style="576" customWidth="1"/>
    <col min="12803" max="12804" width="7.7109375" style="576" customWidth="1"/>
    <col min="12805" max="12805" width="8.140625" style="576" customWidth="1"/>
    <col min="12806" max="12806" width="7.5703125" style="576" customWidth="1"/>
    <col min="12807" max="12807" width="7.42578125" style="576" customWidth="1"/>
    <col min="12808" max="12808" width="7.5703125" style="576" customWidth="1"/>
    <col min="12809" max="12809" width="7" style="576" customWidth="1"/>
    <col min="12810" max="12814" width="8.140625" style="576" customWidth="1"/>
    <col min="12815" max="12815" width="10.85546875" style="576" customWidth="1"/>
    <col min="12816" max="13056" width="9.140625" style="576"/>
    <col min="13057" max="13057" width="4.140625" style="576" customWidth="1"/>
    <col min="13058" max="13058" width="24.7109375" style="576" customWidth="1"/>
    <col min="13059" max="13060" width="7.7109375" style="576" customWidth="1"/>
    <col min="13061" max="13061" width="8.140625" style="576" customWidth="1"/>
    <col min="13062" max="13062" width="7.5703125" style="576" customWidth="1"/>
    <col min="13063" max="13063" width="7.42578125" style="576" customWidth="1"/>
    <col min="13064" max="13064" width="7.5703125" style="576" customWidth="1"/>
    <col min="13065" max="13065" width="7" style="576" customWidth="1"/>
    <col min="13066" max="13070" width="8.140625" style="576" customWidth="1"/>
    <col min="13071" max="13071" width="10.85546875" style="576" customWidth="1"/>
    <col min="13072" max="13312" width="9.140625" style="576"/>
    <col min="13313" max="13313" width="4.140625" style="576" customWidth="1"/>
    <col min="13314" max="13314" width="24.7109375" style="576" customWidth="1"/>
    <col min="13315" max="13316" width="7.7109375" style="576" customWidth="1"/>
    <col min="13317" max="13317" width="8.140625" style="576" customWidth="1"/>
    <col min="13318" max="13318" width="7.5703125" style="576" customWidth="1"/>
    <col min="13319" max="13319" width="7.42578125" style="576" customWidth="1"/>
    <col min="13320" max="13320" width="7.5703125" style="576" customWidth="1"/>
    <col min="13321" max="13321" width="7" style="576" customWidth="1"/>
    <col min="13322" max="13326" width="8.140625" style="576" customWidth="1"/>
    <col min="13327" max="13327" width="10.85546875" style="576" customWidth="1"/>
    <col min="13328" max="13568" width="9.140625" style="576"/>
    <col min="13569" max="13569" width="4.140625" style="576" customWidth="1"/>
    <col min="13570" max="13570" width="24.7109375" style="576" customWidth="1"/>
    <col min="13571" max="13572" width="7.7109375" style="576" customWidth="1"/>
    <col min="13573" max="13573" width="8.140625" style="576" customWidth="1"/>
    <col min="13574" max="13574" width="7.5703125" style="576" customWidth="1"/>
    <col min="13575" max="13575" width="7.42578125" style="576" customWidth="1"/>
    <col min="13576" max="13576" width="7.5703125" style="576" customWidth="1"/>
    <col min="13577" max="13577" width="7" style="576" customWidth="1"/>
    <col min="13578" max="13582" width="8.140625" style="576" customWidth="1"/>
    <col min="13583" max="13583" width="10.85546875" style="576" customWidth="1"/>
    <col min="13584" max="13824" width="9.140625" style="576"/>
    <col min="13825" max="13825" width="4.140625" style="576" customWidth="1"/>
    <col min="13826" max="13826" width="24.7109375" style="576" customWidth="1"/>
    <col min="13827" max="13828" width="7.7109375" style="576" customWidth="1"/>
    <col min="13829" max="13829" width="8.140625" style="576" customWidth="1"/>
    <col min="13830" max="13830" width="7.5703125" style="576" customWidth="1"/>
    <col min="13831" max="13831" width="7.42578125" style="576" customWidth="1"/>
    <col min="13832" max="13832" width="7.5703125" style="576" customWidth="1"/>
    <col min="13833" max="13833" width="7" style="576" customWidth="1"/>
    <col min="13834" max="13838" width="8.140625" style="576" customWidth="1"/>
    <col min="13839" max="13839" width="10.85546875" style="576" customWidth="1"/>
    <col min="13840" max="14080" width="9.140625" style="576"/>
    <col min="14081" max="14081" width="4.140625" style="576" customWidth="1"/>
    <col min="14082" max="14082" width="24.7109375" style="576" customWidth="1"/>
    <col min="14083" max="14084" width="7.7109375" style="576" customWidth="1"/>
    <col min="14085" max="14085" width="8.140625" style="576" customWidth="1"/>
    <col min="14086" max="14086" width="7.5703125" style="576" customWidth="1"/>
    <col min="14087" max="14087" width="7.42578125" style="576" customWidth="1"/>
    <col min="14088" max="14088" width="7.5703125" style="576" customWidth="1"/>
    <col min="14089" max="14089" width="7" style="576" customWidth="1"/>
    <col min="14090" max="14094" width="8.140625" style="576" customWidth="1"/>
    <col min="14095" max="14095" width="10.85546875" style="576" customWidth="1"/>
    <col min="14096" max="14336" width="9.140625" style="576"/>
    <col min="14337" max="14337" width="4.140625" style="576" customWidth="1"/>
    <col min="14338" max="14338" width="24.7109375" style="576" customWidth="1"/>
    <col min="14339" max="14340" width="7.7109375" style="576" customWidth="1"/>
    <col min="14341" max="14341" width="8.140625" style="576" customWidth="1"/>
    <col min="14342" max="14342" width="7.5703125" style="576" customWidth="1"/>
    <col min="14343" max="14343" width="7.42578125" style="576" customWidth="1"/>
    <col min="14344" max="14344" width="7.5703125" style="576" customWidth="1"/>
    <col min="14345" max="14345" width="7" style="576" customWidth="1"/>
    <col min="14346" max="14350" width="8.140625" style="576" customWidth="1"/>
    <col min="14351" max="14351" width="10.85546875" style="576" customWidth="1"/>
    <col min="14352" max="14592" width="9.140625" style="576"/>
    <col min="14593" max="14593" width="4.140625" style="576" customWidth="1"/>
    <col min="14594" max="14594" width="24.7109375" style="576" customWidth="1"/>
    <col min="14595" max="14596" width="7.7109375" style="576" customWidth="1"/>
    <col min="14597" max="14597" width="8.140625" style="576" customWidth="1"/>
    <col min="14598" max="14598" width="7.5703125" style="576" customWidth="1"/>
    <col min="14599" max="14599" width="7.42578125" style="576" customWidth="1"/>
    <col min="14600" max="14600" width="7.5703125" style="576" customWidth="1"/>
    <col min="14601" max="14601" width="7" style="576" customWidth="1"/>
    <col min="14602" max="14606" width="8.140625" style="576" customWidth="1"/>
    <col min="14607" max="14607" width="10.85546875" style="576" customWidth="1"/>
    <col min="14608" max="14848" width="9.140625" style="576"/>
    <col min="14849" max="14849" width="4.140625" style="576" customWidth="1"/>
    <col min="14850" max="14850" width="24.7109375" style="576" customWidth="1"/>
    <col min="14851" max="14852" width="7.7109375" style="576" customWidth="1"/>
    <col min="14853" max="14853" width="8.140625" style="576" customWidth="1"/>
    <col min="14854" max="14854" width="7.5703125" style="576" customWidth="1"/>
    <col min="14855" max="14855" width="7.42578125" style="576" customWidth="1"/>
    <col min="14856" max="14856" width="7.5703125" style="576" customWidth="1"/>
    <col min="14857" max="14857" width="7" style="576" customWidth="1"/>
    <col min="14858" max="14862" width="8.140625" style="576" customWidth="1"/>
    <col min="14863" max="14863" width="10.85546875" style="576" customWidth="1"/>
    <col min="14864" max="15104" width="9.140625" style="576"/>
    <col min="15105" max="15105" width="4.140625" style="576" customWidth="1"/>
    <col min="15106" max="15106" width="24.7109375" style="576" customWidth="1"/>
    <col min="15107" max="15108" width="7.7109375" style="576" customWidth="1"/>
    <col min="15109" max="15109" width="8.140625" style="576" customWidth="1"/>
    <col min="15110" max="15110" width="7.5703125" style="576" customWidth="1"/>
    <col min="15111" max="15111" width="7.42578125" style="576" customWidth="1"/>
    <col min="15112" max="15112" width="7.5703125" style="576" customWidth="1"/>
    <col min="15113" max="15113" width="7" style="576" customWidth="1"/>
    <col min="15114" max="15118" width="8.140625" style="576" customWidth="1"/>
    <col min="15119" max="15119" width="10.85546875" style="576" customWidth="1"/>
    <col min="15120" max="15360" width="9.140625" style="576"/>
    <col min="15361" max="15361" width="4.140625" style="576" customWidth="1"/>
    <col min="15362" max="15362" width="24.7109375" style="576" customWidth="1"/>
    <col min="15363" max="15364" width="7.7109375" style="576" customWidth="1"/>
    <col min="15365" max="15365" width="8.140625" style="576" customWidth="1"/>
    <col min="15366" max="15366" width="7.5703125" style="576" customWidth="1"/>
    <col min="15367" max="15367" width="7.42578125" style="576" customWidth="1"/>
    <col min="15368" max="15368" width="7.5703125" style="576" customWidth="1"/>
    <col min="15369" max="15369" width="7" style="576" customWidth="1"/>
    <col min="15370" max="15374" width="8.140625" style="576" customWidth="1"/>
    <col min="15375" max="15375" width="10.85546875" style="576" customWidth="1"/>
    <col min="15376" max="15616" width="9.140625" style="576"/>
    <col min="15617" max="15617" width="4.140625" style="576" customWidth="1"/>
    <col min="15618" max="15618" width="24.7109375" style="576" customWidth="1"/>
    <col min="15619" max="15620" width="7.7109375" style="576" customWidth="1"/>
    <col min="15621" max="15621" width="8.140625" style="576" customWidth="1"/>
    <col min="15622" max="15622" width="7.5703125" style="576" customWidth="1"/>
    <col min="15623" max="15623" width="7.42578125" style="576" customWidth="1"/>
    <col min="15624" max="15624" width="7.5703125" style="576" customWidth="1"/>
    <col min="15625" max="15625" width="7" style="576" customWidth="1"/>
    <col min="15626" max="15630" width="8.140625" style="576" customWidth="1"/>
    <col min="15631" max="15631" width="10.85546875" style="576" customWidth="1"/>
    <col min="15632" max="15872" width="9.140625" style="576"/>
    <col min="15873" max="15873" width="4.140625" style="576" customWidth="1"/>
    <col min="15874" max="15874" width="24.7109375" style="576" customWidth="1"/>
    <col min="15875" max="15876" width="7.7109375" style="576" customWidth="1"/>
    <col min="15877" max="15877" width="8.140625" style="576" customWidth="1"/>
    <col min="15878" max="15878" width="7.5703125" style="576" customWidth="1"/>
    <col min="15879" max="15879" width="7.42578125" style="576" customWidth="1"/>
    <col min="15880" max="15880" width="7.5703125" style="576" customWidth="1"/>
    <col min="15881" max="15881" width="7" style="576" customWidth="1"/>
    <col min="15882" max="15886" width="8.140625" style="576" customWidth="1"/>
    <col min="15887" max="15887" width="10.85546875" style="576" customWidth="1"/>
    <col min="15888" max="16128" width="9.140625" style="576"/>
    <col min="16129" max="16129" width="4.140625" style="576" customWidth="1"/>
    <col min="16130" max="16130" width="24.7109375" style="576" customWidth="1"/>
    <col min="16131" max="16132" width="7.7109375" style="576" customWidth="1"/>
    <col min="16133" max="16133" width="8.140625" style="576" customWidth="1"/>
    <col min="16134" max="16134" width="7.5703125" style="576" customWidth="1"/>
    <col min="16135" max="16135" width="7.42578125" style="576" customWidth="1"/>
    <col min="16136" max="16136" width="7.5703125" style="576" customWidth="1"/>
    <col min="16137" max="16137" width="7" style="576" customWidth="1"/>
    <col min="16138" max="16142" width="8.140625" style="576" customWidth="1"/>
    <col min="16143" max="16143" width="10.85546875" style="576" customWidth="1"/>
    <col min="16144" max="16384" width="9.140625" style="576"/>
  </cols>
  <sheetData>
    <row r="1" spans="1:15" x14ac:dyDescent="0.25">
      <c r="H1" s="924" t="s">
        <v>902</v>
      </c>
      <c r="I1" s="924"/>
      <c r="J1" s="924"/>
      <c r="K1" s="924"/>
      <c r="L1" s="924"/>
      <c r="M1" s="924"/>
      <c r="N1" s="924"/>
      <c r="O1" s="924"/>
    </row>
    <row r="2" spans="1:15" x14ac:dyDescent="0.25">
      <c r="H2" s="678"/>
      <c r="I2" s="678"/>
      <c r="J2" s="678"/>
      <c r="K2" s="678"/>
      <c r="L2" s="678"/>
      <c r="M2" s="678"/>
      <c r="N2" s="678"/>
      <c r="O2" s="678"/>
    </row>
    <row r="3" spans="1:15" ht="31.5" customHeight="1" x14ac:dyDescent="0.25">
      <c r="A3" s="943" t="s">
        <v>903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</row>
    <row r="4" spans="1:15" ht="16.5" thickBot="1" x14ac:dyDescent="0.3">
      <c r="O4" s="578" t="s">
        <v>4</v>
      </c>
    </row>
    <row r="5" spans="1:15" s="575" customFormat="1" ht="26.1" customHeight="1" thickBot="1" x14ac:dyDescent="0.3">
      <c r="A5" s="579" t="s">
        <v>658</v>
      </c>
      <c r="B5" s="580" t="s">
        <v>321</v>
      </c>
      <c r="C5" s="580" t="s">
        <v>659</v>
      </c>
      <c r="D5" s="580" t="s">
        <v>660</v>
      </c>
      <c r="E5" s="580" t="s">
        <v>661</v>
      </c>
      <c r="F5" s="580" t="s">
        <v>662</v>
      </c>
      <c r="G5" s="580" t="s">
        <v>663</v>
      </c>
      <c r="H5" s="580" t="s">
        <v>664</v>
      </c>
      <c r="I5" s="580" t="s">
        <v>665</v>
      </c>
      <c r="J5" s="580" t="s">
        <v>666</v>
      </c>
      <c r="K5" s="580" t="s">
        <v>667</v>
      </c>
      <c r="L5" s="580" t="s">
        <v>668</v>
      </c>
      <c r="M5" s="580" t="s">
        <v>669</v>
      </c>
      <c r="N5" s="580" t="s">
        <v>670</v>
      </c>
      <c r="O5" s="581" t="s">
        <v>111</v>
      </c>
    </row>
    <row r="6" spans="1:15" s="583" customFormat="1" ht="15" customHeight="1" thickBot="1" x14ac:dyDescent="0.3">
      <c r="A6" s="582" t="s">
        <v>9</v>
      </c>
      <c r="B6" s="927" t="s">
        <v>8</v>
      </c>
      <c r="C6" s="928"/>
      <c r="D6" s="928"/>
      <c r="E6" s="928"/>
      <c r="F6" s="928"/>
      <c r="G6" s="928"/>
      <c r="H6" s="928"/>
      <c r="I6" s="928"/>
      <c r="J6" s="928"/>
      <c r="K6" s="928"/>
      <c r="L6" s="928"/>
      <c r="M6" s="928"/>
      <c r="N6" s="928"/>
      <c r="O6" s="929"/>
    </row>
    <row r="7" spans="1:15" s="583" customFormat="1" ht="15" customHeight="1" x14ac:dyDescent="0.25">
      <c r="A7" s="584" t="s">
        <v>31</v>
      </c>
      <c r="B7" s="679" t="s">
        <v>721</v>
      </c>
      <c r="C7" s="680">
        <v>26690</v>
      </c>
      <c r="D7" s="681">
        <f>+C30</f>
        <v>48703</v>
      </c>
      <c r="E7" s="681">
        <f>+D30</f>
        <v>50832</v>
      </c>
      <c r="F7" s="681">
        <f t="shared" ref="F7:N7" si="0">+E30</f>
        <v>52514</v>
      </c>
      <c r="G7" s="681">
        <f t="shared" si="0"/>
        <v>47947</v>
      </c>
      <c r="H7" s="681">
        <f t="shared" si="0"/>
        <v>50960</v>
      </c>
      <c r="I7" s="681">
        <f t="shared" si="0"/>
        <v>51714</v>
      </c>
      <c r="J7" s="681">
        <f t="shared" si="0"/>
        <v>53009</v>
      </c>
      <c r="K7" s="681">
        <f t="shared" si="0"/>
        <v>53280</v>
      </c>
      <c r="L7" s="681">
        <f t="shared" si="0"/>
        <v>61224</v>
      </c>
      <c r="M7" s="681">
        <f t="shared" si="0"/>
        <v>61715</v>
      </c>
      <c r="N7" s="681">
        <f t="shared" si="0"/>
        <v>63417</v>
      </c>
      <c r="O7" s="682" t="s">
        <v>722</v>
      </c>
    </row>
    <row r="8" spans="1:15" s="583" customFormat="1" ht="15" customHeight="1" x14ac:dyDescent="0.25">
      <c r="A8" s="584"/>
      <c r="B8" s="679" t="s">
        <v>723</v>
      </c>
      <c r="C8" s="680">
        <v>13697</v>
      </c>
      <c r="D8" s="681">
        <v>9131</v>
      </c>
      <c r="E8" s="681">
        <v>9131</v>
      </c>
      <c r="F8" s="681">
        <v>9131</v>
      </c>
      <c r="G8" s="681">
        <v>9131</v>
      </c>
      <c r="H8" s="681">
        <v>9131</v>
      </c>
      <c r="I8" s="681">
        <v>9131</v>
      </c>
      <c r="J8" s="681">
        <v>9131</v>
      </c>
      <c r="K8" s="681">
        <v>9131</v>
      </c>
      <c r="L8" s="681">
        <v>9131</v>
      </c>
      <c r="M8" s="681">
        <v>9131</v>
      </c>
      <c r="N8" s="681">
        <v>9131</v>
      </c>
      <c r="O8" s="682">
        <f>SUM(C8:N8)</f>
        <v>114138</v>
      </c>
    </row>
    <row r="9" spans="1:15" s="592" customFormat="1" ht="14.1" customHeight="1" x14ac:dyDescent="0.25">
      <c r="A9" s="588" t="s">
        <v>41</v>
      </c>
      <c r="B9" s="596" t="s">
        <v>724</v>
      </c>
      <c r="C9" s="683">
        <v>3836</v>
      </c>
      <c r="D9" s="683">
        <v>4810</v>
      </c>
      <c r="E9" s="683">
        <v>4810</v>
      </c>
      <c r="F9" s="683">
        <v>4810</v>
      </c>
      <c r="G9" s="683">
        <v>4810</v>
      </c>
      <c r="H9" s="683">
        <v>4810</v>
      </c>
      <c r="I9" s="683">
        <v>4818</v>
      </c>
      <c r="J9" s="683">
        <v>4810</v>
      </c>
      <c r="K9" s="683">
        <v>4810</v>
      </c>
      <c r="L9" s="683">
        <v>4810</v>
      </c>
      <c r="M9" s="683">
        <v>4810</v>
      </c>
      <c r="N9" s="683">
        <v>4810</v>
      </c>
      <c r="O9" s="684">
        <f t="shared" ref="O9:O28" si="1">SUM(C9:N9)</f>
        <v>56754</v>
      </c>
    </row>
    <row r="10" spans="1:15" s="592" customFormat="1" ht="27" customHeight="1" x14ac:dyDescent="0.25">
      <c r="A10" s="588" t="s">
        <v>43</v>
      </c>
      <c r="B10" s="593" t="s">
        <v>725</v>
      </c>
      <c r="C10" s="685"/>
      <c r="D10" s="685"/>
      <c r="E10" s="685"/>
      <c r="F10" s="685"/>
      <c r="G10" s="685"/>
      <c r="H10" s="685"/>
      <c r="I10" s="685"/>
      <c r="J10" s="685"/>
      <c r="K10" s="685"/>
      <c r="L10" s="685"/>
      <c r="M10" s="685"/>
      <c r="N10" s="685"/>
      <c r="O10" s="686">
        <f t="shared" si="1"/>
        <v>0</v>
      </c>
    </row>
    <row r="11" spans="1:15" s="592" customFormat="1" ht="14.1" customHeight="1" x14ac:dyDescent="0.25">
      <c r="A11" s="588" t="s">
        <v>50</v>
      </c>
      <c r="B11" s="596" t="s">
        <v>42</v>
      </c>
      <c r="C11" s="683"/>
      <c r="D11" s="683"/>
      <c r="E11" s="683"/>
      <c r="F11" s="683"/>
      <c r="G11" s="683">
        <v>7300</v>
      </c>
      <c r="H11" s="683"/>
      <c r="I11" s="683"/>
      <c r="J11" s="683"/>
      <c r="K11" s="683">
        <v>7300</v>
      </c>
      <c r="L11" s="683"/>
      <c r="M11" s="683"/>
      <c r="N11" s="683"/>
      <c r="O11" s="684">
        <f t="shared" si="1"/>
        <v>14600</v>
      </c>
    </row>
    <row r="12" spans="1:15" s="592" customFormat="1" ht="14.1" customHeight="1" x14ac:dyDescent="0.25">
      <c r="A12" s="588" t="s">
        <v>58</v>
      </c>
      <c r="B12" s="596" t="s">
        <v>673</v>
      </c>
      <c r="C12" s="683">
        <v>801</v>
      </c>
      <c r="D12" s="683">
        <v>784</v>
      </c>
      <c r="E12" s="683">
        <v>1568</v>
      </c>
      <c r="F12" s="683">
        <v>685</v>
      </c>
      <c r="G12" s="683">
        <v>673</v>
      </c>
      <c r="H12" s="683">
        <v>652</v>
      </c>
      <c r="I12" s="683">
        <v>447</v>
      </c>
      <c r="J12" s="683">
        <v>447</v>
      </c>
      <c r="K12" s="683">
        <v>820</v>
      </c>
      <c r="L12" s="683">
        <v>676</v>
      </c>
      <c r="M12" s="683">
        <v>859</v>
      </c>
      <c r="N12" s="683">
        <v>839</v>
      </c>
      <c r="O12" s="684">
        <f t="shared" si="1"/>
        <v>9251</v>
      </c>
    </row>
    <row r="13" spans="1:15" s="592" customFormat="1" ht="14.1" customHeight="1" x14ac:dyDescent="0.25">
      <c r="A13" s="588" t="s">
        <v>60</v>
      </c>
      <c r="B13" s="596" t="s">
        <v>571</v>
      </c>
      <c r="C13" s="683"/>
      <c r="D13" s="683"/>
      <c r="E13" s="683"/>
      <c r="F13" s="683"/>
      <c r="G13" s="683"/>
      <c r="H13" s="683">
        <v>550</v>
      </c>
      <c r="I13" s="683"/>
      <c r="J13" s="683"/>
      <c r="K13" s="683"/>
      <c r="L13" s="683"/>
      <c r="M13" s="683"/>
      <c r="N13" s="683"/>
      <c r="O13" s="684">
        <f t="shared" si="1"/>
        <v>550</v>
      </c>
    </row>
    <row r="14" spans="1:15" s="592" customFormat="1" ht="14.1" customHeight="1" x14ac:dyDescent="0.25">
      <c r="A14" s="588" t="s">
        <v>62</v>
      </c>
      <c r="B14" s="596" t="s">
        <v>726</v>
      </c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4">
        <f t="shared" si="1"/>
        <v>0</v>
      </c>
    </row>
    <row r="15" spans="1:15" s="592" customFormat="1" ht="27" customHeight="1" thickBot="1" x14ac:dyDescent="0.3">
      <c r="A15" s="588" t="s">
        <v>64</v>
      </c>
      <c r="B15" s="589" t="s">
        <v>643</v>
      </c>
      <c r="C15" s="683">
        <v>27716</v>
      </c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4">
        <f t="shared" si="1"/>
        <v>27716</v>
      </c>
    </row>
    <row r="16" spans="1:15" s="583" customFormat="1" ht="15.95" customHeight="1" thickBot="1" x14ac:dyDescent="0.3">
      <c r="A16" s="582">
        <v>10</v>
      </c>
      <c r="B16" s="597" t="s">
        <v>674</v>
      </c>
      <c r="C16" s="687">
        <f t="shared" ref="C16:N16" si="2">SUM(C7:C15)</f>
        <v>72740</v>
      </c>
      <c r="D16" s="687">
        <f t="shared" si="2"/>
        <v>63428</v>
      </c>
      <c r="E16" s="687">
        <f t="shared" si="2"/>
        <v>66341</v>
      </c>
      <c r="F16" s="687">
        <f t="shared" si="2"/>
        <v>67140</v>
      </c>
      <c r="G16" s="687">
        <f t="shared" si="2"/>
        <v>69861</v>
      </c>
      <c r="H16" s="687">
        <f t="shared" si="2"/>
        <v>66103</v>
      </c>
      <c r="I16" s="687">
        <f t="shared" si="2"/>
        <v>66110</v>
      </c>
      <c r="J16" s="687">
        <f t="shared" si="2"/>
        <v>67397</v>
      </c>
      <c r="K16" s="687">
        <f t="shared" si="2"/>
        <v>75341</v>
      </c>
      <c r="L16" s="687">
        <f t="shared" si="2"/>
        <v>75841</v>
      </c>
      <c r="M16" s="687">
        <f t="shared" si="2"/>
        <v>76515</v>
      </c>
      <c r="N16" s="687">
        <f t="shared" si="2"/>
        <v>78197</v>
      </c>
      <c r="O16" s="688">
        <f>SUM(O8:O15)</f>
        <v>223009</v>
      </c>
    </row>
    <row r="17" spans="1:15" s="583" customFormat="1" ht="15" customHeight="1" thickBot="1" x14ac:dyDescent="0.3">
      <c r="A17" s="582">
        <v>11</v>
      </c>
      <c r="B17" s="927" t="s">
        <v>74</v>
      </c>
      <c r="C17" s="928"/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9"/>
    </row>
    <row r="18" spans="1:15" s="592" customFormat="1" ht="14.1" customHeight="1" x14ac:dyDescent="0.25">
      <c r="A18" s="600">
        <v>12</v>
      </c>
      <c r="B18" s="601" t="s">
        <v>521</v>
      </c>
      <c r="C18" s="685">
        <v>2994</v>
      </c>
      <c r="D18" s="685">
        <v>3200</v>
      </c>
      <c r="E18" s="685">
        <v>3200</v>
      </c>
      <c r="F18" s="685">
        <v>4066</v>
      </c>
      <c r="G18" s="685">
        <v>4066</v>
      </c>
      <c r="H18" s="685">
        <v>4066</v>
      </c>
      <c r="I18" s="685">
        <v>4066</v>
      </c>
      <c r="J18" s="685">
        <v>4066</v>
      </c>
      <c r="K18" s="685">
        <v>4066</v>
      </c>
      <c r="L18" s="685">
        <v>4066</v>
      </c>
      <c r="M18" s="685">
        <v>4066</v>
      </c>
      <c r="N18" s="685">
        <v>4066</v>
      </c>
      <c r="O18" s="686">
        <f t="shared" si="1"/>
        <v>45988</v>
      </c>
    </row>
    <row r="19" spans="1:15" s="592" customFormat="1" ht="27" customHeight="1" x14ac:dyDescent="0.25">
      <c r="A19" s="588" t="s">
        <v>532</v>
      </c>
      <c r="B19" s="589" t="s">
        <v>77</v>
      </c>
      <c r="C19" s="683">
        <v>808</v>
      </c>
      <c r="D19" s="683">
        <v>864</v>
      </c>
      <c r="E19" s="683">
        <v>864</v>
      </c>
      <c r="F19" s="683">
        <v>864</v>
      </c>
      <c r="G19" s="683">
        <v>864</v>
      </c>
      <c r="H19" s="683">
        <v>560</v>
      </c>
      <c r="I19" s="683">
        <v>547</v>
      </c>
      <c r="J19" s="683">
        <v>288</v>
      </c>
      <c r="K19" s="683">
        <v>288</v>
      </c>
      <c r="L19" s="683">
        <v>288</v>
      </c>
      <c r="M19" s="683">
        <v>288</v>
      </c>
      <c r="N19" s="683">
        <v>1221</v>
      </c>
      <c r="O19" s="684">
        <f t="shared" si="1"/>
        <v>7744</v>
      </c>
    </row>
    <row r="20" spans="1:15" s="592" customFormat="1" ht="14.1" customHeight="1" x14ac:dyDescent="0.25">
      <c r="A20" s="588" t="s">
        <v>535</v>
      </c>
      <c r="B20" s="596" t="s">
        <v>727</v>
      </c>
      <c r="C20" s="683">
        <v>4206</v>
      </c>
      <c r="D20" s="683">
        <v>4206</v>
      </c>
      <c r="E20" s="683">
        <v>5437</v>
      </c>
      <c r="F20" s="683">
        <v>5437</v>
      </c>
      <c r="G20" s="683">
        <v>5437</v>
      </c>
      <c r="H20" s="683">
        <v>5437</v>
      </c>
      <c r="I20" s="683">
        <v>5437</v>
      </c>
      <c r="J20" s="683">
        <v>5437</v>
      </c>
      <c r="K20" s="683">
        <v>5437</v>
      </c>
      <c r="L20" s="683">
        <v>5437</v>
      </c>
      <c r="M20" s="683">
        <v>4218</v>
      </c>
      <c r="N20" s="683">
        <v>4206</v>
      </c>
      <c r="O20" s="684">
        <f t="shared" si="1"/>
        <v>60332</v>
      </c>
    </row>
    <row r="21" spans="1:15" s="592" customFormat="1" ht="14.1" customHeight="1" x14ac:dyDescent="0.25">
      <c r="A21" s="588" t="s">
        <v>538</v>
      </c>
      <c r="B21" s="596" t="s">
        <v>728</v>
      </c>
      <c r="C21" s="683">
        <v>706</v>
      </c>
      <c r="D21" s="683">
        <v>706</v>
      </c>
      <c r="E21" s="683">
        <v>706</v>
      </c>
      <c r="F21" s="683">
        <v>706</v>
      </c>
      <c r="G21" s="683">
        <v>706</v>
      </c>
      <c r="H21" s="683">
        <v>706</v>
      </c>
      <c r="I21" s="683">
        <v>706</v>
      </c>
      <c r="J21" s="683">
        <v>706</v>
      </c>
      <c r="K21" s="683">
        <v>706</v>
      </c>
      <c r="L21" s="683">
        <v>715</v>
      </c>
      <c r="M21" s="683">
        <v>906</v>
      </c>
      <c r="N21" s="683">
        <v>707</v>
      </c>
      <c r="O21" s="684">
        <f t="shared" si="1"/>
        <v>8682</v>
      </c>
    </row>
    <row r="22" spans="1:15" s="592" customFormat="1" ht="14.1" customHeight="1" x14ac:dyDescent="0.25">
      <c r="A22" s="588" t="s">
        <v>541</v>
      </c>
      <c r="B22" s="596" t="s">
        <v>80</v>
      </c>
      <c r="C22" s="683">
        <v>3620</v>
      </c>
      <c r="D22" s="683">
        <v>3620</v>
      </c>
      <c r="E22" s="683">
        <v>3620</v>
      </c>
      <c r="F22" s="683">
        <v>3620</v>
      </c>
      <c r="G22" s="683">
        <v>3620</v>
      </c>
      <c r="H22" s="683">
        <v>3620</v>
      </c>
      <c r="I22" s="683">
        <v>2345</v>
      </c>
      <c r="J22" s="683">
        <v>3620</v>
      </c>
      <c r="K22" s="683">
        <v>3620</v>
      </c>
      <c r="L22" s="683">
        <v>3620</v>
      </c>
      <c r="M22" s="683">
        <v>3620</v>
      </c>
      <c r="N22" s="683">
        <v>3614</v>
      </c>
      <c r="O22" s="684">
        <f t="shared" si="1"/>
        <v>42159</v>
      </c>
    </row>
    <row r="23" spans="1:15" s="592" customFormat="1" ht="14.1" customHeight="1" x14ac:dyDescent="0.25">
      <c r="A23" s="588" t="s">
        <v>544</v>
      </c>
      <c r="B23" s="596" t="s">
        <v>82</v>
      </c>
      <c r="C23" s="683"/>
      <c r="D23" s="683"/>
      <c r="E23" s="683"/>
      <c r="F23" s="683">
        <v>4500</v>
      </c>
      <c r="G23" s="683">
        <v>4208</v>
      </c>
      <c r="H23" s="683"/>
      <c r="I23" s="683"/>
      <c r="J23" s="683"/>
      <c r="K23" s="683"/>
      <c r="L23" s="683"/>
      <c r="M23" s="683"/>
      <c r="N23" s="683"/>
      <c r="O23" s="684">
        <f t="shared" si="1"/>
        <v>8708</v>
      </c>
    </row>
    <row r="24" spans="1:15" s="592" customFormat="1" ht="15.75" customHeight="1" x14ac:dyDescent="0.25">
      <c r="A24" s="588" t="s">
        <v>547</v>
      </c>
      <c r="B24" s="589" t="s">
        <v>83</v>
      </c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4">
        <f t="shared" si="1"/>
        <v>0</v>
      </c>
    </row>
    <row r="25" spans="1:15" s="592" customFormat="1" ht="14.1" customHeight="1" x14ac:dyDescent="0.25">
      <c r="A25" s="588" t="s">
        <v>550</v>
      </c>
      <c r="B25" s="596" t="s">
        <v>526</v>
      </c>
      <c r="C25" s="683">
        <v>7706</v>
      </c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4">
        <f t="shared" si="1"/>
        <v>7706</v>
      </c>
    </row>
    <row r="26" spans="1:15" s="592" customFormat="1" ht="14.1" customHeight="1" x14ac:dyDescent="0.25">
      <c r="A26" s="588" t="s">
        <v>553</v>
      </c>
      <c r="B26" s="596" t="s">
        <v>729</v>
      </c>
      <c r="C26" s="683"/>
      <c r="D26" s="683"/>
      <c r="E26" s="683"/>
      <c r="F26" s="683"/>
      <c r="G26" s="683"/>
      <c r="H26" s="683"/>
      <c r="I26" s="683"/>
      <c r="J26" s="683"/>
      <c r="K26" s="683"/>
      <c r="L26" s="683"/>
      <c r="M26" s="683"/>
      <c r="N26" s="683"/>
      <c r="O26" s="684">
        <f t="shared" si="1"/>
        <v>0</v>
      </c>
    </row>
    <row r="27" spans="1:15" s="592" customFormat="1" ht="13.5" customHeight="1" x14ac:dyDescent="0.25">
      <c r="A27" s="588" t="s">
        <v>555</v>
      </c>
      <c r="B27" s="596" t="s">
        <v>730</v>
      </c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4">
        <f t="shared" si="1"/>
        <v>0</v>
      </c>
    </row>
    <row r="28" spans="1:15" s="592" customFormat="1" ht="14.1" customHeight="1" thickBot="1" x14ac:dyDescent="0.3">
      <c r="A28" s="588" t="s">
        <v>558</v>
      </c>
      <c r="B28" s="596" t="s">
        <v>731</v>
      </c>
      <c r="C28" s="683">
        <v>3997</v>
      </c>
      <c r="D28" s="683"/>
      <c r="E28" s="683"/>
      <c r="F28" s="683"/>
      <c r="G28" s="683"/>
      <c r="H28" s="683"/>
      <c r="I28" s="683"/>
      <c r="J28" s="683"/>
      <c r="K28" s="683"/>
      <c r="L28" s="683"/>
      <c r="M28" s="683"/>
      <c r="N28" s="683"/>
      <c r="O28" s="684">
        <f t="shared" si="1"/>
        <v>3997</v>
      </c>
    </row>
    <row r="29" spans="1:15" s="583" customFormat="1" ht="15.95" customHeight="1" thickBot="1" x14ac:dyDescent="0.3">
      <c r="A29" s="602" t="s">
        <v>561</v>
      </c>
      <c r="B29" s="597" t="s">
        <v>677</v>
      </c>
      <c r="C29" s="687">
        <f t="shared" ref="C29:N29" si="3">SUM(C18:C28)</f>
        <v>24037</v>
      </c>
      <c r="D29" s="687">
        <f t="shared" si="3"/>
        <v>12596</v>
      </c>
      <c r="E29" s="687">
        <f t="shared" si="3"/>
        <v>13827</v>
      </c>
      <c r="F29" s="687">
        <f t="shared" si="3"/>
        <v>19193</v>
      </c>
      <c r="G29" s="687">
        <f t="shared" si="3"/>
        <v>18901</v>
      </c>
      <c r="H29" s="687">
        <f t="shared" si="3"/>
        <v>14389</v>
      </c>
      <c r="I29" s="687">
        <f t="shared" si="3"/>
        <v>13101</v>
      </c>
      <c r="J29" s="687">
        <f t="shared" si="3"/>
        <v>14117</v>
      </c>
      <c r="K29" s="687">
        <f t="shared" si="3"/>
        <v>14117</v>
      </c>
      <c r="L29" s="687">
        <f t="shared" si="3"/>
        <v>14126</v>
      </c>
      <c r="M29" s="687">
        <f t="shared" si="3"/>
        <v>13098</v>
      </c>
      <c r="N29" s="687">
        <f t="shared" si="3"/>
        <v>13814</v>
      </c>
      <c r="O29" s="688">
        <f>SUM(C29:N29)</f>
        <v>185316</v>
      </c>
    </row>
    <row r="30" spans="1:15" ht="16.5" thickBot="1" x14ac:dyDescent="0.3">
      <c r="A30" s="602" t="s">
        <v>564</v>
      </c>
      <c r="B30" s="603" t="s">
        <v>732</v>
      </c>
      <c r="C30" s="689">
        <f t="shared" ref="C30:N30" si="4">C16-C29</f>
        <v>48703</v>
      </c>
      <c r="D30" s="689">
        <f t="shared" si="4"/>
        <v>50832</v>
      </c>
      <c r="E30" s="689">
        <f t="shared" si="4"/>
        <v>52514</v>
      </c>
      <c r="F30" s="689">
        <f t="shared" si="4"/>
        <v>47947</v>
      </c>
      <c r="G30" s="689">
        <f t="shared" si="4"/>
        <v>50960</v>
      </c>
      <c r="H30" s="689">
        <f t="shared" si="4"/>
        <v>51714</v>
      </c>
      <c r="I30" s="689">
        <f t="shared" si="4"/>
        <v>53009</v>
      </c>
      <c r="J30" s="689">
        <f t="shared" si="4"/>
        <v>53280</v>
      </c>
      <c r="K30" s="689">
        <f t="shared" si="4"/>
        <v>61224</v>
      </c>
      <c r="L30" s="689">
        <f t="shared" si="4"/>
        <v>61715</v>
      </c>
      <c r="M30" s="689">
        <f t="shared" si="4"/>
        <v>63417</v>
      </c>
      <c r="N30" s="689">
        <f t="shared" si="4"/>
        <v>64383</v>
      </c>
      <c r="O30" s="690" t="s">
        <v>722</v>
      </c>
    </row>
    <row r="31" spans="1:15" x14ac:dyDescent="0.25">
      <c r="A31" s="606"/>
    </row>
    <row r="32" spans="1:15" x14ac:dyDescent="0.25">
      <c r="B32" s="607"/>
      <c r="C32" s="608"/>
      <c r="D32" s="608"/>
    </row>
  </sheetData>
  <mergeCells count="4">
    <mergeCell ref="H1:O1"/>
    <mergeCell ref="A3:O3"/>
    <mergeCell ref="B6:O6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activeCell="B24" sqref="B24"/>
    </sheetView>
  </sheetViews>
  <sheetFormatPr defaultRowHeight="15" x14ac:dyDescent="0.25"/>
  <cols>
    <col min="1" max="1" width="9.85546875" customWidth="1"/>
    <col min="3" max="3" width="14.7109375" customWidth="1"/>
    <col min="4" max="4" width="10.42578125" customWidth="1"/>
    <col min="5" max="5" width="12" customWidth="1"/>
    <col min="6" max="6" width="11.28515625" customWidth="1"/>
    <col min="7" max="7" width="12.85546875" customWidth="1"/>
    <col min="257" max="257" width="9.85546875" customWidth="1"/>
    <col min="259" max="259" width="14.7109375" customWidth="1"/>
    <col min="260" max="260" width="10.42578125" customWidth="1"/>
    <col min="261" max="261" width="12" customWidth="1"/>
    <col min="513" max="513" width="9.85546875" customWidth="1"/>
    <col min="515" max="515" width="14.7109375" customWidth="1"/>
    <col min="516" max="516" width="10.42578125" customWidth="1"/>
    <col min="517" max="517" width="12" customWidth="1"/>
    <col min="769" max="769" width="9.85546875" customWidth="1"/>
    <col min="771" max="771" width="14.7109375" customWidth="1"/>
    <col min="772" max="772" width="10.42578125" customWidth="1"/>
    <col min="773" max="773" width="12" customWidth="1"/>
    <col min="1025" max="1025" width="9.85546875" customWidth="1"/>
    <col min="1027" max="1027" width="14.7109375" customWidth="1"/>
    <col min="1028" max="1028" width="10.42578125" customWidth="1"/>
    <col min="1029" max="1029" width="12" customWidth="1"/>
    <col min="1281" max="1281" width="9.85546875" customWidth="1"/>
    <col min="1283" max="1283" width="14.7109375" customWidth="1"/>
    <col min="1284" max="1284" width="10.42578125" customWidth="1"/>
    <col min="1285" max="1285" width="12" customWidth="1"/>
    <col min="1537" max="1537" width="9.85546875" customWidth="1"/>
    <col min="1539" max="1539" width="14.7109375" customWidth="1"/>
    <col min="1540" max="1540" width="10.42578125" customWidth="1"/>
    <col min="1541" max="1541" width="12" customWidth="1"/>
    <col min="1793" max="1793" width="9.85546875" customWidth="1"/>
    <col min="1795" max="1795" width="14.7109375" customWidth="1"/>
    <col min="1796" max="1796" width="10.42578125" customWidth="1"/>
    <col min="1797" max="1797" width="12" customWidth="1"/>
    <col min="2049" max="2049" width="9.85546875" customWidth="1"/>
    <col min="2051" max="2051" width="14.7109375" customWidth="1"/>
    <col min="2052" max="2052" width="10.42578125" customWidth="1"/>
    <col min="2053" max="2053" width="12" customWidth="1"/>
    <col min="2305" max="2305" width="9.85546875" customWidth="1"/>
    <col min="2307" max="2307" width="14.7109375" customWidth="1"/>
    <col min="2308" max="2308" width="10.42578125" customWidth="1"/>
    <col min="2309" max="2309" width="12" customWidth="1"/>
    <col min="2561" max="2561" width="9.85546875" customWidth="1"/>
    <col min="2563" max="2563" width="14.7109375" customWidth="1"/>
    <col min="2564" max="2564" width="10.42578125" customWidth="1"/>
    <col min="2565" max="2565" width="12" customWidth="1"/>
    <col min="2817" max="2817" width="9.85546875" customWidth="1"/>
    <col min="2819" max="2819" width="14.7109375" customWidth="1"/>
    <col min="2820" max="2820" width="10.42578125" customWidth="1"/>
    <col min="2821" max="2821" width="12" customWidth="1"/>
    <col min="3073" max="3073" width="9.85546875" customWidth="1"/>
    <col min="3075" max="3075" width="14.7109375" customWidth="1"/>
    <col min="3076" max="3076" width="10.42578125" customWidth="1"/>
    <col min="3077" max="3077" width="12" customWidth="1"/>
    <col min="3329" max="3329" width="9.85546875" customWidth="1"/>
    <col min="3331" max="3331" width="14.7109375" customWidth="1"/>
    <col min="3332" max="3332" width="10.42578125" customWidth="1"/>
    <col min="3333" max="3333" width="12" customWidth="1"/>
    <col min="3585" max="3585" width="9.85546875" customWidth="1"/>
    <col min="3587" max="3587" width="14.7109375" customWidth="1"/>
    <col min="3588" max="3588" width="10.42578125" customWidth="1"/>
    <col min="3589" max="3589" width="12" customWidth="1"/>
    <col min="3841" max="3841" width="9.85546875" customWidth="1"/>
    <col min="3843" max="3843" width="14.7109375" customWidth="1"/>
    <col min="3844" max="3844" width="10.42578125" customWidth="1"/>
    <col min="3845" max="3845" width="12" customWidth="1"/>
    <col min="4097" max="4097" width="9.85546875" customWidth="1"/>
    <col min="4099" max="4099" width="14.7109375" customWidth="1"/>
    <col min="4100" max="4100" width="10.42578125" customWidth="1"/>
    <col min="4101" max="4101" width="12" customWidth="1"/>
    <col min="4353" max="4353" width="9.85546875" customWidth="1"/>
    <col min="4355" max="4355" width="14.7109375" customWidth="1"/>
    <col min="4356" max="4356" width="10.42578125" customWidth="1"/>
    <col min="4357" max="4357" width="12" customWidth="1"/>
    <col min="4609" max="4609" width="9.85546875" customWidth="1"/>
    <col min="4611" max="4611" width="14.7109375" customWidth="1"/>
    <col min="4612" max="4612" width="10.42578125" customWidth="1"/>
    <col min="4613" max="4613" width="12" customWidth="1"/>
    <col min="4865" max="4865" width="9.85546875" customWidth="1"/>
    <col min="4867" max="4867" width="14.7109375" customWidth="1"/>
    <col min="4868" max="4868" width="10.42578125" customWidth="1"/>
    <col min="4869" max="4869" width="12" customWidth="1"/>
    <col min="5121" max="5121" width="9.85546875" customWidth="1"/>
    <col min="5123" max="5123" width="14.7109375" customWidth="1"/>
    <col min="5124" max="5124" width="10.42578125" customWidth="1"/>
    <col min="5125" max="5125" width="12" customWidth="1"/>
    <col min="5377" max="5377" width="9.85546875" customWidth="1"/>
    <col min="5379" max="5379" width="14.7109375" customWidth="1"/>
    <col min="5380" max="5380" width="10.42578125" customWidth="1"/>
    <col min="5381" max="5381" width="12" customWidth="1"/>
    <col min="5633" max="5633" width="9.85546875" customWidth="1"/>
    <col min="5635" max="5635" width="14.7109375" customWidth="1"/>
    <col min="5636" max="5636" width="10.42578125" customWidth="1"/>
    <col min="5637" max="5637" width="12" customWidth="1"/>
    <col min="5889" max="5889" width="9.85546875" customWidth="1"/>
    <col min="5891" max="5891" width="14.7109375" customWidth="1"/>
    <col min="5892" max="5892" width="10.42578125" customWidth="1"/>
    <col min="5893" max="5893" width="12" customWidth="1"/>
    <col min="6145" max="6145" width="9.85546875" customWidth="1"/>
    <col min="6147" max="6147" width="14.7109375" customWidth="1"/>
    <col min="6148" max="6148" width="10.42578125" customWidth="1"/>
    <col min="6149" max="6149" width="12" customWidth="1"/>
    <col min="6401" max="6401" width="9.85546875" customWidth="1"/>
    <col min="6403" max="6403" width="14.7109375" customWidth="1"/>
    <col min="6404" max="6404" width="10.42578125" customWidth="1"/>
    <col min="6405" max="6405" width="12" customWidth="1"/>
    <col min="6657" max="6657" width="9.85546875" customWidth="1"/>
    <col min="6659" max="6659" width="14.7109375" customWidth="1"/>
    <col min="6660" max="6660" width="10.42578125" customWidth="1"/>
    <col min="6661" max="6661" width="12" customWidth="1"/>
    <col min="6913" max="6913" width="9.85546875" customWidth="1"/>
    <col min="6915" max="6915" width="14.7109375" customWidth="1"/>
    <col min="6916" max="6916" width="10.42578125" customWidth="1"/>
    <col min="6917" max="6917" width="12" customWidth="1"/>
    <col min="7169" max="7169" width="9.85546875" customWidth="1"/>
    <col min="7171" max="7171" width="14.7109375" customWidth="1"/>
    <col min="7172" max="7172" width="10.42578125" customWidth="1"/>
    <col min="7173" max="7173" width="12" customWidth="1"/>
    <col min="7425" max="7425" width="9.85546875" customWidth="1"/>
    <col min="7427" max="7427" width="14.7109375" customWidth="1"/>
    <col min="7428" max="7428" width="10.42578125" customWidth="1"/>
    <col min="7429" max="7429" width="12" customWidth="1"/>
    <col min="7681" max="7681" width="9.85546875" customWidth="1"/>
    <col min="7683" max="7683" width="14.7109375" customWidth="1"/>
    <col min="7684" max="7684" width="10.42578125" customWidth="1"/>
    <col min="7685" max="7685" width="12" customWidth="1"/>
    <col min="7937" max="7937" width="9.85546875" customWidth="1"/>
    <col min="7939" max="7939" width="14.7109375" customWidth="1"/>
    <col min="7940" max="7940" width="10.42578125" customWidth="1"/>
    <col min="7941" max="7941" width="12" customWidth="1"/>
    <col min="8193" max="8193" width="9.85546875" customWidth="1"/>
    <col min="8195" max="8195" width="14.7109375" customWidth="1"/>
    <col min="8196" max="8196" width="10.42578125" customWidth="1"/>
    <col min="8197" max="8197" width="12" customWidth="1"/>
    <col min="8449" max="8449" width="9.85546875" customWidth="1"/>
    <col min="8451" max="8451" width="14.7109375" customWidth="1"/>
    <col min="8452" max="8452" width="10.42578125" customWidth="1"/>
    <col min="8453" max="8453" width="12" customWidth="1"/>
    <col min="8705" max="8705" width="9.85546875" customWidth="1"/>
    <col min="8707" max="8707" width="14.7109375" customWidth="1"/>
    <col min="8708" max="8708" width="10.42578125" customWidth="1"/>
    <col min="8709" max="8709" width="12" customWidth="1"/>
    <col min="8961" max="8961" width="9.85546875" customWidth="1"/>
    <col min="8963" max="8963" width="14.7109375" customWidth="1"/>
    <col min="8964" max="8964" width="10.42578125" customWidth="1"/>
    <col min="8965" max="8965" width="12" customWidth="1"/>
    <col min="9217" max="9217" width="9.85546875" customWidth="1"/>
    <col min="9219" max="9219" width="14.7109375" customWidth="1"/>
    <col min="9220" max="9220" width="10.42578125" customWidth="1"/>
    <col min="9221" max="9221" width="12" customWidth="1"/>
    <col min="9473" max="9473" width="9.85546875" customWidth="1"/>
    <col min="9475" max="9475" width="14.7109375" customWidth="1"/>
    <col min="9476" max="9476" width="10.42578125" customWidth="1"/>
    <col min="9477" max="9477" width="12" customWidth="1"/>
    <col min="9729" max="9729" width="9.85546875" customWidth="1"/>
    <col min="9731" max="9731" width="14.7109375" customWidth="1"/>
    <col min="9732" max="9732" width="10.42578125" customWidth="1"/>
    <col min="9733" max="9733" width="12" customWidth="1"/>
    <col min="9985" max="9985" width="9.85546875" customWidth="1"/>
    <col min="9987" max="9987" width="14.7109375" customWidth="1"/>
    <col min="9988" max="9988" width="10.42578125" customWidth="1"/>
    <col min="9989" max="9989" width="12" customWidth="1"/>
    <col min="10241" max="10241" width="9.85546875" customWidth="1"/>
    <col min="10243" max="10243" width="14.7109375" customWidth="1"/>
    <col min="10244" max="10244" width="10.42578125" customWidth="1"/>
    <col min="10245" max="10245" width="12" customWidth="1"/>
    <col min="10497" max="10497" width="9.85546875" customWidth="1"/>
    <col min="10499" max="10499" width="14.7109375" customWidth="1"/>
    <col min="10500" max="10500" width="10.42578125" customWidth="1"/>
    <col min="10501" max="10501" width="12" customWidth="1"/>
    <col min="10753" max="10753" width="9.85546875" customWidth="1"/>
    <col min="10755" max="10755" width="14.7109375" customWidth="1"/>
    <col min="10756" max="10756" width="10.42578125" customWidth="1"/>
    <col min="10757" max="10757" width="12" customWidth="1"/>
    <col min="11009" max="11009" width="9.85546875" customWidth="1"/>
    <col min="11011" max="11011" width="14.7109375" customWidth="1"/>
    <col min="11012" max="11012" width="10.42578125" customWidth="1"/>
    <col min="11013" max="11013" width="12" customWidth="1"/>
    <col min="11265" max="11265" width="9.85546875" customWidth="1"/>
    <col min="11267" max="11267" width="14.7109375" customWidth="1"/>
    <col min="11268" max="11268" width="10.42578125" customWidth="1"/>
    <col min="11269" max="11269" width="12" customWidth="1"/>
    <col min="11521" max="11521" width="9.85546875" customWidth="1"/>
    <col min="11523" max="11523" width="14.7109375" customWidth="1"/>
    <col min="11524" max="11524" width="10.42578125" customWidth="1"/>
    <col min="11525" max="11525" width="12" customWidth="1"/>
    <col min="11777" max="11777" width="9.85546875" customWidth="1"/>
    <col min="11779" max="11779" width="14.7109375" customWidth="1"/>
    <col min="11780" max="11780" width="10.42578125" customWidth="1"/>
    <col min="11781" max="11781" width="12" customWidth="1"/>
    <col min="12033" max="12033" width="9.85546875" customWidth="1"/>
    <col min="12035" max="12035" width="14.7109375" customWidth="1"/>
    <col min="12036" max="12036" width="10.42578125" customWidth="1"/>
    <col min="12037" max="12037" width="12" customWidth="1"/>
    <col min="12289" max="12289" width="9.85546875" customWidth="1"/>
    <col min="12291" max="12291" width="14.7109375" customWidth="1"/>
    <col min="12292" max="12292" width="10.42578125" customWidth="1"/>
    <col min="12293" max="12293" width="12" customWidth="1"/>
    <col min="12545" max="12545" width="9.85546875" customWidth="1"/>
    <col min="12547" max="12547" width="14.7109375" customWidth="1"/>
    <col min="12548" max="12548" width="10.42578125" customWidth="1"/>
    <col min="12549" max="12549" width="12" customWidth="1"/>
    <col min="12801" max="12801" width="9.85546875" customWidth="1"/>
    <col min="12803" max="12803" width="14.7109375" customWidth="1"/>
    <col min="12804" max="12804" width="10.42578125" customWidth="1"/>
    <col min="12805" max="12805" width="12" customWidth="1"/>
    <col min="13057" max="13057" width="9.85546875" customWidth="1"/>
    <col min="13059" max="13059" width="14.7109375" customWidth="1"/>
    <col min="13060" max="13060" width="10.42578125" customWidth="1"/>
    <col min="13061" max="13061" width="12" customWidth="1"/>
    <col min="13313" max="13313" width="9.85546875" customWidth="1"/>
    <col min="13315" max="13315" width="14.7109375" customWidth="1"/>
    <col min="13316" max="13316" width="10.42578125" customWidth="1"/>
    <col min="13317" max="13317" width="12" customWidth="1"/>
    <col min="13569" max="13569" width="9.85546875" customWidth="1"/>
    <col min="13571" max="13571" width="14.7109375" customWidth="1"/>
    <col min="13572" max="13572" width="10.42578125" customWidth="1"/>
    <col min="13573" max="13573" width="12" customWidth="1"/>
    <col min="13825" max="13825" width="9.85546875" customWidth="1"/>
    <col min="13827" max="13827" width="14.7109375" customWidth="1"/>
    <col min="13828" max="13828" width="10.42578125" customWidth="1"/>
    <col min="13829" max="13829" width="12" customWidth="1"/>
    <col min="14081" max="14081" width="9.85546875" customWidth="1"/>
    <col min="14083" max="14083" width="14.7109375" customWidth="1"/>
    <col min="14084" max="14084" width="10.42578125" customWidth="1"/>
    <col min="14085" max="14085" width="12" customWidth="1"/>
    <col min="14337" max="14337" width="9.85546875" customWidth="1"/>
    <col min="14339" max="14339" width="14.7109375" customWidth="1"/>
    <col min="14340" max="14340" width="10.42578125" customWidth="1"/>
    <col min="14341" max="14341" width="12" customWidth="1"/>
    <col min="14593" max="14593" width="9.85546875" customWidth="1"/>
    <col min="14595" max="14595" width="14.7109375" customWidth="1"/>
    <col min="14596" max="14596" width="10.42578125" customWidth="1"/>
    <col min="14597" max="14597" width="12" customWidth="1"/>
    <col min="14849" max="14849" width="9.85546875" customWidth="1"/>
    <col min="14851" max="14851" width="14.7109375" customWidth="1"/>
    <col min="14852" max="14852" width="10.42578125" customWidth="1"/>
    <col min="14853" max="14853" width="12" customWidth="1"/>
    <col min="15105" max="15105" width="9.85546875" customWidth="1"/>
    <col min="15107" max="15107" width="14.7109375" customWidth="1"/>
    <col min="15108" max="15108" width="10.42578125" customWidth="1"/>
    <col min="15109" max="15109" width="12" customWidth="1"/>
    <col min="15361" max="15361" width="9.85546875" customWidth="1"/>
    <col min="15363" max="15363" width="14.7109375" customWidth="1"/>
    <col min="15364" max="15364" width="10.42578125" customWidth="1"/>
    <col min="15365" max="15365" width="12" customWidth="1"/>
    <col min="15617" max="15617" width="9.85546875" customWidth="1"/>
    <col min="15619" max="15619" width="14.7109375" customWidth="1"/>
    <col min="15620" max="15620" width="10.42578125" customWidth="1"/>
    <col min="15621" max="15621" width="12" customWidth="1"/>
    <col min="15873" max="15873" width="9.85546875" customWidth="1"/>
    <col min="15875" max="15875" width="14.7109375" customWidth="1"/>
    <col min="15876" max="15876" width="10.42578125" customWidth="1"/>
    <col min="15877" max="15877" width="12" customWidth="1"/>
    <col min="16129" max="16129" width="9.85546875" customWidth="1"/>
    <col min="16131" max="16131" width="14.7109375" customWidth="1"/>
    <col min="16132" max="16132" width="10.42578125" customWidth="1"/>
    <col min="16133" max="16133" width="12" customWidth="1"/>
  </cols>
  <sheetData>
    <row r="1" spans="1:9" x14ac:dyDescent="0.25">
      <c r="A1" s="796" t="s">
        <v>866</v>
      </c>
      <c r="B1" s="796"/>
      <c r="C1" s="796"/>
      <c r="D1" s="796"/>
      <c r="E1" s="796"/>
      <c r="F1" s="796"/>
      <c r="G1" s="796"/>
      <c r="H1" s="330"/>
      <c r="I1" s="330"/>
    </row>
    <row r="2" spans="1:9" x14ac:dyDescent="0.25">
      <c r="A2" s="331"/>
      <c r="B2" s="331"/>
      <c r="C2" s="331"/>
      <c r="D2" s="331"/>
      <c r="E2" s="331"/>
      <c r="F2" s="331"/>
      <c r="G2" s="331"/>
      <c r="H2" s="331"/>
      <c r="I2" s="331"/>
    </row>
    <row r="3" spans="1:9" x14ac:dyDescent="0.25">
      <c r="A3" s="797" t="s">
        <v>328</v>
      </c>
      <c r="B3" s="797"/>
      <c r="C3" s="797"/>
      <c r="D3" s="797"/>
      <c r="E3" s="797"/>
      <c r="F3" s="797"/>
      <c r="G3" s="797"/>
      <c r="H3" s="330"/>
      <c r="I3" s="330"/>
    </row>
    <row r="4" spans="1:9" x14ac:dyDescent="0.25">
      <c r="A4" s="797" t="s">
        <v>739</v>
      </c>
      <c r="B4" s="797"/>
      <c r="C4" s="797"/>
      <c r="D4" s="797"/>
      <c r="E4" s="797"/>
      <c r="F4" s="797"/>
      <c r="G4" s="797"/>
      <c r="H4" s="330"/>
      <c r="I4" s="330"/>
    </row>
    <row r="5" spans="1:9" x14ac:dyDescent="0.25">
      <c r="A5" s="797" t="s">
        <v>330</v>
      </c>
      <c r="B5" s="797"/>
      <c r="C5" s="797"/>
      <c r="D5" s="797"/>
      <c r="E5" s="797"/>
      <c r="F5" s="797"/>
      <c r="G5" s="797"/>
      <c r="H5" s="330"/>
      <c r="I5" s="330"/>
    </row>
    <row r="6" spans="1:9" x14ac:dyDescent="0.25">
      <c r="A6" s="332"/>
      <c r="B6" s="332"/>
      <c r="C6" s="332"/>
      <c r="D6" s="332"/>
      <c r="E6" s="332"/>
      <c r="F6" s="332"/>
      <c r="G6" s="332"/>
      <c r="H6" s="332"/>
      <c r="I6" s="332"/>
    </row>
    <row r="7" spans="1:9" ht="7.5" customHeight="1" x14ac:dyDescent="0.25">
      <c r="A7" s="333"/>
      <c r="B7" s="333"/>
      <c r="C7" s="333"/>
      <c r="D7" s="333"/>
      <c r="E7" s="333"/>
      <c r="F7" s="334"/>
      <c r="G7" s="334"/>
      <c r="H7" s="333"/>
      <c r="I7" s="333"/>
    </row>
    <row r="8" spans="1:9" x14ac:dyDescent="0.25">
      <c r="A8" s="335" t="s">
        <v>331</v>
      </c>
      <c r="B8" s="336" t="s">
        <v>749</v>
      </c>
      <c r="C8" s="337"/>
      <c r="D8" s="337"/>
      <c r="E8" s="337"/>
      <c r="F8" s="334"/>
      <c r="G8" s="712">
        <f>SUM(F9:F10)</f>
        <v>1216261</v>
      </c>
      <c r="H8" s="333"/>
      <c r="I8" s="333"/>
    </row>
    <row r="9" spans="1:9" x14ac:dyDescent="0.25">
      <c r="A9" s="334"/>
      <c r="B9" s="800" t="s">
        <v>332</v>
      </c>
      <c r="C9" s="800"/>
      <c r="D9" s="800"/>
      <c r="E9" s="800"/>
      <c r="F9" s="710">
        <v>957686</v>
      </c>
      <c r="G9" s="710"/>
      <c r="H9" s="333"/>
      <c r="I9" s="333"/>
    </row>
    <row r="10" spans="1:9" x14ac:dyDescent="0.25">
      <c r="A10" s="334"/>
      <c r="B10" s="800" t="s">
        <v>333</v>
      </c>
      <c r="C10" s="800"/>
      <c r="D10" s="800"/>
      <c r="E10" s="800"/>
      <c r="F10" s="711">
        <v>258575</v>
      </c>
      <c r="G10" s="711"/>
      <c r="H10" s="333"/>
      <c r="I10" s="333"/>
    </row>
    <row r="11" spans="1:9" x14ac:dyDescent="0.25">
      <c r="A11" s="334"/>
      <c r="B11" s="338"/>
      <c r="C11" s="338"/>
      <c r="D11" s="338"/>
      <c r="E11" s="338"/>
      <c r="F11" s="711"/>
      <c r="G11" s="711"/>
      <c r="H11" s="333"/>
      <c r="I11" s="333"/>
    </row>
    <row r="12" spans="1:9" ht="27.75" customHeight="1" x14ac:dyDescent="0.25">
      <c r="A12" s="335" t="s">
        <v>334</v>
      </c>
      <c r="B12" s="812" t="s">
        <v>335</v>
      </c>
      <c r="C12" s="812"/>
      <c r="D12" s="812"/>
      <c r="E12" s="812"/>
      <c r="F12" s="711"/>
      <c r="G12" s="712">
        <f>SUM(F13:F16)</f>
        <v>822000</v>
      </c>
      <c r="H12" s="333"/>
      <c r="I12" s="333"/>
    </row>
    <row r="13" spans="1:9" ht="27.75" customHeight="1" x14ac:dyDescent="0.25">
      <c r="A13" s="335"/>
      <c r="B13" s="813" t="s">
        <v>867</v>
      </c>
      <c r="C13" s="813"/>
      <c r="D13" s="813"/>
      <c r="E13" s="813"/>
      <c r="F13" s="711">
        <v>412000</v>
      </c>
      <c r="G13" s="712"/>
      <c r="H13" s="333"/>
      <c r="I13" s="333"/>
    </row>
    <row r="14" spans="1:9" x14ac:dyDescent="0.25">
      <c r="A14" s="708"/>
      <c r="B14" s="800" t="s">
        <v>750</v>
      </c>
      <c r="C14" s="800"/>
      <c r="D14" s="800"/>
      <c r="E14" s="800"/>
      <c r="F14" s="711">
        <v>100000</v>
      </c>
      <c r="G14" s="711"/>
      <c r="H14" s="333"/>
      <c r="I14" s="333"/>
    </row>
    <row r="15" spans="1:9" x14ac:dyDescent="0.25">
      <c r="A15" s="708"/>
      <c r="B15" s="800" t="s">
        <v>336</v>
      </c>
      <c r="C15" s="800"/>
      <c r="D15" s="800"/>
      <c r="E15" s="800"/>
      <c r="F15" s="711">
        <v>30000</v>
      </c>
      <c r="G15" s="711"/>
      <c r="H15" s="333"/>
      <c r="I15" s="333"/>
    </row>
    <row r="16" spans="1:9" x14ac:dyDescent="0.25">
      <c r="A16" s="708"/>
      <c r="B16" s="800" t="s">
        <v>751</v>
      </c>
      <c r="C16" s="800"/>
      <c r="D16" s="800"/>
      <c r="E16" s="800"/>
      <c r="F16" s="711">
        <v>280000</v>
      </c>
      <c r="G16" s="711"/>
      <c r="H16" s="333"/>
      <c r="I16" s="333"/>
    </row>
    <row r="17" spans="1:9" x14ac:dyDescent="0.25">
      <c r="A17" s="703"/>
      <c r="B17" s="704"/>
      <c r="C17" s="704"/>
      <c r="D17" s="704"/>
      <c r="E17" s="704"/>
      <c r="F17" s="711"/>
      <c r="G17" s="711"/>
      <c r="H17" s="333"/>
      <c r="I17" s="333"/>
    </row>
    <row r="18" spans="1:9" x14ac:dyDescent="0.25">
      <c r="A18" s="335" t="s">
        <v>337</v>
      </c>
      <c r="B18" s="802" t="s">
        <v>338</v>
      </c>
      <c r="C18" s="802"/>
      <c r="D18" s="802"/>
      <c r="E18" s="802"/>
      <c r="F18" s="711"/>
      <c r="G18" s="712">
        <f>SUM(F19:F23)</f>
        <v>2670000</v>
      </c>
      <c r="H18" s="333"/>
      <c r="I18" s="333"/>
    </row>
    <row r="19" spans="1:9" x14ac:dyDescent="0.25">
      <c r="A19" s="708"/>
      <c r="B19" s="800" t="s">
        <v>905</v>
      </c>
      <c r="C19" s="800"/>
      <c r="D19" s="800"/>
      <c r="E19" s="800"/>
      <c r="F19" s="711">
        <v>910000</v>
      </c>
      <c r="G19" s="711"/>
      <c r="H19" s="333"/>
      <c r="I19" s="333"/>
    </row>
    <row r="20" spans="1:9" x14ac:dyDescent="0.25">
      <c r="A20" s="708"/>
      <c r="B20" s="800" t="s">
        <v>906</v>
      </c>
      <c r="C20" s="800"/>
      <c r="D20" s="800"/>
      <c r="E20" s="800"/>
      <c r="F20" s="711">
        <v>204000</v>
      </c>
      <c r="G20" s="711"/>
      <c r="H20" s="333"/>
      <c r="I20" s="333"/>
    </row>
    <row r="21" spans="1:9" x14ac:dyDescent="0.25">
      <c r="A21" s="708"/>
      <c r="B21" s="800" t="s">
        <v>907</v>
      </c>
      <c r="C21" s="800"/>
      <c r="D21" s="800"/>
      <c r="E21" s="800"/>
      <c r="F21" s="711">
        <v>586000</v>
      </c>
      <c r="G21" s="711"/>
      <c r="H21" s="333"/>
      <c r="I21" s="333"/>
    </row>
    <row r="22" spans="1:9" x14ac:dyDescent="0.25">
      <c r="A22" s="708"/>
      <c r="B22" s="800" t="s">
        <v>759</v>
      </c>
      <c r="C22" s="800"/>
      <c r="D22" s="800"/>
      <c r="E22" s="800"/>
      <c r="F22" s="711">
        <v>300000</v>
      </c>
      <c r="G22" s="711"/>
      <c r="H22" s="333"/>
      <c r="I22" s="333"/>
    </row>
    <row r="23" spans="1:9" x14ac:dyDescent="0.25">
      <c r="A23" s="708"/>
      <c r="B23" s="800" t="s">
        <v>908</v>
      </c>
      <c r="C23" s="800"/>
      <c r="D23" s="800"/>
      <c r="E23" s="800"/>
      <c r="F23" s="711">
        <v>670000</v>
      </c>
      <c r="G23" s="711"/>
      <c r="H23" s="333"/>
      <c r="I23" s="333"/>
    </row>
    <row r="24" spans="1:9" x14ac:dyDescent="0.25">
      <c r="A24" s="334"/>
      <c r="B24" s="338"/>
      <c r="C24" s="338"/>
      <c r="D24" s="338"/>
      <c r="E24" s="338"/>
      <c r="F24" s="711"/>
      <c r="G24" s="711"/>
      <c r="H24" s="333"/>
      <c r="I24" s="333"/>
    </row>
    <row r="25" spans="1:9" x14ac:dyDescent="0.25">
      <c r="A25" s="335" t="s">
        <v>339</v>
      </c>
      <c r="B25" s="798" t="s">
        <v>340</v>
      </c>
      <c r="C25" s="798"/>
      <c r="D25" s="798"/>
      <c r="E25" s="798"/>
      <c r="F25" s="711"/>
      <c r="G25" s="712">
        <f>SUM(F26:F27)</f>
        <v>14500000</v>
      </c>
      <c r="H25" s="333"/>
      <c r="I25" s="333"/>
    </row>
    <row r="26" spans="1:9" x14ac:dyDescent="0.25">
      <c r="A26" s="708"/>
      <c r="B26" s="338" t="s">
        <v>341</v>
      </c>
      <c r="C26" s="338"/>
      <c r="D26" s="338"/>
      <c r="E26" s="338"/>
      <c r="F26" s="711">
        <v>11500000</v>
      </c>
      <c r="G26" s="711"/>
      <c r="H26" s="333"/>
      <c r="I26" s="333"/>
    </row>
    <row r="27" spans="1:9" x14ac:dyDescent="0.25">
      <c r="A27" s="708"/>
      <c r="B27" s="338" t="s">
        <v>166</v>
      </c>
      <c r="C27" s="338"/>
      <c r="D27" s="338"/>
      <c r="E27" s="338"/>
      <c r="F27" s="711">
        <v>3000000</v>
      </c>
      <c r="G27" s="711"/>
      <c r="H27" s="333"/>
      <c r="I27" s="333"/>
    </row>
    <row r="28" spans="1:9" x14ac:dyDescent="0.25">
      <c r="A28" s="703"/>
      <c r="B28" s="702"/>
      <c r="C28" s="702"/>
      <c r="D28" s="702"/>
      <c r="E28" s="702"/>
      <c r="F28" s="711"/>
      <c r="G28" s="711"/>
      <c r="H28" s="333"/>
      <c r="I28" s="333"/>
    </row>
    <row r="29" spans="1:9" x14ac:dyDescent="0.25">
      <c r="A29" s="335" t="s">
        <v>452</v>
      </c>
      <c r="B29" s="808" t="s">
        <v>755</v>
      </c>
      <c r="C29" s="808"/>
      <c r="D29" s="808"/>
      <c r="E29" s="808"/>
      <c r="F29" s="711"/>
      <c r="G29" s="712">
        <f>SUM(F30:F31)</f>
        <v>550000</v>
      </c>
      <c r="H29" s="333"/>
      <c r="I29" s="333"/>
    </row>
    <row r="30" spans="1:9" x14ac:dyDescent="0.25">
      <c r="A30" s="708"/>
      <c r="B30" s="702" t="s">
        <v>752</v>
      </c>
      <c r="C30" s="702"/>
      <c r="D30" s="702"/>
      <c r="E30" s="702"/>
      <c r="F30" s="711">
        <v>300000</v>
      </c>
      <c r="G30" s="711"/>
      <c r="H30" s="333"/>
      <c r="I30" s="333"/>
    </row>
    <row r="31" spans="1:9" x14ac:dyDescent="0.25">
      <c r="A31" s="703"/>
      <c r="B31" s="800" t="s">
        <v>753</v>
      </c>
      <c r="C31" s="800"/>
      <c r="D31" s="800"/>
      <c r="E31" s="800"/>
      <c r="F31" s="711">
        <v>250000</v>
      </c>
      <c r="G31" s="711"/>
      <c r="H31" s="333"/>
      <c r="I31" s="333"/>
    </row>
    <row r="32" spans="1:9" x14ac:dyDescent="0.25">
      <c r="A32" s="334"/>
      <c r="B32" s="338"/>
      <c r="C32" s="338"/>
      <c r="D32" s="338"/>
      <c r="E32" s="338"/>
      <c r="F32" s="711"/>
      <c r="G32" s="711"/>
      <c r="H32" s="333"/>
      <c r="I32" s="333"/>
    </row>
    <row r="33" spans="1:9" x14ac:dyDescent="0.25">
      <c r="A33" s="335" t="s">
        <v>342</v>
      </c>
      <c r="B33" s="802" t="s">
        <v>343</v>
      </c>
      <c r="C33" s="802"/>
      <c r="D33" s="802"/>
      <c r="E33" s="802"/>
      <c r="F33" s="711"/>
      <c r="G33" s="713"/>
      <c r="H33" s="333"/>
      <c r="I33" s="333"/>
    </row>
    <row r="34" spans="1:9" x14ac:dyDescent="0.25">
      <c r="A34" s="334"/>
      <c r="B34" s="803" t="s">
        <v>740</v>
      </c>
      <c r="C34" s="803"/>
      <c r="D34" s="803"/>
      <c r="E34" s="803"/>
      <c r="F34" s="711"/>
      <c r="G34" s="712">
        <f>SUM(F44,F55,F57,F60,F65,F67)</f>
        <v>114137929</v>
      </c>
      <c r="H34" s="333"/>
      <c r="I34" s="333"/>
    </row>
    <row r="35" spans="1:9" x14ac:dyDescent="0.25">
      <c r="A35" s="708"/>
      <c r="B35" s="800" t="s">
        <v>344</v>
      </c>
      <c r="C35" s="800"/>
      <c r="D35" s="800"/>
      <c r="E35" s="800"/>
      <c r="F35" s="711">
        <v>37693400</v>
      </c>
      <c r="G35" s="711"/>
      <c r="H35" s="333"/>
      <c r="I35" s="333"/>
    </row>
    <row r="36" spans="1:9" x14ac:dyDescent="0.25">
      <c r="A36" s="708"/>
      <c r="B36" s="800" t="s">
        <v>345</v>
      </c>
      <c r="C36" s="800"/>
      <c r="D36" s="800"/>
      <c r="E36" s="800"/>
      <c r="F36" s="711">
        <v>10355315</v>
      </c>
      <c r="G36" s="711"/>
      <c r="H36" s="333"/>
      <c r="I36" s="333"/>
    </row>
    <row r="37" spans="1:9" x14ac:dyDescent="0.25">
      <c r="A37" s="334"/>
      <c r="B37" s="800" t="s">
        <v>346</v>
      </c>
      <c r="C37" s="800"/>
      <c r="D37" s="800"/>
      <c r="E37" s="334">
        <v>3082</v>
      </c>
      <c r="F37" s="711"/>
      <c r="G37" s="711"/>
      <c r="H37" s="333"/>
      <c r="I37" s="333"/>
    </row>
    <row r="38" spans="1:9" x14ac:dyDescent="0.25">
      <c r="A38" s="334"/>
      <c r="B38" s="800" t="s">
        <v>347</v>
      </c>
      <c r="C38" s="800"/>
      <c r="D38" s="800"/>
      <c r="E38" s="334">
        <v>4064</v>
      </c>
      <c r="F38" s="711"/>
      <c r="G38" s="711"/>
      <c r="H38" s="333"/>
      <c r="I38" s="333"/>
    </row>
    <row r="39" spans="1:9" x14ac:dyDescent="0.25">
      <c r="A39" s="334"/>
      <c r="B39" s="800" t="s">
        <v>348</v>
      </c>
      <c r="C39" s="800"/>
      <c r="D39" s="800"/>
      <c r="E39" s="334">
        <v>1394</v>
      </c>
      <c r="F39" s="711"/>
      <c r="G39" s="711"/>
      <c r="H39" s="333"/>
      <c r="I39" s="333"/>
    </row>
    <row r="40" spans="1:9" x14ac:dyDescent="0.25">
      <c r="A40" s="334"/>
      <c r="B40" s="800" t="s">
        <v>349</v>
      </c>
      <c r="C40" s="800"/>
      <c r="D40" s="800"/>
      <c r="E40" s="334">
        <v>1816</v>
      </c>
      <c r="F40" s="711"/>
      <c r="G40" s="711"/>
      <c r="H40" s="333"/>
      <c r="I40" s="333"/>
    </row>
    <row r="41" spans="1:9" x14ac:dyDescent="0.25">
      <c r="A41" s="708"/>
      <c r="B41" s="800" t="s">
        <v>350</v>
      </c>
      <c r="C41" s="800"/>
      <c r="D41" s="800"/>
      <c r="E41" s="800"/>
      <c r="F41" s="711">
        <v>6000000</v>
      </c>
      <c r="G41" s="711"/>
      <c r="H41" s="333"/>
      <c r="I41" s="333"/>
    </row>
    <row r="42" spans="1:9" x14ac:dyDescent="0.25">
      <c r="A42" s="708"/>
      <c r="B42" s="800" t="s">
        <v>351</v>
      </c>
      <c r="C42" s="800"/>
      <c r="D42" s="800"/>
      <c r="E42" s="800"/>
      <c r="F42" s="711">
        <v>68850</v>
      </c>
      <c r="G42" s="711"/>
      <c r="H42" s="333"/>
      <c r="I42" s="333"/>
    </row>
    <row r="43" spans="1:9" x14ac:dyDescent="0.25">
      <c r="A43" s="708"/>
      <c r="B43" s="809" t="s">
        <v>741</v>
      </c>
      <c r="C43" s="809"/>
      <c r="D43" s="809"/>
      <c r="E43" s="809"/>
      <c r="F43" s="714">
        <v>89281</v>
      </c>
      <c r="G43" s="711"/>
      <c r="H43" s="333"/>
      <c r="I43" s="333"/>
    </row>
    <row r="44" spans="1:9" ht="15.75" thickBot="1" x14ac:dyDescent="0.3">
      <c r="A44" s="708"/>
      <c r="B44" s="799" t="s">
        <v>353</v>
      </c>
      <c r="C44" s="799"/>
      <c r="D44" s="799"/>
      <c r="E44" s="799"/>
      <c r="F44" s="715">
        <f>SUM(F35:F36,F41:F43)</f>
        <v>54206846</v>
      </c>
      <c r="G44" s="711"/>
      <c r="H44" s="333"/>
      <c r="I44" s="333"/>
    </row>
    <row r="45" spans="1:9" x14ac:dyDescent="0.25">
      <c r="A45" s="334"/>
      <c r="B45" s="340"/>
      <c r="C45" s="340"/>
      <c r="D45" s="340"/>
      <c r="E45" s="340"/>
      <c r="F45" s="341"/>
      <c r="G45" s="333"/>
      <c r="H45" s="333"/>
      <c r="I45" s="333"/>
    </row>
    <row r="46" spans="1:9" x14ac:dyDescent="0.25">
      <c r="A46" s="708"/>
      <c r="B46" s="809" t="s">
        <v>354</v>
      </c>
      <c r="C46" s="809"/>
      <c r="D46" s="809"/>
      <c r="E46" s="809"/>
      <c r="G46" s="333"/>
      <c r="H46" s="333"/>
      <c r="I46" s="333"/>
    </row>
    <row r="47" spans="1:9" x14ac:dyDescent="0.25">
      <c r="A47" s="334"/>
      <c r="B47" s="800" t="s">
        <v>742</v>
      </c>
      <c r="C47" s="800"/>
      <c r="D47" s="800"/>
      <c r="E47" s="710">
        <v>13498400</v>
      </c>
      <c r="F47" s="333"/>
      <c r="G47" s="333"/>
      <c r="H47" s="333"/>
      <c r="I47" s="333"/>
    </row>
    <row r="48" spans="1:9" x14ac:dyDescent="0.25">
      <c r="A48" s="334"/>
      <c r="B48" s="800" t="s">
        <v>355</v>
      </c>
      <c r="C48" s="800"/>
      <c r="D48" s="800"/>
      <c r="E48" s="710">
        <v>4800000</v>
      </c>
      <c r="F48" s="333"/>
      <c r="G48" s="333"/>
      <c r="H48" s="333"/>
      <c r="I48" s="333"/>
    </row>
    <row r="49" spans="1:9" x14ac:dyDescent="0.25">
      <c r="A49" s="334"/>
      <c r="B49" s="800" t="s">
        <v>743</v>
      </c>
      <c r="C49" s="800"/>
      <c r="D49" s="800"/>
      <c r="E49" s="710">
        <v>8472400</v>
      </c>
      <c r="F49" s="333"/>
      <c r="G49" s="333"/>
      <c r="H49" s="333"/>
      <c r="I49" s="333"/>
    </row>
    <row r="50" spans="1:9" x14ac:dyDescent="0.25">
      <c r="A50" s="334"/>
      <c r="B50" s="800" t="s">
        <v>356</v>
      </c>
      <c r="C50" s="800"/>
      <c r="D50" s="800"/>
      <c r="E50" s="710">
        <v>2400000</v>
      </c>
      <c r="F50" s="333"/>
      <c r="G50" s="333"/>
      <c r="H50" s="333"/>
      <c r="I50" s="333"/>
    </row>
    <row r="51" spans="1:9" x14ac:dyDescent="0.25">
      <c r="A51" s="334"/>
      <c r="B51" s="810" t="s">
        <v>744</v>
      </c>
      <c r="C51" s="810"/>
      <c r="D51" s="810"/>
      <c r="E51" s="710">
        <v>206500</v>
      </c>
      <c r="F51" s="333"/>
      <c r="G51" s="333"/>
      <c r="H51" s="333"/>
      <c r="I51" s="333"/>
    </row>
    <row r="52" spans="1:9" x14ac:dyDescent="0.25">
      <c r="A52" s="334"/>
      <c r="B52" s="800" t="s">
        <v>745</v>
      </c>
      <c r="C52" s="800"/>
      <c r="D52" s="800"/>
      <c r="E52" s="710">
        <v>2666667</v>
      </c>
      <c r="F52" s="333"/>
      <c r="G52" s="333"/>
      <c r="H52" s="333"/>
      <c r="I52" s="333"/>
    </row>
    <row r="53" spans="1:9" x14ac:dyDescent="0.25">
      <c r="A53" s="334"/>
      <c r="B53" s="800" t="s">
        <v>746</v>
      </c>
      <c r="C53" s="800"/>
      <c r="D53" s="800"/>
      <c r="E53" s="710">
        <v>1626667</v>
      </c>
      <c r="F53" s="333"/>
      <c r="G53" s="333"/>
      <c r="H53" s="333"/>
      <c r="I53" s="333"/>
    </row>
    <row r="54" spans="1:9" x14ac:dyDescent="0.25">
      <c r="A54" s="334"/>
      <c r="B54" s="811" t="s">
        <v>357</v>
      </c>
      <c r="C54" s="811"/>
      <c r="D54" s="811"/>
      <c r="E54" s="710">
        <v>384000</v>
      </c>
      <c r="F54" s="333"/>
      <c r="G54" s="333"/>
      <c r="H54" s="333"/>
      <c r="I54" s="333"/>
    </row>
    <row r="55" spans="1:9" ht="15.75" thickBot="1" x14ac:dyDescent="0.3">
      <c r="A55" s="708"/>
      <c r="B55" s="799" t="s">
        <v>354</v>
      </c>
      <c r="C55" s="799"/>
      <c r="D55" s="799"/>
      <c r="E55" s="799"/>
      <c r="F55" s="715">
        <f>SUM(E47:E54)</f>
        <v>34054634</v>
      </c>
      <c r="G55" s="333"/>
      <c r="H55" s="333"/>
      <c r="I55" s="333"/>
    </row>
    <row r="56" spans="1:9" x14ac:dyDescent="0.25">
      <c r="A56" s="334"/>
      <c r="B56" s="340"/>
      <c r="C56" s="340"/>
      <c r="D56" s="340"/>
      <c r="E56" s="340"/>
      <c r="F56" s="716"/>
      <c r="G56" s="333"/>
      <c r="H56" s="333"/>
      <c r="I56" s="333"/>
    </row>
    <row r="57" spans="1:9" ht="15.75" thickBot="1" x14ac:dyDescent="0.3">
      <c r="A57" s="708"/>
      <c r="B57" s="799" t="s">
        <v>358</v>
      </c>
      <c r="C57" s="799"/>
      <c r="D57" s="799"/>
      <c r="E57" s="799"/>
      <c r="F57" s="715">
        <v>8682465</v>
      </c>
      <c r="G57" s="333"/>
      <c r="H57" s="333"/>
      <c r="I57" s="333"/>
    </row>
    <row r="58" spans="1:9" x14ac:dyDescent="0.25">
      <c r="A58" s="334"/>
      <c r="B58" s="342"/>
      <c r="C58" s="342"/>
      <c r="D58" s="342"/>
      <c r="E58" s="342"/>
      <c r="F58" s="716"/>
      <c r="G58" s="333"/>
      <c r="H58" s="333"/>
      <c r="I58" s="333"/>
    </row>
    <row r="59" spans="1:9" x14ac:dyDescent="0.25">
      <c r="A59" s="708"/>
      <c r="B59" s="809" t="s">
        <v>747</v>
      </c>
      <c r="C59" s="809"/>
      <c r="D59" s="809"/>
      <c r="E59" s="343">
        <v>2435840</v>
      </c>
      <c r="F59" s="714"/>
      <c r="G59" s="333"/>
      <c r="H59" s="333"/>
      <c r="I59" s="333"/>
    </row>
    <row r="60" spans="1:9" ht="15.75" thickBot="1" x14ac:dyDescent="0.3">
      <c r="A60" s="708"/>
      <c r="B60" s="799" t="s">
        <v>359</v>
      </c>
      <c r="C60" s="799"/>
      <c r="D60" s="799"/>
      <c r="E60" s="799"/>
      <c r="F60" s="715">
        <f>SUM(E59)</f>
        <v>2435840</v>
      </c>
      <c r="G60" s="333"/>
      <c r="H60" s="333"/>
      <c r="I60" s="333"/>
    </row>
    <row r="61" spans="1:9" x14ac:dyDescent="0.25">
      <c r="A61" s="334"/>
      <c r="B61" s="342"/>
      <c r="C61" s="342"/>
      <c r="D61" s="342"/>
      <c r="E61" s="342"/>
      <c r="F61" s="339"/>
      <c r="G61" s="333"/>
      <c r="H61" s="333"/>
      <c r="I61" s="333"/>
    </row>
    <row r="62" spans="1:9" x14ac:dyDescent="0.25">
      <c r="A62" s="708"/>
      <c r="B62" s="343" t="s">
        <v>360</v>
      </c>
      <c r="C62" s="343"/>
      <c r="D62" s="343"/>
      <c r="E62" s="717">
        <v>7719360</v>
      </c>
      <c r="F62" s="714"/>
      <c r="G62" s="333"/>
      <c r="H62" s="333"/>
      <c r="I62" s="333"/>
    </row>
    <row r="63" spans="1:9" x14ac:dyDescent="0.25">
      <c r="A63" s="708"/>
      <c r="B63" s="342" t="s">
        <v>361</v>
      </c>
      <c r="C63" s="342"/>
      <c r="D63" s="342"/>
      <c r="E63" s="718">
        <v>4594054</v>
      </c>
      <c r="F63" s="714"/>
      <c r="G63" s="333"/>
      <c r="H63" s="333"/>
      <c r="I63" s="333"/>
    </row>
    <row r="64" spans="1:9" x14ac:dyDescent="0.25">
      <c r="A64" s="708"/>
      <c r="B64" s="811" t="s">
        <v>748</v>
      </c>
      <c r="C64" s="811"/>
      <c r="D64" s="811"/>
      <c r="E64" s="719">
        <v>1040250</v>
      </c>
      <c r="F64" s="714"/>
      <c r="G64" s="333"/>
      <c r="H64" s="333"/>
      <c r="I64" s="333"/>
    </row>
    <row r="65" spans="1:9" ht="15.75" thickBot="1" x14ac:dyDescent="0.3">
      <c r="A65" s="708"/>
      <c r="B65" s="799" t="s">
        <v>362</v>
      </c>
      <c r="C65" s="799"/>
      <c r="D65" s="799"/>
      <c r="E65" s="799"/>
      <c r="F65" s="715">
        <f>SUM(E62:E64)</f>
        <v>13353664</v>
      </c>
      <c r="G65" s="333"/>
      <c r="H65" s="333"/>
      <c r="I65" s="333"/>
    </row>
    <row r="66" spans="1:9" x14ac:dyDescent="0.25">
      <c r="A66" s="334"/>
      <c r="B66" s="340"/>
      <c r="C66" s="340"/>
      <c r="D66" s="340"/>
      <c r="E66" s="340"/>
      <c r="F66" s="716"/>
      <c r="G66" s="333"/>
      <c r="H66" s="333"/>
      <c r="I66" s="333"/>
    </row>
    <row r="67" spans="1:9" ht="15.75" thickBot="1" x14ac:dyDescent="0.3">
      <c r="A67" s="708"/>
      <c r="B67" s="799" t="s">
        <v>363</v>
      </c>
      <c r="C67" s="799"/>
      <c r="D67" s="799"/>
      <c r="E67" s="799"/>
      <c r="F67" s="715">
        <v>1404480</v>
      </c>
      <c r="G67" s="333"/>
      <c r="H67" s="333"/>
      <c r="I67" s="333"/>
    </row>
    <row r="68" spans="1:9" x14ac:dyDescent="0.25">
      <c r="A68" s="334"/>
      <c r="B68" s="809"/>
      <c r="C68" s="809"/>
      <c r="D68" s="809"/>
      <c r="E68" s="809"/>
      <c r="F68" s="339"/>
      <c r="G68" s="333"/>
      <c r="H68" s="333"/>
      <c r="I68" s="333"/>
    </row>
    <row r="69" spans="1:9" x14ac:dyDescent="0.25">
      <c r="A69" s="335" t="s">
        <v>364</v>
      </c>
      <c r="B69" s="346" t="s">
        <v>365</v>
      </c>
      <c r="C69" s="346"/>
      <c r="D69" s="346"/>
      <c r="E69" s="346"/>
      <c r="F69" s="711"/>
      <c r="G69" s="712">
        <f>SUM(F70:F71)</f>
        <v>5250000</v>
      </c>
      <c r="H69" s="333"/>
      <c r="I69" s="333"/>
    </row>
    <row r="70" spans="1:9" x14ac:dyDescent="0.25">
      <c r="A70" s="708"/>
      <c r="B70" s="800" t="s">
        <v>366</v>
      </c>
      <c r="C70" s="800"/>
      <c r="D70" s="800"/>
      <c r="E70" s="800"/>
      <c r="F70" s="711">
        <v>5000000</v>
      </c>
      <c r="G70" s="711"/>
      <c r="H70" s="333"/>
      <c r="I70" s="333"/>
    </row>
    <row r="71" spans="1:9" x14ac:dyDescent="0.25">
      <c r="A71" s="708"/>
      <c r="B71" s="800" t="s">
        <v>367</v>
      </c>
      <c r="C71" s="800"/>
      <c r="D71" s="800"/>
      <c r="E71" s="800"/>
      <c r="F71" s="711">
        <v>250000</v>
      </c>
      <c r="G71" s="711"/>
      <c r="H71" s="333"/>
      <c r="I71" s="333"/>
    </row>
    <row r="72" spans="1:9" x14ac:dyDescent="0.25">
      <c r="A72" s="334"/>
      <c r="B72" s="338"/>
      <c r="C72" s="338"/>
      <c r="D72" s="338"/>
      <c r="E72" s="338"/>
      <c r="F72" s="711"/>
      <c r="G72" s="711"/>
      <c r="H72" s="333"/>
      <c r="I72" s="333"/>
    </row>
    <row r="73" spans="1:9" x14ac:dyDescent="0.25">
      <c r="A73" s="335" t="s">
        <v>368</v>
      </c>
      <c r="B73" s="801" t="s">
        <v>369</v>
      </c>
      <c r="C73" s="801"/>
      <c r="D73" s="801"/>
      <c r="E73" s="801"/>
      <c r="F73" s="711"/>
      <c r="G73" s="712">
        <f>SUM(F74)</f>
        <v>4450000</v>
      </c>
      <c r="H73" s="333"/>
      <c r="I73" s="333"/>
    </row>
    <row r="74" spans="1:9" x14ac:dyDescent="0.25">
      <c r="A74" s="708"/>
      <c r="B74" s="800" t="s">
        <v>366</v>
      </c>
      <c r="C74" s="800"/>
      <c r="D74" s="800"/>
      <c r="E74" s="800"/>
      <c r="F74" s="711">
        <v>4450000</v>
      </c>
      <c r="G74" s="711"/>
      <c r="H74" s="333"/>
      <c r="I74" s="333"/>
    </row>
    <row r="75" spans="1:9" x14ac:dyDescent="0.25">
      <c r="A75" s="334"/>
      <c r="B75" s="338"/>
      <c r="C75" s="338"/>
      <c r="D75" s="338"/>
      <c r="E75" s="338"/>
      <c r="F75" s="711"/>
      <c r="G75" s="711"/>
      <c r="H75" s="333"/>
      <c r="I75" s="333"/>
    </row>
    <row r="76" spans="1:9" x14ac:dyDescent="0.25">
      <c r="A76" s="335" t="s">
        <v>370</v>
      </c>
      <c r="B76" s="798" t="s">
        <v>371</v>
      </c>
      <c r="C76" s="798"/>
      <c r="D76" s="798"/>
      <c r="E76" s="798"/>
      <c r="F76" s="712"/>
      <c r="G76" s="712">
        <f>SUM(F77)</f>
        <v>94000</v>
      </c>
      <c r="H76" s="333"/>
      <c r="I76" s="333"/>
    </row>
    <row r="77" spans="1:9" x14ac:dyDescent="0.25">
      <c r="A77" s="708"/>
      <c r="B77" s="800" t="s">
        <v>372</v>
      </c>
      <c r="C77" s="800"/>
      <c r="D77" s="800"/>
      <c r="E77" s="338"/>
      <c r="F77" s="711">
        <v>94000</v>
      </c>
      <c r="G77" s="711"/>
      <c r="H77" s="333"/>
      <c r="I77" s="333"/>
    </row>
    <row r="78" spans="1:9" x14ac:dyDescent="0.25">
      <c r="A78" s="334"/>
      <c r="B78" s="338"/>
      <c r="C78" s="338"/>
      <c r="D78" s="338"/>
      <c r="E78" s="338"/>
      <c r="F78" s="711"/>
      <c r="G78" s="711"/>
      <c r="H78" s="333"/>
      <c r="I78" s="333"/>
    </row>
    <row r="79" spans="1:9" x14ac:dyDescent="0.25">
      <c r="A79" s="331">
        <v>107051</v>
      </c>
      <c r="B79" s="798" t="s">
        <v>107</v>
      </c>
      <c r="C79" s="798"/>
      <c r="D79" s="798"/>
      <c r="E79" s="798"/>
      <c r="F79" s="711"/>
      <c r="G79" s="712">
        <f>SUM(F80:F81)</f>
        <v>4700000</v>
      </c>
      <c r="H79" s="333"/>
      <c r="I79" s="333"/>
    </row>
    <row r="80" spans="1:9" x14ac:dyDescent="0.25">
      <c r="A80" s="708"/>
      <c r="B80" s="338" t="s">
        <v>373</v>
      </c>
      <c r="C80" s="338"/>
      <c r="D80" s="338"/>
      <c r="E80" s="338"/>
      <c r="F80" s="711">
        <v>3700000</v>
      </c>
      <c r="G80" s="711"/>
      <c r="H80" s="333"/>
      <c r="I80" s="333"/>
    </row>
    <row r="81" spans="1:9" x14ac:dyDescent="0.25">
      <c r="A81" s="708"/>
      <c r="B81" s="338" t="s">
        <v>374</v>
      </c>
      <c r="C81" s="338"/>
      <c r="D81" s="338"/>
      <c r="E81" s="338"/>
      <c r="F81" s="711">
        <v>1000000</v>
      </c>
      <c r="G81" s="711"/>
      <c r="H81" s="333"/>
      <c r="I81" s="333"/>
    </row>
    <row r="82" spans="1:9" x14ac:dyDescent="0.25">
      <c r="A82" s="334"/>
      <c r="B82" s="338"/>
      <c r="C82" s="338"/>
      <c r="D82" s="338"/>
      <c r="E82" s="338"/>
      <c r="F82" s="711"/>
      <c r="G82" s="711"/>
      <c r="H82" s="333"/>
      <c r="I82" s="333"/>
    </row>
    <row r="83" spans="1:9" x14ac:dyDescent="0.25">
      <c r="A83" s="335" t="s">
        <v>375</v>
      </c>
      <c r="B83" s="798" t="s">
        <v>376</v>
      </c>
      <c r="C83" s="798"/>
      <c r="D83" s="798"/>
      <c r="E83" s="798"/>
      <c r="F83" s="711"/>
      <c r="G83" s="712">
        <f>SUM(F84)</f>
        <v>4950000</v>
      </c>
      <c r="H83" s="333"/>
      <c r="I83" s="333"/>
    </row>
    <row r="84" spans="1:9" x14ac:dyDescent="0.25">
      <c r="A84" s="708"/>
      <c r="B84" s="800" t="s">
        <v>758</v>
      </c>
      <c r="C84" s="800"/>
      <c r="D84" s="800"/>
      <c r="E84" s="800"/>
      <c r="F84" s="711">
        <v>4950000</v>
      </c>
      <c r="G84" s="711"/>
      <c r="H84" s="333"/>
      <c r="I84" s="333"/>
    </row>
    <row r="85" spans="1:9" x14ac:dyDescent="0.25">
      <c r="A85" s="334"/>
      <c r="B85" s="333"/>
      <c r="C85" s="333"/>
      <c r="D85" s="333"/>
      <c r="E85" s="333"/>
      <c r="F85" s="711"/>
      <c r="G85" s="711"/>
      <c r="H85" s="333"/>
      <c r="I85" s="333"/>
    </row>
    <row r="86" spans="1:9" x14ac:dyDescent="0.25">
      <c r="A86" s="335" t="s">
        <v>756</v>
      </c>
      <c r="B86" s="798" t="s">
        <v>757</v>
      </c>
      <c r="C86" s="798"/>
      <c r="D86" s="798"/>
      <c r="E86" s="798"/>
      <c r="F86" s="711"/>
      <c r="G86" s="712">
        <f>SUM(F87,F88)</f>
        <v>41658000</v>
      </c>
      <c r="H86" s="333"/>
      <c r="I86" s="333"/>
    </row>
    <row r="87" spans="1:9" x14ac:dyDescent="0.25">
      <c r="A87" s="708"/>
      <c r="B87" s="800" t="s">
        <v>758</v>
      </c>
      <c r="C87" s="800"/>
      <c r="D87" s="800"/>
      <c r="E87" s="800"/>
      <c r="F87" s="711">
        <v>41598000</v>
      </c>
      <c r="G87" s="711"/>
      <c r="H87" s="333"/>
      <c r="I87" s="333"/>
    </row>
    <row r="88" spans="1:9" x14ac:dyDescent="0.25">
      <c r="A88" s="708"/>
      <c r="B88" s="804" t="s">
        <v>12</v>
      </c>
      <c r="C88" s="804"/>
      <c r="D88" s="804"/>
      <c r="E88" s="804"/>
      <c r="F88" s="711">
        <v>60000</v>
      </c>
      <c r="G88" s="711"/>
      <c r="H88" s="333"/>
      <c r="I88" s="333"/>
    </row>
    <row r="89" spans="1:9" x14ac:dyDescent="0.25">
      <c r="A89" s="703"/>
      <c r="B89" s="704"/>
      <c r="C89" s="704"/>
      <c r="D89" s="704"/>
      <c r="E89" s="704"/>
      <c r="F89" s="711"/>
      <c r="G89" s="711"/>
      <c r="H89" s="333"/>
      <c r="I89" s="333"/>
    </row>
    <row r="90" spans="1:9" x14ac:dyDescent="0.25">
      <c r="A90" s="335" t="s">
        <v>437</v>
      </c>
      <c r="B90" s="798" t="s">
        <v>760</v>
      </c>
      <c r="C90" s="798"/>
      <c r="D90" s="798"/>
      <c r="E90" s="798"/>
      <c r="F90" s="711"/>
      <c r="G90" s="712">
        <f>SUM(F91:F91)</f>
        <v>295000</v>
      </c>
      <c r="H90" s="333"/>
      <c r="I90" s="333"/>
    </row>
    <row r="91" spans="1:9" x14ac:dyDescent="0.25">
      <c r="A91" s="708"/>
      <c r="B91" s="800" t="s">
        <v>761</v>
      </c>
      <c r="C91" s="800"/>
      <c r="D91" s="800"/>
      <c r="E91" s="333"/>
      <c r="F91" s="711">
        <v>295000</v>
      </c>
      <c r="G91" s="711"/>
      <c r="H91" s="333"/>
      <c r="I91" s="333"/>
    </row>
    <row r="92" spans="1:9" ht="17.25" customHeight="1" x14ac:dyDescent="0.25">
      <c r="A92" s="337"/>
      <c r="B92" s="806" t="s">
        <v>378</v>
      </c>
      <c r="C92" s="806"/>
      <c r="D92" s="806"/>
      <c r="E92" s="806"/>
      <c r="F92" s="720"/>
      <c r="G92" s="721">
        <f>SUM(G8,G12,G34,G18,G69,G73,G76,G79,G86,G83,G90,G25,G29)</f>
        <v>195293190</v>
      </c>
      <c r="H92" s="333"/>
      <c r="I92" s="333"/>
    </row>
    <row r="93" spans="1:9" ht="17.25" customHeight="1" x14ac:dyDescent="0.25">
      <c r="A93" s="337"/>
      <c r="B93" s="344"/>
      <c r="C93" s="344"/>
      <c r="D93" s="344"/>
      <c r="E93" s="344"/>
      <c r="F93" s="714"/>
      <c r="G93" s="722"/>
      <c r="H93" s="333"/>
      <c r="I93" s="333"/>
    </row>
    <row r="94" spans="1:9" ht="15.75" x14ac:dyDescent="0.25">
      <c r="A94" s="335" t="s">
        <v>379</v>
      </c>
      <c r="B94" s="807" t="s">
        <v>754</v>
      </c>
      <c r="C94" s="807"/>
      <c r="D94" s="807"/>
      <c r="E94" s="807"/>
      <c r="F94" s="723">
        <v>27716000</v>
      </c>
      <c r="G94" s="723"/>
    </row>
    <row r="95" spans="1:9" ht="24" customHeight="1" x14ac:dyDescent="0.25">
      <c r="B95" s="805" t="s">
        <v>380</v>
      </c>
      <c r="C95" s="805"/>
      <c r="D95" s="805"/>
      <c r="E95" s="805"/>
      <c r="F95" s="724"/>
      <c r="G95" s="724">
        <f>SUM(G92,F94)</f>
        <v>223009190</v>
      </c>
    </row>
  </sheetData>
  <mergeCells count="66">
    <mergeCell ref="B9:E9"/>
    <mergeCell ref="B25:E25"/>
    <mergeCell ref="B10:E10"/>
    <mergeCell ref="B12:E12"/>
    <mergeCell ref="B14:E14"/>
    <mergeCell ref="B15:E15"/>
    <mergeCell ref="B18:E18"/>
    <mergeCell ref="B19:E19"/>
    <mergeCell ref="B20:E20"/>
    <mergeCell ref="B21:E21"/>
    <mergeCell ref="B22:E22"/>
    <mergeCell ref="B23:E23"/>
    <mergeCell ref="B16:E16"/>
    <mergeCell ref="B13:E13"/>
    <mergeCell ref="B74:E74"/>
    <mergeCell ref="B64:D64"/>
    <mergeCell ref="B59:D59"/>
    <mergeCell ref="B46:E46"/>
    <mergeCell ref="B47:D47"/>
    <mergeCell ref="B48:D48"/>
    <mergeCell ref="B49:D49"/>
    <mergeCell ref="B50:D50"/>
    <mergeCell ref="B52:D52"/>
    <mergeCell ref="B53:D53"/>
    <mergeCell ref="B54:D54"/>
    <mergeCell ref="B55:E55"/>
    <mergeCell ref="B71:E71"/>
    <mergeCell ref="B68:E68"/>
    <mergeCell ref="B29:E29"/>
    <mergeCell ref="B43:E43"/>
    <mergeCell ref="B57:E57"/>
    <mergeCell ref="B51:D51"/>
    <mergeCell ref="B65:E65"/>
    <mergeCell ref="B38:D38"/>
    <mergeCell ref="B39:D39"/>
    <mergeCell ref="B40:D40"/>
    <mergeCell ref="B41:E41"/>
    <mergeCell ref="B42:E42"/>
    <mergeCell ref="B88:E88"/>
    <mergeCell ref="B95:E95"/>
    <mergeCell ref="B77:D77"/>
    <mergeCell ref="B79:E79"/>
    <mergeCell ref="B83:E83"/>
    <mergeCell ref="B84:E84"/>
    <mergeCell ref="B86:E86"/>
    <mergeCell ref="B87:E87"/>
    <mergeCell ref="B90:E90"/>
    <mergeCell ref="B91:D91"/>
    <mergeCell ref="B92:E92"/>
    <mergeCell ref="B94:E94"/>
    <mergeCell ref="A1:G1"/>
    <mergeCell ref="A4:G4"/>
    <mergeCell ref="A3:G3"/>
    <mergeCell ref="A5:G5"/>
    <mergeCell ref="B76:E76"/>
    <mergeCell ref="B60:E60"/>
    <mergeCell ref="B67:E67"/>
    <mergeCell ref="B70:E70"/>
    <mergeCell ref="B31:E31"/>
    <mergeCell ref="B73:E73"/>
    <mergeCell ref="B44:E44"/>
    <mergeCell ref="B33:E33"/>
    <mergeCell ref="B34:E34"/>
    <mergeCell ref="B35:E35"/>
    <mergeCell ref="B36:E36"/>
    <mergeCell ref="B37:D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opLeftCell="A189" zoomScaleNormal="100" workbookViewId="0">
      <selection activeCell="A180" sqref="A180"/>
    </sheetView>
  </sheetViews>
  <sheetFormatPr defaultRowHeight="15" x14ac:dyDescent="0.25"/>
  <cols>
    <col min="1" max="1" width="9" customWidth="1"/>
    <col min="5" max="5" width="16.7109375" customWidth="1"/>
    <col min="6" max="6" width="10.140625" bestFit="1" customWidth="1"/>
    <col min="7" max="7" width="12.5703125" customWidth="1"/>
    <col min="8" max="8" width="8.42578125" customWidth="1"/>
    <col min="257" max="257" width="10.5703125" customWidth="1"/>
    <col min="261" max="261" width="14.5703125" customWidth="1"/>
    <col min="513" max="513" width="10.5703125" customWidth="1"/>
    <col min="517" max="517" width="14.5703125" customWidth="1"/>
    <col min="769" max="769" width="10.5703125" customWidth="1"/>
    <col min="773" max="773" width="14.5703125" customWidth="1"/>
    <col min="1025" max="1025" width="10.5703125" customWidth="1"/>
    <col min="1029" max="1029" width="14.5703125" customWidth="1"/>
    <col min="1281" max="1281" width="10.5703125" customWidth="1"/>
    <col min="1285" max="1285" width="14.5703125" customWidth="1"/>
    <col min="1537" max="1537" width="10.5703125" customWidth="1"/>
    <col min="1541" max="1541" width="14.5703125" customWidth="1"/>
    <col min="1793" max="1793" width="10.5703125" customWidth="1"/>
    <col min="1797" max="1797" width="14.5703125" customWidth="1"/>
    <col min="2049" max="2049" width="10.5703125" customWidth="1"/>
    <col min="2053" max="2053" width="14.5703125" customWidth="1"/>
    <col min="2305" max="2305" width="10.5703125" customWidth="1"/>
    <col min="2309" max="2309" width="14.5703125" customWidth="1"/>
    <col min="2561" max="2561" width="10.5703125" customWidth="1"/>
    <col min="2565" max="2565" width="14.5703125" customWidth="1"/>
    <col min="2817" max="2817" width="10.5703125" customWidth="1"/>
    <col min="2821" max="2821" width="14.5703125" customWidth="1"/>
    <col min="3073" max="3073" width="10.5703125" customWidth="1"/>
    <col min="3077" max="3077" width="14.5703125" customWidth="1"/>
    <col min="3329" max="3329" width="10.5703125" customWidth="1"/>
    <col min="3333" max="3333" width="14.5703125" customWidth="1"/>
    <col min="3585" max="3585" width="10.5703125" customWidth="1"/>
    <col min="3589" max="3589" width="14.5703125" customWidth="1"/>
    <col min="3841" max="3841" width="10.5703125" customWidth="1"/>
    <col min="3845" max="3845" width="14.5703125" customWidth="1"/>
    <col min="4097" max="4097" width="10.5703125" customWidth="1"/>
    <col min="4101" max="4101" width="14.5703125" customWidth="1"/>
    <col min="4353" max="4353" width="10.5703125" customWidth="1"/>
    <col min="4357" max="4357" width="14.5703125" customWidth="1"/>
    <col min="4609" max="4609" width="10.5703125" customWidth="1"/>
    <col min="4613" max="4613" width="14.5703125" customWidth="1"/>
    <col min="4865" max="4865" width="10.5703125" customWidth="1"/>
    <col min="4869" max="4869" width="14.5703125" customWidth="1"/>
    <col min="5121" max="5121" width="10.5703125" customWidth="1"/>
    <col min="5125" max="5125" width="14.5703125" customWidth="1"/>
    <col min="5377" max="5377" width="10.5703125" customWidth="1"/>
    <col min="5381" max="5381" width="14.5703125" customWidth="1"/>
    <col min="5633" max="5633" width="10.5703125" customWidth="1"/>
    <col min="5637" max="5637" width="14.5703125" customWidth="1"/>
    <col min="5889" max="5889" width="10.5703125" customWidth="1"/>
    <col min="5893" max="5893" width="14.5703125" customWidth="1"/>
    <col min="6145" max="6145" width="10.5703125" customWidth="1"/>
    <col min="6149" max="6149" width="14.5703125" customWidth="1"/>
    <col min="6401" max="6401" width="10.5703125" customWidth="1"/>
    <col min="6405" max="6405" width="14.5703125" customWidth="1"/>
    <col min="6657" max="6657" width="10.5703125" customWidth="1"/>
    <col min="6661" max="6661" width="14.5703125" customWidth="1"/>
    <col min="6913" max="6913" width="10.5703125" customWidth="1"/>
    <col min="6917" max="6917" width="14.5703125" customWidth="1"/>
    <col min="7169" max="7169" width="10.5703125" customWidth="1"/>
    <col min="7173" max="7173" width="14.5703125" customWidth="1"/>
    <col min="7425" max="7425" width="10.5703125" customWidth="1"/>
    <col min="7429" max="7429" width="14.5703125" customWidth="1"/>
    <col min="7681" max="7681" width="10.5703125" customWidth="1"/>
    <col min="7685" max="7685" width="14.5703125" customWidth="1"/>
    <col min="7937" max="7937" width="10.5703125" customWidth="1"/>
    <col min="7941" max="7941" width="14.5703125" customWidth="1"/>
    <col min="8193" max="8193" width="10.5703125" customWidth="1"/>
    <col min="8197" max="8197" width="14.5703125" customWidth="1"/>
    <col min="8449" max="8449" width="10.5703125" customWidth="1"/>
    <col min="8453" max="8453" width="14.5703125" customWidth="1"/>
    <col min="8705" max="8705" width="10.5703125" customWidth="1"/>
    <col min="8709" max="8709" width="14.5703125" customWidth="1"/>
    <col min="8961" max="8961" width="10.5703125" customWidth="1"/>
    <col min="8965" max="8965" width="14.5703125" customWidth="1"/>
    <col min="9217" max="9217" width="10.5703125" customWidth="1"/>
    <col min="9221" max="9221" width="14.5703125" customWidth="1"/>
    <col min="9473" max="9473" width="10.5703125" customWidth="1"/>
    <col min="9477" max="9477" width="14.5703125" customWidth="1"/>
    <col min="9729" max="9729" width="10.5703125" customWidth="1"/>
    <col min="9733" max="9733" width="14.5703125" customWidth="1"/>
    <col min="9985" max="9985" width="10.5703125" customWidth="1"/>
    <col min="9989" max="9989" width="14.5703125" customWidth="1"/>
    <col min="10241" max="10241" width="10.5703125" customWidth="1"/>
    <col min="10245" max="10245" width="14.5703125" customWidth="1"/>
    <col min="10497" max="10497" width="10.5703125" customWidth="1"/>
    <col min="10501" max="10501" width="14.5703125" customWidth="1"/>
    <col min="10753" max="10753" width="10.5703125" customWidth="1"/>
    <col min="10757" max="10757" width="14.5703125" customWidth="1"/>
    <col min="11009" max="11009" width="10.5703125" customWidth="1"/>
    <col min="11013" max="11013" width="14.5703125" customWidth="1"/>
    <col min="11265" max="11265" width="10.5703125" customWidth="1"/>
    <col min="11269" max="11269" width="14.5703125" customWidth="1"/>
    <col min="11521" max="11521" width="10.5703125" customWidth="1"/>
    <col min="11525" max="11525" width="14.5703125" customWidth="1"/>
    <col min="11777" max="11777" width="10.5703125" customWidth="1"/>
    <col min="11781" max="11781" width="14.5703125" customWidth="1"/>
    <col min="12033" max="12033" width="10.5703125" customWidth="1"/>
    <col min="12037" max="12037" width="14.5703125" customWidth="1"/>
    <col min="12289" max="12289" width="10.5703125" customWidth="1"/>
    <col min="12293" max="12293" width="14.5703125" customWidth="1"/>
    <col min="12545" max="12545" width="10.5703125" customWidth="1"/>
    <col min="12549" max="12549" width="14.5703125" customWidth="1"/>
    <col min="12801" max="12801" width="10.5703125" customWidth="1"/>
    <col min="12805" max="12805" width="14.5703125" customWidth="1"/>
    <col min="13057" max="13057" width="10.5703125" customWidth="1"/>
    <col min="13061" max="13061" width="14.5703125" customWidth="1"/>
    <col min="13313" max="13313" width="10.5703125" customWidth="1"/>
    <col min="13317" max="13317" width="14.5703125" customWidth="1"/>
    <col min="13569" max="13569" width="10.5703125" customWidth="1"/>
    <col min="13573" max="13573" width="14.5703125" customWidth="1"/>
    <col min="13825" max="13825" width="10.5703125" customWidth="1"/>
    <col min="13829" max="13829" width="14.5703125" customWidth="1"/>
    <col min="14081" max="14081" width="10.5703125" customWidth="1"/>
    <col min="14085" max="14085" width="14.5703125" customWidth="1"/>
    <col min="14337" max="14337" width="10.5703125" customWidth="1"/>
    <col min="14341" max="14341" width="14.5703125" customWidth="1"/>
    <col min="14593" max="14593" width="10.5703125" customWidth="1"/>
    <col min="14597" max="14597" width="14.5703125" customWidth="1"/>
    <col min="14849" max="14849" width="10.5703125" customWidth="1"/>
    <col min="14853" max="14853" width="14.5703125" customWidth="1"/>
    <col min="15105" max="15105" width="10.5703125" customWidth="1"/>
    <col min="15109" max="15109" width="14.5703125" customWidth="1"/>
    <col min="15361" max="15361" width="10.5703125" customWidth="1"/>
    <col min="15365" max="15365" width="14.5703125" customWidth="1"/>
    <col min="15617" max="15617" width="10.5703125" customWidth="1"/>
    <col min="15621" max="15621" width="14.5703125" customWidth="1"/>
    <col min="15873" max="15873" width="10.5703125" customWidth="1"/>
    <col min="15877" max="15877" width="14.5703125" customWidth="1"/>
    <col min="16129" max="16129" width="10.5703125" customWidth="1"/>
    <col min="16133" max="16133" width="14.5703125" customWidth="1"/>
  </cols>
  <sheetData>
    <row r="1" spans="1:9" ht="15.75" x14ac:dyDescent="0.25">
      <c r="A1" s="816" t="s">
        <v>868</v>
      </c>
      <c r="B1" s="816"/>
      <c r="C1" s="816"/>
      <c r="D1" s="816"/>
      <c r="E1" s="816"/>
      <c r="F1" s="816"/>
      <c r="G1" s="816"/>
      <c r="H1" s="816"/>
      <c r="I1" s="348"/>
    </row>
    <row r="3" spans="1:9" x14ac:dyDescent="0.25">
      <c r="A3" s="797" t="s">
        <v>328</v>
      </c>
      <c r="B3" s="797"/>
      <c r="C3" s="797"/>
      <c r="D3" s="797"/>
      <c r="E3" s="797"/>
      <c r="F3" s="797"/>
      <c r="G3" s="797"/>
      <c r="H3" s="797"/>
      <c r="I3" s="330"/>
    </row>
    <row r="4" spans="1:9" x14ac:dyDescent="0.25">
      <c r="A4" s="797" t="s">
        <v>739</v>
      </c>
      <c r="B4" s="797"/>
      <c r="C4" s="797"/>
      <c r="D4" s="797"/>
      <c r="E4" s="797"/>
      <c r="F4" s="797"/>
      <c r="G4" s="797"/>
      <c r="H4" s="797"/>
      <c r="I4" s="330"/>
    </row>
    <row r="5" spans="1:9" x14ac:dyDescent="0.25">
      <c r="A5" s="797" t="s">
        <v>381</v>
      </c>
      <c r="B5" s="797"/>
      <c r="C5" s="797"/>
      <c r="D5" s="797"/>
      <c r="E5" s="797"/>
      <c r="F5" s="797"/>
      <c r="G5" s="797"/>
      <c r="H5" s="797"/>
      <c r="I5" s="330"/>
    </row>
    <row r="6" spans="1:9" x14ac:dyDescent="0.25">
      <c r="A6" s="333"/>
      <c r="B6" s="333"/>
      <c r="C6" s="333"/>
      <c r="D6" s="333"/>
      <c r="E6" s="333"/>
      <c r="F6" s="334"/>
      <c r="G6" s="334"/>
      <c r="H6" s="333"/>
      <c r="I6" s="333"/>
    </row>
    <row r="7" spans="1:9" x14ac:dyDescent="0.25">
      <c r="A7" s="349" t="s">
        <v>334</v>
      </c>
      <c r="B7" s="812" t="s">
        <v>335</v>
      </c>
      <c r="C7" s="812"/>
      <c r="D7" s="812"/>
      <c r="E7" s="812"/>
      <c r="F7" s="711"/>
      <c r="G7" s="712">
        <f>SUM(F8:F33,F34)</f>
        <v>48789000</v>
      </c>
      <c r="H7" s="333"/>
      <c r="I7" s="333"/>
    </row>
    <row r="8" spans="1:9" x14ac:dyDescent="0.25">
      <c r="A8" s="333"/>
      <c r="B8" s="800" t="s">
        <v>382</v>
      </c>
      <c r="C8" s="800"/>
      <c r="D8" s="800"/>
      <c r="E8" s="800"/>
      <c r="F8" s="711">
        <v>4280000</v>
      </c>
      <c r="G8" s="711"/>
      <c r="H8" s="333"/>
      <c r="I8" s="333"/>
    </row>
    <row r="9" spans="1:9" x14ac:dyDescent="0.25">
      <c r="A9" s="333"/>
      <c r="B9" s="800" t="s">
        <v>383</v>
      </c>
      <c r="C9" s="800"/>
      <c r="D9" s="800"/>
      <c r="E9" s="800"/>
      <c r="F9" s="711">
        <v>1115000</v>
      </c>
      <c r="G9" s="711"/>
      <c r="H9" s="333"/>
      <c r="I9" s="333"/>
    </row>
    <row r="10" spans="1:9" x14ac:dyDescent="0.25">
      <c r="A10" s="333"/>
      <c r="B10" s="800" t="s">
        <v>762</v>
      </c>
      <c r="C10" s="800"/>
      <c r="D10" s="800"/>
      <c r="E10" s="800"/>
      <c r="F10" s="711">
        <v>27000</v>
      </c>
      <c r="G10" s="711"/>
      <c r="H10" s="333"/>
      <c r="I10" s="333"/>
    </row>
    <row r="11" spans="1:9" x14ac:dyDescent="0.25">
      <c r="A11" s="333"/>
      <c r="B11" s="800" t="s">
        <v>384</v>
      </c>
      <c r="C11" s="800"/>
      <c r="D11" s="800"/>
      <c r="E11" s="800"/>
      <c r="F11" s="711">
        <v>25000</v>
      </c>
      <c r="G11" s="711"/>
      <c r="H11" s="333"/>
      <c r="I11" s="333"/>
    </row>
    <row r="12" spans="1:9" x14ac:dyDescent="0.25">
      <c r="A12" s="333"/>
      <c r="B12" s="800" t="s">
        <v>484</v>
      </c>
      <c r="C12" s="800"/>
      <c r="D12" s="800"/>
      <c r="E12" s="800"/>
      <c r="F12" s="711">
        <v>50000</v>
      </c>
      <c r="G12" s="711"/>
      <c r="H12" s="333"/>
      <c r="I12" s="333"/>
    </row>
    <row r="13" spans="1:9" x14ac:dyDescent="0.25">
      <c r="A13" s="333"/>
      <c r="B13" s="800" t="s">
        <v>763</v>
      </c>
      <c r="C13" s="800"/>
      <c r="D13" s="800"/>
      <c r="E13" s="800"/>
      <c r="F13" s="711">
        <v>650000</v>
      </c>
      <c r="G13" s="711"/>
      <c r="H13" s="333"/>
      <c r="I13" s="333"/>
    </row>
    <row r="14" spans="1:9" x14ac:dyDescent="0.25">
      <c r="A14" s="333"/>
      <c r="B14" s="800" t="s">
        <v>488</v>
      </c>
      <c r="C14" s="800"/>
      <c r="D14" s="800"/>
      <c r="E14" s="800"/>
      <c r="F14" s="711">
        <v>300000</v>
      </c>
      <c r="G14" s="711"/>
      <c r="H14" s="333"/>
      <c r="I14" s="333"/>
    </row>
    <row r="15" spans="1:9" x14ac:dyDescent="0.25">
      <c r="A15" s="333"/>
      <c r="B15" s="800" t="s">
        <v>490</v>
      </c>
      <c r="C15" s="800"/>
      <c r="D15" s="800"/>
      <c r="E15" s="800"/>
      <c r="F15" s="711">
        <v>115000</v>
      </c>
      <c r="G15" s="711"/>
      <c r="H15" s="333"/>
      <c r="I15" s="333"/>
    </row>
    <row r="16" spans="1:9" x14ac:dyDescent="0.25">
      <c r="A16" s="333"/>
      <c r="B16" s="800" t="s">
        <v>387</v>
      </c>
      <c r="C16" s="800"/>
      <c r="D16" s="800"/>
      <c r="E16" s="800"/>
      <c r="F16" s="711">
        <v>510000</v>
      </c>
      <c r="G16" s="711"/>
      <c r="H16" s="333"/>
      <c r="I16" s="333"/>
    </row>
    <row r="17" spans="1:9" x14ac:dyDescent="0.25">
      <c r="A17" s="333"/>
      <c r="B17" s="800" t="s">
        <v>388</v>
      </c>
      <c r="C17" s="800"/>
      <c r="D17" s="800"/>
      <c r="E17" s="800"/>
      <c r="F17" s="711">
        <v>500000</v>
      </c>
      <c r="G17" s="711"/>
      <c r="H17" s="333"/>
      <c r="I17" s="333"/>
    </row>
    <row r="18" spans="1:9" x14ac:dyDescent="0.25">
      <c r="A18" s="333"/>
      <c r="B18" s="800" t="s">
        <v>434</v>
      </c>
      <c r="C18" s="800"/>
      <c r="D18" s="800"/>
      <c r="E18" s="800"/>
      <c r="F18" s="711">
        <v>670000</v>
      </c>
      <c r="G18" s="711"/>
      <c r="H18" s="333"/>
      <c r="I18" s="333"/>
    </row>
    <row r="19" spans="1:9" x14ac:dyDescent="0.25">
      <c r="A19" s="333"/>
      <c r="B19" s="800" t="s">
        <v>389</v>
      </c>
      <c r="C19" s="800"/>
      <c r="D19" s="800"/>
      <c r="E19" s="800"/>
      <c r="F19" s="711">
        <v>50000</v>
      </c>
      <c r="G19" s="711"/>
      <c r="H19" s="333"/>
      <c r="I19" s="333"/>
    </row>
    <row r="20" spans="1:9" x14ac:dyDescent="0.25">
      <c r="A20" s="333"/>
      <c r="B20" s="800" t="s">
        <v>390</v>
      </c>
      <c r="C20" s="800"/>
      <c r="D20" s="800"/>
      <c r="E20" s="800"/>
      <c r="F20" s="711">
        <v>50000</v>
      </c>
      <c r="G20" s="711"/>
      <c r="H20" s="333"/>
      <c r="I20" s="333"/>
    </row>
    <row r="21" spans="1:9" x14ac:dyDescent="0.25">
      <c r="A21" s="333"/>
      <c r="B21" s="800" t="s">
        <v>764</v>
      </c>
      <c r="C21" s="800"/>
      <c r="D21" s="800"/>
      <c r="E21" s="800"/>
      <c r="F21" s="711">
        <v>30000</v>
      </c>
      <c r="G21" s="711"/>
      <c r="H21" s="333"/>
      <c r="I21" s="333"/>
    </row>
    <row r="22" spans="1:9" x14ac:dyDescent="0.25">
      <c r="A22" s="333"/>
      <c r="B22" s="800" t="s">
        <v>391</v>
      </c>
      <c r="C22" s="800"/>
      <c r="D22" s="800"/>
      <c r="E22" s="800"/>
      <c r="F22" s="711">
        <v>890000</v>
      </c>
      <c r="G22" s="711"/>
      <c r="H22" s="333"/>
      <c r="I22" s="333"/>
    </row>
    <row r="23" spans="1:9" x14ac:dyDescent="0.25">
      <c r="A23" s="333"/>
      <c r="B23" s="800" t="s">
        <v>765</v>
      </c>
      <c r="C23" s="800"/>
      <c r="D23" s="800"/>
      <c r="E23" s="800"/>
      <c r="F23" s="711">
        <v>1581000</v>
      </c>
      <c r="G23" s="711"/>
      <c r="H23" s="333"/>
      <c r="I23" s="333"/>
    </row>
    <row r="24" spans="1:9" x14ac:dyDescent="0.25">
      <c r="A24" s="333"/>
      <c r="B24" s="800" t="s">
        <v>766</v>
      </c>
      <c r="C24" s="800"/>
      <c r="D24" s="800"/>
      <c r="E24" s="800"/>
      <c r="F24" s="711">
        <v>1397000</v>
      </c>
      <c r="G24" s="711"/>
      <c r="H24" s="333"/>
      <c r="I24" s="333"/>
    </row>
    <row r="25" spans="1:9" x14ac:dyDescent="0.25">
      <c r="A25" s="333"/>
      <c r="B25" s="800" t="s">
        <v>767</v>
      </c>
      <c r="C25" s="800"/>
      <c r="D25" s="800"/>
      <c r="E25" s="800"/>
      <c r="F25" s="711">
        <v>154000</v>
      </c>
      <c r="G25" s="711"/>
      <c r="H25" s="333"/>
      <c r="I25" s="333"/>
    </row>
    <row r="26" spans="1:9" x14ac:dyDescent="0.25">
      <c r="A26" s="333"/>
      <c r="B26" s="800" t="s">
        <v>393</v>
      </c>
      <c r="C26" s="800"/>
      <c r="D26" s="800"/>
      <c r="E26" s="800"/>
      <c r="F26" s="711">
        <f>SUM(E27:E31)</f>
        <v>34955000</v>
      </c>
      <c r="G26" s="711"/>
      <c r="H26" s="333"/>
      <c r="I26" s="333"/>
    </row>
    <row r="27" spans="1:9" x14ac:dyDescent="0.25">
      <c r="A27" s="333"/>
      <c r="B27" s="338" t="s">
        <v>394</v>
      </c>
      <c r="C27" s="338"/>
      <c r="D27" s="338"/>
      <c r="E27" s="761">
        <v>100000</v>
      </c>
      <c r="F27" s="711"/>
      <c r="G27" s="711"/>
      <c r="H27" s="333"/>
      <c r="I27" s="333"/>
    </row>
    <row r="28" spans="1:9" x14ac:dyDescent="0.25">
      <c r="A28" s="333"/>
      <c r="B28" s="338" t="s">
        <v>395</v>
      </c>
      <c r="C28" s="338"/>
      <c r="D28" s="338"/>
      <c r="E28" s="761">
        <v>630000</v>
      </c>
      <c r="F28" s="711"/>
      <c r="G28" s="711"/>
      <c r="H28" s="333"/>
      <c r="I28" s="333"/>
    </row>
    <row r="29" spans="1:9" x14ac:dyDescent="0.25">
      <c r="A29" s="333"/>
      <c r="B29" s="800" t="s">
        <v>770</v>
      </c>
      <c r="C29" s="800"/>
      <c r="D29" s="800"/>
      <c r="E29" s="761">
        <v>10000</v>
      </c>
      <c r="F29" s="711"/>
      <c r="G29" s="711"/>
      <c r="H29" s="333"/>
      <c r="I29" s="333"/>
    </row>
    <row r="30" spans="1:9" x14ac:dyDescent="0.25">
      <c r="A30" s="333"/>
      <c r="B30" s="804" t="s">
        <v>869</v>
      </c>
      <c r="C30" s="804"/>
      <c r="D30" s="804"/>
      <c r="E30" s="761">
        <v>160000</v>
      </c>
      <c r="F30" s="711"/>
      <c r="G30" s="711"/>
      <c r="H30" s="333"/>
      <c r="I30" s="333"/>
    </row>
    <row r="31" spans="1:9" x14ac:dyDescent="0.25">
      <c r="A31" s="333"/>
      <c r="B31" s="800" t="s">
        <v>396</v>
      </c>
      <c r="C31" s="800"/>
      <c r="D31" s="800"/>
      <c r="E31" s="761">
        <v>34055000</v>
      </c>
      <c r="F31" s="711"/>
      <c r="G31" s="711"/>
      <c r="H31" s="333"/>
      <c r="I31" s="333"/>
    </row>
    <row r="32" spans="1:9" x14ac:dyDescent="0.25">
      <c r="A32" s="333"/>
      <c r="B32" s="800" t="s">
        <v>768</v>
      </c>
      <c r="C32" s="800"/>
      <c r="D32" s="800"/>
      <c r="E32" s="800"/>
      <c r="F32" s="711">
        <v>1040000</v>
      </c>
      <c r="G32" s="711"/>
      <c r="H32" s="333"/>
      <c r="I32" s="333"/>
    </row>
    <row r="33" spans="1:9" x14ac:dyDescent="0.25">
      <c r="A33" s="333"/>
      <c r="B33" s="338" t="s">
        <v>769</v>
      </c>
      <c r="C33" s="338"/>
      <c r="D33" s="338"/>
      <c r="E33" s="761">
        <v>1040000</v>
      </c>
      <c r="F33" s="711"/>
      <c r="G33" s="711"/>
      <c r="H33" s="333"/>
      <c r="I33" s="333"/>
    </row>
    <row r="34" spans="1:9" x14ac:dyDescent="0.25">
      <c r="A34" s="333"/>
      <c r="B34" s="709" t="s">
        <v>801</v>
      </c>
      <c r="C34" s="709"/>
      <c r="D34" s="709"/>
      <c r="E34" s="761"/>
      <c r="F34" s="711">
        <f>SUM(E35:E36)</f>
        <v>400000</v>
      </c>
      <c r="G34" s="711"/>
      <c r="H34" s="333"/>
      <c r="I34" s="333"/>
    </row>
    <row r="35" spans="1:9" x14ac:dyDescent="0.25">
      <c r="A35" s="333"/>
      <c r="B35" s="338" t="s">
        <v>802</v>
      </c>
      <c r="C35" s="338"/>
      <c r="D35" s="338"/>
      <c r="E35" s="761">
        <v>315000</v>
      </c>
      <c r="F35" s="711"/>
      <c r="G35" s="711"/>
      <c r="H35" s="333"/>
      <c r="I35" s="333"/>
    </row>
    <row r="36" spans="1:9" x14ac:dyDescent="0.25">
      <c r="A36" s="333"/>
      <c r="B36" s="800" t="s">
        <v>804</v>
      </c>
      <c r="C36" s="800"/>
      <c r="D36" s="709"/>
      <c r="E36" s="761">
        <v>85000</v>
      </c>
      <c r="F36" s="333"/>
      <c r="G36" s="333"/>
      <c r="H36" s="333"/>
      <c r="I36" s="333"/>
    </row>
    <row r="37" spans="1:9" x14ac:dyDescent="0.25">
      <c r="A37" s="349" t="s">
        <v>397</v>
      </c>
      <c r="B37" s="798" t="s">
        <v>398</v>
      </c>
      <c r="C37" s="798"/>
      <c r="D37" s="798"/>
      <c r="E37" s="798"/>
      <c r="F37" s="798"/>
      <c r="G37" s="712">
        <f>SUM(F38:F44)</f>
        <v>1220000</v>
      </c>
      <c r="H37" s="333"/>
      <c r="I37" s="333"/>
    </row>
    <row r="38" spans="1:9" x14ac:dyDescent="0.25">
      <c r="A38" s="333"/>
      <c r="B38" s="800" t="s">
        <v>399</v>
      </c>
      <c r="C38" s="800"/>
      <c r="D38" s="800"/>
      <c r="E38" s="800"/>
      <c r="F38" s="711">
        <v>210000</v>
      </c>
      <c r="G38" s="333"/>
      <c r="H38" s="333"/>
      <c r="I38" s="333"/>
    </row>
    <row r="39" spans="1:9" x14ac:dyDescent="0.25">
      <c r="A39" s="333"/>
      <c r="B39" s="800" t="s">
        <v>400</v>
      </c>
      <c r="C39" s="800"/>
      <c r="D39" s="800"/>
      <c r="E39" s="800"/>
      <c r="F39" s="711">
        <v>57000</v>
      </c>
      <c r="G39" s="333"/>
      <c r="H39" s="333"/>
      <c r="I39" s="333"/>
    </row>
    <row r="40" spans="1:9" x14ac:dyDescent="0.25">
      <c r="A40" s="333"/>
      <c r="B40" s="800" t="s">
        <v>401</v>
      </c>
      <c r="C40" s="800"/>
      <c r="D40" s="800"/>
      <c r="E40" s="800"/>
      <c r="F40" s="711">
        <v>110000</v>
      </c>
      <c r="G40" s="333"/>
      <c r="H40" s="333"/>
      <c r="I40" s="333"/>
    </row>
    <row r="41" spans="1:9" x14ac:dyDescent="0.25">
      <c r="A41" s="333"/>
      <c r="B41" s="800" t="s">
        <v>418</v>
      </c>
      <c r="C41" s="800"/>
      <c r="D41" s="800"/>
      <c r="E41" s="800"/>
      <c r="F41" s="711">
        <v>580000</v>
      </c>
      <c r="G41" s="333"/>
      <c r="H41" s="333"/>
      <c r="I41" s="333"/>
    </row>
    <row r="42" spans="1:9" x14ac:dyDescent="0.25">
      <c r="A42" s="333"/>
      <c r="B42" s="800" t="s">
        <v>402</v>
      </c>
      <c r="C42" s="800"/>
      <c r="D42" s="800"/>
      <c r="E42" s="800"/>
      <c r="F42" s="711">
        <v>30000</v>
      </c>
      <c r="G42" s="333"/>
      <c r="H42" s="333"/>
      <c r="I42" s="333"/>
    </row>
    <row r="43" spans="1:9" x14ac:dyDescent="0.25">
      <c r="A43" s="333"/>
      <c r="B43" s="800" t="s">
        <v>389</v>
      </c>
      <c r="C43" s="800"/>
      <c r="D43" s="800"/>
      <c r="E43" s="800"/>
      <c r="F43" s="711">
        <v>30000</v>
      </c>
      <c r="G43" s="333"/>
      <c r="H43" s="333"/>
      <c r="I43" s="333"/>
    </row>
    <row r="44" spans="1:9" x14ac:dyDescent="0.25">
      <c r="A44" s="333"/>
      <c r="B44" s="800" t="s">
        <v>392</v>
      </c>
      <c r="C44" s="800"/>
      <c r="D44" s="800"/>
      <c r="E44" s="800"/>
      <c r="F44" s="711">
        <v>203000</v>
      </c>
      <c r="G44" s="333"/>
      <c r="H44" s="333"/>
      <c r="I44" s="333"/>
    </row>
    <row r="45" spans="1:9" x14ac:dyDescent="0.25">
      <c r="A45" s="333"/>
      <c r="B45" s="705"/>
      <c r="C45" s="705"/>
      <c r="D45" s="705"/>
      <c r="E45" s="705"/>
      <c r="F45" s="333"/>
      <c r="G45" s="333"/>
      <c r="H45" s="333"/>
      <c r="I45" s="333"/>
    </row>
    <row r="46" spans="1:9" x14ac:dyDescent="0.25">
      <c r="A46" s="349" t="s">
        <v>452</v>
      </c>
      <c r="B46" s="798" t="s">
        <v>771</v>
      </c>
      <c r="C46" s="798"/>
      <c r="D46" s="798"/>
      <c r="E46" s="798"/>
      <c r="F46" s="333"/>
      <c r="G46" s="712">
        <f>SUM(F47:F50)</f>
        <v>1808000</v>
      </c>
      <c r="H46" s="333"/>
      <c r="I46" s="333"/>
    </row>
    <row r="47" spans="1:9" x14ac:dyDescent="0.25">
      <c r="A47" s="333"/>
      <c r="B47" s="705" t="s">
        <v>772</v>
      </c>
      <c r="C47" s="705"/>
      <c r="D47" s="705"/>
      <c r="E47" s="705"/>
      <c r="F47" s="711">
        <v>400000</v>
      </c>
      <c r="G47" s="333"/>
      <c r="H47" s="333"/>
      <c r="I47" s="333"/>
    </row>
    <row r="48" spans="1:9" x14ac:dyDescent="0.25">
      <c r="A48" s="333"/>
      <c r="B48" s="705" t="s">
        <v>773</v>
      </c>
      <c r="C48" s="705"/>
      <c r="D48" s="705"/>
      <c r="E48" s="705"/>
      <c r="F48" s="711">
        <v>108000</v>
      </c>
      <c r="G48" s="333"/>
      <c r="H48" s="333"/>
      <c r="I48" s="333"/>
    </row>
    <row r="49" spans="1:9" x14ac:dyDescent="0.25">
      <c r="A49" s="333"/>
      <c r="B49" s="707" t="s">
        <v>787</v>
      </c>
      <c r="C49" s="707"/>
      <c r="D49" s="707"/>
      <c r="E49" s="707"/>
      <c r="F49" s="711">
        <v>900000</v>
      </c>
      <c r="G49" s="333"/>
      <c r="H49" s="333"/>
      <c r="I49" s="333"/>
    </row>
    <row r="50" spans="1:9" x14ac:dyDescent="0.25">
      <c r="A50" s="333"/>
      <c r="B50" s="705" t="s">
        <v>800</v>
      </c>
      <c r="C50" s="705"/>
      <c r="D50" s="705"/>
      <c r="E50" s="705"/>
      <c r="F50" s="711">
        <v>400000</v>
      </c>
      <c r="G50" s="333"/>
      <c r="H50" s="333"/>
      <c r="I50" s="333"/>
    </row>
    <row r="51" spans="1:9" x14ac:dyDescent="0.25">
      <c r="A51" s="333"/>
      <c r="F51" s="333"/>
      <c r="G51" s="333"/>
      <c r="H51" s="333"/>
      <c r="I51" s="333"/>
    </row>
    <row r="52" spans="1:9" x14ac:dyDescent="0.25">
      <c r="A52" s="349" t="s">
        <v>342</v>
      </c>
      <c r="B52" s="808" t="s">
        <v>775</v>
      </c>
      <c r="C52" s="808"/>
      <c r="D52" s="808"/>
      <c r="E52" s="808"/>
      <c r="F52" s="711"/>
      <c r="G52" s="712">
        <f>SUM(F53)</f>
        <v>3996754</v>
      </c>
      <c r="H52" s="333"/>
      <c r="I52" s="333"/>
    </row>
    <row r="53" spans="1:9" x14ac:dyDescent="0.25">
      <c r="A53" s="333"/>
      <c r="B53" s="705" t="s">
        <v>774</v>
      </c>
      <c r="C53" s="705"/>
      <c r="D53" s="705"/>
      <c r="E53" s="705"/>
      <c r="F53" s="711">
        <v>3996754</v>
      </c>
      <c r="G53" s="711"/>
      <c r="H53" s="333"/>
      <c r="I53" s="333"/>
    </row>
    <row r="54" spans="1:9" x14ac:dyDescent="0.25">
      <c r="A54" s="333"/>
      <c r="B54" s="705"/>
      <c r="C54" s="705"/>
      <c r="D54" s="705"/>
      <c r="E54" s="705"/>
      <c r="F54" s="711"/>
      <c r="G54" s="711"/>
      <c r="H54" s="333"/>
      <c r="I54" s="333"/>
    </row>
    <row r="55" spans="1:9" x14ac:dyDescent="0.25">
      <c r="A55" s="349" t="s">
        <v>379</v>
      </c>
      <c r="B55" s="802" t="s">
        <v>102</v>
      </c>
      <c r="C55" s="802"/>
      <c r="D55" s="802"/>
      <c r="E55" s="802"/>
      <c r="F55" s="711"/>
      <c r="G55" s="712">
        <f>SUM(F57)</f>
        <v>37693400</v>
      </c>
      <c r="H55" s="333"/>
      <c r="I55" s="333"/>
    </row>
    <row r="56" spans="1:9" x14ac:dyDescent="0.25">
      <c r="A56" s="333"/>
      <c r="B56" s="800" t="s">
        <v>403</v>
      </c>
      <c r="C56" s="800"/>
      <c r="D56" s="800"/>
      <c r="E56" s="800"/>
      <c r="F56" s="711"/>
      <c r="G56" s="711"/>
      <c r="H56" s="333"/>
      <c r="I56" s="333"/>
    </row>
    <row r="57" spans="1:9" x14ac:dyDescent="0.25">
      <c r="A57" s="333"/>
      <c r="B57" s="800" t="s">
        <v>404</v>
      </c>
      <c r="C57" s="800"/>
      <c r="D57" s="800"/>
      <c r="E57" s="800"/>
      <c r="F57" s="711">
        <v>37693400</v>
      </c>
      <c r="G57" s="711"/>
      <c r="H57" s="333"/>
      <c r="I57" s="333"/>
    </row>
    <row r="58" spans="1:9" x14ac:dyDescent="0.25">
      <c r="A58" s="333"/>
      <c r="B58" s="338"/>
      <c r="C58" s="338"/>
      <c r="D58" s="338"/>
      <c r="E58" s="333"/>
      <c r="F58" s="711"/>
      <c r="G58" s="711"/>
      <c r="H58" s="333"/>
      <c r="I58" s="333"/>
    </row>
    <row r="59" spans="1:9" x14ac:dyDescent="0.25">
      <c r="A59" s="349" t="s">
        <v>375</v>
      </c>
      <c r="B59" s="798" t="s">
        <v>376</v>
      </c>
      <c r="C59" s="798"/>
      <c r="D59" s="798"/>
      <c r="E59" s="798"/>
      <c r="F59" s="711"/>
      <c r="G59" s="712">
        <f>SUM(F60:F64)</f>
        <v>6928000</v>
      </c>
      <c r="H59" s="333"/>
      <c r="I59" s="333"/>
    </row>
    <row r="60" spans="1:9" x14ac:dyDescent="0.25">
      <c r="A60" s="349"/>
      <c r="B60" s="800" t="s">
        <v>776</v>
      </c>
      <c r="C60" s="800"/>
      <c r="D60" s="800"/>
      <c r="E60" s="800"/>
      <c r="F60" s="711">
        <v>6095000</v>
      </c>
      <c r="G60" s="712"/>
      <c r="H60" s="333"/>
      <c r="I60" s="333"/>
    </row>
    <row r="61" spans="1:9" x14ac:dyDescent="0.25">
      <c r="A61" s="349"/>
      <c r="B61" s="800" t="s">
        <v>406</v>
      </c>
      <c r="C61" s="800"/>
      <c r="D61" s="800"/>
      <c r="E61" s="800"/>
      <c r="F61" s="711">
        <v>823000</v>
      </c>
      <c r="G61" s="712"/>
      <c r="H61" s="333"/>
      <c r="I61" s="333"/>
    </row>
    <row r="62" spans="1:9" x14ac:dyDescent="0.25">
      <c r="A62" s="333"/>
      <c r="B62" s="800" t="s">
        <v>418</v>
      </c>
      <c r="C62" s="800"/>
      <c r="D62" s="800"/>
      <c r="E62" s="800"/>
      <c r="F62" s="711">
        <v>8000</v>
      </c>
      <c r="G62" s="711"/>
      <c r="H62" s="333"/>
      <c r="I62" s="333"/>
    </row>
    <row r="63" spans="1:9" x14ac:dyDescent="0.25">
      <c r="A63" s="333"/>
      <c r="B63" s="800" t="s">
        <v>408</v>
      </c>
      <c r="C63" s="800"/>
      <c r="D63" s="800"/>
      <c r="E63" s="800"/>
      <c r="F63" s="711">
        <v>2000</v>
      </c>
      <c r="G63" s="711"/>
      <c r="H63" s="333"/>
      <c r="I63" s="333"/>
    </row>
    <row r="64" spans="1:9" x14ac:dyDescent="0.25">
      <c r="A64" s="333"/>
      <c r="B64" s="800"/>
      <c r="C64" s="800"/>
      <c r="D64" s="800"/>
      <c r="E64" s="800"/>
      <c r="F64" s="711"/>
      <c r="G64" s="711"/>
      <c r="H64" s="333"/>
      <c r="I64" s="333"/>
    </row>
    <row r="65" spans="1:9" x14ac:dyDescent="0.25">
      <c r="A65" s="349" t="s">
        <v>756</v>
      </c>
      <c r="B65" s="798" t="s">
        <v>777</v>
      </c>
      <c r="C65" s="798"/>
      <c r="D65" s="798"/>
      <c r="E65" s="798"/>
      <c r="F65" s="711"/>
      <c r="G65" s="712">
        <f>SUM(F66:F72)</f>
        <v>42108000</v>
      </c>
      <c r="H65" s="333"/>
      <c r="I65" s="333"/>
    </row>
    <row r="66" spans="1:9" x14ac:dyDescent="0.25">
      <c r="A66" s="333"/>
      <c r="B66" s="800" t="s">
        <v>778</v>
      </c>
      <c r="C66" s="800"/>
      <c r="D66" s="800"/>
      <c r="E66" s="800"/>
      <c r="F66" s="711">
        <v>28765000</v>
      </c>
      <c r="G66" s="711"/>
      <c r="H66" s="333"/>
      <c r="I66" s="333"/>
    </row>
    <row r="67" spans="1:9" x14ac:dyDescent="0.25">
      <c r="A67" s="333"/>
      <c r="B67" s="800" t="s">
        <v>406</v>
      </c>
      <c r="C67" s="800"/>
      <c r="D67" s="800"/>
      <c r="E67" s="800"/>
      <c r="F67" s="711">
        <v>3885000</v>
      </c>
      <c r="G67" s="711"/>
      <c r="H67" s="333"/>
      <c r="I67" s="333"/>
    </row>
    <row r="68" spans="1:9" x14ac:dyDescent="0.25">
      <c r="A68" s="333"/>
      <c r="B68" s="705" t="s">
        <v>779</v>
      </c>
      <c r="C68" s="705"/>
      <c r="D68" s="705"/>
      <c r="E68" s="705"/>
      <c r="F68" s="711">
        <v>288000</v>
      </c>
      <c r="G68" s="711"/>
      <c r="H68" s="333"/>
      <c r="I68" s="333"/>
    </row>
    <row r="69" spans="1:9" x14ac:dyDescent="0.25">
      <c r="A69" s="333"/>
      <c r="B69" s="705" t="s">
        <v>418</v>
      </c>
      <c r="C69" s="705"/>
      <c r="D69" s="705"/>
      <c r="E69" s="705"/>
      <c r="F69" s="711">
        <v>1952000</v>
      </c>
      <c r="G69" s="711"/>
      <c r="H69" s="333"/>
      <c r="I69" s="333"/>
    </row>
    <row r="70" spans="1:9" x14ac:dyDescent="0.25">
      <c r="A70" s="333"/>
      <c r="B70" s="705" t="s">
        <v>500</v>
      </c>
      <c r="C70" s="705"/>
      <c r="D70" s="705"/>
      <c r="E70" s="705"/>
      <c r="F70" s="711">
        <v>100000</v>
      </c>
      <c r="G70" s="711"/>
      <c r="H70" s="333"/>
      <c r="I70" s="333"/>
    </row>
    <row r="71" spans="1:9" x14ac:dyDescent="0.25">
      <c r="A71" s="333"/>
      <c r="B71" s="705" t="s">
        <v>408</v>
      </c>
      <c r="C71" s="705"/>
      <c r="D71" s="705"/>
      <c r="E71" s="705"/>
      <c r="F71" s="711">
        <v>618000</v>
      </c>
      <c r="G71" s="711"/>
      <c r="H71" s="333"/>
      <c r="I71" s="333"/>
    </row>
    <row r="72" spans="1:9" x14ac:dyDescent="0.25">
      <c r="A72" s="333"/>
      <c r="B72" s="705" t="s">
        <v>421</v>
      </c>
      <c r="C72" s="705"/>
      <c r="D72" s="705"/>
      <c r="E72" s="705"/>
      <c r="F72" s="711">
        <v>6500000</v>
      </c>
      <c r="G72" s="711"/>
      <c r="H72" s="333"/>
      <c r="I72" s="333"/>
    </row>
    <row r="73" spans="1:9" x14ac:dyDescent="0.25">
      <c r="A73" s="333"/>
      <c r="B73" s="338" t="s">
        <v>780</v>
      </c>
      <c r="C73" s="338"/>
      <c r="D73" s="338"/>
      <c r="E73" s="706">
        <v>3543</v>
      </c>
      <c r="F73" s="710"/>
      <c r="G73" s="710"/>
      <c r="H73" s="333"/>
      <c r="I73" s="333"/>
    </row>
    <row r="74" spans="1:9" x14ac:dyDescent="0.25">
      <c r="A74" s="333"/>
      <c r="B74" s="705" t="s">
        <v>781</v>
      </c>
      <c r="C74" s="705"/>
      <c r="D74" s="705"/>
      <c r="E74" s="706">
        <v>2000</v>
      </c>
      <c r="F74" s="710"/>
      <c r="G74" s="710"/>
      <c r="H74" s="333"/>
      <c r="I74" s="333"/>
    </row>
    <row r="75" spans="1:9" x14ac:dyDescent="0.25">
      <c r="A75" s="333"/>
      <c r="B75" s="705" t="s">
        <v>782</v>
      </c>
      <c r="C75" s="705"/>
      <c r="D75" s="705"/>
      <c r="E75" s="706">
        <v>957</v>
      </c>
      <c r="F75" s="710"/>
      <c r="G75" s="710"/>
      <c r="H75" s="333"/>
      <c r="I75" s="333"/>
    </row>
    <row r="76" spans="1:9" x14ac:dyDescent="0.25">
      <c r="A76" s="333"/>
      <c r="B76" s="705"/>
      <c r="C76" s="705"/>
      <c r="D76" s="705"/>
      <c r="E76" s="706"/>
      <c r="F76" s="710"/>
      <c r="G76" s="710"/>
      <c r="H76" s="333"/>
      <c r="I76" s="333"/>
    </row>
    <row r="77" spans="1:9" x14ac:dyDescent="0.25">
      <c r="A77" s="349" t="s">
        <v>409</v>
      </c>
      <c r="B77" s="808" t="s">
        <v>410</v>
      </c>
      <c r="C77" s="808"/>
      <c r="D77" s="808"/>
      <c r="E77" s="808"/>
      <c r="F77" s="725"/>
      <c r="G77" s="725">
        <f>SUM(F78:F80)</f>
        <v>1916000</v>
      </c>
      <c r="H77" s="333"/>
      <c r="I77" s="333"/>
    </row>
    <row r="78" spans="1:9" x14ac:dyDescent="0.25">
      <c r="A78" s="333"/>
      <c r="B78" s="800" t="s">
        <v>418</v>
      </c>
      <c r="C78" s="800"/>
      <c r="D78" s="800"/>
      <c r="E78" s="333"/>
      <c r="F78" s="710">
        <v>100000</v>
      </c>
      <c r="G78" s="710"/>
      <c r="H78" s="333"/>
      <c r="I78" s="333"/>
    </row>
    <row r="79" spans="1:9" x14ac:dyDescent="0.25">
      <c r="A79" s="333"/>
      <c r="B79" s="800" t="s">
        <v>783</v>
      </c>
      <c r="C79" s="800"/>
      <c r="D79" s="800"/>
      <c r="E79" s="800"/>
      <c r="F79" s="710">
        <v>1430000</v>
      </c>
      <c r="G79" s="710"/>
      <c r="H79" s="333"/>
      <c r="I79" s="333"/>
    </row>
    <row r="80" spans="1:9" x14ac:dyDescent="0.25">
      <c r="A80" s="333"/>
      <c r="B80" s="800" t="s">
        <v>411</v>
      </c>
      <c r="C80" s="800"/>
      <c r="D80" s="800"/>
      <c r="E80" s="800"/>
      <c r="F80" s="710">
        <v>386000</v>
      </c>
      <c r="G80" s="710"/>
      <c r="H80" s="333"/>
      <c r="I80" s="333"/>
    </row>
    <row r="81" spans="1:9" x14ac:dyDescent="0.25">
      <c r="A81" s="333"/>
      <c r="B81" s="338"/>
      <c r="C81" s="338"/>
      <c r="D81" s="338"/>
      <c r="E81" s="338"/>
      <c r="F81" s="711"/>
      <c r="G81" s="711"/>
      <c r="H81" s="333"/>
      <c r="I81" s="333"/>
    </row>
    <row r="82" spans="1:9" x14ac:dyDescent="0.25">
      <c r="A82" s="349" t="s">
        <v>412</v>
      </c>
      <c r="B82" s="798" t="s">
        <v>101</v>
      </c>
      <c r="C82" s="798"/>
      <c r="D82" s="337"/>
      <c r="E82" s="337"/>
      <c r="F82" s="712"/>
      <c r="G82" s="712">
        <f>SUM(F83:F84)</f>
        <v>2667000</v>
      </c>
      <c r="H82" s="333"/>
      <c r="I82" s="333"/>
    </row>
    <row r="83" spans="1:9" x14ac:dyDescent="0.25">
      <c r="A83" s="333"/>
      <c r="B83" s="800" t="s">
        <v>413</v>
      </c>
      <c r="C83" s="800"/>
      <c r="D83" s="800"/>
      <c r="E83" s="800"/>
      <c r="F83" s="711">
        <v>2100000</v>
      </c>
      <c r="G83" s="711"/>
      <c r="H83" s="333"/>
      <c r="I83" s="333"/>
    </row>
    <row r="84" spans="1:9" x14ac:dyDescent="0.25">
      <c r="A84" s="333"/>
      <c r="B84" s="800" t="s">
        <v>411</v>
      </c>
      <c r="C84" s="800"/>
      <c r="D84" s="800"/>
      <c r="E84" s="800"/>
      <c r="F84" s="711">
        <v>567000</v>
      </c>
      <c r="G84" s="711"/>
      <c r="H84" s="333"/>
      <c r="I84" s="333"/>
    </row>
    <row r="85" spans="1:9" x14ac:dyDescent="0.25">
      <c r="A85" s="333"/>
      <c r="B85" s="338"/>
      <c r="C85" s="338"/>
      <c r="D85" s="338"/>
      <c r="E85" s="338"/>
      <c r="F85" s="711"/>
      <c r="G85" s="711"/>
      <c r="H85" s="333"/>
      <c r="I85" s="333"/>
    </row>
    <row r="86" spans="1:9" x14ac:dyDescent="0.25">
      <c r="A86" s="349" t="s">
        <v>414</v>
      </c>
      <c r="B86" s="798" t="s">
        <v>415</v>
      </c>
      <c r="C86" s="798"/>
      <c r="D86" s="798"/>
      <c r="E86" s="337"/>
      <c r="F86" s="712"/>
      <c r="G86" s="712">
        <f>SUM(F87:F95)</f>
        <v>8815000</v>
      </c>
      <c r="H86" s="333"/>
      <c r="I86" s="333"/>
    </row>
    <row r="87" spans="1:9" x14ac:dyDescent="0.25">
      <c r="A87" s="333"/>
      <c r="B87" s="800" t="s">
        <v>416</v>
      </c>
      <c r="C87" s="800"/>
      <c r="D87" s="800"/>
      <c r="E87" s="333"/>
      <c r="F87" s="711">
        <v>1548000</v>
      </c>
      <c r="G87" s="711"/>
      <c r="H87" s="333"/>
      <c r="I87" s="333"/>
    </row>
    <row r="88" spans="1:9" x14ac:dyDescent="0.25">
      <c r="A88" s="333"/>
      <c r="B88" s="800" t="s">
        <v>385</v>
      </c>
      <c r="C88" s="800"/>
      <c r="D88" s="800"/>
      <c r="E88" s="333"/>
      <c r="F88" s="711">
        <v>72000</v>
      </c>
      <c r="G88" s="711"/>
      <c r="H88" s="333"/>
      <c r="I88" s="333"/>
    </row>
    <row r="89" spans="1:9" x14ac:dyDescent="0.25">
      <c r="A89" s="333"/>
      <c r="B89" s="800" t="s">
        <v>400</v>
      </c>
      <c r="C89" s="800"/>
      <c r="D89" s="800"/>
      <c r="E89" s="800"/>
      <c r="F89" s="711">
        <v>418000</v>
      </c>
      <c r="G89" s="711"/>
      <c r="H89" s="333"/>
      <c r="I89" s="333"/>
    </row>
    <row r="90" spans="1:9" x14ac:dyDescent="0.25">
      <c r="A90" s="333"/>
      <c r="B90" s="338" t="s">
        <v>798</v>
      </c>
      <c r="C90" s="338"/>
      <c r="D90" s="338"/>
      <c r="E90" s="338"/>
      <c r="F90" s="711">
        <v>13000</v>
      </c>
      <c r="G90" s="711"/>
      <c r="H90" s="333"/>
      <c r="I90" s="333"/>
    </row>
    <row r="91" spans="1:9" x14ac:dyDescent="0.25">
      <c r="A91" s="333"/>
      <c r="B91" s="800" t="s">
        <v>799</v>
      </c>
      <c r="C91" s="800"/>
      <c r="D91" s="800"/>
      <c r="E91" s="333"/>
      <c r="F91" s="711">
        <v>13000</v>
      </c>
      <c r="G91" s="711"/>
      <c r="H91" s="333"/>
      <c r="I91" s="333"/>
    </row>
    <row r="92" spans="1:9" x14ac:dyDescent="0.25">
      <c r="A92" s="333"/>
      <c r="B92" s="800" t="s">
        <v>407</v>
      </c>
      <c r="C92" s="800"/>
      <c r="D92" s="800"/>
      <c r="E92" s="333"/>
      <c r="F92" s="711">
        <v>1974000</v>
      </c>
      <c r="G92" s="711"/>
      <c r="H92" s="333"/>
      <c r="I92" s="333"/>
    </row>
    <row r="93" spans="1:9" x14ac:dyDescent="0.25">
      <c r="A93" s="333"/>
      <c r="B93" s="800" t="s">
        <v>418</v>
      </c>
      <c r="C93" s="800"/>
      <c r="D93" s="800"/>
      <c r="E93" s="333"/>
      <c r="F93" s="711">
        <v>2930000</v>
      </c>
      <c r="G93" s="711"/>
      <c r="H93" s="333"/>
      <c r="I93" s="333"/>
    </row>
    <row r="94" spans="1:9" x14ac:dyDescent="0.25">
      <c r="A94" s="333"/>
      <c r="B94" s="800" t="s">
        <v>419</v>
      </c>
      <c r="C94" s="800"/>
      <c r="D94" s="800"/>
      <c r="E94" s="333"/>
      <c r="F94" s="711">
        <v>600000</v>
      </c>
      <c r="G94" s="711"/>
      <c r="H94" s="333"/>
      <c r="I94" s="333"/>
    </row>
    <row r="95" spans="1:9" x14ac:dyDescent="0.25">
      <c r="A95" s="333"/>
      <c r="B95" s="800" t="s">
        <v>420</v>
      </c>
      <c r="C95" s="800"/>
      <c r="D95" s="800"/>
      <c r="E95" s="333"/>
      <c r="F95" s="711">
        <v>1247000</v>
      </c>
      <c r="G95" s="711"/>
      <c r="H95" s="333"/>
      <c r="I95" s="333"/>
    </row>
    <row r="96" spans="1:9" x14ac:dyDescent="0.25">
      <c r="A96" s="333"/>
      <c r="B96" s="800"/>
      <c r="C96" s="800"/>
      <c r="D96" s="800"/>
      <c r="E96" s="333"/>
      <c r="F96" s="711"/>
      <c r="G96" s="713"/>
      <c r="H96" s="333"/>
      <c r="I96" s="333"/>
    </row>
    <row r="97" spans="1:9" x14ac:dyDescent="0.25">
      <c r="A97" s="349" t="s">
        <v>337</v>
      </c>
      <c r="B97" s="802" t="s">
        <v>338</v>
      </c>
      <c r="C97" s="802"/>
      <c r="D97" s="802"/>
      <c r="E97" s="802"/>
      <c r="F97" s="711"/>
      <c r="G97" s="712">
        <f>SUM(F98:F114)</f>
        <v>11909000</v>
      </c>
      <c r="H97" s="333"/>
      <c r="I97" s="333"/>
    </row>
    <row r="98" spans="1:9" x14ac:dyDescent="0.25">
      <c r="A98" s="333"/>
      <c r="B98" s="800" t="s">
        <v>416</v>
      </c>
      <c r="C98" s="800"/>
      <c r="D98" s="800"/>
      <c r="E98" s="800"/>
      <c r="F98" s="711">
        <v>1548000</v>
      </c>
      <c r="G98" s="711"/>
      <c r="H98" s="333"/>
      <c r="I98" s="333"/>
    </row>
    <row r="99" spans="1:9" x14ac:dyDescent="0.25">
      <c r="A99" s="333"/>
      <c r="B99" s="800" t="s">
        <v>385</v>
      </c>
      <c r="C99" s="800"/>
      <c r="D99" s="800"/>
      <c r="E99" s="800"/>
      <c r="F99" s="711">
        <v>72000</v>
      </c>
      <c r="G99" s="711"/>
      <c r="H99" s="333"/>
      <c r="I99" s="333"/>
    </row>
    <row r="100" spans="1:9" x14ac:dyDescent="0.25">
      <c r="A100" s="333"/>
      <c r="B100" s="800" t="s">
        <v>422</v>
      </c>
      <c r="C100" s="800"/>
      <c r="D100" s="800"/>
      <c r="E100" s="800"/>
      <c r="F100" s="711">
        <v>418000</v>
      </c>
      <c r="G100" s="711"/>
      <c r="H100" s="333"/>
      <c r="I100" s="333"/>
    </row>
    <row r="101" spans="1:9" x14ac:dyDescent="0.25">
      <c r="A101" s="333"/>
      <c r="B101" s="705" t="s">
        <v>417</v>
      </c>
      <c r="C101" s="705"/>
      <c r="D101" s="705"/>
      <c r="E101" s="705"/>
      <c r="F101" s="711">
        <v>14000</v>
      </c>
      <c r="G101" s="711"/>
      <c r="H101" s="333"/>
      <c r="I101" s="333"/>
    </row>
    <row r="102" spans="1:9" x14ac:dyDescent="0.25">
      <c r="A102" s="333"/>
      <c r="B102" s="705" t="s">
        <v>784</v>
      </c>
      <c r="C102" s="705"/>
      <c r="D102" s="705"/>
      <c r="E102" s="705"/>
      <c r="F102" s="711">
        <v>13000</v>
      </c>
      <c r="G102" s="711"/>
      <c r="H102" s="333"/>
      <c r="I102" s="333"/>
    </row>
    <row r="103" spans="1:9" x14ac:dyDescent="0.25">
      <c r="A103" s="333"/>
      <c r="B103" s="800" t="s">
        <v>423</v>
      </c>
      <c r="C103" s="800"/>
      <c r="D103" s="800"/>
      <c r="E103" s="800"/>
      <c r="F103" s="711">
        <v>100000</v>
      </c>
      <c r="G103" s="711"/>
      <c r="H103" s="333"/>
      <c r="I103" s="333"/>
    </row>
    <row r="104" spans="1:9" x14ac:dyDescent="0.25">
      <c r="A104" s="333"/>
      <c r="B104" s="800" t="s">
        <v>386</v>
      </c>
      <c r="C104" s="800"/>
      <c r="D104" s="800"/>
      <c r="E104" s="800"/>
      <c r="F104" s="711">
        <v>3000000</v>
      </c>
      <c r="G104" s="711"/>
      <c r="H104" s="333"/>
      <c r="I104" s="333"/>
    </row>
    <row r="105" spans="1:9" x14ac:dyDescent="0.25">
      <c r="A105" s="333"/>
      <c r="B105" s="800" t="s">
        <v>785</v>
      </c>
      <c r="C105" s="800"/>
      <c r="D105" s="800"/>
      <c r="E105" s="800"/>
      <c r="F105" s="711">
        <v>250000</v>
      </c>
      <c r="G105" s="711"/>
      <c r="H105" s="333"/>
      <c r="I105" s="333"/>
    </row>
    <row r="106" spans="1:9" x14ac:dyDescent="0.25">
      <c r="A106" s="333"/>
      <c r="B106" s="338" t="s">
        <v>434</v>
      </c>
      <c r="C106" s="338"/>
      <c r="D106" s="338"/>
      <c r="E106" s="338"/>
      <c r="F106" s="711">
        <v>120000</v>
      </c>
      <c r="G106" s="711"/>
      <c r="H106" s="333"/>
      <c r="I106" s="333"/>
    </row>
    <row r="107" spans="1:9" x14ac:dyDescent="0.25">
      <c r="A107" s="333"/>
      <c r="B107" s="800" t="s">
        <v>424</v>
      </c>
      <c r="C107" s="800"/>
      <c r="D107" s="800"/>
      <c r="E107" s="800"/>
      <c r="F107" s="711">
        <v>20000</v>
      </c>
      <c r="G107" s="711"/>
      <c r="H107" s="333"/>
      <c r="I107" s="333"/>
    </row>
    <row r="108" spans="1:9" x14ac:dyDescent="0.25">
      <c r="A108" s="333"/>
      <c r="B108" s="800" t="s">
        <v>419</v>
      </c>
      <c r="C108" s="800"/>
      <c r="D108" s="800"/>
      <c r="E108" s="800"/>
      <c r="F108" s="711">
        <v>400000</v>
      </c>
      <c r="G108" s="711"/>
      <c r="H108" s="333"/>
      <c r="I108" s="333"/>
    </row>
    <row r="109" spans="1:9" x14ac:dyDescent="0.25">
      <c r="A109" s="333"/>
      <c r="B109" s="800" t="s">
        <v>786</v>
      </c>
      <c r="C109" s="800"/>
      <c r="D109" s="800"/>
      <c r="E109" s="800"/>
      <c r="F109" s="711">
        <v>250000</v>
      </c>
      <c r="G109" s="711"/>
      <c r="H109" s="333"/>
      <c r="I109" s="333"/>
    </row>
    <row r="110" spans="1:9" x14ac:dyDescent="0.25">
      <c r="A110" s="333"/>
      <c r="B110" s="707" t="s">
        <v>500</v>
      </c>
      <c r="C110" s="707"/>
      <c r="D110" s="707"/>
      <c r="E110" s="707"/>
      <c r="F110" s="711">
        <v>100000</v>
      </c>
      <c r="G110" s="711"/>
      <c r="H110" s="333"/>
      <c r="I110" s="333"/>
    </row>
    <row r="111" spans="1:9" x14ac:dyDescent="0.25">
      <c r="A111" s="333"/>
      <c r="B111" s="800" t="s">
        <v>764</v>
      </c>
      <c r="C111" s="800"/>
      <c r="D111" s="800"/>
      <c r="E111" s="800"/>
      <c r="F111" s="711">
        <v>20000</v>
      </c>
      <c r="G111" s="711"/>
      <c r="H111" s="333"/>
      <c r="I111" s="333"/>
    </row>
    <row r="112" spans="1:9" x14ac:dyDescent="0.25">
      <c r="A112" s="333"/>
      <c r="B112" s="800" t="s">
        <v>504</v>
      </c>
      <c r="C112" s="800"/>
      <c r="D112" s="800"/>
      <c r="E112" s="800"/>
      <c r="F112" s="711">
        <v>3500000</v>
      </c>
      <c r="G112" s="711"/>
      <c r="H112" s="333"/>
      <c r="I112" s="333"/>
    </row>
    <row r="113" spans="1:9" x14ac:dyDescent="0.25">
      <c r="A113" s="333"/>
      <c r="B113" s="800" t="s">
        <v>420</v>
      </c>
      <c r="C113" s="800"/>
      <c r="D113" s="800"/>
      <c r="E113" s="800"/>
      <c r="F113" s="711">
        <v>2084000</v>
      </c>
      <c r="G113" s="711"/>
      <c r="H113" s="333"/>
      <c r="I113" s="333"/>
    </row>
    <row r="114" spans="1:9" x14ac:dyDescent="0.25">
      <c r="A114" s="333"/>
      <c r="F114" s="713"/>
      <c r="G114" s="711"/>
      <c r="H114" s="333"/>
      <c r="I114" s="333"/>
    </row>
    <row r="115" spans="1:9" x14ac:dyDescent="0.25">
      <c r="A115" s="349" t="s">
        <v>425</v>
      </c>
      <c r="B115" s="798" t="s">
        <v>103</v>
      </c>
      <c r="C115" s="798"/>
      <c r="D115" s="798"/>
      <c r="E115" s="798"/>
      <c r="F115" s="712"/>
      <c r="G115" s="712">
        <f>SUM(F116:F118)</f>
        <v>95000</v>
      </c>
      <c r="H115" s="333"/>
      <c r="I115" s="333"/>
    </row>
    <row r="116" spans="1:9" x14ac:dyDescent="0.25">
      <c r="A116" s="333"/>
      <c r="B116" s="800" t="s">
        <v>426</v>
      </c>
      <c r="C116" s="800"/>
      <c r="D116" s="800"/>
      <c r="E116" s="800"/>
      <c r="F116" s="711">
        <v>55000</v>
      </c>
      <c r="G116" s="711"/>
      <c r="H116" s="333"/>
      <c r="I116" s="333"/>
    </row>
    <row r="117" spans="1:9" x14ac:dyDescent="0.25">
      <c r="A117" s="333"/>
      <c r="B117" s="800" t="s">
        <v>788</v>
      </c>
      <c r="C117" s="800"/>
      <c r="D117" s="800"/>
      <c r="E117" s="800"/>
      <c r="F117" s="711">
        <v>20000</v>
      </c>
      <c r="G117" s="711"/>
      <c r="H117" s="333"/>
      <c r="I117" s="333"/>
    </row>
    <row r="118" spans="1:9" x14ac:dyDescent="0.25">
      <c r="A118" s="333"/>
      <c r="B118" s="800" t="s">
        <v>411</v>
      </c>
      <c r="C118" s="800"/>
      <c r="D118" s="800"/>
      <c r="E118" s="800"/>
      <c r="F118" s="711">
        <v>20000</v>
      </c>
      <c r="G118" s="711"/>
      <c r="H118" s="333"/>
      <c r="I118" s="333"/>
    </row>
    <row r="119" spans="1:9" x14ac:dyDescent="0.25">
      <c r="A119" s="333"/>
      <c r="B119" s="338"/>
      <c r="C119" s="338"/>
      <c r="D119" s="338"/>
      <c r="E119" s="338"/>
      <c r="F119" s="711"/>
      <c r="G119" s="711"/>
      <c r="H119" s="333"/>
      <c r="I119" s="333"/>
    </row>
    <row r="120" spans="1:9" x14ac:dyDescent="0.25">
      <c r="A120" s="349" t="s">
        <v>364</v>
      </c>
      <c r="B120" s="346" t="s">
        <v>365</v>
      </c>
      <c r="C120" s="346"/>
      <c r="D120" s="346"/>
      <c r="E120" s="346"/>
      <c r="F120" s="711"/>
      <c r="G120" s="712">
        <f>SUM(F121:F123)</f>
        <v>5540000</v>
      </c>
      <c r="H120" s="333"/>
      <c r="I120" s="333"/>
    </row>
    <row r="121" spans="1:9" x14ac:dyDescent="0.25">
      <c r="A121" s="333"/>
      <c r="B121" s="800" t="s">
        <v>788</v>
      </c>
      <c r="C121" s="800"/>
      <c r="D121" s="800"/>
      <c r="E121" s="800"/>
      <c r="F121" s="711">
        <v>16000</v>
      </c>
      <c r="G121" s="711"/>
      <c r="H121" s="333"/>
      <c r="I121" s="333"/>
    </row>
    <row r="122" spans="1:9" x14ac:dyDescent="0.25">
      <c r="A122" s="333"/>
      <c r="B122" s="800" t="s">
        <v>411</v>
      </c>
      <c r="C122" s="800"/>
      <c r="D122" s="800"/>
      <c r="E122" s="800"/>
      <c r="F122" s="711">
        <v>4000</v>
      </c>
      <c r="G122" s="711"/>
      <c r="H122" s="333"/>
      <c r="I122" s="333"/>
    </row>
    <row r="123" spans="1:9" x14ac:dyDescent="0.25">
      <c r="A123" s="333"/>
      <c r="B123" s="800" t="s">
        <v>789</v>
      </c>
      <c r="C123" s="800"/>
      <c r="D123" s="800"/>
      <c r="E123" s="800"/>
      <c r="F123" s="711">
        <v>5520000</v>
      </c>
      <c r="G123" s="711"/>
      <c r="H123" s="333"/>
      <c r="I123" s="333"/>
    </row>
    <row r="124" spans="1:9" x14ac:dyDescent="0.25">
      <c r="A124" s="333"/>
      <c r="F124" s="713"/>
      <c r="G124" s="711"/>
      <c r="H124" s="333"/>
      <c r="I124" s="333"/>
    </row>
    <row r="125" spans="1:9" x14ac:dyDescent="0.25">
      <c r="A125" s="349" t="s">
        <v>368</v>
      </c>
      <c r="B125" s="801" t="s">
        <v>369</v>
      </c>
      <c r="C125" s="801"/>
      <c r="D125" s="801"/>
      <c r="E125" s="801"/>
      <c r="F125" s="711"/>
      <c r="G125" s="712">
        <f>SUM(F126:F144)</f>
        <v>5590000</v>
      </c>
      <c r="H125" s="333"/>
      <c r="I125" s="333"/>
    </row>
    <row r="126" spans="1:9" x14ac:dyDescent="0.25">
      <c r="A126" s="333"/>
      <c r="B126" s="800" t="s">
        <v>427</v>
      </c>
      <c r="C126" s="800"/>
      <c r="D126" s="800"/>
      <c r="E126" s="800"/>
      <c r="F126" s="711">
        <v>3326000</v>
      </c>
      <c r="G126" s="711"/>
      <c r="H126" s="333"/>
      <c r="I126" s="333"/>
    </row>
    <row r="127" spans="1:9" x14ac:dyDescent="0.25">
      <c r="A127" s="333"/>
      <c r="B127" s="800" t="s">
        <v>790</v>
      </c>
      <c r="C127" s="800"/>
      <c r="D127" s="800"/>
      <c r="E127" s="800"/>
      <c r="F127" s="711">
        <v>72000</v>
      </c>
      <c r="G127" s="711"/>
      <c r="H127" s="333"/>
      <c r="I127" s="333"/>
    </row>
    <row r="128" spans="1:9" x14ac:dyDescent="0.25">
      <c r="A128" s="333"/>
      <c r="B128" s="800" t="s">
        <v>406</v>
      </c>
      <c r="C128" s="800"/>
      <c r="D128" s="800"/>
      <c r="E128" s="800"/>
      <c r="F128" s="711">
        <v>898000</v>
      </c>
      <c r="G128" s="711"/>
      <c r="H128" s="333"/>
      <c r="I128" s="333"/>
    </row>
    <row r="129" spans="1:9" x14ac:dyDescent="0.25">
      <c r="A129" s="333"/>
      <c r="B129" s="800" t="s">
        <v>791</v>
      </c>
      <c r="C129" s="800"/>
      <c r="D129" s="800"/>
      <c r="E129" s="800"/>
      <c r="F129" s="711">
        <v>12000</v>
      </c>
      <c r="G129" s="711"/>
      <c r="H129" s="333"/>
      <c r="I129" s="333"/>
    </row>
    <row r="130" spans="1:9" x14ac:dyDescent="0.25">
      <c r="A130" s="333"/>
      <c r="B130" s="800" t="s">
        <v>784</v>
      </c>
      <c r="C130" s="800"/>
      <c r="D130" s="800"/>
      <c r="E130" s="800"/>
      <c r="F130" s="711">
        <v>13000</v>
      </c>
      <c r="G130" s="711"/>
      <c r="H130" s="333"/>
      <c r="I130" s="333"/>
    </row>
    <row r="131" spans="1:9" x14ac:dyDescent="0.25">
      <c r="A131" s="333"/>
      <c r="B131" s="800" t="s">
        <v>428</v>
      </c>
      <c r="C131" s="800"/>
      <c r="D131" s="800"/>
      <c r="E131" s="800"/>
      <c r="F131" s="711">
        <v>20000</v>
      </c>
      <c r="G131" s="711"/>
      <c r="H131" s="333"/>
      <c r="I131" s="333"/>
    </row>
    <row r="132" spans="1:9" x14ac:dyDescent="0.25">
      <c r="A132" s="333"/>
      <c r="B132" s="338" t="s">
        <v>429</v>
      </c>
      <c r="C132" s="338"/>
      <c r="D132" s="338"/>
      <c r="E132" s="338"/>
      <c r="F132" s="711">
        <v>40000</v>
      </c>
      <c r="G132" s="711"/>
      <c r="H132" s="333"/>
      <c r="I132" s="333"/>
    </row>
    <row r="133" spans="1:9" x14ac:dyDescent="0.25">
      <c r="A133" s="333"/>
      <c r="B133" s="800" t="s">
        <v>418</v>
      </c>
      <c r="C133" s="800"/>
      <c r="D133" s="800"/>
      <c r="E133" s="800"/>
      <c r="F133" s="711">
        <v>35000</v>
      </c>
      <c r="G133" s="711"/>
      <c r="H133" s="333"/>
      <c r="I133" s="333"/>
    </row>
    <row r="134" spans="1:9" x14ac:dyDescent="0.25">
      <c r="A134" s="333"/>
      <c r="B134" s="800" t="s">
        <v>430</v>
      </c>
      <c r="C134" s="800"/>
      <c r="D134" s="800"/>
      <c r="E134" s="800"/>
      <c r="F134" s="711">
        <v>125000</v>
      </c>
      <c r="G134" s="711"/>
      <c r="H134" s="333"/>
      <c r="I134" s="333"/>
    </row>
    <row r="135" spans="1:9" x14ac:dyDescent="0.25">
      <c r="A135" s="333"/>
      <c r="B135" s="800" t="s">
        <v>387</v>
      </c>
      <c r="C135" s="800"/>
      <c r="D135" s="800"/>
      <c r="E135" s="800"/>
      <c r="F135" s="711">
        <v>105000</v>
      </c>
      <c r="G135" s="711"/>
      <c r="H135" s="333"/>
      <c r="I135" s="333"/>
    </row>
    <row r="136" spans="1:9" x14ac:dyDescent="0.25">
      <c r="A136" s="333"/>
      <c r="B136" s="800" t="s">
        <v>792</v>
      </c>
      <c r="C136" s="800"/>
      <c r="D136" s="800"/>
      <c r="E136" s="800"/>
      <c r="F136" s="711">
        <v>90000</v>
      </c>
      <c r="G136" s="711"/>
      <c r="H136" s="333"/>
      <c r="I136" s="333"/>
    </row>
    <row r="137" spans="1:9" x14ac:dyDescent="0.25">
      <c r="A137" s="333"/>
      <c r="B137" s="800" t="s">
        <v>434</v>
      </c>
      <c r="C137" s="800"/>
      <c r="D137" s="800"/>
      <c r="E137" s="800"/>
      <c r="F137" s="711">
        <v>210000</v>
      </c>
      <c r="G137" s="711"/>
      <c r="H137" s="333"/>
      <c r="I137" s="333"/>
    </row>
    <row r="138" spans="1:9" x14ac:dyDescent="0.25">
      <c r="A138" s="333"/>
      <c r="B138" s="800" t="s">
        <v>389</v>
      </c>
      <c r="C138" s="800"/>
      <c r="D138" s="800"/>
      <c r="E138" s="800"/>
      <c r="F138" s="711">
        <v>11000</v>
      </c>
      <c r="G138" s="711"/>
      <c r="H138" s="333"/>
      <c r="I138" s="333"/>
    </row>
    <row r="139" spans="1:9" x14ac:dyDescent="0.25">
      <c r="A139" s="333"/>
      <c r="B139" s="800" t="s">
        <v>419</v>
      </c>
      <c r="C139" s="800"/>
      <c r="D139" s="800"/>
      <c r="E139" s="800"/>
      <c r="F139" s="711">
        <v>5000</v>
      </c>
      <c r="G139" s="711"/>
      <c r="H139" s="333"/>
      <c r="I139" s="333"/>
    </row>
    <row r="140" spans="1:9" x14ac:dyDescent="0.25">
      <c r="A140" s="333"/>
      <c r="B140" s="800" t="s">
        <v>786</v>
      </c>
      <c r="C140" s="800"/>
      <c r="D140" s="800"/>
      <c r="E140" s="800"/>
      <c r="F140" s="711">
        <v>3000</v>
      </c>
      <c r="G140" s="711"/>
      <c r="H140" s="333"/>
      <c r="I140" s="333"/>
    </row>
    <row r="141" spans="1:9" x14ac:dyDescent="0.25">
      <c r="A141" s="333"/>
      <c r="B141" s="800" t="s">
        <v>764</v>
      </c>
      <c r="C141" s="800"/>
      <c r="D141" s="800"/>
      <c r="E141" s="800"/>
      <c r="F141" s="711">
        <v>15000</v>
      </c>
      <c r="G141" s="711"/>
      <c r="H141" s="333"/>
      <c r="I141" s="333"/>
    </row>
    <row r="142" spans="1:9" x14ac:dyDescent="0.25">
      <c r="A142" s="333"/>
      <c r="B142" s="800" t="s">
        <v>793</v>
      </c>
      <c r="C142" s="800"/>
      <c r="D142" s="800"/>
      <c r="E142" s="800"/>
      <c r="F142" s="711">
        <v>60000</v>
      </c>
      <c r="G142" s="711"/>
      <c r="H142" s="333"/>
      <c r="I142" s="333"/>
    </row>
    <row r="143" spans="1:9" x14ac:dyDescent="0.25">
      <c r="A143" s="333"/>
      <c r="B143" s="800" t="s">
        <v>506</v>
      </c>
      <c r="C143" s="800"/>
      <c r="D143" s="800"/>
      <c r="E143" s="800"/>
      <c r="F143" s="711">
        <v>280000</v>
      </c>
      <c r="G143" s="711"/>
      <c r="H143" s="333"/>
      <c r="I143" s="333"/>
    </row>
    <row r="144" spans="1:9" x14ac:dyDescent="0.25">
      <c r="A144" s="333"/>
      <c r="B144" s="800" t="s">
        <v>420</v>
      </c>
      <c r="C144" s="800"/>
      <c r="D144" s="800"/>
      <c r="E144" s="800"/>
      <c r="F144" s="711">
        <v>270000</v>
      </c>
      <c r="G144" s="711"/>
      <c r="H144" s="333"/>
      <c r="I144" s="333"/>
    </row>
    <row r="145" spans="1:9" x14ac:dyDescent="0.25">
      <c r="A145" s="333"/>
      <c r="B145" s="333"/>
      <c r="C145" s="333"/>
      <c r="D145" s="333"/>
      <c r="E145" s="333"/>
      <c r="F145" s="711"/>
      <c r="G145" s="711"/>
      <c r="H145" s="333"/>
      <c r="I145" s="333"/>
    </row>
    <row r="146" spans="1:9" ht="19.5" customHeight="1" x14ac:dyDescent="0.25">
      <c r="A146" s="349" t="s">
        <v>370</v>
      </c>
      <c r="B146" s="798" t="s">
        <v>371</v>
      </c>
      <c r="C146" s="798"/>
      <c r="D146" s="798"/>
      <c r="E146" s="798"/>
      <c r="F146" s="712"/>
      <c r="G146" s="712">
        <f>SUM(F147)</f>
        <v>94000</v>
      </c>
      <c r="H146" s="333"/>
      <c r="I146" s="333"/>
    </row>
    <row r="147" spans="1:9" x14ac:dyDescent="0.25">
      <c r="A147" s="333"/>
      <c r="B147" s="800" t="s">
        <v>431</v>
      </c>
      <c r="C147" s="800"/>
      <c r="D147" s="800"/>
      <c r="E147" s="800"/>
      <c r="F147" s="711">
        <v>94000</v>
      </c>
      <c r="G147" s="711"/>
      <c r="H147" s="333"/>
      <c r="I147" s="333"/>
    </row>
    <row r="148" spans="1:9" x14ac:dyDescent="0.25">
      <c r="F148" s="713"/>
      <c r="G148" s="713"/>
      <c r="H148" s="333"/>
      <c r="I148" s="333"/>
    </row>
    <row r="149" spans="1:9" x14ac:dyDescent="0.25">
      <c r="A149" s="349" t="s">
        <v>432</v>
      </c>
      <c r="B149" s="798" t="s">
        <v>433</v>
      </c>
      <c r="C149" s="798"/>
      <c r="D149" s="798"/>
      <c r="E149" s="798"/>
      <c r="F149" s="712"/>
      <c r="G149" s="712">
        <f>SUM(F150:F156)</f>
        <v>1002000</v>
      </c>
      <c r="H149" s="333"/>
      <c r="I149" s="333"/>
    </row>
    <row r="150" spans="1:9" x14ac:dyDescent="0.25">
      <c r="A150" s="349"/>
      <c r="B150" s="800" t="s">
        <v>423</v>
      </c>
      <c r="C150" s="800"/>
      <c r="D150" s="800"/>
      <c r="E150" s="800"/>
      <c r="F150" s="711">
        <v>500000</v>
      </c>
      <c r="G150" s="712"/>
      <c r="H150" s="333"/>
      <c r="I150" s="333"/>
    </row>
    <row r="151" spans="1:9" x14ac:dyDescent="0.25">
      <c r="A151" s="349"/>
      <c r="B151" s="800" t="s">
        <v>418</v>
      </c>
      <c r="C151" s="800"/>
      <c r="D151" s="800"/>
      <c r="E151" s="800"/>
      <c r="F151" s="711">
        <v>10000</v>
      </c>
      <c r="G151" s="712"/>
      <c r="H151" s="333"/>
      <c r="I151" s="333"/>
    </row>
    <row r="152" spans="1:9" x14ac:dyDescent="0.25">
      <c r="A152" s="349"/>
      <c r="B152" s="800" t="s">
        <v>430</v>
      </c>
      <c r="C152" s="800"/>
      <c r="D152" s="800"/>
      <c r="E152" s="800"/>
      <c r="F152" s="711">
        <v>34000</v>
      </c>
      <c r="G152" s="712"/>
      <c r="H152" s="333"/>
      <c r="I152" s="333"/>
    </row>
    <row r="153" spans="1:9" x14ac:dyDescent="0.25">
      <c r="A153" s="349"/>
      <c r="B153" s="800" t="s">
        <v>434</v>
      </c>
      <c r="C153" s="800"/>
      <c r="D153" s="800"/>
      <c r="E153" s="800"/>
      <c r="F153" s="711">
        <v>10000</v>
      </c>
      <c r="G153" s="712"/>
      <c r="H153" s="333"/>
      <c r="I153" s="333"/>
    </row>
    <row r="154" spans="1:9" x14ac:dyDescent="0.25">
      <c r="A154" s="349"/>
      <c r="B154" s="800" t="s">
        <v>389</v>
      </c>
      <c r="C154" s="800"/>
      <c r="D154" s="800"/>
      <c r="E154" s="800"/>
      <c r="F154" s="711">
        <v>15000</v>
      </c>
      <c r="G154" s="712"/>
      <c r="H154" s="333"/>
      <c r="I154" s="333"/>
    </row>
    <row r="155" spans="1:9" x14ac:dyDescent="0.25">
      <c r="A155" s="333"/>
      <c r="B155" s="800" t="s">
        <v>435</v>
      </c>
      <c r="C155" s="800"/>
      <c r="D155" s="800"/>
      <c r="E155" s="800"/>
      <c r="F155" s="711">
        <v>220000</v>
      </c>
      <c r="G155" s="711"/>
      <c r="H155" s="333"/>
      <c r="I155" s="333"/>
    </row>
    <row r="156" spans="1:9" x14ac:dyDescent="0.25">
      <c r="A156" s="333"/>
      <c r="B156" s="800" t="s">
        <v>420</v>
      </c>
      <c r="C156" s="800"/>
      <c r="D156" s="800"/>
      <c r="E156" s="800"/>
      <c r="F156" s="711">
        <v>213000</v>
      </c>
      <c r="G156" s="711"/>
      <c r="H156" s="333"/>
      <c r="I156" s="333"/>
    </row>
    <row r="157" spans="1:9" x14ac:dyDescent="0.25">
      <c r="F157" s="713"/>
      <c r="G157" s="713"/>
      <c r="H157" s="333"/>
      <c r="I157" s="333"/>
    </row>
    <row r="158" spans="1:9" x14ac:dyDescent="0.25">
      <c r="A158" s="349" t="s">
        <v>377</v>
      </c>
      <c r="B158" s="798" t="s">
        <v>108</v>
      </c>
      <c r="C158" s="798"/>
      <c r="D158" s="798"/>
      <c r="E158" s="798"/>
      <c r="F158" s="711"/>
      <c r="G158" s="712">
        <f>SUM(F159:F167)</f>
        <v>1913000</v>
      </c>
      <c r="H158" s="333"/>
      <c r="I158" s="333"/>
    </row>
    <row r="159" spans="1:9" x14ac:dyDescent="0.25">
      <c r="A159" s="333"/>
      <c r="B159" s="800" t="s">
        <v>418</v>
      </c>
      <c r="C159" s="800"/>
      <c r="D159" s="800"/>
      <c r="E159" s="800"/>
      <c r="F159" s="711">
        <v>30000</v>
      </c>
      <c r="G159" s="711"/>
      <c r="H159" s="333"/>
      <c r="I159" s="333"/>
    </row>
    <row r="160" spans="1:9" x14ac:dyDescent="0.25">
      <c r="A160" s="333"/>
      <c r="B160" s="800" t="s">
        <v>430</v>
      </c>
      <c r="C160" s="800"/>
      <c r="D160" s="800"/>
      <c r="E160" s="800"/>
      <c r="F160" s="711">
        <v>155000</v>
      </c>
      <c r="G160" s="711"/>
      <c r="H160" s="333"/>
      <c r="I160" s="333"/>
    </row>
    <row r="161" spans="1:11" x14ac:dyDescent="0.25">
      <c r="A161" s="333"/>
      <c r="B161" s="800" t="s">
        <v>794</v>
      </c>
      <c r="C161" s="800"/>
      <c r="D161" s="800"/>
      <c r="E161" s="800"/>
      <c r="F161" s="711">
        <v>260000</v>
      </c>
      <c r="G161" s="711"/>
      <c r="H161" s="333"/>
      <c r="I161" s="333"/>
    </row>
    <row r="162" spans="1:11" x14ac:dyDescent="0.25">
      <c r="A162" s="333"/>
      <c r="B162" s="800" t="s">
        <v>434</v>
      </c>
      <c r="C162" s="800"/>
      <c r="D162" s="800"/>
      <c r="E162" s="800"/>
      <c r="F162" s="711">
        <v>650000</v>
      </c>
      <c r="G162" s="711"/>
      <c r="H162" s="333"/>
      <c r="I162" s="333"/>
    </row>
    <row r="163" spans="1:11" x14ac:dyDescent="0.25">
      <c r="A163" s="333"/>
      <c r="B163" s="800" t="s">
        <v>389</v>
      </c>
      <c r="C163" s="800"/>
      <c r="D163" s="800"/>
      <c r="E163" s="800"/>
      <c r="F163" s="711">
        <v>15000</v>
      </c>
      <c r="G163" s="711"/>
      <c r="H163" s="333"/>
      <c r="I163" s="333"/>
    </row>
    <row r="164" spans="1:11" x14ac:dyDescent="0.25">
      <c r="A164" s="333"/>
      <c r="B164" s="800" t="s">
        <v>419</v>
      </c>
      <c r="C164" s="800"/>
      <c r="D164" s="800"/>
      <c r="E164" s="800"/>
      <c r="F164" s="711">
        <v>400000</v>
      </c>
      <c r="G164" s="711"/>
      <c r="H164" s="333"/>
      <c r="I164" s="333"/>
    </row>
    <row r="165" spans="1:11" x14ac:dyDescent="0.25">
      <c r="A165" s="333"/>
      <c r="B165" s="800" t="s">
        <v>764</v>
      </c>
      <c r="C165" s="800"/>
      <c r="D165" s="800"/>
      <c r="E165" s="800"/>
      <c r="F165" s="711">
        <v>30000</v>
      </c>
      <c r="G165" s="711"/>
      <c r="H165" s="333"/>
      <c r="I165" s="333"/>
    </row>
    <row r="166" spans="1:11" x14ac:dyDescent="0.25">
      <c r="A166" s="333"/>
      <c r="B166" s="800" t="s">
        <v>504</v>
      </c>
      <c r="C166" s="800"/>
      <c r="D166" s="800"/>
      <c r="E166" s="800"/>
      <c r="F166" s="711">
        <v>30000</v>
      </c>
      <c r="G166" s="711"/>
      <c r="H166" s="333"/>
      <c r="I166" s="333"/>
    </row>
    <row r="167" spans="1:11" x14ac:dyDescent="0.25">
      <c r="A167" s="333"/>
      <c r="B167" s="800" t="s">
        <v>436</v>
      </c>
      <c r="C167" s="800"/>
      <c r="D167" s="800"/>
      <c r="E167" s="800"/>
      <c r="F167" s="711">
        <v>343000</v>
      </c>
      <c r="G167" s="711"/>
      <c r="H167" s="333"/>
      <c r="I167" s="333"/>
    </row>
    <row r="168" spans="1:11" x14ac:dyDescent="0.25">
      <c r="A168" s="333"/>
      <c r="B168" s="333"/>
      <c r="C168" s="333"/>
      <c r="D168" s="333"/>
      <c r="E168" s="333"/>
      <c r="F168" s="711"/>
      <c r="G168" s="711"/>
      <c r="H168" s="333"/>
      <c r="I168" s="333"/>
    </row>
    <row r="169" spans="1:11" x14ac:dyDescent="0.25">
      <c r="A169" s="349" t="s">
        <v>437</v>
      </c>
      <c r="B169" s="798" t="s">
        <v>438</v>
      </c>
      <c r="C169" s="798"/>
      <c r="D169" s="798"/>
      <c r="E169" s="798"/>
      <c r="F169" s="711"/>
      <c r="G169" s="712">
        <f>SUM(F170:F171)</f>
        <v>28000</v>
      </c>
      <c r="H169" s="333"/>
      <c r="I169" s="333"/>
    </row>
    <row r="170" spans="1:11" x14ac:dyDescent="0.25">
      <c r="A170" s="333"/>
      <c r="B170" s="800" t="s">
        <v>418</v>
      </c>
      <c r="C170" s="800"/>
      <c r="D170" s="800"/>
      <c r="E170" s="800"/>
      <c r="F170" s="711">
        <v>22000</v>
      </c>
      <c r="G170" s="711"/>
      <c r="H170" s="333"/>
      <c r="I170" s="333"/>
    </row>
    <row r="171" spans="1:11" x14ac:dyDescent="0.25">
      <c r="A171" s="333"/>
      <c r="B171" s="800" t="s">
        <v>795</v>
      </c>
      <c r="C171" s="800"/>
      <c r="D171" s="800"/>
      <c r="E171" s="800"/>
      <c r="F171" s="711">
        <v>6000</v>
      </c>
      <c r="G171" s="711"/>
      <c r="H171" s="333"/>
      <c r="I171" s="333"/>
    </row>
    <row r="172" spans="1:11" x14ac:dyDescent="0.25">
      <c r="F172" s="713"/>
      <c r="G172" s="713"/>
      <c r="H172" s="333"/>
      <c r="I172" s="333"/>
    </row>
    <row r="173" spans="1:11" x14ac:dyDescent="0.25">
      <c r="A173" s="349" t="s">
        <v>439</v>
      </c>
      <c r="B173" s="346" t="s">
        <v>99</v>
      </c>
      <c r="C173" s="346"/>
      <c r="D173" s="346"/>
      <c r="E173" s="338"/>
      <c r="F173" s="711"/>
      <c r="G173" s="712">
        <f>SUM(E174:E185)</f>
        <v>500000</v>
      </c>
      <c r="H173" s="333"/>
      <c r="I173" s="333"/>
      <c r="K173" t="s">
        <v>440</v>
      </c>
    </row>
    <row r="174" spans="1:11" x14ac:dyDescent="0.25">
      <c r="A174" s="349"/>
      <c r="B174" s="800" t="s">
        <v>441</v>
      </c>
      <c r="C174" s="800"/>
      <c r="D174" s="800"/>
      <c r="E174" s="332">
        <v>500000</v>
      </c>
      <c r="F174" s="711"/>
      <c r="G174" s="711"/>
      <c r="H174" s="333"/>
      <c r="I174" s="333"/>
    </row>
    <row r="175" spans="1:11" x14ac:dyDescent="0.25">
      <c r="A175" s="349"/>
      <c r="B175" s="338"/>
      <c r="C175" s="338"/>
      <c r="D175" s="338"/>
      <c r="E175" s="332"/>
      <c r="F175" s="711"/>
      <c r="G175" s="711"/>
      <c r="H175" s="333"/>
      <c r="I175" s="333"/>
    </row>
    <row r="176" spans="1:11" x14ac:dyDescent="0.25">
      <c r="A176" s="349" t="s">
        <v>442</v>
      </c>
      <c r="B176" s="798" t="s">
        <v>443</v>
      </c>
      <c r="C176" s="798"/>
      <c r="D176" s="798"/>
      <c r="E176" s="798"/>
      <c r="F176" s="711"/>
      <c r="G176" s="712">
        <f>SUM(F177)</f>
        <v>50000</v>
      </c>
      <c r="H176" s="333"/>
      <c r="I176" s="333"/>
    </row>
    <row r="177" spans="1:9" x14ac:dyDescent="0.25">
      <c r="A177" s="349"/>
      <c r="B177" s="338" t="s">
        <v>444</v>
      </c>
      <c r="C177" s="338"/>
      <c r="D177" s="338"/>
      <c r="E177" s="332"/>
      <c r="F177" s="711">
        <v>50000</v>
      </c>
      <c r="G177" s="711"/>
      <c r="H177" s="333"/>
      <c r="I177" s="333"/>
    </row>
    <row r="178" spans="1:9" x14ac:dyDescent="0.25">
      <c r="A178" s="349"/>
      <c r="B178" s="338"/>
      <c r="C178" s="338"/>
      <c r="D178" s="338"/>
      <c r="E178" s="332"/>
      <c r="F178" s="711"/>
      <c r="G178" s="711"/>
      <c r="H178" s="333"/>
      <c r="I178" s="333"/>
    </row>
    <row r="179" spans="1:9" x14ac:dyDescent="0.25">
      <c r="A179" s="349" t="s">
        <v>445</v>
      </c>
      <c r="B179" s="808" t="s">
        <v>446</v>
      </c>
      <c r="C179" s="808"/>
      <c r="D179" s="808"/>
      <c r="E179" s="808"/>
      <c r="F179" s="712"/>
      <c r="G179" s="712">
        <f>SUM(F180:F182)</f>
        <v>400000</v>
      </c>
      <c r="H179" s="333"/>
      <c r="I179" s="333"/>
    </row>
    <row r="180" spans="1:9" x14ac:dyDescent="0.25">
      <c r="A180" s="349"/>
      <c r="B180" s="800" t="s">
        <v>447</v>
      </c>
      <c r="C180" s="800"/>
      <c r="D180" s="800"/>
      <c r="E180" s="800"/>
      <c r="F180" s="711">
        <v>50000</v>
      </c>
      <c r="G180" s="711"/>
      <c r="H180" s="333"/>
      <c r="I180" s="333"/>
    </row>
    <row r="181" spans="1:9" x14ac:dyDescent="0.25">
      <c r="A181" s="349"/>
      <c r="B181" s="800" t="s">
        <v>504</v>
      </c>
      <c r="C181" s="800"/>
      <c r="D181" s="800"/>
      <c r="E181" s="800"/>
      <c r="F181" s="711">
        <v>265000</v>
      </c>
      <c r="G181" s="711"/>
      <c r="H181" s="333"/>
      <c r="I181" s="333"/>
    </row>
    <row r="182" spans="1:9" x14ac:dyDescent="0.25">
      <c r="A182" s="349"/>
      <c r="B182" s="800" t="s">
        <v>420</v>
      </c>
      <c r="C182" s="800"/>
      <c r="D182" s="800"/>
      <c r="E182" s="800"/>
      <c r="F182" s="711">
        <v>85000</v>
      </c>
      <c r="G182" s="711"/>
      <c r="H182" s="333"/>
      <c r="I182" s="333"/>
    </row>
    <row r="183" spans="1:9" x14ac:dyDescent="0.25">
      <c r="B183" s="815"/>
      <c r="C183" s="815"/>
      <c r="D183" s="815"/>
      <c r="E183" s="815"/>
      <c r="F183" s="713"/>
      <c r="G183" s="713"/>
      <c r="H183" s="333"/>
      <c r="I183" s="333"/>
    </row>
    <row r="184" spans="1:9" x14ac:dyDescent="0.25">
      <c r="A184" s="349" t="s">
        <v>331</v>
      </c>
      <c r="B184" s="798" t="s">
        <v>803</v>
      </c>
      <c r="C184" s="798"/>
      <c r="D184" s="798"/>
      <c r="E184" s="798"/>
      <c r="F184" s="710"/>
      <c r="G184" s="725">
        <f>SUM(F185:F186)</f>
        <v>14414800</v>
      </c>
      <c r="H184" s="333"/>
      <c r="I184" s="333"/>
    </row>
    <row r="185" spans="1:9" x14ac:dyDescent="0.25">
      <c r="A185" s="333"/>
      <c r="B185" s="800" t="s">
        <v>448</v>
      </c>
      <c r="C185" s="800"/>
      <c r="D185" s="800"/>
      <c r="E185" s="800"/>
      <c r="F185" s="710">
        <v>11350236</v>
      </c>
      <c r="G185" s="710"/>
      <c r="H185" s="333"/>
      <c r="I185" s="333"/>
    </row>
    <row r="186" spans="1:9" ht="15" customHeight="1" x14ac:dyDescent="0.25">
      <c r="A186" s="333"/>
      <c r="B186" s="814" t="s">
        <v>449</v>
      </c>
      <c r="C186" s="814"/>
      <c r="D186" s="814"/>
      <c r="E186" s="814"/>
      <c r="F186" s="711">
        <v>3064564</v>
      </c>
      <c r="G186" s="711"/>
      <c r="H186" s="337"/>
      <c r="I186" s="333"/>
    </row>
    <row r="187" spans="1:9" x14ac:dyDescent="0.25">
      <c r="F187" s="713"/>
      <c r="G187" s="713"/>
      <c r="H187" s="333"/>
      <c r="I187" s="333"/>
    </row>
    <row r="188" spans="1:9" x14ac:dyDescent="0.25">
      <c r="A188" s="349">
        <v>107060</v>
      </c>
      <c r="B188" s="798" t="s">
        <v>450</v>
      </c>
      <c r="C188" s="798"/>
      <c r="D188" s="798"/>
      <c r="E188" s="798"/>
      <c r="F188" s="712"/>
      <c r="G188" s="712">
        <f>SUM(F189:F192)</f>
        <v>8682000</v>
      </c>
      <c r="H188" s="333"/>
      <c r="I188" s="333"/>
    </row>
    <row r="189" spans="1:9" ht="30" customHeight="1" x14ac:dyDescent="0.25">
      <c r="A189" s="349"/>
      <c r="B189" s="814" t="s">
        <v>796</v>
      </c>
      <c r="C189" s="814"/>
      <c r="D189" s="814"/>
      <c r="E189" s="814"/>
      <c r="F189" s="711">
        <v>800000</v>
      </c>
      <c r="G189" s="712"/>
      <c r="H189" s="333"/>
      <c r="I189" s="333"/>
    </row>
    <row r="190" spans="1:9" x14ac:dyDescent="0.25">
      <c r="A190" s="333"/>
      <c r="B190" s="800" t="s">
        <v>451</v>
      </c>
      <c r="C190" s="800"/>
      <c r="D190" s="800"/>
      <c r="E190" s="800"/>
      <c r="F190" s="711">
        <v>1210000</v>
      </c>
      <c r="G190" s="711"/>
      <c r="H190" s="333"/>
      <c r="I190" s="333"/>
    </row>
    <row r="191" spans="1:9" x14ac:dyDescent="0.25">
      <c r="A191" s="333"/>
      <c r="B191" s="800" t="s">
        <v>797</v>
      </c>
      <c r="C191" s="800"/>
      <c r="D191" s="800"/>
      <c r="E191" s="800"/>
      <c r="F191" s="711">
        <v>6672000</v>
      </c>
      <c r="G191" s="711"/>
      <c r="H191" s="333"/>
      <c r="I191" s="333"/>
    </row>
    <row r="192" spans="1:9" x14ac:dyDescent="0.25">
      <c r="A192" s="333"/>
      <c r="B192" s="800"/>
      <c r="C192" s="800"/>
      <c r="D192" s="800"/>
      <c r="E192" s="800"/>
      <c r="F192" s="711"/>
      <c r="G192" s="711"/>
      <c r="H192" s="333"/>
      <c r="I192" s="333"/>
    </row>
    <row r="193" spans="1:9" x14ac:dyDescent="0.25">
      <c r="A193" s="349">
        <v>107051</v>
      </c>
      <c r="B193" s="798" t="s">
        <v>107</v>
      </c>
      <c r="C193" s="798"/>
      <c r="D193" s="798"/>
      <c r="E193" s="798"/>
      <c r="F193" s="711"/>
      <c r="G193" s="712">
        <f>SUM(F194:F195)</f>
        <v>9144000</v>
      </c>
      <c r="H193" s="333"/>
      <c r="I193" s="333"/>
    </row>
    <row r="194" spans="1:9" x14ac:dyDescent="0.25">
      <c r="A194" s="333"/>
      <c r="B194" s="800" t="s">
        <v>448</v>
      </c>
      <c r="C194" s="800"/>
      <c r="D194" s="800"/>
      <c r="E194" s="800"/>
      <c r="F194" s="711">
        <v>7200000</v>
      </c>
      <c r="G194" s="711"/>
      <c r="H194" s="333"/>
      <c r="I194" s="333"/>
    </row>
    <row r="195" spans="1:9" x14ac:dyDescent="0.25">
      <c r="A195" s="333"/>
      <c r="B195" s="800" t="s">
        <v>420</v>
      </c>
      <c r="C195" s="800"/>
      <c r="D195" s="800"/>
      <c r="E195" s="800"/>
      <c r="F195" s="711">
        <v>1944000</v>
      </c>
      <c r="G195" s="711"/>
      <c r="H195" s="333"/>
      <c r="I195" s="333"/>
    </row>
    <row r="196" spans="1:9" x14ac:dyDescent="0.25">
      <c r="A196" s="333"/>
      <c r="B196" s="338"/>
      <c r="C196" s="338"/>
      <c r="D196" s="338"/>
      <c r="E196" s="338"/>
      <c r="F196" s="711"/>
      <c r="G196" s="711"/>
      <c r="H196" s="333"/>
      <c r="I196" s="333"/>
    </row>
    <row r="197" spans="1:9" x14ac:dyDescent="0.25">
      <c r="A197" s="349" t="s">
        <v>453</v>
      </c>
      <c r="B197" s="798" t="s">
        <v>454</v>
      </c>
      <c r="C197" s="798"/>
      <c r="D197" s="798"/>
      <c r="E197" s="798"/>
      <c r="F197" s="712"/>
      <c r="G197" s="712">
        <f>SUM(F198)</f>
        <v>7706236</v>
      </c>
      <c r="H197" s="333"/>
      <c r="I197" s="333"/>
    </row>
    <row r="198" spans="1:9" x14ac:dyDescent="0.25">
      <c r="A198" s="349"/>
      <c r="B198" s="808" t="s">
        <v>455</v>
      </c>
      <c r="C198" s="808"/>
      <c r="D198" s="808"/>
      <c r="E198" s="808"/>
      <c r="F198" s="711">
        <v>7706236</v>
      </c>
      <c r="G198" s="712"/>
      <c r="H198" s="333"/>
      <c r="I198" s="333"/>
    </row>
    <row r="199" spans="1:9" x14ac:dyDescent="0.25">
      <c r="A199" s="337"/>
      <c r="B199" s="806" t="s">
        <v>456</v>
      </c>
      <c r="C199" s="806"/>
      <c r="D199" s="806"/>
      <c r="E199" s="806"/>
      <c r="F199" s="720"/>
      <c r="G199" s="721">
        <f>SUM(G7,G46,G52,G55,G86,G97,G120,G125,G146,G193,G59,G179,G65,G158,G149,G37,G176,G188,G115,G82,G197,G184,G169,G173,G77)</f>
        <v>223009190</v>
      </c>
      <c r="H199" s="333"/>
      <c r="I199" s="333"/>
    </row>
    <row r="200" spans="1:9" x14ac:dyDescent="0.25">
      <c r="H200" s="333"/>
      <c r="I200" s="333"/>
    </row>
    <row r="201" spans="1:9" ht="15.75" x14ac:dyDescent="0.25">
      <c r="B201" s="347"/>
      <c r="C201" s="347"/>
      <c r="D201" s="347"/>
      <c r="E201" s="347"/>
      <c r="F201" s="347"/>
      <c r="G201" s="347"/>
      <c r="H201" s="333"/>
      <c r="I201" s="333"/>
    </row>
    <row r="202" spans="1:9" ht="15.75" x14ac:dyDescent="0.25">
      <c r="B202" s="347"/>
      <c r="C202" s="347"/>
      <c r="D202" s="347"/>
      <c r="E202" s="347"/>
      <c r="F202" s="347"/>
      <c r="G202" s="347"/>
      <c r="H202" s="333"/>
      <c r="I202" s="333"/>
    </row>
    <row r="203" spans="1:9" ht="15.75" x14ac:dyDescent="0.25">
      <c r="B203" s="348"/>
      <c r="C203" s="348"/>
      <c r="D203" s="348"/>
      <c r="E203" s="348"/>
      <c r="F203" s="348"/>
      <c r="G203" s="348"/>
      <c r="H203" s="333"/>
      <c r="I203" s="333"/>
    </row>
    <row r="204" spans="1:9" x14ac:dyDescent="0.25">
      <c r="H204" s="333"/>
      <c r="I204" s="333"/>
    </row>
    <row r="205" spans="1:9" x14ac:dyDescent="0.25">
      <c r="H205" s="333"/>
      <c r="I205" s="333"/>
    </row>
    <row r="206" spans="1:9" x14ac:dyDescent="0.25">
      <c r="H206" s="333"/>
      <c r="I206" s="333"/>
    </row>
    <row r="207" spans="1:9" x14ac:dyDescent="0.25">
      <c r="H207" s="333"/>
      <c r="I207" s="333"/>
    </row>
    <row r="208" spans="1:9" x14ac:dyDescent="0.25">
      <c r="H208" s="333"/>
      <c r="I208" s="333"/>
    </row>
    <row r="209" spans="8:9" x14ac:dyDescent="0.25">
      <c r="H209" s="333"/>
      <c r="I209" s="333"/>
    </row>
    <row r="210" spans="8:9" x14ac:dyDescent="0.25">
      <c r="H210" s="333"/>
      <c r="I210" s="333"/>
    </row>
    <row r="211" spans="8:9" x14ac:dyDescent="0.25">
      <c r="H211" s="333"/>
      <c r="I211" s="333"/>
    </row>
    <row r="212" spans="8:9" x14ac:dyDescent="0.25">
      <c r="H212" s="333"/>
      <c r="I212" s="333"/>
    </row>
    <row r="213" spans="8:9" x14ac:dyDescent="0.25">
      <c r="H213" s="333"/>
      <c r="I213" s="333"/>
    </row>
    <row r="214" spans="8:9" x14ac:dyDescent="0.25">
      <c r="H214" s="333"/>
      <c r="I214" s="333"/>
    </row>
    <row r="215" spans="8:9" x14ac:dyDescent="0.25">
      <c r="H215" s="333"/>
      <c r="I215" s="333"/>
    </row>
    <row r="216" spans="8:9" x14ac:dyDescent="0.25">
      <c r="H216" s="333"/>
      <c r="I216" s="333"/>
    </row>
    <row r="217" spans="8:9" x14ac:dyDescent="0.25">
      <c r="H217" s="333"/>
      <c r="I217" s="333"/>
    </row>
    <row r="218" spans="8:9" x14ac:dyDescent="0.25">
      <c r="H218" s="333"/>
      <c r="I218" s="333"/>
    </row>
    <row r="219" spans="8:9" x14ac:dyDescent="0.25">
      <c r="H219" s="333"/>
      <c r="I219" s="333"/>
    </row>
    <row r="220" spans="8:9" x14ac:dyDescent="0.25">
      <c r="H220" s="333"/>
      <c r="I220" s="333"/>
    </row>
    <row r="221" spans="8:9" x14ac:dyDescent="0.25">
      <c r="H221" s="333"/>
      <c r="I221" s="333"/>
    </row>
    <row r="222" spans="8:9" x14ac:dyDescent="0.25">
      <c r="H222" s="333"/>
      <c r="I222" s="333"/>
    </row>
    <row r="223" spans="8:9" x14ac:dyDescent="0.25">
      <c r="H223" s="333"/>
      <c r="I223" s="333"/>
    </row>
    <row r="224" spans="8:9" x14ac:dyDescent="0.25">
      <c r="H224" s="333"/>
      <c r="I224" s="333"/>
    </row>
    <row r="225" spans="1:9" x14ac:dyDescent="0.25">
      <c r="H225" s="333"/>
      <c r="I225" s="333"/>
    </row>
    <row r="226" spans="1:9" x14ac:dyDescent="0.25">
      <c r="H226" s="333"/>
      <c r="I226" s="333"/>
    </row>
    <row r="227" spans="1:9" x14ac:dyDescent="0.25">
      <c r="H227" s="333"/>
      <c r="I227" s="333"/>
    </row>
    <row r="228" spans="1:9" x14ac:dyDescent="0.25">
      <c r="H228" s="333"/>
      <c r="I228" s="333"/>
    </row>
    <row r="229" spans="1:9" x14ac:dyDescent="0.25">
      <c r="H229" s="333"/>
      <c r="I229" s="333"/>
    </row>
    <row r="230" spans="1:9" x14ac:dyDescent="0.25">
      <c r="H230" s="333"/>
      <c r="I230" s="333"/>
    </row>
    <row r="231" spans="1:9" x14ac:dyDescent="0.25">
      <c r="H231" s="333"/>
      <c r="I231" s="333"/>
    </row>
    <row r="232" spans="1:9" x14ac:dyDescent="0.25">
      <c r="H232" s="333"/>
      <c r="I232" s="333"/>
    </row>
    <row r="233" spans="1:9" x14ac:dyDescent="0.25">
      <c r="H233" s="333"/>
      <c r="I233" s="333"/>
    </row>
    <row r="234" spans="1:9" x14ac:dyDescent="0.25">
      <c r="A234" s="333"/>
      <c r="B234" s="762"/>
      <c r="C234" s="762"/>
      <c r="D234" s="762"/>
      <c r="E234" s="762"/>
      <c r="F234" s="333"/>
      <c r="G234" s="333"/>
      <c r="H234" s="333"/>
      <c r="I234" s="333"/>
    </row>
    <row r="235" spans="1:9" x14ac:dyDescent="0.25">
      <c r="H235" s="333"/>
      <c r="I235" s="333"/>
    </row>
    <row r="236" spans="1:9" x14ac:dyDescent="0.25">
      <c r="H236" s="333"/>
      <c r="I236" s="333"/>
    </row>
    <row r="237" spans="1:9" x14ac:dyDescent="0.25">
      <c r="A237" s="333"/>
      <c r="B237" s="338"/>
      <c r="C237" s="338"/>
      <c r="D237" s="338"/>
      <c r="E237" s="338"/>
      <c r="F237" s="333"/>
      <c r="G237" s="333"/>
      <c r="H237" s="333"/>
      <c r="I237" s="333"/>
    </row>
    <row r="238" spans="1:9" x14ac:dyDescent="0.25">
      <c r="H238" s="333"/>
      <c r="I238" s="333"/>
    </row>
    <row r="239" spans="1:9" x14ac:dyDescent="0.25">
      <c r="H239" s="333"/>
      <c r="I239" s="333"/>
    </row>
    <row r="240" spans="1:9" x14ac:dyDescent="0.25">
      <c r="H240" s="333"/>
      <c r="I240" s="333"/>
    </row>
    <row r="241" spans="1:9" x14ac:dyDescent="0.25">
      <c r="H241" s="333"/>
      <c r="I241" s="333"/>
    </row>
    <row r="242" spans="1:9" x14ac:dyDescent="0.25">
      <c r="H242" s="333"/>
      <c r="I242" s="333"/>
    </row>
    <row r="243" spans="1:9" x14ac:dyDescent="0.25">
      <c r="H243" s="333"/>
      <c r="I243" s="333"/>
    </row>
    <row r="244" spans="1:9" x14ac:dyDescent="0.25">
      <c r="H244" s="333"/>
      <c r="I244" s="333"/>
    </row>
    <row r="245" spans="1:9" x14ac:dyDescent="0.25">
      <c r="H245" s="333"/>
      <c r="I245" s="333"/>
    </row>
    <row r="246" spans="1:9" x14ac:dyDescent="0.25">
      <c r="H246" s="333"/>
      <c r="I246" s="333"/>
    </row>
    <row r="247" spans="1:9" x14ac:dyDescent="0.25">
      <c r="H247" s="333"/>
      <c r="I247" s="333"/>
    </row>
    <row r="248" spans="1:9" x14ac:dyDescent="0.25">
      <c r="H248" s="333"/>
      <c r="I248" s="333"/>
    </row>
    <row r="249" spans="1:9" x14ac:dyDescent="0.25">
      <c r="H249" s="333"/>
      <c r="I249" s="333"/>
    </row>
    <row r="250" spans="1:9" x14ac:dyDescent="0.25">
      <c r="H250" s="333"/>
      <c r="I250" s="333"/>
    </row>
    <row r="251" spans="1:9" x14ac:dyDescent="0.25">
      <c r="H251" s="333"/>
      <c r="I251" s="333"/>
    </row>
    <row r="252" spans="1:9" x14ac:dyDescent="0.25">
      <c r="H252" s="333"/>
      <c r="I252" s="333"/>
    </row>
    <row r="253" spans="1:9" x14ac:dyDescent="0.25">
      <c r="H253" s="333"/>
      <c r="I253" s="333"/>
    </row>
    <row r="254" spans="1:9" x14ac:dyDescent="0.25">
      <c r="H254" s="333"/>
      <c r="I254" s="333"/>
    </row>
    <row r="255" spans="1:9" x14ac:dyDescent="0.25">
      <c r="H255" s="333"/>
      <c r="I255" s="333"/>
    </row>
    <row r="256" spans="1:9" x14ac:dyDescent="0.25">
      <c r="A256" s="333"/>
      <c r="B256" s="338"/>
      <c r="C256" s="338"/>
      <c r="D256" s="338"/>
      <c r="E256" s="338"/>
      <c r="F256" s="333"/>
      <c r="G256" s="333"/>
      <c r="H256" s="333"/>
      <c r="I256" s="333"/>
    </row>
    <row r="257" spans="8:9" x14ac:dyDescent="0.25">
      <c r="H257" s="333"/>
      <c r="I257" s="333"/>
    </row>
    <row r="258" spans="8:9" x14ac:dyDescent="0.25">
      <c r="H258" s="333"/>
      <c r="I258" s="333"/>
    </row>
    <row r="259" spans="8:9" x14ac:dyDescent="0.25">
      <c r="H259" s="333"/>
      <c r="I259" s="333"/>
    </row>
    <row r="260" spans="8:9" x14ac:dyDescent="0.25">
      <c r="H260" s="333"/>
      <c r="I260" s="333"/>
    </row>
    <row r="261" spans="8:9" x14ac:dyDescent="0.25">
      <c r="H261" s="333"/>
      <c r="I261" s="333"/>
    </row>
    <row r="262" spans="8:9" x14ac:dyDescent="0.25">
      <c r="H262" s="333"/>
      <c r="I262" s="333"/>
    </row>
    <row r="263" spans="8:9" x14ac:dyDescent="0.25">
      <c r="H263" s="333"/>
      <c r="I263" s="333"/>
    </row>
    <row r="264" spans="8:9" x14ac:dyDescent="0.25">
      <c r="H264" s="333"/>
      <c r="I264" s="333"/>
    </row>
    <row r="265" spans="8:9" x14ac:dyDescent="0.25">
      <c r="H265" s="333"/>
      <c r="I265" s="333"/>
    </row>
    <row r="266" spans="8:9" x14ac:dyDescent="0.25">
      <c r="H266" s="333"/>
      <c r="I266" s="333"/>
    </row>
    <row r="267" spans="8:9" x14ac:dyDescent="0.25">
      <c r="H267" s="333"/>
      <c r="I267" s="333"/>
    </row>
    <row r="268" spans="8:9" x14ac:dyDescent="0.25">
      <c r="H268" s="333"/>
      <c r="I268" s="333"/>
    </row>
    <row r="269" spans="8:9" x14ac:dyDescent="0.25">
      <c r="H269" s="333"/>
      <c r="I269" s="333"/>
    </row>
    <row r="270" spans="8:9" x14ac:dyDescent="0.25">
      <c r="H270" s="333"/>
      <c r="I270" s="333"/>
    </row>
    <row r="271" spans="8:9" x14ac:dyDescent="0.25">
      <c r="H271" s="333"/>
      <c r="I271" s="333"/>
    </row>
    <row r="272" spans="8:9" x14ac:dyDescent="0.25">
      <c r="H272" s="333"/>
      <c r="I272" s="333"/>
    </row>
    <row r="273" spans="1:9" x14ac:dyDescent="0.25">
      <c r="H273" s="333"/>
      <c r="I273" s="333"/>
    </row>
    <row r="274" spans="1:9" x14ac:dyDescent="0.25">
      <c r="A274" s="333"/>
      <c r="B274" s="762"/>
      <c r="C274" s="762"/>
      <c r="D274" s="762"/>
      <c r="E274" s="762"/>
      <c r="F274" s="333"/>
      <c r="G274" s="333"/>
      <c r="H274" s="333"/>
      <c r="I274" s="333"/>
    </row>
    <row r="275" spans="1:9" x14ac:dyDescent="0.25">
      <c r="H275" s="333"/>
      <c r="I275" s="333"/>
    </row>
    <row r="276" spans="1:9" x14ac:dyDescent="0.25">
      <c r="H276" s="333"/>
      <c r="I276" s="333"/>
    </row>
    <row r="277" spans="1:9" x14ac:dyDescent="0.25">
      <c r="H277" s="333"/>
      <c r="I277" s="333"/>
    </row>
    <row r="278" spans="1:9" x14ac:dyDescent="0.25">
      <c r="H278" s="333"/>
      <c r="I278" s="333"/>
    </row>
    <row r="279" spans="1:9" x14ac:dyDescent="0.25">
      <c r="H279" s="333"/>
      <c r="I279" s="333"/>
    </row>
    <row r="280" spans="1:9" x14ac:dyDescent="0.25">
      <c r="H280" s="333"/>
      <c r="I280" s="333"/>
    </row>
    <row r="281" spans="1:9" x14ac:dyDescent="0.25">
      <c r="H281" s="333"/>
      <c r="I281" s="333"/>
    </row>
    <row r="282" spans="1:9" x14ac:dyDescent="0.25">
      <c r="H282" s="333"/>
      <c r="I282" s="333"/>
    </row>
    <row r="283" spans="1:9" x14ac:dyDescent="0.25">
      <c r="H283" s="333"/>
      <c r="I283" s="333"/>
    </row>
    <row r="284" spans="1:9" x14ac:dyDescent="0.25">
      <c r="H284" s="333"/>
      <c r="I284" s="333"/>
    </row>
    <row r="285" spans="1:9" x14ac:dyDescent="0.25">
      <c r="H285" s="333"/>
      <c r="I285" s="333"/>
    </row>
    <row r="286" spans="1:9" x14ac:dyDescent="0.25">
      <c r="H286" s="333"/>
      <c r="I286" s="333"/>
    </row>
    <row r="287" spans="1:9" x14ac:dyDescent="0.25">
      <c r="H287" s="333"/>
      <c r="I287" s="333"/>
    </row>
    <row r="288" spans="1:9" x14ac:dyDescent="0.25">
      <c r="H288" s="333"/>
      <c r="I288" s="333"/>
    </row>
    <row r="289" spans="1:9" x14ac:dyDescent="0.25">
      <c r="H289" s="333"/>
      <c r="I289" s="333"/>
    </row>
    <row r="290" spans="1:9" x14ac:dyDescent="0.25">
      <c r="A290" s="333"/>
      <c r="B290" s="333"/>
      <c r="C290" s="333"/>
      <c r="D290" s="333"/>
      <c r="E290" s="333"/>
      <c r="F290" s="333"/>
      <c r="G290" s="333"/>
      <c r="H290" s="333"/>
      <c r="I290" s="333"/>
    </row>
    <row r="291" spans="1:9" x14ac:dyDescent="0.25">
      <c r="H291" s="333"/>
      <c r="I291" s="333"/>
    </row>
    <row r="292" spans="1:9" x14ac:dyDescent="0.25">
      <c r="H292" s="333"/>
      <c r="I292" s="333"/>
    </row>
    <row r="293" spans="1:9" x14ac:dyDescent="0.25">
      <c r="H293" s="333"/>
      <c r="I293" s="333"/>
    </row>
    <row r="294" spans="1:9" x14ac:dyDescent="0.25">
      <c r="H294" s="333"/>
      <c r="I294" s="333"/>
    </row>
    <row r="295" spans="1:9" x14ac:dyDescent="0.25">
      <c r="H295" s="333"/>
      <c r="I295" s="333"/>
    </row>
    <row r="296" spans="1:9" x14ac:dyDescent="0.25">
      <c r="H296" s="333"/>
      <c r="I296" s="333"/>
    </row>
    <row r="297" spans="1:9" x14ac:dyDescent="0.25">
      <c r="H297" s="333"/>
      <c r="I297" s="333"/>
    </row>
    <row r="298" spans="1:9" x14ac:dyDescent="0.25">
      <c r="A298" s="333"/>
      <c r="B298" s="762"/>
      <c r="C298" s="762"/>
      <c r="D298" s="762"/>
      <c r="E298" s="762"/>
      <c r="F298" s="333"/>
      <c r="G298" s="333"/>
      <c r="H298" s="333"/>
      <c r="I298" s="333"/>
    </row>
    <row r="299" spans="1:9" x14ac:dyDescent="0.25">
      <c r="H299" s="333"/>
      <c r="I299" s="333"/>
    </row>
    <row r="300" spans="1:9" x14ac:dyDescent="0.25">
      <c r="H300" s="333"/>
      <c r="I300" s="333"/>
    </row>
    <row r="301" spans="1:9" x14ac:dyDescent="0.25">
      <c r="H301" s="333"/>
      <c r="I301" s="333"/>
    </row>
    <row r="302" spans="1:9" x14ac:dyDescent="0.25">
      <c r="H302" s="333"/>
      <c r="I302" s="333"/>
    </row>
    <row r="303" spans="1:9" x14ac:dyDescent="0.25">
      <c r="H303" s="333"/>
      <c r="I303" s="333"/>
    </row>
    <row r="304" spans="1:9" x14ac:dyDescent="0.25">
      <c r="H304" s="333"/>
      <c r="I304" s="333"/>
    </row>
    <row r="305" spans="1:9" x14ac:dyDescent="0.25">
      <c r="H305" s="333"/>
      <c r="I305" s="333"/>
    </row>
    <row r="306" spans="1:9" x14ac:dyDescent="0.25">
      <c r="H306" s="333"/>
      <c r="I306" s="333"/>
    </row>
    <row r="307" spans="1:9" x14ac:dyDescent="0.25">
      <c r="A307" s="333"/>
      <c r="B307" s="333"/>
      <c r="C307" s="333"/>
      <c r="D307" s="333"/>
      <c r="E307" s="333"/>
      <c r="F307" s="333"/>
      <c r="G307" s="333"/>
      <c r="H307" s="333"/>
      <c r="I307" s="333"/>
    </row>
    <row r="308" spans="1:9" x14ac:dyDescent="0.25">
      <c r="H308" s="333"/>
      <c r="I308" s="333"/>
    </row>
    <row r="309" spans="1:9" ht="15" customHeight="1" x14ac:dyDescent="0.25">
      <c r="H309" s="333"/>
      <c r="I309" s="333"/>
    </row>
  </sheetData>
  <mergeCells count="151">
    <mergeCell ref="B15:E15"/>
    <mergeCell ref="B23:E23"/>
    <mergeCell ref="B29:D29"/>
    <mergeCell ref="B46:E46"/>
    <mergeCell ref="B52:E52"/>
    <mergeCell ref="B79:E79"/>
    <mergeCell ref="A1:H1"/>
    <mergeCell ref="A3:H3"/>
    <mergeCell ref="A4:H4"/>
    <mergeCell ref="A5:H5"/>
    <mergeCell ref="B7:E7"/>
    <mergeCell ref="B12:E12"/>
    <mergeCell ref="B13:E13"/>
    <mergeCell ref="B14:E14"/>
    <mergeCell ref="B8:E8"/>
    <mergeCell ref="B9:E9"/>
    <mergeCell ref="B10:E10"/>
    <mergeCell ref="B11:E11"/>
    <mergeCell ref="B22:E22"/>
    <mergeCell ref="B24:E24"/>
    <mergeCell ref="B25:E25"/>
    <mergeCell ref="B26:E26"/>
    <mergeCell ref="B31:D31"/>
    <mergeCell ref="B32:E32"/>
    <mergeCell ref="B16:E16"/>
    <mergeCell ref="B17:E17"/>
    <mergeCell ref="B18:E18"/>
    <mergeCell ref="B19:E19"/>
    <mergeCell ref="B20:E20"/>
    <mergeCell ref="B21:E21"/>
    <mergeCell ref="B42:E42"/>
    <mergeCell ref="B43:E43"/>
    <mergeCell ref="B36:C36"/>
    <mergeCell ref="B30:D30"/>
    <mergeCell ref="B44:E44"/>
    <mergeCell ref="B55:E55"/>
    <mergeCell ref="B56:E56"/>
    <mergeCell ref="B37:F37"/>
    <mergeCell ref="B38:E38"/>
    <mergeCell ref="B39:E39"/>
    <mergeCell ref="B40:E40"/>
    <mergeCell ref="B41:E41"/>
    <mergeCell ref="B62:E62"/>
    <mergeCell ref="B91:D91"/>
    <mergeCell ref="B63:E63"/>
    <mergeCell ref="B64:E64"/>
    <mergeCell ref="B57:E57"/>
    <mergeCell ref="B59:E59"/>
    <mergeCell ref="B60:E60"/>
    <mergeCell ref="B61:E61"/>
    <mergeCell ref="B77:E77"/>
    <mergeCell ref="B78:D78"/>
    <mergeCell ref="B80:E80"/>
    <mergeCell ref="B65:E65"/>
    <mergeCell ref="B66:E66"/>
    <mergeCell ref="B67:E67"/>
    <mergeCell ref="B105:E105"/>
    <mergeCell ref="B107:E107"/>
    <mergeCell ref="B108:E108"/>
    <mergeCell ref="B111:E111"/>
    <mergeCell ref="B113:E113"/>
    <mergeCell ref="B82:C82"/>
    <mergeCell ref="B83:E83"/>
    <mergeCell ref="B97:E97"/>
    <mergeCell ref="B98:E98"/>
    <mergeCell ref="B99:E99"/>
    <mergeCell ref="B100:E100"/>
    <mergeCell ref="B103:E103"/>
    <mergeCell ref="B109:E109"/>
    <mergeCell ref="B95:D95"/>
    <mergeCell ref="B96:D96"/>
    <mergeCell ref="B104:E104"/>
    <mergeCell ref="B92:D92"/>
    <mergeCell ref="B93:D93"/>
    <mergeCell ref="B94:D94"/>
    <mergeCell ref="B84:E84"/>
    <mergeCell ref="B86:D86"/>
    <mergeCell ref="B87:D87"/>
    <mergeCell ref="B88:D88"/>
    <mergeCell ref="B89:E89"/>
    <mergeCell ref="B123:E123"/>
    <mergeCell ref="B121:E121"/>
    <mergeCell ref="B122:E122"/>
    <mergeCell ref="B125:E125"/>
    <mergeCell ref="B126:E126"/>
    <mergeCell ref="B128:E128"/>
    <mergeCell ref="B127:E127"/>
    <mergeCell ref="B130:E130"/>
    <mergeCell ref="B112:E112"/>
    <mergeCell ref="B117:E117"/>
    <mergeCell ref="B118:E118"/>
    <mergeCell ref="B115:E115"/>
    <mergeCell ref="B116:E116"/>
    <mergeCell ref="B137:E137"/>
    <mergeCell ref="B138:E138"/>
    <mergeCell ref="B139:E139"/>
    <mergeCell ref="B140:E140"/>
    <mergeCell ref="B144:E144"/>
    <mergeCell ref="B141:E141"/>
    <mergeCell ref="B142:E142"/>
    <mergeCell ref="B143:E143"/>
    <mergeCell ref="B129:E129"/>
    <mergeCell ref="B131:E131"/>
    <mergeCell ref="B133:E133"/>
    <mergeCell ref="B134:E134"/>
    <mergeCell ref="B135:E135"/>
    <mergeCell ref="B136:E136"/>
    <mergeCell ref="B150:E150"/>
    <mergeCell ref="B152:E152"/>
    <mergeCell ref="B153:E153"/>
    <mergeCell ref="B154:E154"/>
    <mergeCell ref="B155:E155"/>
    <mergeCell ref="B156:E156"/>
    <mergeCell ref="B151:E151"/>
    <mergeCell ref="B146:E146"/>
    <mergeCell ref="B147:E147"/>
    <mergeCell ref="B149:E149"/>
    <mergeCell ref="B162:E162"/>
    <mergeCell ref="B163:E163"/>
    <mergeCell ref="B164:E164"/>
    <mergeCell ref="B165:E165"/>
    <mergeCell ref="B167:E167"/>
    <mergeCell ref="B169:E169"/>
    <mergeCell ref="B166:E166"/>
    <mergeCell ref="B158:E158"/>
    <mergeCell ref="B159:E159"/>
    <mergeCell ref="B160:E160"/>
    <mergeCell ref="B161:E161"/>
    <mergeCell ref="B186:E186"/>
    <mergeCell ref="B179:E179"/>
    <mergeCell ref="B180:E180"/>
    <mergeCell ref="B182:E182"/>
    <mergeCell ref="B183:E183"/>
    <mergeCell ref="B184:E184"/>
    <mergeCell ref="B185:E185"/>
    <mergeCell ref="B181:E181"/>
    <mergeCell ref="B170:E170"/>
    <mergeCell ref="B171:E171"/>
    <mergeCell ref="B174:D174"/>
    <mergeCell ref="B176:E176"/>
    <mergeCell ref="B195:E195"/>
    <mergeCell ref="B197:E197"/>
    <mergeCell ref="B198:E198"/>
    <mergeCell ref="B199:E199"/>
    <mergeCell ref="B190:E190"/>
    <mergeCell ref="B192:E192"/>
    <mergeCell ref="B193:E193"/>
    <mergeCell ref="B194:E194"/>
    <mergeCell ref="B188:E188"/>
    <mergeCell ref="B189:E189"/>
    <mergeCell ref="B191:E191"/>
  </mergeCells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zoomScaleNormal="100" workbookViewId="0">
      <selection activeCell="C27" sqref="C27"/>
    </sheetView>
  </sheetViews>
  <sheetFormatPr defaultRowHeight="15" x14ac:dyDescent="0.25"/>
  <cols>
    <col min="1" max="1" width="6.42578125" customWidth="1"/>
    <col min="4" max="4" width="34.140625" customWidth="1"/>
    <col min="5" max="5" width="10.5703125" customWidth="1"/>
    <col min="6" max="6" width="11" customWidth="1"/>
  </cols>
  <sheetData>
    <row r="1" spans="2:7" ht="31.5" customHeight="1" x14ac:dyDescent="0.25">
      <c r="D1" s="824" t="s">
        <v>806</v>
      </c>
      <c r="E1" s="824"/>
      <c r="F1" s="824"/>
      <c r="G1" s="824"/>
    </row>
    <row r="2" spans="2:7" ht="31.5" customHeight="1" x14ac:dyDescent="0.25"/>
    <row r="3" spans="2:7" x14ac:dyDescent="0.25">
      <c r="B3" s="825" t="s">
        <v>128</v>
      </c>
      <c r="C3" s="825"/>
      <c r="D3" s="825"/>
      <c r="E3" s="825"/>
      <c r="F3" s="825"/>
    </row>
    <row r="4" spans="2:7" x14ac:dyDescent="0.25">
      <c r="B4" s="825" t="s">
        <v>805</v>
      </c>
      <c r="C4" s="825"/>
      <c r="D4" s="825"/>
      <c r="E4" s="825"/>
      <c r="F4" s="825"/>
    </row>
    <row r="5" spans="2:7" x14ac:dyDescent="0.25">
      <c r="B5" s="731"/>
      <c r="C5" s="731"/>
      <c r="D5" s="731"/>
      <c r="E5" s="731"/>
      <c r="F5" s="731"/>
    </row>
    <row r="6" spans="2:7" x14ac:dyDescent="0.25">
      <c r="B6" s="826" t="s">
        <v>807</v>
      </c>
      <c r="C6" s="826"/>
      <c r="D6" s="826"/>
      <c r="E6" s="826"/>
      <c r="F6" s="826"/>
    </row>
    <row r="7" spans="2:7" x14ac:dyDescent="0.25">
      <c r="B7" s="826" t="s">
        <v>517</v>
      </c>
      <c r="C7" s="826"/>
      <c r="D7" s="826"/>
      <c r="E7" s="826"/>
      <c r="F7" s="826"/>
    </row>
    <row r="8" spans="2:7" ht="36.75" customHeight="1" x14ac:dyDescent="0.25">
      <c r="B8" s="355"/>
      <c r="C8" s="355"/>
      <c r="D8" s="355"/>
      <c r="E8" s="355"/>
      <c r="F8" s="355"/>
    </row>
    <row r="9" spans="2:7" x14ac:dyDescent="0.25">
      <c r="B9" s="825" t="s">
        <v>510</v>
      </c>
      <c r="C9" s="825"/>
      <c r="D9" s="825"/>
      <c r="E9" s="825"/>
      <c r="F9" s="825"/>
    </row>
    <row r="10" spans="2:7" ht="44.25" customHeight="1" thickBot="1" x14ac:dyDescent="0.3">
      <c r="B10" s="356"/>
      <c r="C10" s="356"/>
      <c r="D10" s="356"/>
      <c r="E10" s="356"/>
      <c r="F10" s="356"/>
    </row>
    <row r="11" spans="2:7" ht="30" customHeight="1" thickBot="1" x14ac:dyDescent="0.3">
      <c r="B11" s="834" t="s">
        <v>458</v>
      </c>
      <c r="C11" s="835"/>
      <c r="D11" s="836"/>
      <c r="E11" s="837" t="s">
        <v>808</v>
      </c>
      <c r="F11" s="817" t="s">
        <v>809</v>
      </c>
    </row>
    <row r="12" spans="2:7" ht="30.75" customHeight="1" thickBot="1" x14ac:dyDescent="0.3">
      <c r="B12" s="819" t="s">
        <v>334</v>
      </c>
      <c r="C12" s="820" t="s">
        <v>459</v>
      </c>
      <c r="D12" s="821"/>
      <c r="E12" s="838"/>
      <c r="F12" s="818"/>
    </row>
    <row r="13" spans="2:7" ht="30.75" customHeight="1" thickBot="1" x14ac:dyDescent="0.3">
      <c r="B13" s="819"/>
      <c r="C13" s="357" t="s">
        <v>810</v>
      </c>
      <c r="D13" s="726" t="s">
        <v>811</v>
      </c>
      <c r="E13" s="727">
        <v>3</v>
      </c>
      <c r="F13" s="728">
        <v>0</v>
      </c>
    </row>
    <row r="14" spans="2:7" ht="15.75" thickBot="1" x14ac:dyDescent="0.3">
      <c r="B14" s="819"/>
      <c r="C14" s="357" t="s">
        <v>511</v>
      </c>
      <c r="D14" s="358" t="s">
        <v>336</v>
      </c>
      <c r="E14" s="359">
        <v>1</v>
      </c>
      <c r="F14" s="360">
        <v>0</v>
      </c>
    </row>
    <row r="15" spans="2:7" ht="30.75" customHeight="1" thickBot="1" x14ac:dyDescent="0.3">
      <c r="B15" s="819"/>
      <c r="C15" s="822" t="s">
        <v>508</v>
      </c>
      <c r="D15" s="823"/>
      <c r="E15" s="361">
        <f>SUM(E13:E14)</f>
        <v>4</v>
      </c>
      <c r="F15" s="362">
        <f>SUM(F14:F14)</f>
        <v>0</v>
      </c>
    </row>
    <row r="16" spans="2:7" x14ac:dyDescent="0.25">
      <c r="B16" s="827" t="s">
        <v>379</v>
      </c>
      <c r="C16" s="830" t="s">
        <v>102</v>
      </c>
      <c r="D16" s="831"/>
      <c r="E16" s="363"/>
      <c r="F16" s="364"/>
    </row>
    <row r="17" spans="2:6" x14ac:dyDescent="0.25">
      <c r="B17" s="828"/>
      <c r="C17" s="365" t="s">
        <v>512</v>
      </c>
      <c r="D17" s="366" t="s">
        <v>513</v>
      </c>
      <c r="E17" s="367">
        <v>488</v>
      </c>
      <c r="F17" s="368">
        <v>330</v>
      </c>
    </row>
    <row r="18" spans="2:6" x14ac:dyDescent="0.25">
      <c r="B18" s="828"/>
      <c r="C18" s="365" t="s">
        <v>514</v>
      </c>
      <c r="D18" s="366" t="s">
        <v>515</v>
      </c>
      <c r="E18" s="367">
        <v>38222</v>
      </c>
      <c r="F18" s="368">
        <v>37693</v>
      </c>
    </row>
    <row r="19" spans="2:6" x14ac:dyDescent="0.25">
      <c r="B19" s="828"/>
      <c r="C19" s="369" t="s">
        <v>839</v>
      </c>
      <c r="D19" s="370" t="s">
        <v>840</v>
      </c>
      <c r="E19" s="729">
        <v>0</v>
      </c>
      <c r="F19" s="730">
        <v>974</v>
      </c>
    </row>
    <row r="20" spans="2:6" x14ac:dyDescent="0.25">
      <c r="B20" s="828"/>
      <c r="C20" s="369" t="s">
        <v>812</v>
      </c>
      <c r="D20" s="370" t="s">
        <v>813</v>
      </c>
      <c r="E20" s="729">
        <v>691</v>
      </c>
      <c r="F20" s="730">
        <v>0</v>
      </c>
    </row>
    <row r="21" spans="2:6" x14ac:dyDescent="0.25">
      <c r="B21" s="828"/>
      <c r="C21" s="369" t="s">
        <v>839</v>
      </c>
      <c r="D21" s="370" t="s">
        <v>814</v>
      </c>
      <c r="E21" s="729">
        <v>520</v>
      </c>
      <c r="F21" s="730">
        <v>0</v>
      </c>
    </row>
    <row r="22" spans="2:6" ht="15.75" thickBot="1" x14ac:dyDescent="0.3">
      <c r="B22" s="829"/>
      <c r="C22" s="369"/>
      <c r="D22" s="370" t="s">
        <v>508</v>
      </c>
      <c r="E22" s="371">
        <f>SUM(E17:E21)</f>
        <v>39921</v>
      </c>
      <c r="F22" s="372">
        <f>SUM(F17:F21)</f>
        <v>38997</v>
      </c>
    </row>
    <row r="23" spans="2:6" ht="31.5" customHeight="1" thickBot="1" x14ac:dyDescent="0.3">
      <c r="B23" s="361"/>
      <c r="C23" s="832" t="s">
        <v>516</v>
      </c>
      <c r="D23" s="833"/>
      <c r="E23" s="373">
        <f>SUM(E15,E22)</f>
        <v>39925</v>
      </c>
      <c r="F23" s="374">
        <f>SUM(F15,F22)</f>
        <v>38997</v>
      </c>
    </row>
    <row r="24" spans="2:6" x14ac:dyDescent="0.25">
      <c r="C24" s="354"/>
    </row>
    <row r="25" spans="2:6" x14ac:dyDescent="0.25">
      <c r="C25" s="354"/>
    </row>
    <row r="26" spans="2:6" x14ac:dyDescent="0.25">
      <c r="C26" s="354"/>
    </row>
    <row r="27" spans="2:6" x14ac:dyDescent="0.25">
      <c r="C27" s="354"/>
    </row>
    <row r="28" spans="2:6" x14ac:dyDescent="0.25">
      <c r="C28" s="354"/>
    </row>
    <row r="29" spans="2:6" x14ac:dyDescent="0.25">
      <c r="C29" s="354"/>
    </row>
    <row r="30" spans="2:6" x14ac:dyDescent="0.25">
      <c r="C30" s="354"/>
    </row>
    <row r="31" spans="2:6" x14ac:dyDescent="0.25">
      <c r="C31" s="354"/>
    </row>
  </sheetData>
  <mergeCells count="15">
    <mergeCell ref="B16:B22"/>
    <mergeCell ref="C16:D16"/>
    <mergeCell ref="C23:D23"/>
    <mergeCell ref="B11:D11"/>
    <mergeCell ref="E11:E12"/>
    <mergeCell ref="F11:F12"/>
    <mergeCell ref="B12:B15"/>
    <mergeCell ref="C12:D12"/>
    <mergeCell ref="C15:D15"/>
    <mergeCell ref="D1:G1"/>
    <mergeCell ref="B3:F3"/>
    <mergeCell ref="B4:F4"/>
    <mergeCell ref="B6:F6"/>
    <mergeCell ref="B7:F7"/>
    <mergeCell ref="B9:F9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0"/>
  <sheetViews>
    <sheetView topLeftCell="A4" zoomScaleNormal="100" workbookViewId="0">
      <selection activeCell="D60" sqref="D60"/>
    </sheetView>
  </sheetViews>
  <sheetFormatPr defaultRowHeight="15" x14ac:dyDescent="0.25"/>
  <cols>
    <col min="1" max="1" width="3.5703125" customWidth="1"/>
    <col min="4" max="4" width="34.5703125" customWidth="1"/>
    <col min="5" max="5" width="10.5703125" customWidth="1"/>
    <col min="6" max="6" width="11" customWidth="1"/>
  </cols>
  <sheetData>
    <row r="1" spans="2:6" x14ac:dyDescent="0.25">
      <c r="D1" s="842" t="s">
        <v>815</v>
      </c>
      <c r="E1" s="842"/>
      <c r="F1" s="842"/>
    </row>
    <row r="2" spans="2:6" ht="11.25" customHeight="1" x14ac:dyDescent="0.25"/>
    <row r="3" spans="2:6" ht="15.75" x14ac:dyDescent="0.25">
      <c r="B3" s="843" t="s">
        <v>128</v>
      </c>
      <c r="C3" s="843"/>
      <c r="D3" s="843"/>
      <c r="E3" s="843"/>
      <c r="F3" s="843"/>
    </row>
    <row r="4" spans="2:6" ht="15.75" x14ac:dyDescent="0.25">
      <c r="B4" s="843" t="s">
        <v>805</v>
      </c>
      <c r="C4" s="843"/>
      <c r="D4" s="843"/>
      <c r="E4" s="843"/>
      <c r="F4" s="843"/>
    </row>
    <row r="5" spans="2:6" ht="15.75" x14ac:dyDescent="0.25">
      <c r="B5" s="350"/>
      <c r="C5" s="350"/>
      <c r="D5" s="350"/>
      <c r="E5" s="350"/>
      <c r="F5" s="732" t="s">
        <v>836</v>
      </c>
    </row>
    <row r="6" spans="2:6" ht="16.5" thickBot="1" x14ac:dyDescent="0.3">
      <c r="B6" s="843" t="s">
        <v>457</v>
      </c>
      <c r="C6" s="843"/>
      <c r="D6" s="843"/>
      <c r="E6" s="843"/>
      <c r="F6" s="843"/>
    </row>
    <row r="7" spans="2:6" ht="21" customHeight="1" thickBot="1" x14ac:dyDescent="0.3">
      <c r="B7" s="834" t="s">
        <v>458</v>
      </c>
      <c r="C7" s="835"/>
      <c r="D7" s="844"/>
      <c r="E7" s="837" t="s">
        <v>808</v>
      </c>
      <c r="F7" s="817" t="s">
        <v>809</v>
      </c>
    </row>
    <row r="8" spans="2:6" ht="30.75" customHeight="1" thickBot="1" x14ac:dyDescent="0.3">
      <c r="B8" s="847" t="s">
        <v>334</v>
      </c>
      <c r="C8" s="851" t="s">
        <v>459</v>
      </c>
      <c r="D8" s="852"/>
      <c r="E8" s="845"/>
      <c r="F8" s="846"/>
    </row>
    <row r="9" spans="2:6" x14ac:dyDescent="0.25">
      <c r="B9" s="848"/>
      <c r="C9" s="736" t="s">
        <v>460</v>
      </c>
      <c r="D9" s="737" t="s">
        <v>461</v>
      </c>
      <c r="E9" s="737">
        <v>22412</v>
      </c>
      <c r="F9" s="738">
        <v>24686</v>
      </c>
    </row>
    <row r="10" spans="2:6" x14ac:dyDescent="0.25">
      <c r="B10" s="848"/>
      <c r="C10" s="739" t="s">
        <v>462</v>
      </c>
      <c r="D10" s="735" t="s">
        <v>463</v>
      </c>
      <c r="E10" s="735">
        <v>563</v>
      </c>
      <c r="F10" s="351">
        <v>0</v>
      </c>
    </row>
    <row r="11" spans="2:6" x14ac:dyDescent="0.25">
      <c r="B11" s="848"/>
      <c r="C11" s="739" t="s">
        <v>464</v>
      </c>
      <c r="D11" s="735" t="s">
        <v>465</v>
      </c>
      <c r="E11" s="735">
        <v>652</v>
      </c>
      <c r="F11" s="351">
        <v>1063</v>
      </c>
    </row>
    <row r="12" spans="2:6" x14ac:dyDescent="0.25">
      <c r="B12" s="848"/>
      <c r="C12" s="739" t="s">
        <v>817</v>
      </c>
      <c r="D12" s="735" t="s">
        <v>816</v>
      </c>
      <c r="E12" s="735">
        <v>520</v>
      </c>
      <c r="F12" s="351">
        <v>0</v>
      </c>
    </row>
    <row r="13" spans="2:6" x14ac:dyDescent="0.25">
      <c r="B13" s="848"/>
      <c r="C13" s="739" t="s">
        <v>466</v>
      </c>
      <c r="D13" s="735" t="s">
        <v>385</v>
      </c>
      <c r="E13" s="735">
        <v>896</v>
      </c>
      <c r="F13" s="351">
        <v>864</v>
      </c>
    </row>
    <row r="14" spans="2:6" x14ac:dyDescent="0.25">
      <c r="B14" s="848"/>
      <c r="C14" s="739" t="s">
        <v>467</v>
      </c>
      <c r="D14" s="735" t="s">
        <v>468</v>
      </c>
      <c r="E14" s="735">
        <v>227</v>
      </c>
      <c r="F14" s="351">
        <v>371</v>
      </c>
    </row>
    <row r="15" spans="2:6" x14ac:dyDescent="0.25">
      <c r="B15" s="848"/>
      <c r="C15" s="739" t="s">
        <v>469</v>
      </c>
      <c r="D15" s="735" t="s">
        <v>470</v>
      </c>
      <c r="E15" s="735">
        <v>206</v>
      </c>
      <c r="F15" s="351">
        <v>106</v>
      </c>
    </row>
    <row r="16" spans="2:6" x14ac:dyDescent="0.25">
      <c r="B16" s="848"/>
      <c r="C16" s="739" t="s">
        <v>471</v>
      </c>
      <c r="D16" s="735" t="s">
        <v>472</v>
      </c>
      <c r="E16" s="735">
        <v>187</v>
      </c>
      <c r="F16" s="351">
        <v>187</v>
      </c>
    </row>
    <row r="17" spans="2:6" x14ac:dyDescent="0.25">
      <c r="B17" s="848"/>
      <c r="C17" s="739" t="s">
        <v>473</v>
      </c>
      <c r="D17" s="735" t="s">
        <v>474</v>
      </c>
      <c r="E17" s="735">
        <v>108</v>
      </c>
      <c r="F17" s="743">
        <v>108</v>
      </c>
    </row>
    <row r="18" spans="2:6" x14ac:dyDescent="0.25">
      <c r="B18" s="848"/>
      <c r="C18" s="739" t="s">
        <v>475</v>
      </c>
      <c r="D18" s="735" t="s">
        <v>818</v>
      </c>
      <c r="E18" s="735">
        <v>232</v>
      </c>
      <c r="F18" s="351">
        <v>0</v>
      </c>
    </row>
    <row r="19" spans="2:6" x14ac:dyDescent="0.25">
      <c r="B19" s="848"/>
      <c r="C19" s="739" t="s">
        <v>476</v>
      </c>
      <c r="D19" s="735" t="s">
        <v>477</v>
      </c>
      <c r="E19" s="735">
        <v>56</v>
      </c>
      <c r="F19" s="351">
        <v>0</v>
      </c>
    </row>
    <row r="20" spans="2:6" x14ac:dyDescent="0.25">
      <c r="B20" s="848"/>
      <c r="C20" s="739" t="s">
        <v>478</v>
      </c>
      <c r="D20" s="735" t="s">
        <v>400</v>
      </c>
      <c r="E20" s="735">
        <v>6596</v>
      </c>
      <c r="F20" s="351">
        <v>6952</v>
      </c>
    </row>
    <row r="21" spans="2:6" x14ac:dyDescent="0.25">
      <c r="B21" s="848"/>
      <c r="C21" s="739" t="s">
        <v>479</v>
      </c>
      <c r="D21" s="735" t="s">
        <v>480</v>
      </c>
      <c r="E21" s="735">
        <v>213</v>
      </c>
      <c r="F21" s="351">
        <v>223</v>
      </c>
    </row>
    <row r="22" spans="2:6" x14ac:dyDescent="0.25">
      <c r="B22" s="848"/>
      <c r="C22" s="739" t="s">
        <v>481</v>
      </c>
      <c r="D22" s="735" t="s">
        <v>482</v>
      </c>
      <c r="E22" s="735">
        <v>243</v>
      </c>
      <c r="F22" s="351">
        <v>239</v>
      </c>
    </row>
    <row r="23" spans="2:6" x14ac:dyDescent="0.25">
      <c r="B23" s="848"/>
      <c r="C23" s="739" t="s">
        <v>819</v>
      </c>
      <c r="D23" s="735" t="s">
        <v>820</v>
      </c>
      <c r="E23" s="735">
        <v>86</v>
      </c>
      <c r="F23" s="351">
        <v>0</v>
      </c>
    </row>
    <row r="24" spans="2:6" x14ac:dyDescent="0.25">
      <c r="B24" s="848"/>
      <c r="C24" s="739" t="s">
        <v>483</v>
      </c>
      <c r="D24" s="735" t="s">
        <v>484</v>
      </c>
      <c r="E24" s="735">
        <v>16</v>
      </c>
      <c r="F24" s="351">
        <v>0</v>
      </c>
    </row>
    <row r="25" spans="2:6" x14ac:dyDescent="0.25">
      <c r="B25" s="848"/>
      <c r="C25" s="739" t="s">
        <v>485</v>
      </c>
      <c r="D25" s="735" t="s">
        <v>486</v>
      </c>
      <c r="E25" s="735">
        <v>872</v>
      </c>
      <c r="F25" s="351">
        <v>0</v>
      </c>
    </row>
    <row r="26" spans="2:6" x14ac:dyDescent="0.25">
      <c r="B26" s="848"/>
      <c r="C26" s="739" t="s">
        <v>487</v>
      </c>
      <c r="D26" s="735" t="s">
        <v>488</v>
      </c>
      <c r="E26" s="735">
        <v>319</v>
      </c>
      <c r="F26" s="351">
        <v>0</v>
      </c>
    </row>
    <row r="27" spans="2:6" x14ac:dyDescent="0.25">
      <c r="B27" s="848"/>
      <c r="C27" s="739" t="s">
        <v>489</v>
      </c>
      <c r="D27" s="735" t="s">
        <v>490</v>
      </c>
      <c r="E27" s="735">
        <v>405</v>
      </c>
      <c r="F27" s="351">
        <v>0</v>
      </c>
    </row>
    <row r="28" spans="2:6" x14ac:dyDescent="0.25">
      <c r="B28" s="848"/>
      <c r="C28" s="739" t="s">
        <v>491</v>
      </c>
      <c r="D28" s="735" t="s">
        <v>492</v>
      </c>
      <c r="E28" s="735">
        <v>327</v>
      </c>
      <c r="F28" s="351">
        <v>95</v>
      </c>
    </row>
    <row r="29" spans="2:6" x14ac:dyDescent="0.25">
      <c r="B29" s="848"/>
      <c r="C29" s="739" t="s">
        <v>493</v>
      </c>
      <c r="D29" s="735" t="s">
        <v>448</v>
      </c>
      <c r="E29" s="735">
        <v>85</v>
      </c>
      <c r="F29" s="351">
        <v>0</v>
      </c>
    </row>
    <row r="30" spans="2:6" x14ac:dyDescent="0.25">
      <c r="B30" s="848"/>
      <c r="C30" s="739" t="s">
        <v>494</v>
      </c>
      <c r="D30" s="735" t="s">
        <v>821</v>
      </c>
      <c r="E30" s="735">
        <v>91</v>
      </c>
      <c r="F30" s="351">
        <v>63</v>
      </c>
    </row>
    <row r="31" spans="2:6" x14ac:dyDescent="0.25">
      <c r="B31" s="848"/>
      <c r="C31" s="739" t="s">
        <v>495</v>
      </c>
      <c r="D31" s="735" t="s">
        <v>496</v>
      </c>
      <c r="E31" s="735">
        <v>1168</v>
      </c>
      <c r="F31" s="351">
        <v>952</v>
      </c>
    </row>
    <row r="32" spans="2:6" x14ac:dyDescent="0.25">
      <c r="B32" s="848"/>
      <c r="C32" s="739" t="s">
        <v>497</v>
      </c>
      <c r="D32" s="735" t="s">
        <v>498</v>
      </c>
      <c r="E32" s="735">
        <v>312</v>
      </c>
      <c r="F32" s="351">
        <v>0</v>
      </c>
    </row>
    <row r="33" spans="2:6" x14ac:dyDescent="0.25">
      <c r="B33" s="848"/>
      <c r="C33" s="739" t="s">
        <v>499</v>
      </c>
      <c r="D33" s="735" t="s">
        <v>500</v>
      </c>
      <c r="E33" s="735">
        <v>3</v>
      </c>
      <c r="F33" s="351">
        <v>0</v>
      </c>
    </row>
    <row r="34" spans="2:6" x14ac:dyDescent="0.25">
      <c r="B34" s="848"/>
      <c r="C34" s="739" t="s">
        <v>501</v>
      </c>
      <c r="D34" s="735" t="s">
        <v>502</v>
      </c>
      <c r="E34" s="735">
        <v>105</v>
      </c>
      <c r="F34" s="351">
        <v>105</v>
      </c>
    </row>
    <row r="35" spans="2:6" x14ac:dyDescent="0.25">
      <c r="B35" s="848"/>
      <c r="C35" s="739" t="s">
        <v>503</v>
      </c>
      <c r="D35" s="735" t="s">
        <v>504</v>
      </c>
      <c r="E35" s="735">
        <v>472</v>
      </c>
      <c r="F35" s="351">
        <v>0</v>
      </c>
    </row>
    <row r="36" spans="2:6" x14ac:dyDescent="0.25">
      <c r="B36" s="848"/>
      <c r="C36" s="739" t="s">
        <v>505</v>
      </c>
      <c r="D36" s="735" t="s">
        <v>506</v>
      </c>
      <c r="E36" s="735">
        <v>1348</v>
      </c>
      <c r="F36" s="351">
        <v>315</v>
      </c>
    </row>
    <row r="37" spans="2:6" x14ac:dyDescent="0.25">
      <c r="B37" s="848"/>
      <c r="C37" s="739" t="s">
        <v>505</v>
      </c>
      <c r="D37" s="735" t="s">
        <v>506</v>
      </c>
      <c r="E37" s="735">
        <v>0</v>
      </c>
      <c r="F37" s="743">
        <v>866</v>
      </c>
    </row>
    <row r="38" spans="2:6" x14ac:dyDescent="0.25">
      <c r="B38" s="848"/>
      <c r="C38" s="739" t="s">
        <v>507</v>
      </c>
      <c r="D38" s="735" t="s">
        <v>420</v>
      </c>
      <c r="E38" s="735">
        <v>875</v>
      </c>
      <c r="F38" s="351">
        <v>301</v>
      </c>
    </row>
    <row r="39" spans="2:6" x14ac:dyDescent="0.25">
      <c r="B39" s="849"/>
      <c r="C39" s="739" t="s">
        <v>837</v>
      </c>
      <c r="D39" s="735" t="s">
        <v>838</v>
      </c>
      <c r="E39" s="735">
        <v>0</v>
      </c>
      <c r="F39" s="351">
        <v>810</v>
      </c>
    </row>
    <row r="40" spans="2:6" ht="15.75" thickBot="1" x14ac:dyDescent="0.3">
      <c r="B40" s="849"/>
      <c r="C40" s="740" t="s">
        <v>822</v>
      </c>
      <c r="D40" s="741" t="s">
        <v>823</v>
      </c>
      <c r="E40" s="741">
        <v>0</v>
      </c>
      <c r="F40" s="742">
        <v>691</v>
      </c>
    </row>
    <row r="41" spans="2:6" ht="15.75" thickBot="1" x14ac:dyDescent="0.3">
      <c r="B41" s="850"/>
      <c r="C41" s="853" t="s">
        <v>508</v>
      </c>
      <c r="D41" s="854"/>
      <c r="E41" s="733">
        <f>SUM(E9:E40)</f>
        <v>39595</v>
      </c>
      <c r="F41" s="734">
        <f>SUM(F9:F40)</f>
        <v>38997</v>
      </c>
    </row>
    <row r="42" spans="2:6" ht="15.75" thickBot="1" x14ac:dyDescent="0.3">
      <c r="B42" s="839" t="s">
        <v>509</v>
      </c>
      <c r="C42" s="840"/>
      <c r="D42" s="841"/>
      <c r="E42" s="352">
        <f>SUM(E41)</f>
        <v>39595</v>
      </c>
      <c r="F42" s="353">
        <f>SUM(F41,)</f>
        <v>38997</v>
      </c>
    </row>
    <row r="43" spans="2:6" x14ac:dyDescent="0.25">
      <c r="C43" s="354"/>
    </row>
    <row r="44" spans="2:6" x14ac:dyDescent="0.25">
      <c r="C44" s="354"/>
    </row>
    <row r="45" spans="2:6" x14ac:dyDescent="0.25">
      <c r="C45" s="354"/>
    </row>
    <row r="46" spans="2:6" x14ac:dyDescent="0.25">
      <c r="C46" s="354"/>
    </row>
    <row r="47" spans="2:6" x14ac:dyDescent="0.25">
      <c r="C47" s="354"/>
    </row>
    <row r="48" spans="2:6" x14ac:dyDescent="0.25">
      <c r="C48" s="354"/>
    </row>
    <row r="49" spans="3:3" x14ac:dyDescent="0.25">
      <c r="C49" s="354"/>
    </row>
    <row r="50" spans="3:3" x14ac:dyDescent="0.25">
      <c r="C50" s="354"/>
    </row>
  </sheetData>
  <mergeCells count="11">
    <mergeCell ref="B42:D42"/>
    <mergeCell ref="D1:F1"/>
    <mergeCell ref="B3:F3"/>
    <mergeCell ref="B4:F4"/>
    <mergeCell ref="B6:F6"/>
    <mergeCell ref="B7:D7"/>
    <mergeCell ref="E7:E8"/>
    <mergeCell ref="F7:F8"/>
    <mergeCell ref="B8:B41"/>
    <mergeCell ref="C8:D8"/>
    <mergeCell ref="C41:D41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4" zoomScaleNormal="100" workbookViewId="0">
      <selection activeCell="B8" sqref="B8"/>
    </sheetView>
  </sheetViews>
  <sheetFormatPr defaultRowHeight="12.75" x14ac:dyDescent="0.25"/>
  <cols>
    <col min="1" max="1" width="11.85546875" style="73" customWidth="1"/>
    <col min="2" max="2" width="67.85546875" style="17" customWidth="1"/>
    <col min="3" max="3" width="21.42578125" style="17" customWidth="1"/>
    <col min="4" max="256" width="9.140625" style="17"/>
    <col min="257" max="257" width="11.85546875" style="17" customWidth="1"/>
    <col min="258" max="258" width="67.85546875" style="17" customWidth="1"/>
    <col min="259" max="259" width="21.42578125" style="17" customWidth="1"/>
    <col min="260" max="512" width="9.140625" style="17"/>
    <col min="513" max="513" width="11.85546875" style="17" customWidth="1"/>
    <col min="514" max="514" width="67.85546875" style="17" customWidth="1"/>
    <col min="515" max="515" width="21.42578125" style="17" customWidth="1"/>
    <col min="516" max="768" width="9.140625" style="17"/>
    <col min="769" max="769" width="11.85546875" style="17" customWidth="1"/>
    <col min="770" max="770" width="67.85546875" style="17" customWidth="1"/>
    <col min="771" max="771" width="21.42578125" style="17" customWidth="1"/>
    <col min="772" max="1024" width="9.140625" style="17"/>
    <col min="1025" max="1025" width="11.85546875" style="17" customWidth="1"/>
    <col min="1026" max="1026" width="67.85546875" style="17" customWidth="1"/>
    <col min="1027" max="1027" width="21.42578125" style="17" customWidth="1"/>
    <col min="1028" max="1280" width="9.140625" style="17"/>
    <col min="1281" max="1281" width="11.85546875" style="17" customWidth="1"/>
    <col min="1282" max="1282" width="67.85546875" style="17" customWidth="1"/>
    <col min="1283" max="1283" width="21.42578125" style="17" customWidth="1"/>
    <col min="1284" max="1536" width="9.140625" style="17"/>
    <col min="1537" max="1537" width="11.85546875" style="17" customWidth="1"/>
    <col min="1538" max="1538" width="67.85546875" style="17" customWidth="1"/>
    <col min="1539" max="1539" width="21.42578125" style="17" customWidth="1"/>
    <col min="1540" max="1792" width="9.140625" style="17"/>
    <col min="1793" max="1793" width="11.85546875" style="17" customWidth="1"/>
    <col min="1794" max="1794" width="67.85546875" style="17" customWidth="1"/>
    <col min="1795" max="1795" width="21.42578125" style="17" customWidth="1"/>
    <col min="1796" max="2048" width="9.140625" style="17"/>
    <col min="2049" max="2049" width="11.85546875" style="17" customWidth="1"/>
    <col min="2050" max="2050" width="67.85546875" style="17" customWidth="1"/>
    <col min="2051" max="2051" width="21.42578125" style="17" customWidth="1"/>
    <col min="2052" max="2304" width="9.140625" style="17"/>
    <col min="2305" max="2305" width="11.85546875" style="17" customWidth="1"/>
    <col min="2306" max="2306" width="67.85546875" style="17" customWidth="1"/>
    <col min="2307" max="2307" width="21.42578125" style="17" customWidth="1"/>
    <col min="2308" max="2560" width="9.140625" style="17"/>
    <col min="2561" max="2561" width="11.85546875" style="17" customWidth="1"/>
    <col min="2562" max="2562" width="67.85546875" style="17" customWidth="1"/>
    <col min="2563" max="2563" width="21.42578125" style="17" customWidth="1"/>
    <col min="2564" max="2816" width="9.140625" style="17"/>
    <col min="2817" max="2817" width="11.85546875" style="17" customWidth="1"/>
    <col min="2818" max="2818" width="67.85546875" style="17" customWidth="1"/>
    <col min="2819" max="2819" width="21.42578125" style="17" customWidth="1"/>
    <col min="2820" max="3072" width="9.140625" style="17"/>
    <col min="3073" max="3073" width="11.85546875" style="17" customWidth="1"/>
    <col min="3074" max="3074" width="67.85546875" style="17" customWidth="1"/>
    <col min="3075" max="3075" width="21.42578125" style="17" customWidth="1"/>
    <col min="3076" max="3328" width="9.140625" style="17"/>
    <col min="3329" max="3329" width="11.85546875" style="17" customWidth="1"/>
    <col min="3330" max="3330" width="67.85546875" style="17" customWidth="1"/>
    <col min="3331" max="3331" width="21.42578125" style="17" customWidth="1"/>
    <col min="3332" max="3584" width="9.140625" style="17"/>
    <col min="3585" max="3585" width="11.85546875" style="17" customWidth="1"/>
    <col min="3586" max="3586" width="67.85546875" style="17" customWidth="1"/>
    <col min="3587" max="3587" width="21.42578125" style="17" customWidth="1"/>
    <col min="3588" max="3840" width="9.140625" style="17"/>
    <col min="3841" max="3841" width="11.85546875" style="17" customWidth="1"/>
    <col min="3842" max="3842" width="67.85546875" style="17" customWidth="1"/>
    <col min="3843" max="3843" width="21.42578125" style="17" customWidth="1"/>
    <col min="3844" max="4096" width="9.140625" style="17"/>
    <col min="4097" max="4097" width="11.85546875" style="17" customWidth="1"/>
    <col min="4098" max="4098" width="67.85546875" style="17" customWidth="1"/>
    <col min="4099" max="4099" width="21.42578125" style="17" customWidth="1"/>
    <col min="4100" max="4352" width="9.140625" style="17"/>
    <col min="4353" max="4353" width="11.85546875" style="17" customWidth="1"/>
    <col min="4354" max="4354" width="67.85546875" style="17" customWidth="1"/>
    <col min="4355" max="4355" width="21.42578125" style="17" customWidth="1"/>
    <col min="4356" max="4608" width="9.140625" style="17"/>
    <col min="4609" max="4609" width="11.85546875" style="17" customWidth="1"/>
    <col min="4610" max="4610" width="67.85546875" style="17" customWidth="1"/>
    <col min="4611" max="4611" width="21.42578125" style="17" customWidth="1"/>
    <col min="4612" max="4864" width="9.140625" style="17"/>
    <col min="4865" max="4865" width="11.85546875" style="17" customWidth="1"/>
    <col min="4866" max="4866" width="67.85546875" style="17" customWidth="1"/>
    <col min="4867" max="4867" width="21.42578125" style="17" customWidth="1"/>
    <col min="4868" max="5120" width="9.140625" style="17"/>
    <col min="5121" max="5121" width="11.85546875" style="17" customWidth="1"/>
    <col min="5122" max="5122" width="67.85546875" style="17" customWidth="1"/>
    <col min="5123" max="5123" width="21.42578125" style="17" customWidth="1"/>
    <col min="5124" max="5376" width="9.140625" style="17"/>
    <col min="5377" max="5377" width="11.85546875" style="17" customWidth="1"/>
    <col min="5378" max="5378" width="67.85546875" style="17" customWidth="1"/>
    <col min="5379" max="5379" width="21.42578125" style="17" customWidth="1"/>
    <col min="5380" max="5632" width="9.140625" style="17"/>
    <col min="5633" max="5633" width="11.85546875" style="17" customWidth="1"/>
    <col min="5634" max="5634" width="67.85546875" style="17" customWidth="1"/>
    <col min="5635" max="5635" width="21.42578125" style="17" customWidth="1"/>
    <col min="5636" max="5888" width="9.140625" style="17"/>
    <col min="5889" max="5889" width="11.85546875" style="17" customWidth="1"/>
    <col min="5890" max="5890" width="67.85546875" style="17" customWidth="1"/>
    <col min="5891" max="5891" width="21.42578125" style="17" customWidth="1"/>
    <col min="5892" max="6144" width="9.140625" style="17"/>
    <col min="6145" max="6145" width="11.85546875" style="17" customWidth="1"/>
    <col min="6146" max="6146" width="67.85546875" style="17" customWidth="1"/>
    <col min="6147" max="6147" width="21.42578125" style="17" customWidth="1"/>
    <col min="6148" max="6400" width="9.140625" style="17"/>
    <col min="6401" max="6401" width="11.85546875" style="17" customWidth="1"/>
    <col min="6402" max="6402" width="67.85546875" style="17" customWidth="1"/>
    <col min="6403" max="6403" width="21.42578125" style="17" customWidth="1"/>
    <col min="6404" max="6656" width="9.140625" style="17"/>
    <col min="6657" max="6657" width="11.85546875" style="17" customWidth="1"/>
    <col min="6658" max="6658" width="67.85546875" style="17" customWidth="1"/>
    <col min="6659" max="6659" width="21.42578125" style="17" customWidth="1"/>
    <col min="6660" max="6912" width="9.140625" style="17"/>
    <col min="6913" max="6913" width="11.85546875" style="17" customWidth="1"/>
    <col min="6914" max="6914" width="67.85546875" style="17" customWidth="1"/>
    <col min="6915" max="6915" width="21.42578125" style="17" customWidth="1"/>
    <col min="6916" max="7168" width="9.140625" style="17"/>
    <col min="7169" max="7169" width="11.85546875" style="17" customWidth="1"/>
    <col min="7170" max="7170" width="67.85546875" style="17" customWidth="1"/>
    <col min="7171" max="7171" width="21.42578125" style="17" customWidth="1"/>
    <col min="7172" max="7424" width="9.140625" style="17"/>
    <col min="7425" max="7425" width="11.85546875" style="17" customWidth="1"/>
    <col min="7426" max="7426" width="67.85546875" style="17" customWidth="1"/>
    <col min="7427" max="7427" width="21.42578125" style="17" customWidth="1"/>
    <col min="7428" max="7680" width="9.140625" style="17"/>
    <col min="7681" max="7681" width="11.85546875" style="17" customWidth="1"/>
    <col min="7682" max="7682" width="67.85546875" style="17" customWidth="1"/>
    <col min="7683" max="7683" width="21.42578125" style="17" customWidth="1"/>
    <col min="7684" max="7936" width="9.140625" style="17"/>
    <col min="7937" max="7937" width="11.85546875" style="17" customWidth="1"/>
    <col min="7938" max="7938" width="67.85546875" style="17" customWidth="1"/>
    <col min="7939" max="7939" width="21.42578125" style="17" customWidth="1"/>
    <col min="7940" max="8192" width="9.140625" style="17"/>
    <col min="8193" max="8193" width="11.85546875" style="17" customWidth="1"/>
    <col min="8194" max="8194" width="67.85546875" style="17" customWidth="1"/>
    <col min="8195" max="8195" width="21.42578125" style="17" customWidth="1"/>
    <col min="8196" max="8448" width="9.140625" style="17"/>
    <col min="8449" max="8449" width="11.85546875" style="17" customWidth="1"/>
    <col min="8450" max="8450" width="67.85546875" style="17" customWidth="1"/>
    <col min="8451" max="8451" width="21.42578125" style="17" customWidth="1"/>
    <col min="8452" max="8704" width="9.140625" style="17"/>
    <col min="8705" max="8705" width="11.85546875" style="17" customWidth="1"/>
    <col min="8706" max="8706" width="67.85546875" style="17" customWidth="1"/>
    <col min="8707" max="8707" width="21.42578125" style="17" customWidth="1"/>
    <col min="8708" max="8960" width="9.140625" style="17"/>
    <col min="8961" max="8961" width="11.85546875" style="17" customWidth="1"/>
    <col min="8962" max="8962" width="67.85546875" style="17" customWidth="1"/>
    <col min="8963" max="8963" width="21.42578125" style="17" customWidth="1"/>
    <col min="8964" max="9216" width="9.140625" style="17"/>
    <col min="9217" max="9217" width="11.85546875" style="17" customWidth="1"/>
    <col min="9218" max="9218" width="67.85546875" style="17" customWidth="1"/>
    <col min="9219" max="9219" width="21.42578125" style="17" customWidth="1"/>
    <col min="9220" max="9472" width="9.140625" style="17"/>
    <col min="9473" max="9473" width="11.85546875" style="17" customWidth="1"/>
    <col min="9474" max="9474" width="67.85546875" style="17" customWidth="1"/>
    <col min="9475" max="9475" width="21.42578125" style="17" customWidth="1"/>
    <col min="9476" max="9728" width="9.140625" style="17"/>
    <col min="9729" max="9729" width="11.85546875" style="17" customWidth="1"/>
    <col min="9730" max="9730" width="67.85546875" style="17" customWidth="1"/>
    <col min="9731" max="9731" width="21.42578125" style="17" customWidth="1"/>
    <col min="9732" max="9984" width="9.140625" style="17"/>
    <col min="9985" max="9985" width="11.85546875" style="17" customWidth="1"/>
    <col min="9986" max="9986" width="67.85546875" style="17" customWidth="1"/>
    <col min="9987" max="9987" width="21.42578125" style="17" customWidth="1"/>
    <col min="9988" max="10240" width="9.140625" style="17"/>
    <col min="10241" max="10241" width="11.85546875" style="17" customWidth="1"/>
    <col min="10242" max="10242" width="67.85546875" style="17" customWidth="1"/>
    <col min="10243" max="10243" width="21.42578125" style="17" customWidth="1"/>
    <col min="10244" max="10496" width="9.140625" style="17"/>
    <col min="10497" max="10497" width="11.85546875" style="17" customWidth="1"/>
    <col min="10498" max="10498" width="67.85546875" style="17" customWidth="1"/>
    <col min="10499" max="10499" width="21.42578125" style="17" customWidth="1"/>
    <col min="10500" max="10752" width="9.140625" style="17"/>
    <col min="10753" max="10753" width="11.85546875" style="17" customWidth="1"/>
    <col min="10754" max="10754" width="67.85546875" style="17" customWidth="1"/>
    <col min="10755" max="10755" width="21.42578125" style="17" customWidth="1"/>
    <col min="10756" max="11008" width="9.140625" style="17"/>
    <col min="11009" max="11009" width="11.85546875" style="17" customWidth="1"/>
    <col min="11010" max="11010" width="67.85546875" style="17" customWidth="1"/>
    <col min="11011" max="11011" width="21.42578125" style="17" customWidth="1"/>
    <col min="11012" max="11264" width="9.140625" style="17"/>
    <col min="11265" max="11265" width="11.85546875" style="17" customWidth="1"/>
    <col min="11266" max="11266" width="67.85546875" style="17" customWidth="1"/>
    <col min="11267" max="11267" width="21.42578125" style="17" customWidth="1"/>
    <col min="11268" max="11520" width="9.140625" style="17"/>
    <col min="11521" max="11521" width="11.85546875" style="17" customWidth="1"/>
    <col min="11522" max="11522" width="67.85546875" style="17" customWidth="1"/>
    <col min="11523" max="11523" width="21.42578125" style="17" customWidth="1"/>
    <col min="11524" max="11776" width="9.140625" style="17"/>
    <col min="11777" max="11777" width="11.85546875" style="17" customWidth="1"/>
    <col min="11778" max="11778" width="67.85546875" style="17" customWidth="1"/>
    <col min="11779" max="11779" width="21.42578125" style="17" customWidth="1"/>
    <col min="11780" max="12032" width="9.140625" style="17"/>
    <col min="12033" max="12033" width="11.85546875" style="17" customWidth="1"/>
    <col min="12034" max="12034" width="67.85546875" style="17" customWidth="1"/>
    <col min="12035" max="12035" width="21.42578125" style="17" customWidth="1"/>
    <col min="12036" max="12288" width="9.140625" style="17"/>
    <col min="12289" max="12289" width="11.85546875" style="17" customWidth="1"/>
    <col min="12290" max="12290" width="67.85546875" style="17" customWidth="1"/>
    <col min="12291" max="12291" width="21.42578125" style="17" customWidth="1"/>
    <col min="12292" max="12544" width="9.140625" style="17"/>
    <col min="12545" max="12545" width="11.85546875" style="17" customWidth="1"/>
    <col min="12546" max="12546" width="67.85546875" style="17" customWidth="1"/>
    <col min="12547" max="12547" width="21.42578125" style="17" customWidth="1"/>
    <col min="12548" max="12800" width="9.140625" style="17"/>
    <col min="12801" max="12801" width="11.85546875" style="17" customWidth="1"/>
    <col min="12802" max="12802" width="67.85546875" style="17" customWidth="1"/>
    <col min="12803" max="12803" width="21.42578125" style="17" customWidth="1"/>
    <col min="12804" max="13056" width="9.140625" style="17"/>
    <col min="13057" max="13057" width="11.85546875" style="17" customWidth="1"/>
    <col min="13058" max="13058" width="67.85546875" style="17" customWidth="1"/>
    <col min="13059" max="13059" width="21.42578125" style="17" customWidth="1"/>
    <col min="13060" max="13312" width="9.140625" style="17"/>
    <col min="13313" max="13313" width="11.85546875" style="17" customWidth="1"/>
    <col min="13314" max="13314" width="67.85546875" style="17" customWidth="1"/>
    <col min="13315" max="13315" width="21.42578125" style="17" customWidth="1"/>
    <col min="13316" max="13568" width="9.140625" style="17"/>
    <col min="13569" max="13569" width="11.85546875" style="17" customWidth="1"/>
    <col min="13570" max="13570" width="67.85546875" style="17" customWidth="1"/>
    <col min="13571" max="13571" width="21.42578125" style="17" customWidth="1"/>
    <col min="13572" max="13824" width="9.140625" style="17"/>
    <col min="13825" max="13825" width="11.85546875" style="17" customWidth="1"/>
    <col min="13826" max="13826" width="67.85546875" style="17" customWidth="1"/>
    <col min="13827" max="13827" width="21.42578125" style="17" customWidth="1"/>
    <col min="13828" max="14080" width="9.140625" style="17"/>
    <col min="14081" max="14081" width="11.85546875" style="17" customWidth="1"/>
    <col min="14082" max="14082" width="67.85546875" style="17" customWidth="1"/>
    <col min="14083" max="14083" width="21.42578125" style="17" customWidth="1"/>
    <col min="14084" max="14336" width="9.140625" style="17"/>
    <col min="14337" max="14337" width="11.85546875" style="17" customWidth="1"/>
    <col min="14338" max="14338" width="67.85546875" style="17" customWidth="1"/>
    <col min="14339" max="14339" width="21.42578125" style="17" customWidth="1"/>
    <col min="14340" max="14592" width="9.140625" style="17"/>
    <col min="14593" max="14593" width="11.85546875" style="17" customWidth="1"/>
    <col min="14594" max="14594" width="67.85546875" style="17" customWidth="1"/>
    <col min="14595" max="14595" width="21.42578125" style="17" customWidth="1"/>
    <col min="14596" max="14848" width="9.140625" style="17"/>
    <col min="14849" max="14849" width="11.85546875" style="17" customWidth="1"/>
    <col min="14850" max="14850" width="67.85546875" style="17" customWidth="1"/>
    <col min="14851" max="14851" width="21.42578125" style="17" customWidth="1"/>
    <col min="14852" max="15104" width="9.140625" style="17"/>
    <col min="15105" max="15105" width="11.85546875" style="17" customWidth="1"/>
    <col min="15106" max="15106" width="67.85546875" style="17" customWidth="1"/>
    <col min="15107" max="15107" width="21.42578125" style="17" customWidth="1"/>
    <col min="15108" max="15360" width="9.140625" style="17"/>
    <col min="15361" max="15361" width="11.85546875" style="17" customWidth="1"/>
    <col min="15362" max="15362" width="67.85546875" style="17" customWidth="1"/>
    <col min="15363" max="15363" width="21.42578125" style="17" customWidth="1"/>
    <col min="15364" max="15616" width="9.140625" style="17"/>
    <col min="15617" max="15617" width="11.85546875" style="17" customWidth="1"/>
    <col min="15618" max="15618" width="67.85546875" style="17" customWidth="1"/>
    <col min="15619" max="15619" width="21.42578125" style="17" customWidth="1"/>
    <col min="15620" max="15872" width="9.140625" style="17"/>
    <col min="15873" max="15873" width="11.85546875" style="17" customWidth="1"/>
    <col min="15874" max="15874" width="67.85546875" style="17" customWidth="1"/>
    <col min="15875" max="15875" width="21.42578125" style="17" customWidth="1"/>
    <col min="15876" max="16128" width="9.140625" style="17"/>
    <col min="16129" max="16129" width="11.85546875" style="17" customWidth="1"/>
    <col min="16130" max="16130" width="67.85546875" style="17" customWidth="1"/>
    <col min="16131" max="16131" width="21.42578125" style="17" customWidth="1"/>
    <col min="16132" max="16384" width="9.140625" style="17"/>
  </cols>
  <sheetData>
    <row r="1" spans="1:3" s="2" customFormat="1" ht="21" customHeight="1" x14ac:dyDescent="0.25">
      <c r="A1" s="1"/>
      <c r="B1" s="855" t="s">
        <v>870</v>
      </c>
      <c r="C1" s="855"/>
    </row>
    <row r="2" spans="1:3" s="2" customFormat="1" ht="21" customHeight="1" x14ac:dyDescent="0.25">
      <c r="A2" s="1"/>
      <c r="B2" s="3"/>
      <c r="C2" s="3"/>
    </row>
    <row r="3" spans="1:3" s="2" customFormat="1" ht="21" customHeight="1" thickBot="1" x14ac:dyDescent="0.3">
      <c r="A3" s="1"/>
      <c r="B3" s="3"/>
      <c r="C3" s="3"/>
    </row>
    <row r="4" spans="1:3" s="7" customFormat="1" ht="34.5" customHeight="1" x14ac:dyDescent="0.25">
      <c r="A4" s="4" t="s">
        <v>0</v>
      </c>
      <c r="B4" s="5" t="s">
        <v>865</v>
      </c>
      <c r="C4" s="6" t="s">
        <v>1</v>
      </c>
    </row>
    <row r="5" spans="1:3" s="7" customFormat="1" ht="24.75" thickBot="1" x14ac:dyDescent="0.3">
      <c r="A5" s="8" t="s">
        <v>2</v>
      </c>
      <c r="B5" s="9" t="s">
        <v>3</v>
      </c>
      <c r="C5" s="10" t="s">
        <v>1</v>
      </c>
    </row>
    <row r="6" spans="1:3" s="13" customFormat="1" ht="15.95" customHeight="1" thickBot="1" x14ac:dyDescent="0.3">
      <c r="A6" s="11"/>
      <c r="B6" s="11"/>
      <c r="C6" s="12" t="s">
        <v>4</v>
      </c>
    </row>
    <row r="7" spans="1:3" ht="13.5" thickBot="1" x14ac:dyDescent="0.3">
      <c r="A7" s="14" t="s">
        <v>5</v>
      </c>
      <c r="B7" s="15" t="s">
        <v>6</v>
      </c>
      <c r="C7" s="16" t="s">
        <v>7</v>
      </c>
    </row>
    <row r="8" spans="1:3" s="21" customFormat="1" ht="12.95" customHeight="1" thickBot="1" x14ac:dyDescent="0.3">
      <c r="A8" s="18">
        <v>1</v>
      </c>
      <c r="B8" s="19">
        <v>2</v>
      </c>
      <c r="C8" s="20">
        <v>3</v>
      </c>
    </row>
    <row r="9" spans="1:3" s="21" customFormat="1" ht="15.95" customHeight="1" thickBot="1" x14ac:dyDescent="0.3">
      <c r="A9" s="22"/>
      <c r="B9" s="23" t="s">
        <v>8</v>
      </c>
      <c r="C9" s="24"/>
    </row>
    <row r="10" spans="1:3" s="27" customFormat="1" ht="12" customHeight="1" thickBot="1" x14ac:dyDescent="0.3">
      <c r="A10" s="18" t="s">
        <v>9</v>
      </c>
      <c r="B10" s="25" t="s">
        <v>10</v>
      </c>
      <c r="C10" s="26">
        <f>SUM(C11:C20)</f>
        <v>0</v>
      </c>
    </row>
    <row r="11" spans="1:3" s="27" customFormat="1" ht="12" customHeight="1" x14ac:dyDescent="0.25">
      <c r="A11" s="28" t="s">
        <v>11</v>
      </c>
      <c r="B11" s="29" t="s">
        <v>12</v>
      </c>
      <c r="C11" s="30"/>
    </row>
    <row r="12" spans="1:3" s="27" customFormat="1" ht="12" customHeight="1" x14ac:dyDescent="0.25">
      <c r="A12" s="31" t="s">
        <v>13</v>
      </c>
      <c r="B12" s="32" t="s">
        <v>14</v>
      </c>
      <c r="C12" s="33"/>
    </row>
    <row r="13" spans="1:3" s="27" customFormat="1" ht="12" customHeight="1" x14ac:dyDescent="0.25">
      <c r="A13" s="31" t="s">
        <v>15</v>
      </c>
      <c r="B13" s="32" t="s">
        <v>16</v>
      </c>
      <c r="C13" s="33"/>
    </row>
    <row r="14" spans="1:3" s="27" customFormat="1" ht="12" customHeight="1" x14ac:dyDescent="0.25">
      <c r="A14" s="31" t="s">
        <v>17</v>
      </c>
      <c r="B14" s="32" t="s">
        <v>18</v>
      </c>
      <c r="C14" s="33"/>
    </row>
    <row r="15" spans="1:3" s="27" customFormat="1" ht="12" customHeight="1" x14ac:dyDescent="0.25">
      <c r="A15" s="31" t="s">
        <v>19</v>
      </c>
      <c r="B15" s="32" t="s">
        <v>20</v>
      </c>
      <c r="C15" s="33"/>
    </row>
    <row r="16" spans="1:3" s="27" customFormat="1" ht="12" customHeight="1" x14ac:dyDescent="0.25">
      <c r="A16" s="31" t="s">
        <v>21</v>
      </c>
      <c r="B16" s="32" t="s">
        <v>22</v>
      </c>
      <c r="C16" s="33"/>
    </row>
    <row r="17" spans="1:3" s="27" customFormat="1" ht="12" customHeight="1" x14ac:dyDescent="0.25">
      <c r="A17" s="31" t="s">
        <v>23</v>
      </c>
      <c r="B17" s="34" t="s">
        <v>24</v>
      </c>
      <c r="C17" s="33"/>
    </row>
    <row r="18" spans="1:3" s="27" customFormat="1" ht="12" customHeight="1" x14ac:dyDescent="0.25">
      <c r="A18" s="31" t="s">
        <v>25</v>
      </c>
      <c r="B18" s="32" t="s">
        <v>26</v>
      </c>
      <c r="C18" s="35"/>
    </row>
    <row r="19" spans="1:3" s="36" customFormat="1" ht="12" customHeight="1" x14ac:dyDescent="0.25">
      <c r="A19" s="31" t="s">
        <v>27</v>
      </c>
      <c r="B19" s="32" t="s">
        <v>28</v>
      </c>
      <c r="C19" s="33"/>
    </row>
    <row r="20" spans="1:3" s="36" customFormat="1" ht="12" customHeight="1" thickBot="1" x14ac:dyDescent="0.3">
      <c r="A20" s="31" t="s">
        <v>29</v>
      </c>
      <c r="B20" s="34" t="s">
        <v>30</v>
      </c>
      <c r="C20" s="37"/>
    </row>
    <row r="21" spans="1:3" s="27" customFormat="1" ht="12" customHeight="1" thickBot="1" x14ac:dyDescent="0.3">
      <c r="A21" s="18" t="s">
        <v>31</v>
      </c>
      <c r="B21" s="25" t="s">
        <v>32</v>
      </c>
      <c r="C21" s="26">
        <f>SUM(C22:C24)</f>
        <v>0</v>
      </c>
    </row>
    <row r="22" spans="1:3" s="36" customFormat="1" ht="12" customHeight="1" x14ac:dyDescent="0.25">
      <c r="A22" s="31" t="s">
        <v>33</v>
      </c>
      <c r="B22" s="38" t="s">
        <v>34</v>
      </c>
      <c r="C22" s="33"/>
    </row>
    <row r="23" spans="1:3" s="36" customFormat="1" ht="12" customHeight="1" x14ac:dyDescent="0.25">
      <c r="A23" s="31" t="s">
        <v>35</v>
      </c>
      <c r="B23" s="32" t="s">
        <v>36</v>
      </c>
      <c r="C23" s="33"/>
    </row>
    <row r="24" spans="1:3" s="36" customFormat="1" ht="12" customHeight="1" x14ac:dyDescent="0.25">
      <c r="A24" s="31" t="s">
        <v>37</v>
      </c>
      <c r="B24" s="32" t="s">
        <v>38</v>
      </c>
      <c r="C24" s="33"/>
    </row>
    <row r="25" spans="1:3" s="36" customFormat="1" ht="12" customHeight="1" thickBot="1" x14ac:dyDescent="0.3">
      <c r="A25" s="31" t="s">
        <v>39</v>
      </c>
      <c r="B25" s="32" t="s">
        <v>40</v>
      </c>
      <c r="C25" s="33"/>
    </row>
    <row r="26" spans="1:3" s="36" customFormat="1" ht="12" customHeight="1" thickBot="1" x14ac:dyDescent="0.3">
      <c r="A26" s="39" t="s">
        <v>41</v>
      </c>
      <c r="B26" s="40" t="s">
        <v>42</v>
      </c>
      <c r="C26" s="41"/>
    </row>
    <row r="27" spans="1:3" s="36" customFormat="1" ht="12" customHeight="1" thickBot="1" x14ac:dyDescent="0.3">
      <c r="A27" s="39" t="s">
        <v>43</v>
      </c>
      <c r="B27" s="40" t="s">
        <v>44</v>
      </c>
      <c r="C27" s="26">
        <f>+C28+C29</f>
        <v>0</v>
      </c>
    </row>
    <row r="28" spans="1:3" s="36" customFormat="1" ht="12" customHeight="1" x14ac:dyDescent="0.25">
      <c r="A28" s="42" t="s">
        <v>45</v>
      </c>
      <c r="B28" s="43" t="s">
        <v>36</v>
      </c>
      <c r="C28" s="44"/>
    </row>
    <row r="29" spans="1:3" s="36" customFormat="1" ht="12" customHeight="1" x14ac:dyDescent="0.25">
      <c r="A29" s="42" t="s">
        <v>46</v>
      </c>
      <c r="B29" s="45" t="s">
        <v>47</v>
      </c>
      <c r="C29" s="46"/>
    </row>
    <row r="30" spans="1:3" s="36" customFormat="1" ht="12" customHeight="1" thickBot="1" x14ac:dyDescent="0.3">
      <c r="A30" s="31" t="s">
        <v>48</v>
      </c>
      <c r="B30" s="47" t="s">
        <v>49</v>
      </c>
      <c r="C30" s="48"/>
    </row>
    <row r="31" spans="1:3" s="36" customFormat="1" ht="12" customHeight="1" thickBot="1" x14ac:dyDescent="0.3">
      <c r="A31" s="39" t="s">
        <v>50</v>
      </c>
      <c r="B31" s="40" t="s">
        <v>51</v>
      </c>
      <c r="C31" s="49">
        <f>+C32+C33+C34</f>
        <v>0</v>
      </c>
    </row>
    <row r="32" spans="1:3" s="36" customFormat="1" ht="12" customHeight="1" x14ac:dyDescent="0.25">
      <c r="A32" s="42" t="s">
        <v>52</v>
      </c>
      <c r="B32" s="43" t="s">
        <v>53</v>
      </c>
      <c r="C32" s="50"/>
    </row>
    <row r="33" spans="1:3" s="36" customFormat="1" ht="12" customHeight="1" x14ac:dyDescent="0.25">
      <c r="A33" s="42" t="s">
        <v>54</v>
      </c>
      <c r="B33" s="45" t="s">
        <v>55</v>
      </c>
      <c r="C33" s="51"/>
    </row>
    <row r="34" spans="1:3" s="36" customFormat="1" ht="12" customHeight="1" thickBot="1" x14ac:dyDescent="0.3">
      <c r="A34" s="31" t="s">
        <v>56</v>
      </c>
      <c r="B34" s="52" t="s">
        <v>57</v>
      </c>
      <c r="C34" s="53"/>
    </row>
    <row r="35" spans="1:3" s="27" customFormat="1" ht="12" customHeight="1" thickBot="1" x14ac:dyDescent="0.3">
      <c r="A35" s="39" t="s">
        <v>58</v>
      </c>
      <c r="B35" s="40" t="s">
        <v>59</v>
      </c>
      <c r="C35" s="54">
        <v>974</v>
      </c>
    </row>
    <row r="36" spans="1:3" s="27" customFormat="1" ht="12" customHeight="1" thickBot="1" x14ac:dyDescent="0.3">
      <c r="A36" s="39" t="s">
        <v>60</v>
      </c>
      <c r="B36" s="40" t="s">
        <v>61</v>
      </c>
      <c r="C36" s="55"/>
    </row>
    <row r="37" spans="1:3" s="27" customFormat="1" ht="12" customHeight="1" thickBot="1" x14ac:dyDescent="0.3">
      <c r="A37" s="18" t="s">
        <v>62</v>
      </c>
      <c r="B37" s="40" t="s">
        <v>63</v>
      </c>
      <c r="C37" s="56">
        <f>+C10+C21+C26+C27+C31+C35+C36</f>
        <v>974</v>
      </c>
    </row>
    <row r="38" spans="1:3" s="27" customFormat="1" ht="12" customHeight="1" thickBot="1" x14ac:dyDescent="0.3">
      <c r="A38" s="57" t="s">
        <v>64</v>
      </c>
      <c r="B38" s="40" t="s">
        <v>65</v>
      </c>
      <c r="C38" s="56">
        <f>+C39+C40+C41</f>
        <v>38023</v>
      </c>
    </row>
    <row r="39" spans="1:3" s="27" customFormat="1" ht="12" customHeight="1" x14ac:dyDescent="0.25">
      <c r="A39" s="42" t="s">
        <v>66</v>
      </c>
      <c r="B39" s="43" t="s">
        <v>67</v>
      </c>
      <c r="C39" s="50">
        <v>330</v>
      </c>
    </row>
    <row r="40" spans="1:3" s="27" customFormat="1" ht="12" customHeight="1" x14ac:dyDescent="0.25">
      <c r="A40" s="42" t="s">
        <v>68</v>
      </c>
      <c r="B40" s="45" t="s">
        <v>69</v>
      </c>
      <c r="C40" s="51"/>
    </row>
    <row r="41" spans="1:3" s="36" customFormat="1" ht="12" customHeight="1" thickBot="1" x14ac:dyDescent="0.3">
      <c r="A41" s="31" t="s">
        <v>70</v>
      </c>
      <c r="B41" s="52" t="s">
        <v>71</v>
      </c>
      <c r="C41" s="53">
        <v>37693</v>
      </c>
    </row>
    <row r="42" spans="1:3" s="36" customFormat="1" ht="15" customHeight="1" thickBot="1" x14ac:dyDescent="0.25">
      <c r="A42" s="57" t="s">
        <v>72</v>
      </c>
      <c r="B42" s="58" t="s">
        <v>73</v>
      </c>
      <c r="C42" s="59">
        <f>+C37+C38</f>
        <v>38997</v>
      </c>
    </row>
    <row r="43" spans="1:3" s="36" customFormat="1" ht="15" customHeight="1" x14ac:dyDescent="0.25">
      <c r="A43" s="60"/>
      <c r="B43" s="61"/>
      <c r="C43" s="62"/>
    </row>
    <row r="44" spans="1:3" ht="13.5" thickBot="1" x14ac:dyDescent="0.3">
      <c r="A44" s="63"/>
      <c r="B44" s="64"/>
      <c r="C44" s="65"/>
    </row>
    <row r="45" spans="1:3" s="21" customFormat="1" ht="16.5" customHeight="1" thickBot="1" x14ac:dyDescent="0.3">
      <c r="A45" s="66"/>
      <c r="B45" s="67" t="s">
        <v>74</v>
      </c>
      <c r="C45" s="68"/>
    </row>
    <row r="46" spans="1:3" s="69" customFormat="1" ht="12" customHeight="1" thickBot="1" x14ac:dyDescent="0.3">
      <c r="A46" s="39" t="s">
        <v>9</v>
      </c>
      <c r="B46" s="40" t="s">
        <v>75</v>
      </c>
      <c r="C46" s="49">
        <f>SUM(C47:C51)</f>
        <v>38997</v>
      </c>
    </row>
    <row r="47" spans="1:3" ht="12" customHeight="1" x14ac:dyDescent="0.25">
      <c r="A47" s="31" t="s">
        <v>11</v>
      </c>
      <c r="B47" s="38" t="s">
        <v>76</v>
      </c>
      <c r="C47" s="50">
        <v>27385</v>
      </c>
    </row>
    <row r="48" spans="1:3" ht="12" customHeight="1" x14ac:dyDescent="0.25">
      <c r="A48" s="31" t="s">
        <v>13</v>
      </c>
      <c r="B48" s="32" t="s">
        <v>77</v>
      </c>
      <c r="C48" s="70">
        <v>7414</v>
      </c>
    </row>
    <row r="49" spans="1:3" ht="12" customHeight="1" x14ac:dyDescent="0.25">
      <c r="A49" s="31" t="s">
        <v>15</v>
      </c>
      <c r="B49" s="32" t="s">
        <v>78</v>
      </c>
      <c r="C49" s="70">
        <v>2697</v>
      </c>
    </row>
    <row r="50" spans="1:3" ht="12" customHeight="1" x14ac:dyDescent="0.25">
      <c r="A50" s="31" t="s">
        <v>17</v>
      </c>
      <c r="B50" s="32" t="s">
        <v>79</v>
      </c>
      <c r="C50" s="70"/>
    </row>
    <row r="51" spans="1:3" ht="12" customHeight="1" thickBot="1" x14ac:dyDescent="0.3">
      <c r="A51" s="31" t="s">
        <v>19</v>
      </c>
      <c r="B51" s="32" t="s">
        <v>80</v>
      </c>
      <c r="C51" s="70">
        <v>1501</v>
      </c>
    </row>
    <row r="52" spans="1:3" ht="12" customHeight="1" thickBot="1" x14ac:dyDescent="0.3">
      <c r="A52" s="39" t="s">
        <v>31</v>
      </c>
      <c r="B52" s="40" t="s">
        <v>81</v>
      </c>
      <c r="C52" s="49">
        <f>SUM(C53:C55)</f>
        <v>0</v>
      </c>
    </row>
    <row r="53" spans="1:3" s="69" customFormat="1" ht="12" customHeight="1" x14ac:dyDescent="0.25">
      <c r="A53" s="31" t="s">
        <v>33</v>
      </c>
      <c r="B53" s="38" t="s">
        <v>82</v>
      </c>
      <c r="C53" s="50"/>
    </row>
    <row r="54" spans="1:3" ht="12" customHeight="1" x14ac:dyDescent="0.25">
      <c r="A54" s="31" t="s">
        <v>35</v>
      </c>
      <c r="B54" s="32" t="s">
        <v>83</v>
      </c>
      <c r="C54" s="70"/>
    </row>
    <row r="55" spans="1:3" ht="12" customHeight="1" x14ac:dyDescent="0.25">
      <c r="A55" s="31" t="s">
        <v>37</v>
      </c>
      <c r="B55" s="32" t="s">
        <v>84</v>
      </c>
      <c r="C55" s="70"/>
    </row>
    <row r="56" spans="1:3" ht="12" customHeight="1" thickBot="1" x14ac:dyDescent="0.3">
      <c r="A56" s="31" t="s">
        <v>39</v>
      </c>
      <c r="B56" s="32" t="s">
        <v>85</v>
      </c>
      <c r="C56" s="70"/>
    </row>
    <row r="57" spans="1:3" ht="15" customHeight="1" thickBot="1" x14ac:dyDescent="0.3">
      <c r="A57" s="39" t="s">
        <v>41</v>
      </c>
      <c r="B57" s="71" t="s">
        <v>86</v>
      </c>
      <c r="C57" s="72">
        <f>+C46+C52</f>
        <v>38997</v>
      </c>
    </row>
    <row r="58" spans="1:3" ht="13.5" thickBot="1" x14ac:dyDescent="0.3">
      <c r="C58" s="74"/>
    </row>
    <row r="59" spans="1:3" ht="15" customHeight="1" thickBot="1" x14ac:dyDescent="0.3">
      <c r="A59" s="75" t="s">
        <v>87</v>
      </c>
      <c r="B59" s="76"/>
      <c r="C59" s="77">
        <v>9</v>
      </c>
    </row>
    <row r="60" spans="1:3" ht="14.25" customHeight="1" thickBot="1" x14ac:dyDescent="0.3">
      <c r="A60" s="75" t="s">
        <v>88</v>
      </c>
      <c r="B60" s="76"/>
      <c r="C60" s="77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13" zoomScale="115" zoomScaleNormal="115" zoomScaleSheetLayoutView="100" workbookViewId="0">
      <selection activeCell="E14" sqref="E14"/>
    </sheetView>
  </sheetViews>
  <sheetFormatPr defaultRowHeight="12.75" x14ac:dyDescent="0.25"/>
  <cols>
    <col min="1" max="1" width="5.85546875" style="375" customWidth="1"/>
    <col min="2" max="2" width="47.28515625" style="376" customWidth="1"/>
    <col min="3" max="3" width="14" style="375" customWidth="1"/>
    <col min="4" max="4" width="47.28515625" style="375" customWidth="1"/>
    <col min="5" max="5" width="14" style="375" customWidth="1"/>
    <col min="6" max="6" width="4.140625" style="375" customWidth="1"/>
    <col min="7" max="256" width="9.140625" style="375"/>
    <col min="257" max="257" width="5.85546875" style="375" customWidth="1"/>
    <col min="258" max="258" width="47.28515625" style="375" customWidth="1"/>
    <col min="259" max="259" width="14" style="375" customWidth="1"/>
    <col min="260" max="260" width="47.28515625" style="375" customWidth="1"/>
    <col min="261" max="261" width="14" style="375" customWidth="1"/>
    <col min="262" max="262" width="4.140625" style="375" customWidth="1"/>
    <col min="263" max="512" width="9.140625" style="375"/>
    <col min="513" max="513" width="5.85546875" style="375" customWidth="1"/>
    <col min="514" max="514" width="47.28515625" style="375" customWidth="1"/>
    <col min="515" max="515" width="14" style="375" customWidth="1"/>
    <col min="516" max="516" width="47.28515625" style="375" customWidth="1"/>
    <col min="517" max="517" width="14" style="375" customWidth="1"/>
    <col min="518" max="518" width="4.140625" style="375" customWidth="1"/>
    <col min="519" max="768" width="9.140625" style="375"/>
    <col min="769" max="769" width="5.85546875" style="375" customWidth="1"/>
    <col min="770" max="770" width="47.28515625" style="375" customWidth="1"/>
    <col min="771" max="771" width="14" style="375" customWidth="1"/>
    <col min="772" max="772" width="47.28515625" style="375" customWidth="1"/>
    <col min="773" max="773" width="14" style="375" customWidth="1"/>
    <col min="774" max="774" width="4.140625" style="375" customWidth="1"/>
    <col min="775" max="1024" width="9.140625" style="375"/>
    <col min="1025" max="1025" width="5.85546875" style="375" customWidth="1"/>
    <col min="1026" max="1026" width="47.28515625" style="375" customWidth="1"/>
    <col min="1027" max="1027" width="14" style="375" customWidth="1"/>
    <col min="1028" max="1028" width="47.28515625" style="375" customWidth="1"/>
    <col min="1029" max="1029" width="14" style="375" customWidth="1"/>
    <col min="1030" max="1030" width="4.140625" style="375" customWidth="1"/>
    <col min="1031" max="1280" width="9.140625" style="375"/>
    <col min="1281" max="1281" width="5.85546875" style="375" customWidth="1"/>
    <col min="1282" max="1282" width="47.28515625" style="375" customWidth="1"/>
    <col min="1283" max="1283" width="14" style="375" customWidth="1"/>
    <col min="1284" max="1284" width="47.28515625" style="375" customWidth="1"/>
    <col min="1285" max="1285" width="14" style="375" customWidth="1"/>
    <col min="1286" max="1286" width="4.140625" style="375" customWidth="1"/>
    <col min="1287" max="1536" width="9.140625" style="375"/>
    <col min="1537" max="1537" width="5.85546875" style="375" customWidth="1"/>
    <col min="1538" max="1538" width="47.28515625" style="375" customWidth="1"/>
    <col min="1539" max="1539" width="14" style="375" customWidth="1"/>
    <col min="1540" max="1540" width="47.28515625" style="375" customWidth="1"/>
    <col min="1541" max="1541" width="14" style="375" customWidth="1"/>
    <col min="1542" max="1542" width="4.140625" style="375" customWidth="1"/>
    <col min="1543" max="1792" width="9.140625" style="375"/>
    <col min="1793" max="1793" width="5.85546875" style="375" customWidth="1"/>
    <col min="1794" max="1794" width="47.28515625" style="375" customWidth="1"/>
    <col min="1795" max="1795" width="14" style="375" customWidth="1"/>
    <col min="1796" max="1796" width="47.28515625" style="375" customWidth="1"/>
    <col min="1797" max="1797" width="14" style="375" customWidth="1"/>
    <col min="1798" max="1798" width="4.140625" style="375" customWidth="1"/>
    <col min="1799" max="2048" width="9.140625" style="375"/>
    <col min="2049" max="2049" width="5.85546875" style="375" customWidth="1"/>
    <col min="2050" max="2050" width="47.28515625" style="375" customWidth="1"/>
    <col min="2051" max="2051" width="14" style="375" customWidth="1"/>
    <col min="2052" max="2052" width="47.28515625" style="375" customWidth="1"/>
    <col min="2053" max="2053" width="14" style="375" customWidth="1"/>
    <col min="2054" max="2054" width="4.140625" style="375" customWidth="1"/>
    <col min="2055" max="2304" width="9.140625" style="375"/>
    <col min="2305" max="2305" width="5.85546875" style="375" customWidth="1"/>
    <col min="2306" max="2306" width="47.28515625" style="375" customWidth="1"/>
    <col min="2307" max="2307" width="14" style="375" customWidth="1"/>
    <col min="2308" max="2308" width="47.28515625" style="375" customWidth="1"/>
    <col min="2309" max="2309" width="14" style="375" customWidth="1"/>
    <col min="2310" max="2310" width="4.140625" style="375" customWidth="1"/>
    <col min="2311" max="2560" width="9.140625" style="375"/>
    <col min="2561" max="2561" width="5.85546875" style="375" customWidth="1"/>
    <col min="2562" max="2562" width="47.28515625" style="375" customWidth="1"/>
    <col min="2563" max="2563" width="14" style="375" customWidth="1"/>
    <col min="2564" max="2564" width="47.28515625" style="375" customWidth="1"/>
    <col min="2565" max="2565" width="14" style="375" customWidth="1"/>
    <col min="2566" max="2566" width="4.140625" style="375" customWidth="1"/>
    <col min="2567" max="2816" width="9.140625" style="375"/>
    <col min="2817" max="2817" width="5.85546875" style="375" customWidth="1"/>
    <col min="2818" max="2818" width="47.28515625" style="375" customWidth="1"/>
    <col min="2819" max="2819" width="14" style="375" customWidth="1"/>
    <col min="2820" max="2820" width="47.28515625" style="375" customWidth="1"/>
    <col min="2821" max="2821" width="14" style="375" customWidth="1"/>
    <col min="2822" max="2822" width="4.140625" style="375" customWidth="1"/>
    <col min="2823" max="3072" width="9.140625" style="375"/>
    <col min="3073" max="3073" width="5.85546875" style="375" customWidth="1"/>
    <col min="3074" max="3074" width="47.28515625" style="375" customWidth="1"/>
    <col min="3075" max="3075" width="14" style="375" customWidth="1"/>
    <col min="3076" max="3076" width="47.28515625" style="375" customWidth="1"/>
    <col min="3077" max="3077" width="14" style="375" customWidth="1"/>
    <col min="3078" max="3078" width="4.140625" style="375" customWidth="1"/>
    <col min="3079" max="3328" width="9.140625" style="375"/>
    <col min="3329" max="3329" width="5.85546875" style="375" customWidth="1"/>
    <col min="3330" max="3330" width="47.28515625" style="375" customWidth="1"/>
    <col min="3331" max="3331" width="14" style="375" customWidth="1"/>
    <col min="3332" max="3332" width="47.28515625" style="375" customWidth="1"/>
    <col min="3333" max="3333" width="14" style="375" customWidth="1"/>
    <col min="3334" max="3334" width="4.140625" style="375" customWidth="1"/>
    <col min="3335" max="3584" width="9.140625" style="375"/>
    <col min="3585" max="3585" width="5.85546875" style="375" customWidth="1"/>
    <col min="3586" max="3586" width="47.28515625" style="375" customWidth="1"/>
    <col min="3587" max="3587" width="14" style="375" customWidth="1"/>
    <col min="3588" max="3588" width="47.28515625" style="375" customWidth="1"/>
    <col min="3589" max="3589" width="14" style="375" customWidth="1"/>
    <col min="3590" max="3590" width="4.140625" style="375" customWidth="1"/>
    <col min="3591" max="3840" width="9.140625" style="375"/>
    <col min="3841" max="3841" width="5.85546875" style="375" customWidth="1"/>
    <col min="3842" max="3842" width="47.28515625" style="375" customWidth="1"/>
    <col min="3843" max="3843" width="14" style="375" customWidth="1"/>
    <col min="3844" max="3844" width="47.28515625" style="375" customWidth="1"/>
    <col min="3845" max="3845" width="14" style="375" customWidth="1"/>
    <col min="3846" max="3846" width="4.140625" style="375" customWidth="1"/>
    <col min="3847" max="4096" width="9.140625" style="375"/>
    <col min="4097" max="4097" width="5.85546875" style="375" customWidth="1"/>
    <col min="4098" max="4098" width="47.28515625" style="375" customWidth="1"/>
    <col min="4099" max="4099" width="14" style="375" customWidth="1"/>
    <col min="4100" max="4100" width="47.28515625" style="375" customWidth="1"/>
    <col min="4101" max="4101" width="14" style="375" customWidth="1"/>
    <col min="4102" max="4102" width="4.140625" style="375" customWidth="1"/>
    <col min="4103" max="4352" width="9.140625" style="375"/>
    <col min="4353" max="4353" width="5.85546875" style="375" customWidth="1"/>
    <col min="4354" max="4354" width="47.28515625" style="375" customWidth="1"/>
    <col min="4355" max="4355" width="14" style="375" customWidth="1"/>
    <col min="4356" max="4356" width="47.28515625" style="375" customWidth="1"/>
    <col min="4357" max="4357" width="14" style="375" customWidth="1"/>
    <col min="4358" max="4358" width="4.140625" style="375" customWidth="1"/>
    <col min="4359" max="4608" width="9.140625" style="375"/>
    <col min="4609" max="4609" width="5.85546875" style="375" customWidth="1"/>
    <col min="4610" max="4610" width="47.28515625" style="375" customWidth="1"/>
    <col min="4611" max="4611" width="14" style="375" customWidth="1"/>
    <col min="4612" max="4612" width="47.28515625" style="375" customWidth="1"/>
    <col min="4613" max="4613" width="14" style="375" customWidth="1"/>
    <col min="4614" max="4614" width="4.140625" style="375" customWidth="1"/>
    <col min="4615" max="4864" width="9.140625" style="375"/>
    <col min="4865" max="4865" width="5.85546875" style="375" customWidth="1"/>
    <col min="4866" max="4866" width="47.28515625" style="375" customWidth="1"/>
    <col min="4867" max="4867" width="14" style="375" customWidth="1"/>
    <col min="4868" max="4868" width="47.28515625" style="375" customWidth="1"/>
    <col min="4869" max="4869" width="14" style="375" customWidth="1"/>
    <col min="4870" max="4870" width="4.140625" style="375" customWidth="1"/>
    <col min="4871" max="5120" width="9.140625" style="375"/>
    <col min="5121" max="5121" width="5.85546875" style="375" customWidth="1"/>
    <col min="5122" max="5122" width="47.28515625" style="375" customWidth="1"/>
    <col min="5123" max="5123" width="14" style="375" customWidth="1"/>
    <col min="5124" max="5124" width="47.28515625" style="375" customWidth="1"/>
    <col min="5125" max="5125" width="14" style="375" customWidth="1"/>
    <col min="5126" max="5126" width="4.140625" style="375" customWidth="1"/>
    <col min="5127" max="5376" width="9.140625" style="375"/>
    <col min="5377" max="5377" width="5.85546875" style="375" customWidth="1"/>
    <col min="5378" max="5378" width="47.28515625" style="375" customWidth="1"/>
    <col min="5379" max="5379" width="14" style="375" customWidth="1"/>
    <col min="5380" max="5380" width="47.28515625" style="375" customWidth="1"/>
    <col min="5381" max="5381" width="14" style="375" customWidth="1"/>
    <col min="5382" max="5382" width="4.140625" style="375" customWidth="1"/>
    <col min="5383" max="5632" width="9.140625" style="375"/>
    <col min="5633" max="5633" width="5.85546875" style="375" customWidth="1"/>
    <col min="5634" max="5634" width="47.28515625" style="375" customWidth="1"/>
    <col min="5635" max="5635" width="14" style="375" customWidth="1"/>
    <col min="5636" max="5636" width="47.28515625" style="375" customWidth="1"/>
    <col min="5637" max="5637" width="14" style="375" customWidth="1"/>
    <col min="5638" max="5638" width="4.140625" style="375" customWidth="1"/>
    <col min="5639" max="5888" width="9.140625" style="375"/>
    <col min="5889" max="5889" width="5.85546875" style="375" customWidth="1"/>
    <col min="5890" max="5890" width="47.28515625" style="375" customWidth="1"/>
    <col min="5891" max="5891" width="14" style="375" customWidth="1"/>
    <col min="5892" max="5892" width="47.28515625" style="375" customWidth="1"/>
    <col min="5893" max="5893" width="14" style="375" customWidth="1"/>
    <col min="5894" max="5894" width="4.140625" style="375" customWidth="1"/>
    <col min="5895" max="6144" width="9.140625" style="375"/>
    <col min="6145" max="6145" width="5.85546875" style="375" customWidth="1"/>
    <col min="6146" max="6146" width="47.28515625" style="375" customWidth="1"/>
    <col min="6147" max="6147" width="14" style="375" customWidth="1"/>
    <col min="6148" max="6148" width="47.28515625" style="375" customWidth="1"/>
    <col min="6149" max="6149" width="14" style="375" customWidth="1"/>
    <col min="6150" max="6150" width="4.140625" style="375" customWidth="1"/>
    <col min="6151" max="6400" width="9.140625" style="375"/>
    <col min="6401" max="6401" width="5.85546875" style="375" customWidth="1"/>
    <col min="6402" max="6402" width="47.28515625" style="375" customWidth="1"/>
    <col min="6403" max="6403" width="14" style="375" customWidth="1"/>
    <col min="6404" max="6404" width="47.28515625" style="375" customWidth="1"/>
    <col min="6405" max="6405" width="14" style="375" customWidth="1"/>
    <col min="6406" max="6406" width="4.140625" style="375" customWidth="1"/>
    <col min="6407" max="6656" width="9.140625" style="375"/>
    <col min="6657" max="6657" width="5.85546875" style="375" customWidth="1"/>
    <col min="6658" max="6658" width="47.28515625" style="375" customWidth="1"/>
    <col min="6659" max="6659" width="14" style="375" customWidth="1"/>
    <col min="6660" max="6660" width="47.28515625" style="375" customWidth="1"/>
    <col min="6661" max="6661" width="14" style="375" customWidth="1"/>
    <col min="6662" max="6662" width="4.140625" style="375" customWidth="1"/>
    <col min="6663" max="6912" width="9.140625" style="375"/>
    <col min="6913" max="6913" width="5.85546875" style="375" customWidth="1"/>
    <col min="6914" max="6914" width="47.28515625" style="375" customWidth="1"/>
    <col min="6915" max="6915" width="14" style="375" customWidth="1"/>
    <col min="6916" max="6916" width="47.28515625" style="375" customWidth="1"/>
    <col min="6917" max="6917" width="14" style="375" customWidth="1"/>
    <col min="6918" max="6918" width="4.140625" style="375" customWidth="1"/>
    <col min="6919" max="7168" width="9.140625" style="375"/>
    <col min="7169" max="7169" width="5.85546875" style="375" customWidth="1"/>
    <col min="7170" max="7170" width="47.28515625" style="375" customWidth="1"/>
    <col min="7171" max="7171" width="14" style="375" customWidth="1"/>
    <col min="7172" max="7172" width="47.28515625" style="375" customWidth="1"/>
    <col min="7173" max="7173" width="14" style="375" customWidth="1"/>
    <col min="7174" max="7174" width="4.140625" style="375" customWidth="1"/>
    <col min="7175" max="7424" width="9.140625" style="375"/>
    <col min="7425" max="7425" width="5.85546875" style="375" customWidth="1"/>
    <col min="7426" max="7426" width="47.28515625" style="375" customWidth="1"/>
    <col min="7427" max="7427" width="14" style="375" customWidth="1"/>
    <col min="7428" max="7428" width="47.28515625" style="375" customWidth="1"/>
    <col min="7429" max="7429" width="14" style="375" customWidth="1"/>
    <col min="7430" max="7430" width="4.140625" style="375" customWidth="1"/>
    <col min="7431" max="7680" width="9.140625" style="375"/>
    <col min="7681" max="7681" width="5.85546875" style="375" customWidth="1"/>
    <col min="7682" max="7682" width="47.28515625" style="375" customWidth="1"/>
    <col min="7683" max="7683" width="14" style="375" customWidth="1"/>
    <col min="7684" max="7684" width="47.28515625" style="375" customWidth="1"/>
    <col min="7685" max="7685" width="14" style="375" customWidth="1"/>
    <col min="7686" max="7686" width="4.140625" style="375" customWidth="1"/>
    <col min="7687" max="7936" width="9.140625" style="375"/>
    <col min="7937" max="7937" width="5.85546875" style="375" customWidth="1"/>
    <col min="7938" max="7938" width="47.28515625" style="375" customWidth="1"/>
    <col min="7939" max="7939" width="14" style="375" customWidth="1"/>
    <col min="7940" max="7940" width="47.28515625" style="375" customWidth="1"/>
    <col min="7941" max="7941" width="14" style="375" customWidth="1"/>
    <col min="7942" max="7942" width="4.140625" style="375" customWidth="1"/>
    <col min="7943" max="8192" width="9.140625" style="375"/>
    <col min="8193" max="8193" width="5.85546875" style="375" customWidth="1"/>
    <col min="8194" max="8194" width="47.28515625" style="375" customWidth="1"/>
    <col min="8195" max="8195" width="14" style="375" customWidth="1"/>
    <col min="8196" max="8196" width="47.28515625" style="375" customWidth="1"/>
    <col min="8197" max="8197" width="14" style="375" customWidth="1"/>
    <col min="8198" max="8198" width="4.140625" style="375" customWidth="1"/>
    <col min="8199" max="8448" width="9.140625" style="375"/>
    <col min="8449" max="8449" width="5.85546875" style="375" customWidth="1"/>
    <col min="8450" max="8450" width="47.28515625" style="375" customWidth="1"/>
    <col min="8451" max="8451" width="14" style="375" customWidth="1"/>
    <col min="8452" max="8452" width="47.28515625" style="375" customWidth="1"/>
    <col min="8453" max="8453" width="14" style="375" customWidth="1"/>
    <col min="8454" max="8454" width="4.140625" style="375" customWidth="1"/>
    <col min="8455" max="8704" width="9.140625" style="375"/>
    <col min="8705" max="8705" width="5.85546875" style="375" customWidth="1"/>
    <col min="8706" max="8706" width="47.28515625" style="375" customWidth="1"/>
    <col min="8707" max="8707" width="14" style="375" customWidth="1"/>
    <col min="8708" max="8708" width="47.28515625" style="375" customWidth="1"/>
    <col min="8709" max="8709" width="14" style="375" customWidth="1"/>
    <col min="8710" max="8710" width="4.140625" style="375" customWidth="1"/>
    <col min="8711" max="8960" width="9.140625" style="375"/>
    <col min="8961" max="8961" width="5.85546875" style="375" customWidth="1"/>
    <col min="8962" max="8962" width="47.28515625" style="375" customWidth="1"/>
    <col min="8963" max="8963" width="14" style="375" customWidth="1"/>
    <col min="8964" max="8964" width="47.28515625" style="375" customWidth="1"/>
    <col min="8965" max="8965" width="14" style="375" customWidth="1"/>
    <col min="8966" max="8966" width="4.140625" style="375" customWidth="1"/>
    <col min="8967" max="9216" width="9.140625" style="375"/>
    <col min="9217" max="9217" width="5.85546875" style="375" customWidth="1"/>
    <col min="9218" max="9218" width="47.28515625" style="375" customWidth="1"/>
    <col min="9219" max="9219" width="14" style="375" customWidth="1"/>
    <col min="9220" max="9220" width="47.28515625" style="375" customWidth="1"/>
    <col min="9221" max="9221" width="14" style="375" customWidth="1"/>
    <col min="9222" max="9222" width="4.140625" style="375" customWidth="1"/>
    <col min="9223" max="9472" width="9.140625" style="375"/>
    <col min="9473" max="9473" width="5.85546875" style="375" customWidth="1"/>
    <col min="9474" max="9474" width="47.28515625" style="375" customWidth="1"/>
    <col min="9475" max="9475" width="14" style="375" customWidth="1"/>
    <col min="9476" max="9476" width="47.28515625" style="375" customWidth="1"/>
    <col min="9477" max="9477" width="14" style="375" customWidth="1"/>
    <col min="9478" max="9478" width="4.140625" style="375" customWidth="1"/>
    <col min="9479" max="9728" width="9.140625" style="375"/>
    <col min="9729" max="9729" width="5.85546875" style="375" customWidth="1"/>
    <col min="9730" max="9730" width="47.28515625" style="375" customWidth="1"/>
    <col min="9731" max="9731" width="14" style="375" customWidth="1"/>
    <col min="9732" max="9732" width="47.28515625" style="375" customWidth="1"/>
    <col min="9733" max="9733" width="14" style="375" customWidth="1"/>
    <col min="9734" max="9734" width="4.140625" style="375" customWidth="1"/>
    <col min="9735" max="9984" width="9.140625" style="375"/>
    <col min="9985" max="9985" width="5.85546875" style="375" customWidth="1"/>
    <col min="9986" max="9986" width="47.28515625" style="375" customWidth="1"/>
    <col min="9987" max="9987" width="14" style="375" customWidth="1"/>
    <col min="9988" max="9988" width="47.28515625" style="375" customWidth="1"/>
    <col min="9989" max="9989" width="14" style="375" customWidth="1"/>
    <col min="9990" max="9990" width="4.140625" style="375" customWidth="1"/>
    <col min="9991" max="10240" width="9.140625" style="375"/>
    <col min="10241" max="10241" width="5.85546875" style="375" customWidth="1"/>
    <col min="10242" max="10242" width="47.28515625" style="375" customWidth="1"/>
    <col min="10243" max="10243" width="14" style="375" customWidth="1"/>
    <col min="10244" max="10244" width="47.28515625" style="375" customWidth="1"/>
    <col min="10245" max="10245" width="14" style="375" customWidth="1"/>
    <col min="10246" max="10246" width="4.140625" style="375" customWidth="1"/>
    <col min="10247" max="10496" width="9.140625" style="375"/>
    <col min="10497" max="10497" width="5.85546875" style="375" customWidth="1"/>
    <col min="10498" max="10498" width="47.28515625" style="375" customWidth="1"/>
    <col min="10499" max="10499" width="14" style="375" customWidth="1"/>
    <col min="10500" max="10500" width="47.28515625" style="375" customWidth="1"/>
    <col min="10501" max="10501" width="14" style="375" customWidth="1"/>
    <col min="10502" max="10502" width="4.140625" style="375" customWidth="1"/>
    <col min="10503" max="10752" width="9.140625" style="375"/>
    <col min="10753" max="10753" width="5.85546875" style="375" customWidth="1"/>
    <col min="10754" max="10754" width="47.28515625" style="375" customWidth="1"/>
    <col min="10755" max="10755" width="14" style="375" customWidth="1"/>
    <col min="10756" max="10756" width="47.28515625" style="375" customWidth="1"/>
    <col min="10757" max="10757" width="14" style="375" customWidth="1"/>
    <col min="10758" max="10758" width="4.140625" style="375" customWidth="1"/>
    <col min="10759" max="11008" width="9.140625" style="375"/>
    <col min="11009" max="11009" width="5.85546875" style="375" customWidth="1"/>
    <col min="11010" max="11010" width="47.28515625" style="375" customWidth="1"/>
    <col min="11011" max="11011" width="14" style="375" customWidth="1"/>
    <col min="11012" max="11012" width="47.28515625" style="375" customWidth="1"/>
    <col min="11013" max="11013" width="14" style="375" customWidth="1"/>
    <col min="11014" max="11014" width="4.140625" style="375" customWidth="1"/>
    <col min="11015" max="11264" width="9.140625" style="375"/>
    <col min="11265" max="11265" width="5.85546875" style="375" customWidth="1"/>
    <col min="11266" max="11266" width="47.28515625" style="375" customWidth="1"/>
    <col min="11267" max="11267" width="14" style="375" customWidth="1"/>
    <col min="11268" max="11268" width="47.28515625" style="375" customWidth="1"/>
    <col min="11269" max="11269" width="14" style="375" customWidth="1"/>
    <col min="11270" max="11270" width="4.140625" style="375" customWidth="1"/>
    <col min="11271" max="11520" width="9.140625" style="375"/>
    <col min="11521" max="11521" width="5.85546875" style="375" customWidth="1"/>
    <col min="11522" max="11522" width="47.28515625" style="375" customWidth="1"/>
    <col min="11523" max="11523" width="14" style="375" customWidth="1"/>
    <col min="11524" max="11524" width="47.28515625" style="375" customWidth="1"/>
    <col min="11525" max="11525" width="14" style="375" customWidth="1"/>
    <col min="11526" max="11526" width="4.140625" style="375" customWidth="1"/>
    <col min="11527" max="11776" width="9.140625" style="375"/>
    <col min="11777" max="11777" width="5.85546875" style="375" customWidth="1"/>
    <col min="11778" max="11778" width="47.28515625" style="375" customWidth="1"/>
    <col min="11779" max="11779" width="14" style="375" customWidth="1"/>
    <col min="11780" max="11780" width="47.28515625" style="375" customWidth="1"/>
    <col min="11781" max="11781" width="14" style="375" customWidth="1"/>
    <col min="11782" max="11782" width="4.140625" style="375" customWidth="1"/>
    <col min="11783" max="12032" width="9.140625" style="375"/>
    <col min="12033" max="12033" width="5.85546875" style="375" customWidth="1"/>
    <col min="12034" max="12034" width="47.28515625" style="375" customWidth="1"/>
    <col min="12035" max="12035" width="14" style="375" customWidth="1"/>
    <col min="12036" max="12036" width="47.28515625" style="375" customWidth="1"/>
    <col min="12037" max="12037" width="14" style="375" customWidth="1"/>
    <col min="12038" max="12038" width="4.140625" style="375" customWidth="1"/>
    <col min="12039" max="12288" width="9.140625" style="375"/>
    <col min="12289" max="12289" width="5.85546875" style="375" customWidth="1"/>
    <col min="12290" max="12290" width="47.28515625" style="375" customWidth="1"/>
    <col min="12291" max="12291" width="14" style="375" customWidth="1"/>
    <col min="12292" max="12292" width="47.28515625" style="375" customWidth="1"/>
    <col min="12293" max="12293" width="14" style="375" customWidth="1"/>
    <col min="12294" max="12294" width="4.140625" style="375" customWidth="1"/>
    <col min="12295" max="12544" width="9.140625" style="375"/>
    <col min="12545" max="12545" width="5.85546875" style="375" customWidth="1"/>
    <col min="12546" max="12546" width="47.28515625" style="375" customWidth="1"/>
    <col min="12547" max="12547" width="14" style="375" customWidth="1"/>
    <col min="12548" max="12548" width="47.28515625" style="375" customWidth="1"/>
    <col min="12549" max="12549" width="14" style="375" customWidth="1"/>
    <col min="12550" max="12550" width="4.140625" style="375" customWidth="1"/>
    <col min="12551" max="12800" width="9.140625" style="375"/>
    <col min="12801" max="12801" width="5.85546875" style="375" customWidth="1"/>
    <col min="12802" max="12802" width="47.28515625" style="375" customWidth="1"/>
    <col min="12803" max="12803" width="14" style="375" customWidth="1"/>
    <col min="12804" max="12804" width="47.28515625" style="375" customWidth="1"/>
    <col min="12805" max="12805" width="14" style="375" customWidth="1"/>
    <col min="12806" max="12806" width="4.140625" style="375" customWidth="1"/>
    <col min="12807" max="13056" width="9.140625" style="375"/>
    <col min="13057" max="13057" width="5.85546875" style="375" customWidth="1"/>
    <col min="13058" max="13058" width="47.28515625" style="375" customWidth="1"/>
    <col min="13059" max="13059" width="14" style="375" customWidth="1"/>
    <col min="13060" max="13060" width="47.28515625" style="375" customWidth="1"/>
    <col min="13061" max="13061" width="14" style="375" customWidth="1"/>
    <col min="13062" max="13062" width="4.140625" style="375" customWidth="1"/>
    <col min="13063" max="13312" width="9.140625" style="375"/>
    <col min="13313" max="13313" width="5.85546875" style="375" customWidth="1"/>
    <col min="13314" max="13314" width="47.28515625" style="375" customWidth="1"/>
    <col min="13315" max="13315" width="14" style="375" customWidth="1"/>
    <col min="13316" max="13316" width="47.28515625" style="375" customWidth="1"/>
    <col min="13317" max="13317" width="14" style="375" customWidth="1"/>
    <col min="13318" max="13318" width="4.140625" style="375" customWidth="1"/>
    <col min="13319" max="13568" width="9.140625" style="375"/>
    <col min="13569" max="13569" width="5.85546875" style="375" customWidth="1"/>
    <col min="13570" max="13570" width="47.28515625" style="375" customWidth="1"/>
    <col min="13571" max="13571" width="14" style="375" customWidth="1"/>
    <col min="13572" max="13572" width="47.28515625" style="375" customWidth="1"/>
    <col min="13573" max="13573" width="14" style="375" customWidth="1"/>
    <col min="13574" max="13574" width="4.140625" style="375" customWidth="1"/>
    <col min="13575" max="13824" width="9.140625" style="375"/>
    <col min="13825" max="13825" width="5.85546875" style="375" customWidth="1"/>
    <col min="13826" max="13826" width="47.28515625" style="375" customWidth="1"/>
    <col min="13827" max="13827" width="14" style="375" customWidth="1"/>
    <col min="13828" max="13828" width="47.28515625" style="375" customWidth="1"/>
    <col min="13829" max="13829" width="14" style="375" customWidth="1"/>
    <col min="13830" max="13830" width="4.140625" style="375" customWidth="1"/>
    <col min="13831" max="14080" width="9.140625" style="375"/>
    <col min="14081" max="14081" width="5.85546875" style="375" customWidth="1"/>
    <col min="14082" max="14082" width="47.28515625" style="375" customWidth="1"/>
    <col min="14083" max="14083" width="14" style="375" customWidth="1"/>
    <col min="14084" max="14084" width="47.28515625" style="375" customWidth="1"/>
    <col min="14085" max="14085" width="14" style="375" customWidth="1"/>
    <col min="14086" max="14086" width="4.140625" style="375" customWidth="1"/>
    <col min="14087" max="14336" width="9.140625" style="375"/>
    <col min="14337" max="14337" width="5.85546875" style="375" customWidth="1"/>
    <col min="14338" max="14338" width="47.28515625" style="375" customWidth="1"/>
    <col min="14339" max="14339" width="14" style="375" customWidth="1"/>
    <col min="14340" max="14340" width="47.28515625" style="375" customWidth="1"/>
    <col min="14341" max="14341" width="14" style="375" customWidth="1"/>
    <col min="14342" max="14342" width="4.140625" style="375" customWidth="1"/>
    <col min="14343" max="14592" width="9.140625" style="375"/>
    <col min="14593" max="14593" width="5.85546875" style="375" customWidth="1"/>
    <col min="14594" max="14594" width="47.28515625" style="375" customWidth="1"/>
    <col min="14595" max="14595" width="14" style="375" customWidth="1"/>
    <col min="14596" max="14596" width="47.28515625" style="375" customWidth="1"/>
    <col min="14597" max="14597" width="14" style="375" customWidth="1"/>
    <col min="14598" max="14598" width="4.140625" style="375" customWidth="1"/>
    <col min="14599" max="14848" width="9.140625" style="375"/>
    <col min="14849" max="14849" width="5.85546875" style="375" customWidth="1"/>
    <col min="14850" max="14850" width="47.28515625" style="375" customWidth="1"/>
    <col min="14851" max="14851" width="14" style="375" customWidth="1"/>
    <col min="14852" max="14852" width="47.28515625" style="375" customWidth="1"/>
    <col min="14853" max="14853" width="14" style="375" customWidth="1"/>
    <col min="14854" max="14854" width="4.140625" style="375" customWidth="1"/>
    <col min="14855" max="15104" width="9.140625" style="375"/>
    <col min="15105" max="15105" width="5.85546875" style="375" customWidth="1"/>
    <col min="15106" max="15106" width="47.28515625" style="375" customWidth="1"/>
    <col min="15107" max="15107" width="14" style="375" customWidth="1"/>
    <col min="15108" max="15108" width="47.28515625" style="375" customWidth="1"/>
    <col min="15109" max="15109" width="14" style="375" customWidth="1"/>
    <col min="15110" max="15110" width="4.140625" style="375" customWidth="1"/>
    <col min="15111" max="15360" width="9.140625" style="375"/>
    <col min="15361" max="15361" width="5.85546875" style="375" customWidth="1"/>
    <col min="15362" max="15362" width="47.28515625" style="375" customWidth="1"/>
    <col min="15363" max="15363" width="14" style="375" customWidth="1"/>
    <col min="15364" max="15364" width="47.28515625" style="375" customWidth="1"/>
    <col min="15365" max="15365" width="14" style="375" customWidth="1"/>
    <col min="15366" max="15366" width="4.140625" style="375" customWidth="1"/>
    <col min="15367" max="15616" width="9.140625" style="375"/>
    <col min="15617" max="15617" width="5.85546875" style="375" customWidth="1"/>
    <col min="15618" max="15618" width="47.28515625" style="375" customWidth="1"/>
    <col min="15619" max="15619" width="14" style="375" customWidth="1"/>
    <col min="15620" max="15620" width="47.28515625" style="375" customWidth="1"/>
    <col min="15621" max="15621" width="14" style="375" customWidth="1"/>
    <col min="15622" max="15622" width="4.140625" style="375" customWidth="1"/>
    <col min="15623" max="15872" width="9.140625" style="375"/>
    <col min="15873" max="15873" width="5.85546875" style="375" customWidth="1"/>
    <col min="15874" max="15874" width="47.28515625" style="375" customWidth="1"/>
    <col min="15875" max="15875" width="14" style="375" customWidth="1"/>
    <col min="15876" max="15876" width="47.28515625" style="375" customWidth="1"/>
    <col min="15877" max="15877" width="14" style="375" customWidth="1"/>
    <col min="15878" max="15878" width="4.140625" style="375" customWidth="1"/>
    <col min="15879" max="16128" width="9.140625" style="375"/>
    <col min="16129" max="16129" width="5.85546875" style="375" customWidth="1"/>
    <col min="16130" max="16130" width="47.28515625" style="375" customWidth="1"/>
    <col min="16131" max="16131" width="14" style="375" customWidth="1"/>
    <col min="16132" max="16132" width="47.28515625" style="375" customWidth="1"/>
    <col min="16133" max="16133" width="14" style="375" customWidth="1"/>
    <col min="16134" max="16134" width="4.140625" style="375" customWidth="1"/>
    <col min="16135" max="16384" width="9.140625" style="375"/>
  </cols>
  <sheetData>
    <row r="1" spans="1:6" x14ac:dyDescent="0.25">
      <c r="D1" s="856" t="s">
        <v>894</v>
      </c>
      <c r="E1" s="856"/>
    </row>
    <row r="2" spans="1:6" x14ac:dyDescent="0.25">
      <c r="D2" s="377"/>
      <c r="E2" s="377"/>
    </row>
    <row r="3" spans="1:6" ht="39.75" customHeight="1" x14ac:dyDescent="0.25">
      <c r="B3" s="378" t="s">
        <v>518</v>
      </c>
      <c r="C3" s="379"/>
      <c r="D3" s="379"/>
      <c r="E3" s="379"/>
      <c r="F3" s="857"/>
    </row>
    <row r="4" spans="1:6" ht="14.25" thickBot="1" x14ac:dyDescent="0.3">
      <c r="E4" s="380" t="s">
        <v>519</v>
      </c>
      <c r="F4" s="857"/>
    </row>
    <row r="5" spans="1:6" ht="18" customHeight="1" thickBot="1" x14ac:dyDescent="0.3">
      <c r="A5" s="858" t="s">
        <v>125</v>
      </c>
      <c r="B5" s="381" t="s">
        <v>8</v>
      </c>
      <c r="C5" s="382"/>
      <c r="D5" s="381" t="s">
        <v>74</v>
      </c>
      <c r="E5" s="383"/>
      <c r="F5" s="857"/>
    </row>
    <row r="6" spans="1:6" s="387" customFormat="1" ht="35.25" customHeight="1" thickBot="1" x14ac:dyDescent="0.3">
      <c r="A6" s="859"/>
      <c r="B6" s="384" t="s">
        <v>321</v>
      </c>
      <c r="C6" s="385" t="s">
        <v>809</v>
      </c>
      <c r="D6" s="384" t="s">
        <v>321</v>
      </c>
      <c r="E6" s="386" t="s">
        <v>809</v>
      </c>
      <c r="F6" s="857"/>
    </row>
    <row r="7" spans="1:6" s="392" customFormat="1" ht="12" customHeight="1" thickBot="1" x14ac:dyDescent="0.3">
      <c r="A7" s="388" t="s">
        <v>129</v>
      </c>
      <c r="B7" s="389" t="s">
        <v>130</v>
      </c>
      <c r="C7" s="390" t="s">
        <v>131</v>
      </c>
      <c r="D7" s="389" t="s">
        <v>132</v>
      </c>
      <c r="E7" s="391" t="s">
        <v>133</v>
      </c>
      <c r="F7" s="857"/>
    </row>
    <row r="8" spans="1:6" ht="12.95" customHeight="1" x14ac:dyDescent="0.25">
      <c r="A8" s="393" t="s">
        <v>9</v>
      </c>
      <c r="B8" s="394" t="s">
        <v>520</v>
      </c>
      <c r="C8" s="395">
        <v>114138</v>
      </c>
      <c r="D8" s="394" t="s">
        <v>521</v>
      </c>
      <c r="E8" s="396">
        <v>73373</v>
      </c>
      <c r="F8" s="857"/>
    </row>
    <row r="9" spans="1:6" ht="12.95" customHeight="1" x14ac:dyDescent="0.25">
      <c r="A9" s="397" t="s">
        <v>31</v>
      </c>
      <c r="B9" s="398" t="s">
        <v>522</v>
      </c>
      <c r="C9" s="399">
        <v>57728</v>
      </c>
      <c r="D9" s="398" t="s">
        <v>77</v>
      </c>
      <c r="E9" s="400">
        <v>15158</v>
      </c>
      <c r="F9" s="857"/>
    </row>
    <row r="10" spans="1:6" ht="12.95" customHeight="1" x14ac:dyDescent="0.25">
      <c r="A10" s="397" t="s">
        <v>41</v>
      </c>
      <c r="B10" s="398" t="s">
        <v>523</v>
      </c>
      <c r="C10" s="399"/>
      <c r="D10" s="398" t="s">
        <v>524</v>
      </c>
      <c r="E10" s="400">
        <v>63029</v>
      </c>
      <c r="F10" s="857"/>
    </row>
    <row r="11" spans="1:6" ht="12.95" customHeight="1" x14ac:dyDescent="0.25">
      <c r="A11" s="397" t="s">
        <v>43</v>
      </c>
      <c r="B11" s="398" t="s">
        <v>42</v>
      </c>
      <c r="C11" s="399">
        <v>14600</v>
      </c>
      <c r="D11" s="398" t="s">
        <v>79</v>
      </c>
      <c r="E11" s="400">
        <v>8682</v>
      </c>
      <c r="F11" s="857"/>
    </row>
    <row r="12" spans="1:6" ht="12.95" customHeight="1" x14ac:dyDescent="0.25">
      <c r="A12" s="397" t="s">
        <v>50</v>
      </c>
      <c r="B12" s="401" t="s">
        <v>59</v>
      </c>
      <c r="C12" s="399"/>
      <c r="D12" s="398" t="s">
        <v>80</v>
      </c>
      <c r="E12" s="400">
        <v>43660</v>
      </c>
      <c r="F12" s="857"/>
    </row>
    <row r="13" spans="1:6" ht="12.95" customHeight="1" x14ac:dyDescent="0.25">
      <c r="A13" s="397" t="s">
        <v>58</v>
      </c>
      <c r="B13" s="398" t="s">
        <v>525</v>
      </c>
      <c r="C13" s="402"/>
      <c r="D13" s="398" t="s">
        <v>526</v>
      </c>
      <c r="E13" s="400">
        <v>7706</v>
      </c>
      <c r="F13" s="857"/>
    </row>
    <row r="14" spans="1:6" ht="12.95" customHeight="1" x14ac:dyDescent="0.25">
      <c r="A14" s="397" t="s">
        <v>60</v>
      </c>
      <c r="B14" s="398" t="s">
        <v>30</v>
      </c>
      <c r="C14" s="399">
        <v>9251</v>
      </c>
      <c r="D14" s="403"/>
      <c r="E14" s="400"/>
      <c r="F14" s="857"/>
    </row>
    <row r="15" spans="1:6" ht="12.95" customHeight="1" x14ac:dyDescent="0.25">
      <c r="A15" s="397" t="s">
        <v>62</v>
      </c>
      <c r="B15" s="403"/>
      <c r="C15" s="399"/>
      <c r="D15" s="403"/>
      <c r="E15" s="400"/>
      <c r="F15" s="857"/>
    </row>
    <row r="16" spans="1:6" ht="12.95" customHeight="1" x14ac:dyDescent="0.25">
      <c r="A16" s="397" t="s">
        <v>64</v>
      </c>
      <c r="B16" s="404"/>
      <c r="C16" s="402"/>
      <c r="D16" s="403"/>
      <c r="E16" s="400"/>
      <c r="F16" s="857"/>
    </row>
    <row r="17" spans="1:6" ht="12.95" customHeight="1" x14ac:dyDescent="0.25">
      <c r="A17" s="397" t="s">
        <v>72</v>
      </c>
      <c r="B17" s="403"/>
      <c r="C17" s="399"/>
      <c r="D17" s="403"/>
      <c r="E17" s="400"/>
      <c r="F17" s="857"/>
    </row>
    <row r="18" spans="1:6" ht="12.95" customHeight="1" x14ac:dyDescent="0.25">
      <c r="A18" s="397" t="s">
        <v>527</v>
      </c>
      <c r="B18" s="403"/>
      <c r="C18" s="399"/>
      <c r="D18" s="403"/>
      <c r="E18" s="400"/>
      <c r="F18" s="857"/>
    </row>
    <row r="19" spans="1:6" ht="12.95" customHeight="1" thickBot="1" x14ac:dyDescent="0.3">
      <c r="A19" s="397" t="s">
        <v>528</v>
      </c>
      <c r="B19" s="405"/>
      <c r="C19" s="406"/>
      <c r="D19" s="403"/>
      <c r="E19" s="407"/>
      <c r="F19" s="857"/>
    </row>
    <row r="20" spans="1:6" ht="15.95" customHeight="1" thickBot="1" x14ac:dyDescent="0.3">
      <c r="A20" s="408" t="s">
        <v>529</v>
      </c>
      <c r="B20" s="409" t="s">
        <v>530</v>
      </c>
      <c r="C20" s="390">
        <f>+C8+C9+C11+C12+C14+C15+C16+C17+C18+C19</f>
        <v>195717</v>
      </c>
      <c r="D20" s="409" t="s">
        <v>531</v>
      </c>
      <c r="E20" s="391">
        <f>SUM(E8:E19)</f>
        <v>211608</v>
      </c>
      <c r="F20" s="857"/>
    </row>
    <row r="21" spans="1:6" ht="12.95" customHeight="1" x14ac:dyDescent="0.25">
      <c r="A21" s="410" t="s">
        <v>532</v>
      </c>
      <c r="B21" s="411" t="s">
        <v>533</v>
      </c>
      <c r="C21" s="412">
        <f>+C22+C23+C24+C25</f>
        <v>28046</v>
      </c>
      <c r="D21" s="413" t="s">
        <v>534</v>
      </c>
      <c r="E21" s="414"/>
      <c r="F21" s="857"/>
    </row>
    <row r="22" spans="1:6" ht="12.95" customHeight="1" x14ac:dyDescent="0.25">
      <c r="A22" s="415" t="s">
        <v>535</v>
      </c>
      <c r="B22" s="413" t="s">
        <v>536</v>
      </c>
      <c r="C22" s="416">
        <v>28046</v>
      </c>
      <c r="D22" s="413" t="s">
        <v>537</v>
      </c>
      <c r="E22" s="417"/>
      <c r="F22" s="857"/>
    </row>
    <row r="23" spans="1:6" ht="12.95" customHeight="1" x14ac:dyDescent="0.25">
      <c r="A23" s="415" t="s">
        <v>538</v>
      </c>
      <c r="B23" s="413" t="s">
        <v>539</v>
      </c>
      <c r="C23" s="416"/>
      <c r="D23" s="413" t="s">
        <v>540</v>
      </c>
      <c r="E23" s="417"/>
      <c r="F23" s="857"/>
    </row>
    <row r="24" spans="1:6" ht="12.95" customHeight="1" x14ac:dyDescent="0.25">
      <c r="A24" s="415" t="s">
        <v>541</v>
      </c>
      <c r="B24" s="413" t="s">
        <v>542</v>
      </c>
      <c r="C24" s="416"/>
      <c r="D24" s="413" t="s">
        <v>543</v>
      </c>
      <c r="E24" s="417"/>
      <c r="F24" s="857"/>
    </row>
    <row r="25" spans="1:6" ht="12.95" customHeight="1" x14ac:dyDescent="0.25">
      <c r="A25" s="415" t="s">
        <v>544</v>
      </c>
      <c r="B25" s="413" t="s">
        <v>545</v>
      </c>
      <c r="C25" s="416"/>
      <c r="D25" s="411" t="s">
        <v>546</v>
      </c>
      <c r="E25" s="417"/>
      <c r="F25" s="857"/>
    </row>
    <row r="26" spans="1:6" ht="12.95" customHeight="1" x14ac:dyDescent="0.25">
      <c r="A26" s="415" t="s">
        <v>547</v>
      </c>
      <c r="B26" s="413" t="s">
        <v>548</v>
      </c>
      <c r="C26" s="418">
        <f>+C27+C28</f>
        <v>0</v>
      </c>
      <c r="D26" s="413" t="s">
        <v>549</v>
      </c>
      <c r="E26" s="417"/>
      <c r="F26" s="857"/>
    </row>
    <row r="27" spans="1:6" ht="12.95" customHeight="1" x14ac:dyDescent="0.25">
      <c r="A27" s="410" t="s">
        <v>550</v>
      </c>
      <c r="B27" s="411" t="s">
        <v>551</v>
      </c>
      <c r="C27" s="419"/>
      <c r="D27" s="394" t="s">
        <v>552</v>
      </c>
      <c r="E27" s="414"/>
      <c r="F27" s="857"/>
    </row>
    <row r="28" spans="1:6" ht="12.95" customHeight="1" thickBot="1" x14ac:dyDescent="0.3">
      <c r="A28" s="415" t="s">
        <v>553</v>
      </c>
      <c r="B28" s="413" t="s">
        <v>554</v>
      </c>
      <c r="C28" s="416"/>
      <c r="D28" s="403"/>
      <c r="E28" s="417"/>
      <c r="F28" s="857"/>
    </row>
    <row r="29" spans="1:6" ht="15.95" customHeight="1" thickBot="1" x14ac:dyDescent="0.3">
      <c r="A29" s="408" t="s">
        <v>555</v>
      </c>
      <c r="B29" s="409" t="s">
        <v>556</v>
      </c>
      <c r="C29" s="390">
        <f>+C21+C26</f>
        <v>28046</v>
      </c>
      <c r="D29" s="409" t="s">
        <v>557</v>
      </c>
      <c r="E29" s="391">
        <f>SUM(E21:E28)</f>
        <v>0</v>
      </c>
      <c r="F29" s="857"/>
    </row>
    <row r="30" spans="1:6" ht="13.5" thickBot="1" x14ac:dyDescent="0.3">
      <c r="A30" s="408" t="s">
        <v>558</v>
      </c>
      <c r="B30" s="420" t="s">
        <v>559</v>
      </c>
      <c r="C30" s="421">
        <f>+C20+C29</f>
        <v>223763</v>
      </c>
      <c r="D30" s="420" t="s">
        <v>560</v>
      </c>
      <c r="E30" s="421">
        <f>+E20+E29</f>
        <v>211608</v>
      </c>
      <c r="F30" s="857"/>
    </row>
    <row r="31" spans="1:6" ht="13.5" thickBot="1" x14ac:dyDescent="0.3">
      <c r="A31" s="408" t="s">
        <v>561</v>
      </c>
      <c r="B31" s="420" t="s">
        <v>562</v>
      </c>
      <c r="C31" s="421">
        <f>IF(C20-E20&lt;0,E20-C20,"-")</f>
        <v>15891</v>
      </c>
      <c r="D31" s="420" t="s">
        <v>563</v>
      </c>
      <c r="E31" s="421" t="str">
        <f>IF(C20-E20&gt;0,C20-E20,"-")</f>
        <v>-</v>
      </c>
      <c r="F31" s="857"/>
    </row>
    <row r="32" spans="1:6" ht="13.5" thickBot="1" x14ac:dyDescent="0.3">
      <c r="A32" s="408" t="s">
        <v>564</v>
      </c>
      <c r="B32" s="420" t="s">
        <v>565</v>
      </c>
      <c r="C32" s="421" t="str">
        <f>IF(C20+C21-E30&lt;0,E30-(C20+C21),"-")</f>
        <v>-</v>
      </c>
      <c r="D32" s="420" t="s">
        <v>566</v>
      </c>
      <c r="E32" s="421">
        <f>IF(C20+C21-E30&gt;0,C20+C21-E30,"-")</f>
        <v>12155</v>
      </c>
      <c r="F32" s="857"/>
    </row>
    <row r="33" spans="2:4" ht="18.75" x14ac:dyDescent="0.25">
      <c r="B33" s="860"/>
      <c r="C33" s="860"/>
      <c r="D33" s="860"/>
    </row>
  </sheetData>
  <mergeCells count="4">
    <mergeCell ref="D1:E1"/>
    <mergeCell ref="F3:F32"/>
    <mergeCell ref="A5:A6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zoomScaleNormal="100" zoomScaleSheetLayoutView="115" workbookViewId="0">
      <selection activeCell="D1" sqref="D1:E1"/>
    </sheetView>
  </sheetViews>
  <sheetFormatPr defaultRowHeight="12.75" x14ac:dyDescent="0.25"/>
  <cols>
    <col min="1" max="1" width="5.85546875" style="375" customWidth="1"/>
    <col min="2" max="2" width="47.28515625" style="376" customWidth="1"/>
    <col min="3" max="3" width="14" style="375" customWidth="1"/>
    <col min="4" max="4" width="47.28515625" style="375" customWidth="1"/>
    <col min="5" max="5" width="14" style="375" customWidth="1"/>
    <col min="6" max="6" width="4.140625" style="375" customWidth="1"/>
    <col min="7" max="256" width="9.140625" style="375"/>
    <col min="257" max="257" width="5.85546875" style="375" customWidth="1"/>
    <col min="258" max="258" width="47.28515625" style="375" customWidth="1"/>
    <col min="259" max="259" width="14" style="375" customWidth="1"/>
    <col min="260" max="260" width="47.28515625" style="375" customWidth="1"/>
    <col min="261" max="261" width="14" style="375" customWidth="1"/>
    <col min="262" max="262" width="4.140625" style="375" customWidth="1"/>
    <col min="263" max="512" width="9.140625" style="375"/>
    <col min="513" max="513" width="5.85546875" style="375" customWidth="1"/>
    <col min="514" max="514" width="47.28515625" style="375" customWidth="1"/>
    <col min="515" max="515" width="14" style="375" customWidth="1"/>
    <col min="516" max="516" width="47.28515625" style="375" customWidth="1"/>
    <col min="517" max="517" width="14" style="375" customWidth="1"/>
    <col min="518" max="518" width="4.140625" style="375" customWidth="1"/>
    <col min="519" max="768" width="9.140625" style="375"/>
    <col min="769" max="769" width="5.85546875" style="375" customWidth="1"/>
    <col min="770" max="770" width="47.28515625" style="375" customWidth="1"/>
    <col min="771" max="771" width="14" style="375" customWidth="1"/>
    <col min="772" max="772" width="47.28515625" style="375" customWidth="1"/>
    <col min="773" max="773" width="14" style="375" customWidth="1"/>
    <col min="774" max="774" width="4.140625" style="375" customWidth="1"/>
    <col min="775" max="1024" width="9.140625" style="375"/>
    <col min="1025" max="1025" width="5.85546875" style="375" customWidth="1"/>
    <col min="1026" max="1026" width="47.28515625" style="375" customWidth="1"/>
    <col min="1027" max="1027" width="14" style="375" customWidth="1"/>
    <col min="1028" max="1028" width="47.28515625" style="375" customWidth="1"/>
    <col min="1029" max="1029" width="14" style="375" customWidth="1"/>
    <col min="1030" max="1030" width="4.140625" style="375" customWidth="1"/>
    <col min="1031" max="1280" width="9.140625" style="375"/>
    <col min="1281" max="1281" width="5.85546875" style="375" customWidth="1"/>
    <col min="1282" max="1282" width="47.28515625" style="375" customWidth="1"/>
    <col min="1283" max="1283" width="14" style="375" customWidth="1"/>
    <col min="1284" max="1284" width="47.28515625" style="375" customWidth="1"/>
    <col min="1285" max="1285" width="14" style="375" customWidth="1"/>
    <col min="1286" max="1286" width="4.140625" style="375" customWidth="1"/>
    <col min="1287" max="1536" width="9.140625" style="375"/>
    <col min="1537" max="1537" width="5.85546875" style="375" customWidth="1"/>
    <col min="1538" max="1538" width="47.28515625" style="375" customWidth="1"/>
    <col min="1539" max="1539" width="14" style="375" customWidth="1"/>
    <col min="1540" max="1540" width="47.28515625" style="375" customWidth="1"/>
    <col min="1541" max="1541" width="14" style="375" customWidth="1"/>
    <col min="1542" max="1542" width="4.140625" style="375" customWidth="1"/>
    <col min="1543" max="1792" width="9.140625" style="375"/>
    <col min="1793" max="1793" width="5.85546875" style="375" customWidth="1"/>
    <col min="1794" max="1794" width="47.28515625" style="375" customWidth="1"/>
    <col min="1795" max="1795" width="14" style="375" customWidth="1"/>
    <col min="1796" max="1796" width="47.28515625" style="375" customWidth="1"/>
    <col min="1797" max="1797" width="14" style="375" customWidth="1"/>
    <col min="1798" max="1798" width="4.140625" style="375" customWidth="1"/>
    <col min="1799" max="2048" width="9.140625" style="375"/>
    <col min="2049" max="2049" width="5.85546875" style="375" customWidth="1"/>
    <col min="2050" max="2050" width="47.28515625" style="375" customWidth="1"/>
    <col min="2051" max="2051" width="14" style="375" customWidth="1"/>
    <col min="2052" max="2052" width="47.28515625" style="375" customWidth="1"/>
    <col min="2053" max="2053" width="14" style="375" customWidth="1"/>
    <col min="2054" max="2054" width="4.140625" style="375" customWidth="1"/>
    <col min="2055" max="2304" width="9.140625" style="375"/>
    <col min="2305" max="2305" width="5.85546875" style="375" customWidth="1"/>
    <col min="2306" max="2306" width="47.28515625" style="375" customWidth="1"/>
    <col min="2307" max="2307" width="14" style="375" customWidth="1"/>
    <col min="2308" max="2308" width="47.28515625" style="375" customWidth="1"/>
    <col min="2309" max="2309" width="14" style="375" customWidth="1"/>
    <col min="2310" max="2310" width="4.140625" style="375" customWidth="1"/>
    <col min="2311" max="2560" width="9.140625" style="375"/>
    <col min="2561" max="2561" width="5.85546875" style="375" customWidth="1"/>
    <col min="2562" max="2562" width="47.28515625" style="375" customWidth="1"/>
    <col min="2563" max="2563" width="14" style="375" customWidth="1"/>
    <col min="2564" max="2564" width="47.28515625" style="375" customWidth="1"/>
    <col min="2565" max="2565" width="14" style="375" customWidth="1"/>
    <col min="2566" max="2566" width="4.140625" style="375" customWidth="1"/>
    <col min="2567" max="2816" width="9.140625" style="375"/>
    <col min="2817" max="2817" width="5.85546875" style="375" customWidth="1"/>
    <col min="2818" max="2818" width="47.28515625" style="375" customWidth="1"/>
    <col min="2819" max="2819" width="14" style="375" customWidth="1"/>
    <col min="2820" max="2820" width="47.28515625" style="375" customWidth="1"/>
    <col min="2821" max="2821" width="14" style="375" customWidth="1"/>
    <col min="2822" max="2822" width="4.140625" style="375" customWidth="1"/>
    <col min="2823" max="3072" width="9.140625" style="375"/>
    <col min="3073" max="3073" width="5.85546875" style="375" customWidth="1"/>
    <col min="3074" max="3074" width="47.28515625" style="375" customWidth="1"/>
    <col min="3075" max="3075" width="14" style="375" customWidth="1"/>
    <col min="3076" max="3076" width="47.28515625" style="375" customWidth="1"/>
    <col min="3077" max="3077" width="14" style="375" customWidth="1"/>
    <col min="3078" max="3078" width="4.140625" style="375" customWidth="1"/>
    <col min="3079" max="3328" width="9.140625" style="375"/>
    <col min="3329" max="3329" width="5.85546875" style="375" customWidth="1"/>
    <col min="3330" max="3330" width="47.28515625" style="375" customWidth="1"/>
    <col min="3331" max="3331" width="14" style="375" customWidth="1"/>
    <col min="3332" max="3332" width="47.28515625" style="375" customWidth="1"/>
    <col min="3333" max="3333" width="14" style="375" customWidth="1"/>
    <col min="3334" max="3334" width="4.140625" style="375" customWidth="1"/>
    <col min="3335" max="3584" width="9.140625" style="375"/>
    <col min="3585" max="3585" width="5.85546875" style="375" customWidth="1"/>
    <col min="3586" max="3586" width="47.28515625" style="375" customWidth="1"/>
    <col min="3587" max="3587" width="14" style="375" customWidth="1"/>
    <col min="3588" max="3588" width="47.28515625" style="375" customWidth="1"/>
    <col min="3589" max="3589" width="14" style="375" customWidth="1"/>
    <col min="3590" max="3590" width="4.140625" style="375" customWidth="1"/>
    <col min="3591" max="3840" width="9.140625" style="375"/>
    <col min="3841" max="3841" width="5.85546875" style="375" customWidth="1"/>
    <col min="3842" max="3842" width="47.28515625" style="375" customWidth="1"/>
    <col min="3843" max="3843" width="14" style="375" customWidth="1"/>
    <col min="3844" max="3844" width="47.28515625" style="375" customWidth="1"/>
    <col min="3845" max="3845" width="14" style="375" customWidth="1"/>
    <col min="3846" max="3846" width="4.140625" style="375" customWidth="1"/>
    <col min="3847" max="4096" width="9.140625" style="375"/>
    <col min="4097" max="4097" width="5.85546875" style="375" customWidth="1"/>
    <col min="4098" max="4098" width="47.28515625" style="375" customWidth="1"/>
    <col min="4099" max="4099" width="14" style="375" customWidth="1"/>
    <col min="4100" max="4100" width="47.28515625" style="375" customWidth="1"/>
    <col min="4101" max="4101" width="14" style="375" customWidth="1"/>
    <col min="4102" max="4102" width="4.140625" style="375" customWidth="1"/>
    <col min="4103" max="4352" width="9.140625" style="375"/>
    <col min="4353" max="4353" width="5.85546875" style="375" customWidth="1"/>
    <col min="4354" max="4354" width="47.28515625" style="375" customWidth="1"/>
    <col min="4355" max="4355" width="14" style="375" customWidth="1"/>
    <col min="4356" max="4356" width="47.28515625" style="375" customWidth="1"/>
    <col min="4357" max="4357" width="14" style="375" customWidth="1"/>
    <col min="4358" max="4358" width="4.140625" style="375" customWidth="1"/>
    <col min="4359" max="4608" width="9.140625" style="375"/>
    <col min="4609" max="4609" width="5.85546875" style="375" customWidth="1"/>
    <col min="4610" max="4610" width="47.28515625" style="375" customWidth="1"/>
    <col min="4611" max="4611" width="14" style="375" customWidth="1"/>
    <col min="4612" max="4612" width="47.28515625" style="375" customWidth="1"/>
    <col min="4613" max="4613" width="14" style="375" customWidth="1"/>
    <col min="4614" max="4614" width="4.140625" style="375" customWidth="1"/>
    <col min="4615" max="4864" width="9.140625" style="375"/>
    <col min="4865" max="4865" width="5.85546875" style="375" customWidth="1"/>
    <col min="4866" max="4866" width="47.28515625" style="375" customWidth="1"/>
    <col min="4867" max="4867" width="14" style="375" customWidth="1"/>
    <col min="4868" max="4868" width="47.28515625" style="375" customWidth="1"/>
    <col min="4869" max="4869" width="14" style="375" customWidth="1"/>
    <col min="4870" max="4870" width="4.140625" style="375" customWidth="1"/>
    <col min="4871" max="5120" width="9.140625" style="375"/>
    <col min="5121" max="5121" width="5.85546875" style="375" customWidth="1"/>
    <col min="5122" max="5122" width="47.28515625" style="375" customWidth="1"/>
    <col min="5123" max="5123" width="14" style="375" customWidth="1"/>
    <col min="5124" max="5124" width="47.28515625" style="375" customWidth="1"/>
    <col min="5125" max="5125" width="14" style="375" customWidth="1"/>
    <col min="5126" max="5126" width="4.140625" style="375" customWidth="1"/>
    <col min="5127" max="5376" width="9.140625" style="375"/>
    <col min="5377" max="5377" width="5.85546875" style="375" customWidth="1"/>
    <col min="5378" max="5378" width="47.28515625" style="375" customWidth="1"/>
    <col min="5379" max="5379" width="14" style="375" customWidth="1"/>
    <col min="5380" max="5380" width="47.28515625" style="375" customWidth="1"/>
    <col min="5381" max="5381" width="14" style="375" customWidth="1"/>
    <col min="5382" max="5382" width="4.140625" style="375" customWidth="1"/>
    <col min="5383" max="5632" width="9.140625" style="375"/>
    <col min="5633" max="5633" width="5.85546875" style="375" customWidth="1"/>
    <col min="5634" max="5634" width="47.28515625" style="375" customWidth="1"/>
    <col min="5635" max="5635" width="14" style="375" customWidth="1"/>
    <col min="5636" max="5636" width="47.28515625" style="375" customWidth="1"/>
    <col min="5637" max="5637" width="14" style="375" customWidth="1"/>
    <col min="5638" max="5638" width="4.140625" style="375" customWidth="1"/>
    <col min="5639" max="5888" width="9.140625" style="375"/>
    <col min="5889" max="5889" width="5.85546875" style="375" customWidth="1"/>
    <col min="5890" max="5890" width="47.28515625" style="375" customWidth="1"/>
    <col min="5891" max="5891" width="14" style="375" customWidth="1"/>
    <col min="5892" max="5892" width="47.28515625" style="375" customWidth="1"/>
    <col min="5893" max="5893" width="14" style="375" customWidth="1"/>
    <col min="5894" max="5894" width="4.140625" style="375" customWidth="1"/>
    <col min="5895" max="6144" width="9.140625" style="375"/>
    <col min="6145" max="6145" width="5.85546875" style="375" customWidth="1"/>
    <col min="6146" max="6146" width="47.28515625" style="375" customWidth="1"/>
    <col min="6147" max="6147" width="14" style="375" customWidth="1"/>
    <col min="6148" max="6148" width="47.28515625" style="375" customWidth="1"/>
    <col min="6149" max="6149" width="14" style="375" customWidth="1"/>
    <col min="6150" max="6150" width="4.140625" style="375" customWidth="1"/>
    <col min="6151" max="6400" width="9.140625" style="375"/>
    <col min="6401" max="6401" width="5.85546875" style="375" customWidth="1"/>
    <col min="6402" max="6402" width="47.28515625" style="375" customWidth="1"/>
    <col min="6403" max="6403" width="14" style="375" customWidth="1"/>
    <col min="6404" max="6404" width="47.28515625" style="375" customWidth="1"/>
    <col min="6405" max="6405" width="14" style="375" customWidth="1"/>
    <col min="6406" max="6406" width="4.140625" style="375" customWidth="1"/>
    <col min="6407" max="6656" width="9.140625" style="375"/>
    <col min="6657" max="6657" width="5.85546875" style="375" customWidth="1"/>
    <col min="6658" max="6658" width="47.28515625" style="375" customWidth="1"/>
    <col min="6659" max="6659" width="14" style="375" customWidth="1"/>
    <col min="6660" max="6660" width="47.28515625" style="375" customWidth="1"/>
    <col min="6661" max="6661" width="14" style="375" customWidth="1"/>
    <col min="6662" max="6662" width="4.140625" style="375" customWidth="1"/>
    <col min="6663" max="6912" width="9.140625" style="375"/>
    <col min="6913" max="6913" width="5.85546875" style="375" customWidth="1"/>
    <col min="6914" max="6914" width="47.28515625" style="375" customWidth="1"/>
    <col min="6915" max="6915" width="14" style="375" customWidth="1"/>
    <col min="6916" max="6916" width="47.28515625" style="375" customWidth="1"/>
    <col min="6917" max="6917" width="14" style="375" customWidth="1"/>
    <col min="6918" max="6918" width="4.140625" style="375" customWidth="1"/>
    <col min="6919" max="7168" width="9.140625" style="375"/>
    <col min="7169" max="7169" width="5.85546875" style="375" customWidth="1"/>
    <col min="7170" max="7170" width="47.28515625" style="375" customWidth="1"/>
    <col min="7171" max="7171" width="14" style="375" customWidth="1"/>
    <col min="7172" max="7172" width="47.28515625" style="375" customWidth="1"/>
    <col min="7173" max="7173" width="14" style="375" customWidth="1"/>
    <col min="7174" max="7174" width="4.140625" style="375" customWidth="1"/>
    <col min="7175" max="7424" width="9.140625" style="375"/>
    <col min="7425" max="7425" width="5.85546875" style="375" customWidth="1"/>
    <col min="7426" max="7426" width="47.28515625" style="375" customWidth="1"/>
    <col min="7427" max="7427" width="14" style="375" customWidth="1"/>
    <col min="7428" max="7428" width="47.28515625" style="375" customWidth="1"/>
    <col min="7429" max="7429" width="14" style="375" customWidth="1"/>
    <col min="7430" max="7430" width="4.140625" style="375" customWidth="1"/>
    <col min="7431" max="7680" width="9.140625" style="375"/>
    <col min="7681" max="7681" width="5.85546875" style="375" customWidth="1"/>
    <col min="7682" max="7682" width="47.28515625" style="375" customWidth="1"/>
    <col min="7683" max="7683" width="14" style="375" customWidth="1"/>
    <col min="7684" max="7684" width="47.28515625" style="375" customWidth="1"/>
    <col min="7685" max="7685" width="14" style="375" customWidth="1"/>
    <col min="7686" max="7686" width="4.140625" style="375" customWidth="1"/>
    <col min="7687" max="7936" width="9.140625" style="375"/>
    <col min="7937" max="7937" width="5.85546875" style="375" customWidth="1"/>
    <col min="7938" max="7938" width="47.28515625" style="375" customWidth="1"/>
    <col min="7939" max="7939" width="14" style="375" customWidth="1"/>
    <col min="7940" max="7940" width="47.28515625" style="375" customWidth="1"/>
    <col min="7941" max="7941" width="14" style="375" customWidth="1"/>
    <col min="7942" max="7942" width="4.140625" style="375" customWidth="1"/>
    <col min="7943" max="8192" width="9.140625" style="375"/>
    <col min="8193" max="8193" width="5.85546875" style="375" customWidth="1"/>
    <col min="8194" max="8194" width="47.28515625" style="375" customWidth="1"/>
    <col min="8195" max="8195" width="14" style="375" customWidth="1"/>
    <col min="8196" max="8196" width="47.28515625" style="375" customWidth="1"/>
    <col min="8197" max="8197" width="14" style="375" customWidth="1"/>
    <col min="8198" max="8198" width="4.140625" style="375" customWidth="1"/>
    <col min="8199" max="8448" width="9.140625" style="375"/>
    <col min="8449" max="8449" width="5.85546875" style="375" customWidth="1"/>
    <col min="8450" max="8450" width="47.28515625" style="375" customWidth="1"/>
    <col min="8451" max="8451" width="14" style="375" customWidth="1"/>
    <col min="8452" max="8452" width="47.28515625" style="375" customWidth="1"/>
    <col min="8453" max="8453" width="14" style="375" customWidth="1"/>
    <col min="8454" max="8454" width="4.140625" style="375" customWidth="1"/>
    <col min="8455" max="8704" width="9.140625" style="375"/>
    <col min="8705" max="8705" width="5.85546875" style="375" customWidth="1"/>
    <col min="8706" max="8706" width="47.28515625" style="375" customWidth="1"/>
    <col min="8707" max="8707" width="14" style="375" customWidth="1"/>
    <col min="8708" max="8708" width="47.28515625" style="375" customWidth="1"/>
    <col min="8709" max="8709" width="14" style="375" customWidth="1"/>
    <col min="8710" max="8710" width="4.140625" style="375" customWidth="1"/>
    <col min="8711" max="8960" width="9.140625" style="375"/>
    <col min="8961" max="8961" width="5.85546875" style="375" customWidth="1"/>
    <col min="8962" max="8962" width="47.28515625" style="375" customWidth="1"/>
    <col min="8963" max="8963" width="14" style="375" customWidth="1"/>
    <col min="8964" max="8964" width="47.28515625" style="375" customWidth="1"/>
    <col min="8965" max="8965" width="14" style="375" customWidth="1"/>
    <col min="8966" max="8966" width="4.140625" style="375" customWidth="1"/>
    <col min="8967" max="9216" width="9.140625" style="375"/>
    <col min="9217" max="9217" width="5.85546875" style="375" customWidth="1"/>
    <col min="9218" max="9218" width="47.28515625" style="375" customWidth="1"/>
    <col min="9219" max="9219" width="14" style="375" customWidth="1"/>
    <col min="9220" max="9220" width="47.28515625" style="375" customWidth="1"/>
    <col min="9221" max="9221" width="14" style="375" customWidth="1"/>
    <col min="9222" max="9222" width="4.140625" style="375" customWidth="1"/>
    <col min="9223" max="9472" width="9.140625" style="375"/>
    <col min="9473" max="9473" width="5.85546875" style="375" customWidth="1"/>
    <col min="9474" max="9474" width="47.28515625" style="375" customWidth="1"/>
    <col min="9475" max="9475" width="14" style="375" customWidth="1"/>
    <col min="9476" max="9476" width="47.28515625" style="375" customWidth="1"/>
    <col min="9477" max="9477" width="14" style="375" customWidth="1"/>
    <col min="9478" max="9478" width="4.140625" style="375" customWidth="1"/>
    <col min="9479" max="9728" width="9.140625" style="375"/>
    <col min="9729" max="9729" width="5.85546875" style="375" customWidth="1"/>
    <col min="9730" max="9730" width="47.28515625" style="375" customWidth="1"/>
    <col min="9731" max="9731" width="14" style="375" customWidth="1"/>
    <col min="9732" max="9732" width="47.28515625" style="375" customWidth="1"/>
    <col min="9733" max="9733" width="14" style="375" customWidth="1"/>
    <col min="9734" max="9734" width="4.140625" style="375" customWidth="1"/>
    <col min="9735" max="9984" width="9.140625" style="375"/>
    <col min="9985" max="9985" width="5.85546875" style="375" customWidth="1"/>
    <col min="9986" max="9986" width="47.28515625" style="375" customWidth="1"/>
    <col min="9987" max="9987" width="14" style="375" customWidth="1"/>
    <col min="9988" max="9988" width="47.28515625" style="375" customWidth="1"/>
    <col min="9989" max="9989" width="14" style="375" customWidth="1"/>
    <col min="9990" max="9990" width="4.140625" style="375" customWidth="1"/>
    <col min="9991" max="10240" width="9.140625" style="375"/>
    <col min="10241" max="10241" width="5.85546875" style="375" customWidth="1"/>
    <col min="10242" max="10242" width="47.28515625" style="375" customWidth="1"/>
    <col min="10243" max="10243" width="14" style="375" customWidth="1"/>
    <col min="10244" max="10244" width="47.28515625" style="375" customWidth="1"/>
    <col min="10245" max="10245" width="14" style="375" customWidth="1"/>
    <col min="10246" max="10246" width="4.140625" style="375" customWidth="1"/>
    <col min="10247" max="10496" width="9.140625" style="375"/>
    <col min="10497" max="10497" width="5.85546875" style="375" customWidth="1"/>
    <col min="10498" max="10498" width="47.28515625" style="375" customWidth="1"/>
    <col min="10499" max="10499" width="14" style="375" customWidth="1"/>
    <col min="10500" max="10500" width="47.28515625" style="375" customWidth="1"/>
    <col min="10501" max="10501" width="14" style="375" customWidth="1"/>
    <col min="10502" max="10502" width="4.140625" style="375" customWidth="1"/>
    <col min="10503" max="10752" width="9.140625" style="375"/>
    <col min="10753" max="10753" width="5.85546875" style="375" customWidth="1"/>
    <col min="10754" max="10754" width="47.28515625" style="375" customWidth="1"/>
    <col min="10755" max="10755" width="14" style="375" customWidth="1"/>
    <col min="10756" max="10756" width="47.28515625" style="375" customWidth="1"/>
    <col min="10757" max="10757" width="14" style="375" customWidth="1"/>
    <col min="10758" max="10758" width="4.140625" style="375" customWidth="1"/>
    <col min="10759" max="11008" width="9.140625" style="375"/>
    <col min="11009" max="11009" width="5.85546875" style="375" customWidth="1"/>
    <col min="11010" max="11010" width="47.28515625" style="375" customWidth="1"/>
    <col min="11011" max="11011" width="14" style="375" customWidth="1"/>
    <col min="11012" max="11012" width="47.28515625" style="375" customWidth="1"/>
    <col min="11013" max="11013" width="14" style="375" customWidth="1"/>
    <col min="11014" max="11014" width="4.140625" style="375" customWidth="1"/>
    <col min="11015" max="11264" width="9.140625" style="375"/>
    <col min="11265" max="11265" width="5.85546875" style="375" customWidth="1"/>
    <col min="11266" max="11266" width="47.28515625" style="375" customWidth="1"/>
    <col min="11267" max="11267" width="14" style="375" customWidth="1"/>
    <col min="11268" max="11268" width="47.28515625" style="375" customWidth="1"/>
    <col min="11269" max="11269" width="14" style="375" customWidth="1"/>
    <col min="11270" max="11270" width="4.140625" style="375" customWidth="1"/>
    <col min="11271" max="11520" width="9.140625" style="375"/>
    <col min="11521" max="11521" width="5.85546875" style="375" customWidth="1"/>
    <col min="11522" max="11522" width="47.28515625" style="375" customWidth="1"/>
    <col min="11523" max="11523" width="14" style="375" customWidth="1"/>
    <col min="11524" max="11524" width="47.28515625" style="375" customWidth="1"/>
    <col min="11525" max="11525" width="14" style="375" customWidth="1"/>
    <col min="11526" max="11526" width="4.140625" style="375" customWidth="1"/>
    <col min="11527" max="11776" width="9.140625" style="375"/>
    <col min="11777" max="11777" width="5.85546875" style="375" customWidth="1"/>
    <col min="11778" max="11778" width="47.28515625" style="375" customWidth="1"/>
    <col min="11779" max="11779" width="14" style="375" customWidth="1"/>
    <col min="11780" max="11780" width="47.28515625" style="375" customWidth="1"/>
    <col min="11781" max="11781" width="14" style="375" customWidth="1"/>
    <col min="11782" max="11782" width="4.140625" style="375" customWidth="1"/>
    <col min="11783" max="12032" width="9.140625" style="375"/>
    <col min="12033" max="12033" width="5.85546875" style="375" customWidth="1"/>
    <col min="12034" max="12034" width="47.28515625" style="375" customWidth="1"/>
    <col min="12035" max="12035" width="14" style="375" customWidth="1"/>
    <col min="12036" max="12036" width="47.28515625" style="375" customWidth="1"/>
    <col min="12037" max="12037" width="14" style="375" customWidth="1"/>
    <col min="12038" max="12038" width="4.140625" style="375" customWidth="1"/>
    <col min="12039" max="12288" width="9.140625" style="375"/>
    <col min="12289" max="12289" width="5.85546875" style="375" customWidth="1"/>
    <col min="12290" max="12290" width="47.28515625" style="375" customWidth="1"/>
    <col min="12291" max="12291" width="14" style="375" customWidth="1"/>
    <col min="12292" max="12292" width="47.28515625" style="375" customWidth="1"/>
    <col min="12293" max="12293" width="14" style="375" customWidth="1"/>
    <col min="12294" max="12294" width="4.140625" style="375" customWidth="1"/>
    <col min="12295" max="12544" width="9.140625" style="375"/>
    <col min="12545" max="12545" width="5.85546875" style="375" customWidth="1"/>
    <col min="12546" max="12546" width="47.28515625" style="375" customWidth="1"/>
    <col min="12547" max="12547" width="14" style="375" customWidth="1"/>
    <col min="12548" max="12548" width="47.28515625" style="375" customWidth="1"/>
    <col min="12549" max="12549" width="14" style="375" customWidth="1"/>
    <col min="12550" max="12550" width="4.140625" style="375" customWidth="1"/>
    <col min="12551" max="12800" width="9.140625" style="375"/>
    <col min="12801" max="12801" width="5.85546875" style="375" customWidth="1"/>
    <col min="12802" max="12802" width="47.28515625" style="375" customWidth="1"/>
    <col min="12803" max="12803" width="14" style="375" customWidth="1"/>
    <col min="12804" max="12804" width="47.28515625" style="375" customWidth="1"/>
    <col min="12805" max="12805" width="14" style="375" customWidth="1"/>
    <col min="12806" max="12806" width="4.140625" style="375" customWidth="1"/>
    <col min="12807" max="13056" width="9.140625" style="375"/>
    <col min="13057" max="13057" width="5.85546875" style="375" customWidth="1"/>
    <col min="13058" max="13058" width="47.28515625" style="375" customWidth="1"/>
    <col min="13059" max="13059" width="14" style="375" customWidth="1"/>
    <col min="13060" max="13060" width="47.28515625" style="375" customWidth="1"/>
    <col min="13061" max="13061" width="14" style="375" customWidth="1"/>
    <col min="13062" max="13062" width="4.140625" style="375" customWidth="1"/>
    <col min="13063" max="13312" width="9.140625" style="375"/>
    <col min="13313" max="13313" width="5.85546875" style="375" customWidth="1"/>
    <col min="13314" max="13314" width="47.28515625" style="375" customWidth="1"/>
    <col min="13315" max="13315" width="14" style="375" customWidth="1"/>
    <col min="13316" max="13316" width="47.28515625" style="375" customWidth="1"/>
    <col min="13317" max="13317" width="14" style="375" customWidth="1"/>
    <col min="13318" max="13318" width="4.140625" style="375" customWidth="1"/>
    <col min="13319" max="13568" width="9.140625" style="375"/>
    <col min="13569" max="13569" width="5.85546875" style="375" customWidth="1"/>
    <col min="13570" max="13570" width="47.28515625" style="375" customWidth="1"/>
    <col min="13571" max="13571" width="14" style="375" customWidth="1"/>
    <col min="13572" max="13572" width="47.28515625" style="375" customWidth="1"/>
    <col min="13573" max="13573" width="14" style="375" customWidth="1"/>
    <col min="13574" max="13574" width="4.140625" style="375" customWidth="1"/>
    <col min="13575" max="13824" width="9.140625" style="375"/>
    <col min="13825" max="13825" width="5.85546875" style="375" customWidth="1"/>
    <col min="13826" max="13826" width="47.28515625" style="375" customWidth="1"/>
    <col min="13827" max="13827" width="14" style="375" customWidth="1"/>
    <col min="13828" max="13828" width="47.28515625" style="375" customWidth="1"/>
    <col min="13829" max="13829" width="14" style="375" customWidth="1"/>
    <col min="13830" max="13830" width="4.140625" style="375" customWidth="1"/>
    <col min="13831" max="14080" width="9.140625" style="375"/>
    <col min="14081" max="14081" width="5.85546875" style="375" customWidth="1"/>
    <col min="14082" max="14082" width="47.28515625" style="375" customWidth="1"/>
    <col min="14083" max="14083" width="14" style="375" customWidth="1"/>
    <col min="14084" max="14084" width="47.28515625" style="375" customWidth="1"/>
    <col min="14085" max="14085" width="14" style="375" customWidth="1"/>
    <col min="14086" max="14086" width="4.140625" style="375" customWidth="1"/>
    <col min="14087" max="14336" width="9.140625" style="375"/>
    <col min="14337" max="14337" width="5.85546875" style="375" customWidth="1"/>
    <col min="14338" max="14338" width="47.28515625" style="375" customWidth="1"/>
    <col min="14339" max="14339" width="14" style="375" customWidth="1"/>
    <col min="14340" max="14340" width="47.28515625" style="375" customWidth="1"/>
    <col min="14341" max="14341" width="14" style="375" customWidth="1"/>
    <col min="14342" max="14342" width="4.140625" style="375" customWidth="1"/>
    <col min="14343" max="14592" width="9.140625" style="375"/>
    <col min="14593" max="14593" width="5.85546875" style="375" customWidth="1"/>
    <col min="14594" max="14594" width="47.28515625" style="375" customWidth="1"/>
    <col min="14595" max="14595" width="14" style="375" customWidth="1"/>
    <col min="14596" max="14596" width="47.28515625" style="375" customWidth="1"/>
    <col min="14597" max="14597" width="14" style="375" customWidth="1"/>
    <col min="14598" max="14598" width="4.140625" style="375" customWidth="1"/>
    <col min="14599" max="14848" width="9.140625" style="375"/>
    <col min="14849" max="14849" width="5.85546875" style="375" customWidth="1"/>
    <col min="14850" max="14850" width="47.28515625" style="375" customWidth="1"/>
    <col min="14851" max="14851" width="14" style="375" customWidth="1"/>
    <col min="14852" max="14852" width="47.28515625" style="375" customWidth="1"/>
    <col min="14853" max="14853" width="14" style="375" customWidth="1"/>
    <col min="14854" max="14854" width="4.140625" style="375" customWidth="1"/>
    <col min="14855" max="15104" width="9.140625" style="375"/>
    <col min="15105" max="15105" width="5.85546875" style="375" customWidth="1"/>
    <col min="15106" max="15106" width="47.28515625" style="375" customWidth="1"/>
    <col min="15107" max="15107" width="14" style="375" customWidth="1"/>
    <col min="15108" max="15108" width="47.28515625" style="375" customWidth="1"/>
    <col min="15109" max="15109" width="14" style="375" customWidth="1"/>
    <col min="15110" max="15110" width="4.140625" style="375" customWidth="1"/>
    <col min="15111" max="15360" width="9.140625" style="375"/>
    <col min="15361" max="15361" width="5.85546875" style="375" customWidth="1"/>
    <col min="15362" max="15362" width="47.28515625" style="375" customWidth="1"/>
    <col min="15363" max="15363" width="14" style="375" customWidth="1"/>
    <col min="15364" max="15364" width="47.28515625" style="375" customWidth="1"/>
    <col min="15365" max="15365" width="14" style="375" customWidth="1"/>
    <col min="15366" max="15366" width="4.140625" style="375" customWidth="1"/>
    <col min="15367" max="15616" width="9.140625" style="375"/>
    <col min="15617" max="15617" width="5.85546875" style="375" customWidth="1"/>
    <col min="15618" max="15618" width="47.28515625" style="375" customWidth="1"/>
    <col min="15619" max="15619" width="14" style="375" customWidth="1"/>
    <col min="15620" max="15620" width="47.28515625" style="375" customWidth="1"/>
    <col min="15621" max="15621" width="14" style="375" customWidth="1"/>
    <col min="15622" max="15622" width="4.140625" style="375" customWidth="1"/>
    <col min="15623" max="15872" width="9.140625" style="375"/>
    <col min="15873" max="15873" width="5.85546875" style="375" customWidth="1"/>
    <col min="15874" max="15874" width="47.28515625" style="375" customWidth="1"/>
    <col min="15875" max="15875" width="14" style="375" customWidth="1"/>
    <col min="15876" max="15876" width="47.28515625" style="375" customWidth="1"/>
    <col min="15877" max="15877" width="14" style="375" customWidth="1"/>
    <col min="15878" max="15878" width="4.140625" style="375" customWidth="1"/>
    <col min="15879" max="16128" width="9.140625" style="375"/>
    <col min="16129" max="16129" width="5.85546875" style="375" customWidth="1"/>
    <col min="16130" max="16130" width="47.28515625" style="375" customWidth="1"/>
    <col min="16131" max="16131" width="14" style="375" customWidth="1"/>
    <col min="16132" max="16132" width="47.28515625" style="375" customWidth="1"/>
    <col min="16133" max="16133" width="14" style="375" customWidth="1"/>
    <col min="16134" max="16134" width="4.140625" style="375" customWidth="1"/>
    <col min="16135" max="16384" width="9.140625" style="375"/>
  </cols>
  <sheetData>
    <row r="1" spans="1:6" x14ac:dyDescent="0.25">
      <c r="D1" s="856" t="s">
        <v>904</v>
      </c>
      <c r="E1" s="856"/>
    </row>
    <row r="4" spans="1:6" ht="31.5" x14ac:dyDescent="0.25">
      <c r="B4" s="378" t="s">
        <v>567</v>
      </c>
      <c r="C4" s="379"/>
      <c r="D4" s="379"/>
      <c r="E4" s="379"/>
      <c r="F4" s="857"/>
    </row>
    <row r="5" spans="1:6" ht="14.25" thickBot="1" x14ac:dyDescent="0.3">
      <c r="E5" s="380" t="s">
        <v>519</v>
      </c>
      <c r="F5" s="857"/>
    </row>
    <row r="6" spans="1:6" ht="13.5" thickBot="1" x14ac:dyDescent="0.3">
      <c r="A6" s="861" t="s">
        <v>125</v>
      </c>
      <c r="B6" s="381" t="s">
        <v>8</v>
      </c>
      <c r="C6" s="382"/>
      <c r="D6" s="381" t="s">
        <v>74</v>
      </c>
      <c r="E6" s="383"/>
      <c r="F6" s="857"/>
    </row>
    <row r="7" spans="1:6" s="387" customFormat="1" ht="24.75" thickBot="1" x14ac:dyDescent="0.3">
      <c r="A7" s="862"/>
      <c r="B7" s="384" t="s">
        <v>321</v>
      </c>
      <c r="C7" s="385" t="s">
        <v>809</v>
      </c>
      <c r="D7" s="384" t="s">
        <v>321</v>
      </c>
      <c r="E7" s="385" t="s">
        <v>809</v>
      </c>
      <c r="F7" s="857"/>
    </row>
    <row r="8" spans="1:6" s="387" customFormat="1" ht="13.5" thickBot="1" x14ac:dyDescent="0.3">
      <c r="A8" s="388" t="s">
        <v>129</v>
      </c>
      <c r="B8" s="389" t="s">
        <v>130</v>
      </c>
      <c r="C8" s="390" t="s">
        <v>131</v>
      </c>
      <c r="D8" s="389" t="s">
        <v>132</v>
      </c>
      <c r="E8" s="391" t="s">
        <v>133</v>
      </c>
      <c r="F8" s="857"/>
    </row>
    <row r="9" spans="1:6" ht="12.95" customHeight="1" x14ac:dyDescent="0.25">
      <c r="A9" s="393" t="s">
        <v>9</v>
      </c>
      <c r="B9" s="394" t="s">
        <v>568</v>
      </c>
      <c r="C9" s="422"/>
      <c r="D9" s="394" t="s">
        <v>82</v>
      </c>
      <c r="E9" s="423"/>
      <c r="F9" s="857"/>
    </row>
    <row r="10" spans="1:6" x14ac:dyDescent="0.25">
      <c r="A10" s="397" t="s">
        <v>31</v>
      </c>
      <c r="B10" s="398" t="s">
        <v>569</v>
      </c>
      <c r="C10" s="424"/>
      <c r="D10" s="398" t="s">
        <v>570</v>
      </c>
      <c r="E10" s="425"/>
      <c r="F10" s="857"/>
    </row>
    <row r="11" spans="1:6" ht="12.95" customHeight="1" x14ac:dyDescent="0.25">
      <c r="A11" s="397" t="s">
        <v>41</v>
      </c>
      <c r="B11" s="398" t="s">
        <v>571</v>
      </c>
      <c r="C11" s="424"/>
      <c r="D11" s="398" t="s">
        <v>83</v>
      </c>
      <c r="E11" s="425"/>
      <c r="F11" s="857"/>
    </row>
    <row r="12" spans="1:6" ht="12.95" customHeight="1" x14ac:dyDescent="0.25">
      <c r="A12" s="397" t="s">
        <v>43</v>
      </c>
      <c r="B12" s="398" t="s">
        <v>572</v>
      </c>
      <c r="C12" s="424"/>
      <c r="D12" s="398" t="s">
        <v>573</v>
      </c>
      <c r="E12" s="425"/>
      <c r="F12" s="857"/>
    </row>
    <row r="13" spans="1:6" ht="12.75" customHeight="1" x14ac:dyDescent="0.25">
      <c r="A13" s="397" t="s">
        <v>50</v>
      </c>
      <c r="B13" s="398" t="s">
        <v>574</v>
      </c>
      <c r="C13" s="424"/>
      <c r="D13" s="398" t="s">
        <v>279</v>
      </c>
      <c r="E13" s="425">
        <v>8708</v>
      </c>
      <c r="F13" s="857"/>
    </row>
    <row r="14" spans="1:6" ht="12.95" customHeight="1" x14ac:dyDescent="0.25">
      <c r="A14" s="397" t="s">
        <v>58</v>
      </c>
      <c r="B14" s="398" t="s">
        <v>575</v>
      </c>
      <c r="C14" s="426">
        <v>550</v>
      </c>
      <c r="D14" s="403"/>
      <c r="E14" s="425"/>
      <c r="F14" s="857"/>
    </row>
    <row r="15" spans="1:6" ht="12.95" customHeight="1" x14ac:dyDescent="0.25">
      <c r="A15" s="397" t="s">
        <v>60</v>
      </c>
      <c r="B15" s="403"/>
      <c r="C15" s="424"/>
      <c r="D15" s="403"/>
      <c r="E15" s="425"/>
      <c r="F15" s="857"/>
    </row>
    <row r="16" spans="1:6" ht="12.95" customHeight="1" x14ac:dyDescent="0.25">
      <c r="A16" s="397" t="s">
        <v>62</v>
      </c>
      <c r="B16" s="403"/>
      <c r="C16" s="424"/>
      <c r="D16" s="403"/>
      <c r="E16" s="425"/>
      <c r="F16" s="857"/>
    </row>
    <row r="17" spans="1:6" ht="12.95" customHeight="1" x14ac:dyDescent="0.25">
      <c r="A17" s="397" t="s">
        <v>64</v>
      </c>
      <c r="B17" s="403"/>
      <c r="C17" s="426"/>
      <c r="D17" s="403"/>
      <c r="E17" s="425"/>
      <c r="F17" s="857"/>
    </row>
    <row r="18" spans="1:6" x14ac:dyDescent="0.25">
      <c r="A18" s="397" t="s">
        <v>72</v>
      </c>
      <c r="B18" s="403"/>
      <c r="C18" s="426"/>
      <c r="D18" s="403"/>
      <c r="E18" s="425"/>
      <c r="F18" s="857"/>
    </row>
    <row r="19" spans="1:6" ht="12.95" customHeight="1" thickBot="1" x14ac:dyDescent="0.3">
      <c r="A19" s="427" t="s">
        <v>527</v>
      </c>
      <c r="B19" s="428"/>
      <c r="C19" s="429"/>
      <c r="D19" s="430" t="s">
        <v>526</v>
      </c>
      <c r="E19" s="431"/>
      <c r="F19" s="857"/>
    </row>
    <row r="20" spans="1:6" ht="15.95" customHeight="1" thickBot="1" x14ac:dyDescent="0.3">
      <c r="A20" s="408" t="s">
        <v>528</v>
      </c>
      <c r="B20" s="409" t="s">
        <v>576</v>
      </c>
      <c r="C20" s="432">
        <f>+C9+C11+C12+C14+C15+C16+C17+C18+C19</f>
        <v>550</v>
      </c>
      <c r="D20" s="409" t="s">
        <v>577</v>
      </c>
      <c r="E20" s="433">
        <f>+E9+E11+E13+E14+E15+E16+E17+E18+E19</f>
        <v>8708</v>
      </c>
      <c r="F20" s="857"/>
    </row>
    <row r="21" spans="1:6" ht="12.95" customHeight="1" x14ac:dyDescent="0.25">
      <c r="A21" s="393" t="s">
        <v>529</v>
      </c>
      <c r="B21" s="434" t="s">
        <v>578</v>
      </c>
      <c r="C21" s="435">
        <f>+C22+C23+C24+C25+C26</f>
        <v>0</v>
      </c>
      <c r="D21" s="413" t="s">
        <v>534</v>
      </c>
      <c r="E21" s="436"/>
      <c r="F21" s="857"/>
    </row>
    <row r="22" spans="1:6" ht="12.95" customHeight="1" x14ac:dyDescent="0.25">
      <c r="A22" s="397" t="s">
        <v>532</v>
      </c>
      <c r="B22" s="437" t="s">
        <v>67</v>
      </c>
      <c r="C22" s="438"/>
      <c r="D22" s="413" t="s">
        <v>579</v>
      </c>
      <c r="E22" s="439"/>
      <c r="F22" s="857"/>
    </row>
    <row r="23" spans="1:6" ht="12.95" customHeight="1" x14ac:dyDescent="0.25">
      <c r="A23" s="393" t="s">
        <v>535</v>
      </c>
      <c r="B23" s="437" t="s">
        <v>580</v>
      </c>
      <c r="C23" s="438"/>
      <c r="D23" s="413" t="s">
        <v>540</v>
      </c>
      <c r="E23" s="439"/>
      <c r="F23" s="857"/>
    </row>
    <row r="24" spans="1:6" ht="12.95" customHeight="1" x14ac:dyDescent="0.25">
      <c r="A24" s="397" t="s">
        <v>538</v>
      </c>
      <c r="B24" s="437" t="s">
        <v>581</v>
      </c>
      <c r="C24" s="438"/>
      <c r="D24" s="413" t="s">
        <v>543</v>
      </c>
      <c r="E24" s="439"/>
      <c r="F24" s="857"/>
    </row>
    <row r="25" spans="1:6" ht="12.95" customHeight="1" x14ac:dyDescent="0.25">
      <c r="A25" s="393" t="s">
        <v>541</v>
      </c>
      <c r="B25" s="437" t="s">
        <v>582</v>
      </c>
      <c r="C25" s="438"/>
      <c r="D25" s="411" t="s">
        <v>546</v>
      </c>
      <c r="E25" s="439"/>
      <c r="F25" s="857"/>
    </row>
    <row r="26" spans="1:6" ht="12.95" customHeight="1" x14ac:dyDescent="0.25">
      <c r="A26" s="397" t="s">
        <v>544</v>
      </c>
      <c r="B26" s="440" t="s">
        <v>583</v>
      </c>
      <c r="C26" s="438"/>
      <c r="D26" s="413" t="s">
        <v>584</v>
      </c>
      <c r="E26" s="439"/>
      <c r="F26" s="857"/>
    </row>
    <row r="27" spans="1:6" ht="12.95" customHeight="1" x14ac:dyDescent="0.25">
      <c r="A27" s="393" t="s">
        <v>547</v>
      </c>
      <c r="B27" s="441" t="s">
        <v>585</v>
      </c>
      <c r="C27" s="442">
        <f>+C28+C29+C30+C31+C32</f>
        <v>0</v>
      </c>
      <c r="D27" s="443" t="s">
        <v>552</v>
      </c>
      <c r="E27" s="439"/>
      <c r="F27" s="857"/>
    </row>
    <row r="28" spans="1:6" ht="12.95" customHeight="1" x14ac:dyDescent="0.25">
      <c r="A28" s="397" t="s">
        <v>550</v>
      </c>
      <c r="B28" s="440" t="s">
        <v>586</v>
      </c>
      <c r="C28" s="438"/>
      <c r="D28" s="443" t="s">
        <v>587</v>
      </c>
      <c r="E28" s="439"/>
      <c r="F28" s="857"/>
    </row>
    <row r="29" spans="1:6" ht="12.95" customHeight="1" x14ac:dyDescent="0.25">
      <c r="A29" s="393" t="s">
        <v>553</v>
      </c>
      <c r="B29" s="440" t="s">
        <v>588</v>
      </c>
      <c r="C29" s="438"/>
      <c r="D29" s="444"/>
      <c r="E29" s="439"/>
      <c r="F29" s="857"/>
    </row>
    <row r="30" spans="1:6" ht="12.95" customHeight="1" x14ac:dyDescent="0.25">
      <c r="A30" s="397" t="s">
        <v>555</v>
      </c>
      <c r="B30" s="437" t="s">
        <v>589</v>
      </c>
      <c r="C30" s="438"/>
      <c r="D30" s="445"/>
      <c r="E30" s="439"/>
      <c r="F30" s="857"/>
    </row>
    <row r="31" spans="1:6" ht="12.95" customHeight="1" x14ac:dyDescent="0.25">
      <c r="A31" s="393" t="s">
        <v>558</v>
      </c>
      <c r="B31" s="446" t="s">
        <v>590</v>
      </c>
      <c r="C31" s="438"/>
      <c r="D31" s="403"/>
      <c r="E31" s="439"/>
      <c r="F31" s="857"/>
    </row>
    <row r="32" spans="1:6" ht="12.95" customHeight="1" thickBot="1" x14ac:dyDescent="0.3">
      <c r="A32" s="397" t="s">
        <v>561</v>
      </c>
      <c r="B32" s="447" t="s">
        <v>591</v>
      </c>
      <c r="C32" s="438"/>
      <c r="D32" s="445"/>
      <c r="E32" s="439"/>
      <c r="F32" s="857"/>
    </row>
    <row r="33" spans="1:6" ht="21.75" customHeight="1" thickBot="1" x14ac:dyDescent="0.3">
      <c r="A33" s="408" t="s">
        <v>564</v>
      </c>
      <c r="B33" s="409" t="s">
        <v>592</v>
      </c>
      <c r="C33" s="432">
        <f>+C21+C27</f>
        <v>0</v>
      </c>
      <c r="D33" s="409" t="s">
        <v>593</v>
      </c>
      <c r="E33" s="433">
        <f>SUM(E21:E32)</f>
        <v>0</v>
      </c>
      <c r="F33" s="857"/>
    </row>
    <row r="34" spans="1:6" ht="13.5" thickBot="1" x14ac:dyDescent="0.3">
      <c r="A34" s="408" t="s">
        <v>594</v>
      </c>
      <c r="B34" s="420" t="s">
        <v>595</v>
      </c>
      <c r="C34" s="448">
        <f>+C20+C33</f>
        <v>550</v>
      </c>
      <c r="D34" s="420" t="s">
        <v>596</v>
      </c>
      <c r="E34" s="448">
        <f>+E20+E33</f>
        <v>8708</v>
      </c>
      <c r="F34" s="857"/>
    </row>
    <row r="35" spans="1:6" ht="13.5" thickBot="1" x14ac:dyDescent="0.3">
      <c r="A35" s="408" t="s">
        <v>597</v>
      </c>
      <c r="B35" s="420" t="s">
        <v>562</v>
      </c>
      <c r="C35" s="448">
        <f>IF(C20-E20&lt;0,E20-C20,"-")</f>
        <v>8158</v>
      </c>
      <c r="D35" s="420" t="s">
        <v>563</v>
      </c>
      <c r="E35" s="448" t="str">
        <f>IF(C20-E20&gt;0,C20-E20,"-")</f>
        <v>-</v>
      </c>
      <c r="F35" s="857"/>
    </row>
    <row r="36" spans="1:6" ht="13.5" thickBot="1" x14ac:dyDescent="0.3">
      <c r="A36" s="408" t="s">
        <v>598</v>
      </c>
      <c r="B36" s="420" t="s">
        <v>565</v>
      </c>
      <c r="C36" s="448">
        <f>IF(C20+C21-E34&lt;0,E34-(C20+C21),"-")</f>
        <v>8158</v>
      </c>
      <c r="D36" s="420" t="s">
        <v>566</v>
      </c>
      <c r="E36" s="448" t="str">
        <f>IF(C20+C21-E34&gt;0,C20+C21-E34,"-")</f>
        <v>-</v>
      </c>
      <c r="F36" s="857"/>
    </row>
  </sheetData>
  <mergeCells count="3">
    <mergeCell ref="D1:E1"/>
    <mergeCell ref="F4:F36"/>
    <mergeCell ref="A6:A7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4</vt:i4>
      </vt:variant>
    </vt:vector>
  </HeadingPairs>
  <TitlesOfParts>
    <vt:vector size="25" baseType="lpstr">
      <vt:lpstr>1.1.mell. </vt:lpstr>
      <vt:lpstr>1.2. mell.</vt:lpstr>
      <vt:lpstr>1.3.Bevételek2016.</vt:lpstr>
      <vt:lpstr>1.4.Kiadások2016.</vt:lpstr>
      <vt:lpstr>1.5. KH bevétel</vt:lpstr>
      <vt:lpstr>1.6. KH kiadás</vt:lpstr>
      <vt:lpstr>1.7.KH</vt:lpstr>
      <vt:lpstr>2.1.Műk.mérl.mell 1 OLDAL  </vt:lpstr>
      <vt:lpstr>2.2.FElhm.mérl.  </vt:lpstr>
      <vt:lpstr>3.m.</vt:lpstr>
      <vt:lpstr>4. és 5. melléklet</vt:lpstr>
      <vt:lpstr>6. mell. </vt:lpstr>
      <vt:lpstr>7.cofog.bev</vt:lpstr>
      <vt:lpstr>8.cofog.kiad.</vt:lpstr>
      <vt:lpstr>9.m.</vt:lpstr>
      <vt:lpstr>10.m.közfog.</vt:lpstr>
      <vt:lpstr>11. m</vt:lpstr>
      <vt:lpstr>12. mell</vt:lpstr>
      <vt:lpstr>13.m</vt:lpstr>
      <vt:lpstr>14.m.likvid.t</vt:lpstr>
      <vt:lpstr>Munka1</vt:lpstr>
      <vt:lpstr>'1.2. mell.'!Nyomtatási_cím</vt:lpstr>
      <vt:lpstr>'1.7.KH'!Nyomtatási_cím</vt:lpstr>
      <vt:lpstr>'7.cofog.bev'!Nyomtatási_cím</vt:lpstr>
      <vt:lpstr>'8.cofog.kiad.'!Nyomtatási_cím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PT</cp:lastModifiedBy>
  <cp:lastPrinted>2016-02-22T09:56:28Z</cp:lastPrinted>
  <dcterms:created xsi:type="dcterms:W3CDTF">2015-02-10T10:08:07Z</dcterms:created>
  <dcterms:modified xsi:type="dcterms:W3CDTF">2016-02-24T09:24:31Z</dcterms:modified>
</cp:coreProperties>
</file>