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E44" i="1"/>
  <c r="F44" i="1" s="1"/>
  <c r="E43" i="1"/>
  <c r="E42" i="1"/>
  <c r="C42" i="1"/>
  <c r="F42" i="1" s="1"/>
  <c r="E41" i="1"/>
  <c r="F41" i="1" s="1"/>
  <c r="E40" i="1"/>
  <c r="C40" i="1"/>
  <c r="F40" i="1" s="1"/>
  <c r="E39" i="1"/>
  <c r="C39" i="1"/>
  <c r="F39" i="1" s="1"/>
  <c r="E38" i="1"/>
  <c r="F37" i="1"/>
  <c r="E37" i="1"/>
  <c r="F36" i="1"/>
  <c r="E36" i="1"/>
  <c r="F35" i="1"/>
  <c r="E35" i="1"/>
  <c r="F34" i="1"/>
  <c r="E34" i="1"/>
  <c r="E33" i="1"/>
  <c r="F33" i="1" s="1"/>
  <c r="E32" i="1"/>
  <c r="C32" i="1"/>
  <c r="F32" i="1" s="1"/>
  <c r="E31" i="1"/>
  <c r="C31" i="1"/>
  <c r="F31" i="1" s="1"/>
  <c r="E30" i="1"/>
  <c r="C30" i="1"/>
  <c r="F30" i="1" s="1"/>
  <c r="E29" i="1"/>
  <c r="F29" i="1" s="1"/>
  <c r="E28" i="1"/>
  <c r="F28" i="1" s="1"/>
  <c r="E27" i="1"/>
  <c r="C27" i="1"/>
  <c r="F27" i="1" s="1"/>
  <c r="F26" i="1"/>
  <c r="E26" i="1"/>
  <c r="E25" i="1"/>
  <c r="C25" i="1"/>
  <c r="F25" i="1" s="1"/>
  <c r="E24" i="1"/>
  <c r="C24" i="1"/>
  <c r="F24" i="1" s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F11" i="1"/>
  <c r="E11" i="1"/>
  <c r="F10" i="1"/>
  <c r="E10" i="1"/>
  <c r="E9" i="1"/>
  <c r="C9" i="1"/>
  <c r="F9" i="1" s="1"/>
  <c r="A1" i="1"/>
  <c r="C59" i="1" l="1"/>
  <c r="F59" i="1" s="1"/>
  <c r="F47" i="1"/>
  <c r="C38" i="1"/>
  <c r="F48" i="1"/>
  <c r="F54" i="1"/>
  <c r="C43" i="1" l="1"/>
  <c r="F43" i="1" s="1"/>
  <c r="F38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<sst xmlns="http://schemas.openxmlformats.org/spreadsheetml/2006/main" count="116" uniqueCount="102">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</sst>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6">
          <cell r="C36">
            <v>330075</v>
          </cell>
        </row>
        <row r="38">
          <cell r="C38">
            <v>9967851</v>
          </cell>
        </row>
        <row r="39">
          <cell r="C39">
            <v>184569446</v>
          </cell>
        </row>
        <row r="40">
          <cell r="C40">
            <v>16302311</v>
          </cell>
        </row>
        <row r="42">
          <cell r="C42">
            <v>168267135</v>
          </cell>
        </row>
        <row r="43">
          <cell r="C43">
            <v>194537297</v>
          </cell>
        </row>
        <row r="47">
          <cell r="C47">
            <v>193902529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21619237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194537297</v>
          </cell>
        </row>
        <row r="61">
          <cell r="C61">
            <v>41</v>
          </cell>
        </row>
      </sheetData>
      <sheetData sheetId="39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173375135</v>
          </cell>
        </row>
        <row r="15">
          <cell r="C15">
            <v>1771650</v>
          </cell>
        </row>
        <row r="20">
          <cell r="C20">
            <v>200000</v>
          </cell>
        </row>
        <row r="21">
          <cell r="C21">
            <v>94043004</v>
          </cell>
        </row>
        <row r="24">
          <cell r="C24">
            <v>94043004</v>
          </cell>
        </row>
        <row r="25">
          <cell r="C25">
            <v>75029428</v>
          </cell>
        </row>
        <row r="27">
          <cell r="C27">
            <v>10813800</v>
          </cell>
        </row>
        <row r="30">
          <cell r="C30">
            <v>10813800</v>
          </cell>
        </row>
        <row r="31">
          <cell r="C31">
            <v>1193800</v>
          </cell>
        </row>
        <row r="32">
          <cell r="C32">
            <v>0</v>
          </cell>
        </row>
        <row r="37">
          <cell r="C37">
            <v>1250000</v>
          </cell>
        </row>
        <row r="38">
          <cell r="C38">
            <v>296431589</v>
          </cell>
        </row>
        <row r="39">
          <cell r="C39">
            <v>444987403</v>
          </cell>
        </row>
        <row r="40">
          <cell r="C40">
            <v>4223944</v>
          </cell>
        </row>
        <row r="42">
          <cell r="C42">
            <v>440763459</v>
          </cell>
        </row>
        <row r="43">
          <cell r="C43">
            <v>741418992</v>
          </cell>
        </row>
        <row r="47">
          <cell r="C47">
            <v>727080202</v>
          </cell>
        </row>
        <row r="48">
          <cell r="C48">
            <v>444103077</v>
          </cell>
        </row>
        <row r="49">
          <cell r="C49">
            <v>81709795</v>
          </cell>
        </row>
        <row r="50">
          <cell r="C50">
            <v>201267330</v>
          </cell>
        </row>
        <row r="53">
          <cell r="C53">
            <v>14763958</v>
          </cell>
        </row>
        <row r="54">
          <cell r="C54">
            <v>14763958</v>
          </cell>
        </row>
        <row r="59">
          <cell r="C59">
            <v>741844160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40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workbookViewId="0">
      <selection activeCell="B16" sqref="B16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5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CONCATENATE("22. melléklet"," ",[1]ALAPADATOK!A7," ",[1]ALAPADATOK!B7," ",[1]ALAPADATOK!C7," ",[1]ALAPADATOK!D7," ",[1]ALAPADATOK!E7," ",[1]ALAPADATOK!F7," ",[1]ALAPADATOK!G7," ",[1]ALAPADATOK!H7)</f>
        <v>22. melléklet a 32 / 2020. ( XII.17.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173575135-200000</f>
        <v>173375135</v>
      </c>
      <c r="E14" s="33">
        <f>'[1]9.6.1. sz. mell Kornisné Kp. '!C14+'[1]9.6.2. sz. mell Kornisné Kp.'!C14+'[1]9.6.3. sz. mell Kornisné Kp '!C14</f>
        <v>173375135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200000</v>
      </c>
      <c r="E20" s="33">
        <f>'[1]9.6.1. sz. mell Kornisné Kp. '!C20+'[1]9.6.2. sz. mell Kornisné Kp.'!C20+'[1]9.6.3. sz. mell Kornisné Kp '!C20</f>
        <v>200000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94043004</v>
      </c>
      <c r="E21" s="33">
        <f>'[1]9.6.1. sz. mell Kornisné Kp. '!C21+'[1]9.6.2. sz. mell Kornisné Kp.'!C21+'[1]9.6.3. sz. mell Kornisné Kp '!C21</f>
        <v>94043004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f>86729523+685800+1240576+5067105+320000</f>
        <v>94043004</v>
      </c>
      <c r="E24" s="33">
        <f>'[1]9.6.1. sz. mell Kornisné Kp. '!C24+'[1]9.6.2. sz. mell Kornisné Kp.'!C24+'[1]9.6.3. sz. mell Kornisné Kp '!C24</f>
        <v>94043004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f>69276523+685800+5067105</f>
        <v>75029428</v>
      </c>
      <c r="E25" s="33">
        <f>'[1]9.6.1. sz. mell Kornisné Kp. '!C25+'[1]9.6.2. sz. mell Kornisné Kp.'!C25+'[1]9.6.3. sz. mell Kornisné Kp '!C25</f>
        <v>75029428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10813800</v>
      </c>
      <c r="E27" s="33">
        <f>'[1]9.6.1. sz. mell Kornisné Kp. '!C27+'[1]9.6.2. sz. mell Kornisné Kp.'!C27+'[1]9.6.3. sz. mell Kornisné Kp '!C27</f>
        <v>10813800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53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4" t="s">
        <v>56</v>
      </c>
      <c r="C30" s="39">
        <f>10712200+101600</f>
        <v>10813800</v>
      </c>
      <c r="E30" s="33">
        <f>'[1]9.6.1. sz. mell Kornisné Kp. '!C30+'[1]9.6.2. sz. mell Kornisné Kp.'!C30+'[1]9.6.3. sz. mell Kornisné Kp '!C30</f>
        <v>10813800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5" t="s">
        <v>58</v>
      </c>
      <c r="C31" s="56">
        <f>1092200+101600</f>
        <v>1193800</v>
      </c>
      <c r="E31" s="33">
        <f>'[1]9.6.1. sz. mell Kornisné Kp. '!C31+'[1]9.6.2. sz. mell Kornisné Kp.'!C31+'[1]9.6.3. sz. mell Kornisné Kp '!C31</f>
        <v>1193800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4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57">
        <v>330075</v>
      </c>
      <c r="E36" s="33">
        <f>'[1]9.6.1. sz. mell Kornisné Kp. '!C36+'[1]9.6.2. sz. mell Kornisné Kp.'!C36+'[1]9.6.3. sz. mell Kornisné Kp '!C36</f>
        <v>330075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8">
        <v>1250000</v>
      </c>
      <c r="E37" s="33">
        <f>'[1]9.6.1. sz. mell Kornisné Kp. '!C37+'[1]9.6.2. sz. mell Kornisné Kp.'!C37+'[1]9.6.3. sz. mell Kornisné Kp '!C37</f>
        <v>1250000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9">
        <f>+C9+C21+C26+C27+C32+C36+C37</f>
        <v>307670399</v>
      </c>
      <c r="E38" s="33">
        <f>'[1]9.6.1. sz. mell Kornisné Kp. '!C38+'[1]9.6.2. sz. mell Kornisné Kp.'!C38+'[1]9.6.3. sz. mell Kornisné Kp '!C38</f>
        <v>307670399</v>
      </c>
      <c r="F38" s="33">
        <f t="shared" si="0"/>
        <v>0</v>
      </c>
    </row>
    <row r="39" spans="1:6" s="32" customFormat="1" ht="12" customHeight="1" thickBot="1" x14ac:dyDescent="0.25">
      <c r="A39" s="60" t="s">
        <v>73</v>
      </c>
      <c r="B39" s="48" t="s">
        <v>74</v>
      </c>
      <c r="C39" s="59">
        <f>SUM(C40:C42)</f>
        <v>629556849</v>
      </c>
      <c r="E39" s="33">
        <f>'[1]9.6.1. sz. mell Kornisné Kp. '!C39+'[1]9.6.2. sz. mell Kornisné Kp.'!C39+'[1]9.6.3. sz. mell Kornisné Kp '!C39</f>
        <v>629556849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f>20521695+4560</f>
        <v>20526255</v>
      </c>
      <c r="E40" s="33">
        <f>'[1]9.6.1. sz. mell Kornisné Kp. '!C40+'[1]9.6.2. sz. mell Kornisné Kp.'!C40+'[1]9.6.3. sz. mell Kornisné Kp '!C40</f>
        <v>20526255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4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5" t="s">
        <v>80</v>
      </c>
      <c r="C42" s="61">
        <f>574454744+32575861+800100-4560+1021131+608490+7788571-8213743</f>
        <v>609030594</v>
      </c>
      <c r="E42" s="33">
        <f>'[1]9.6.1. sz. mell Kornisné Kp. '!C42+'[1]9.6.2. sz. mell Kornisné Kp.'!C42+'[1]9.6.3. sz. mell Kornisné Kp '!C42</f>
        <v>609030594</v>
      </c>
      <c r="F42" s="33">
        <f t="shared" si="0"/>
        <v>0</v>
      </c>
    </row>
    <row r="43" spans="1:6" s="42" customFormat="1" ht="15" customHeight="1" thickBot="1" x14ac:dyDescent="0.25">
      <c r="A43" s="60" t="s">
        <v>81</v>
      </c>
      <c r="B43" s="62" t="s">
        <v>82</v>
      </c>
      <c r="C43" s="59">
        <f>+C38+C39</f>
        <v>937227248</v>
      </c>
      <c r="E43" s="33">
        <f>'[1]9.6.1. sz. mell Kornisné Kp. '!C43+'[1]9.6.2. sz. mell Kornisné Kp.'!C43+'[1]9.6.3. sz. mell Kornisné Kp '!C43</f>
        <v>937227248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921828522</v>
      </c>
      <c r="E47" s="33">
        <f>'[1]9.6.1. sz. mell Kornisné Kp. '!C47+'[1]9.6.2. sz. mell Kornisné Kp.'!C47+'[1]9.6.3. sz. mell Kornisné Kp '!C47</f>
        <v>921828522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3">
        <f>559242888+27724136+718045-127557+127557-200000+200000-200089+200089+1062000+522711+1757506-957543</f>
        <v>590069743</v>
      </c>
      <c r="E48" s="33">
        <f>'[1]9.6.1. sz. mell Kornisné Kp. '!C48+'[1]9.6.2. sz. mell Kornisné Kp.'!C48+'[1]9.6.3. sz. mell Kornisné Kp '!C48</f>
        <v>590069743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4">
        <f>105298280+4851725+176957+178576+85779-736971-1418166</f>
        <v>108436180</v>
      </c>
      <c r="E49" s="33">
        <f>'[1]9.6.1. sz. mell Kornisné Kp. '!C49+'[1]9.6.2. sz. mell Kornisné Kp.'!C49+'[1]9.6.3. sz. mell Kornisné Kp '!C49</f>
        <v>108436180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4">
        <f>211087063-209202+800100+330075+1021131+4046570+350124+7017097+741350-1861709</f>
        <v>223322599</v>
      </c>
      <c r="E50" s="33">
        <f>'[1]9.6.1. sz. mell Kornisné Kp. '!C50+'[1]9.6.2. sz. mell Kornisné Kp.'!C50+'[1]9.6.3. sz. mell Kornisné Kp '!C50</f>
        <v>223322599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2" customFormat="1" ht="12" customHeight="1" thickBot="1" x14ac:dyDescent="0.25">
      <c r="A53" s="47" t="s">
        <v>38</v>
      </c>
      <c r="B53" s="48" t="s">
        <v>90</v>
      </c>
      <c r="C53" s="31">
        <f>SUM(C54:C56)</f>
        <v>15398726</v>
      </c>
      <c r="E53" s="33">
        <f>'[1]9.6.1. sz. mell Kornisné Kp. '!C53+'[1]9.6.2. sz. mell Kornisné Kp.'!C53+'[1]9.6.3. sz. mell Kornisné Kp '!C53</f>
        <v>15398726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73">
        <f>18023451+101600-3976325+1250000</f>
        <v>15398726</v>
      </c>
      <c r="E54" s="33">
        <f>'[1]9.6.1. sz. mell Kornisné Kp. '!C54+'[1]9.6.2. sz. mell Kornisné Kp.'!C54+'[1]9.6.3. sz. mell Kornisné Kp '!C54</f>
        <v>15398726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6">
        <f>+C47+C53+C58</f>
        <v>937227248</v>
      </c>
      <c r="E59" s="33">
        <f>'[1]9.6.1. sz. mell Kornisné Kp. '!C59+'[1]9.6.2. sz. mell Kornisné Kp.'!C59+'[1]9.6.3. sz. mell Kornisné Kp '!C59</f>
        <v>937227248</v>
      </c>
      <c r="F59" s="33">
        <f t="shared" si="0"/>
        <v>0</v>
      </c>
    </row>
    <row r="60" spans="1:6" ht="14.25" customHeight="1" thickBot="1" x14ac:dyDescent="0.25">
      <c r="C60" s="78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5" customFormat="1" ht="13.9" customHeight="1" thickBot="1" x14ac:dyDescent="0.25">
      <c r="A62" s="82" t="s">
        <v>98</v>
      </c>
      <c r="B62" s="83"/>
      <c r="C62" s="84">
        <v>8</v>
      </c>
      <c r="E62" s="33"/>
      <c r="F62" s="33"/>
    </row>
    <row r="63" spans="1:6" s="85" customFormat="1" ht="13.9" customHeight="1" thickBot="1" x14ac:dyDescent="0.25">
      <c r="A63" s="86" t="s">
        <v>99</v>
      </c>
      <c r="B63" s="87"/>
      <c r="C63" s="88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5" customFormat="1" ht="19.899999999999999" customHeight="1" thickBot="1" x14ac:dyDescent="0.25">
      <c r="A64" s="89" t="s">
        <v>100</v>
      </c>
      <c r="B64" s="90"/>
      <c r="C64" s="91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2" t="s">
        <v>101</v>
      </c>
      <c r="B65" s="93"/>
      <c r="C65" s="91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2020-12-23T10:15:27Z</dcterms:created>
  <dcterms:modified xsi:type="dcterms:W3CDTF">2020-12-23T10:15:27Z</dcterms:modified>
</cp:coreProperties>
</file>